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omments2.xml" ContentType="application/vnd.openxmlformats-officedocument.spreadsheetml.comment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7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F:\工艺\02-2022年项目\13-J6L\解放J6L-靠背骨架和底支架-自制费用计算\"/>
    </mc:Choice>
  </mc:AlternateContent>
  <xr:revisionPtr revIDLastSave="0" documentId="13_ncr:1_{4EADCBAC-00A3-4312-8D59-E05B410C70F8}" xr6:coauthVersionLast="47" xr6:coauthVersionMax="47" xr10:uidLastSave="{00000000-0000-0000-0000-000000000000}"/>
  <bookViews>
    <workbookView xWindow="-110" yWindow="-110" windowWidth="19420" windowHeight="10420" tabRatio="806" firstSheet="7" activeTab="9" xr2:uid="{00000000-000D-0000-FFFF-FFFF00000000}"/>
  </bookViews>
  <sheets>
    <sheet name="KING" sheetId="22" state="veryHidden" r:id="rId1"/>
    <sheet name="驾驶员座椅总成首页" sheetId="23" state="hidden" r:id="rId2"/>
    <sheet name="靠背泡沫" sheetId="26" state="hidden" r:id="rId3"/>
    <sheet name="座垫泡沫" sheetId="27" state="hidden" r:id="rId4"/>
    <sheet name="副驾焊接底支架降本前" sheetId="25" state="hidden" r:id="rId5"/>
    <sheet name="主边调角器" sheetId="28" state="hidden" r:id="rId6"/>
    <sheet name="副边调角器" sheetId="29" state="hidden" r:id="rId7"/>
    <sheet name="汇总表" sheetId="37" r:id="rId8"/>
    <sheet name="包装+运费" sheetId="45" r:id="rId9"/>
    <sheet name="副驾底支架总成新" sheetId="41" r:id="rId10"/>
    <sheet name="底支架-人工费用" sheetId="42" r:id="rId11"/>
    <sheet name="底支架-制造费用（自制）" sheetId="39" r:id="rId12"/>
    <sheet name="1.0整体靠背骨架" sheetId="44" r:id="rId13"/>
    <sheet name="靠背骨架-人工费用" sheetId="43" r:id="rId14"/>
    <sheet name="靠背骨架-制造费用（自制）" sheetId="40" r:id="rId15"/>
  </sheets>
  <externalReferences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</externalReferences>
  <definedNames>
    <definedName name="_1_?" localSheetId="5">#REF!</definedName>
    <definedName name="_1_?" localSheetId="3">#REF!</definedName>
    <definedName name="_1_?">#REF!</definedName>
    <definedName name="_2__123Graph_BCHART_5" localSheetId="5" hidden="1">#REF!</definedName>
    <definedName name="_2__123Graph_BCHART_5" localSheetId="3" hidden="1">#REF!</definedName>
    <definedName name="_2__123Graph_BCHART_5" hidden="1">#REF!</definedName>
    <definedName name="_3__123Graph_CCHART_5" localSheetId="5" hidden="1">#REF!</definedName>
    <definedName name="_3__123Graph_CCHART_5" localSheetId="3" hidden="1">#REF!</definedName>
    <definedName name="_3__123Graph_CCHART_5" hidden="1">#REF!</definedName>
    <definedName name="_4__123Graph_DCHART_5" localSheetId="5" hidden="1">#REF!</definedName>
    <definedName name="_4__123Graph_DCHART_5" localSheetId="3" hidden="1">#REF!</definedName>
    <definedName name="_4__123Graph_DCHART_5" hidden="1">#REF!</definedName>
    <definedName name="_5__123Graph_ECHART_5" localSheetId="5" hidden="1">#REF!</definedName>
    <definedName name="_5__123Graph_ECHART_5" localSheetId="3" hidden="1">#REF!</definedName>
    <definedName name="_5__123Graph_ECHART_5" hidden="1">#REF!</definedName>
    <definedName name="_6__123Graph_FCHART_5" localSheetId="5" hidden="1">#REF!</definedName>
    <definedName name="_6__123Graph_FCHART_5" localSheetId="3" hidden="1">#REF!</definedName>
    <definedName name="_6__123Graph_FCHART_5" hidden="1">#REF!</definedName>
    <definedName name="_7__123Graph_XCHART_5" localSheetId="5" hidden="1">#REF!</definedName>
    <definedName name="_7__123Graph_XCHART_5" localSheetId="3" hidden="1">#REF!</definedName>
    <definedName name="_7__123Graph_XCHART_5" hidden="1">#REF!</definedName>
    <definedName name="_8_0" localSheetId="5">#REF!</definedName>
    <definedName name="_8_0" localSheetId="3">#REF!</definedName>
    <definedName name="_8_0">'[1]2'!#REF!</definedName>
    <definedName name="_BAS11" localSheetId="5">#REF!</definedName>
    <definedName name="_BAS11" localSheetId="3">#REF!</definedName>
    <definedName name="_BAS11">#REF!</definedName>
    <definedName name="_BAS12" localSheetId="5">#REF!</definedName>
    <definedName name="_BAS12" localSheetId="3">#REF!</definedName>
    <definedName name="_BAS12">#REF!</definedName>
    <definedName name="_BAS13" localSheetId="5">#REF!</definedName>
    <definedName name="_BAS13" localSheetId="3">#REF!</definedName>
    <definedName name="_BAS13">#REF!</definedName>
    <definedName name="_BAS14" localSheetId="5">#REF!</definedName>
    <definedName name="_BAS14" localSheetId="3">#REF!</definedName>
    <definedName name="_BAS14">#REF!</definedName>
    <definedName name="_BAS21" localSheetId="5">#REF!</definedName>
    <definedName name="_BAS21" localSheetId="3">#REF!</definedName>
    <definedName name="_BAS21">#REF!</definedName>
    <definedName name="_BAS22" localSheetId="5">#REF!</definedName>
    <definedName name="_BAS22" localSheetId="3">#REF!</definedName>
    <definedName name="_BAS22">#REF!</definedName>
    <definedName name="_BAS23" localSheetId="5">#REF!</definedName>
    <definedName name="_BAS23" localSheetId="3">#REF!</definedName>
    <definedName name="_BAS23">#REF!</definedName>
    <definedName name="_BAS24" localSheetId="5">#REF!</definedName>
    <definedName name="_BAS24" localSheetId="3">#REF!</definedName>
    <definedName name="_BAS24">#REF!</definedName>
    <definedName name="_BAS31" localSheetId="5">#REF!</definedName>
    <definedName name="_BAS31" localSheetId="3">#REF!</definedName>
    <definedName name="_BAS31">#REF!</definedName>
    <definedName name="_BAS32" localSheetId="5">#REF!</definedName>
    <definedName name="_BAS32" localSheetId="3">#REF!</definedName>
    <definedName name="_BAS32">#REF!</definedName>
    <definedName name="_BAS33" localSheetId="5">#REF!</definedName>
    <definedName name="_BAS33" localSheetId="3">#REF!</definedName>
    <definedName name="_BAS33">#REF!</definedName>
    <definedName name="_BAS34" localSheetId="5">#REF!</definedName>
    <definedName name="_BAS34" localSheetId="3">#REF!</definedName>
    <definedName name="_BAS34">#REF!</definedName>
    <definedName name="_BSS1" localSheetId="5">#REF!</definedName>
    <definedName name="_BSS1" localSheetId="3">#REF!</definedName>
    <definedName name="_BSS1">#REF!</definedName>
    <definedName name="_BSS2" localSheetId="5">#REF!</definedName>
    <definedName name="_BSS2" localSheetId="3">#REF!</definedName>
    <definedName name="_BSS2">#REF!</definedName>
    <definedName name="_BSS3" localSheetId="5">#REF!</definedName>
    <definedName name="_BSS3" localSheetId="3">#REF!</definedName>
    <definedName name="_BSS3">#REF!</definedName>
    <definedName name="_BSS4" localSheetId="5">#REF!</definedName>
    <definedName name="_BSS4" localSheetId="3">#REF!</definedName>
    <definedName name="_BSS4">#REF!</definedName>
    <definedName name="_com2">'[2]Barwertberechnung (3)'!$AB$53</definedName>
    <definedName name="_xlnm._FilterDatabase" localSheetId="12" hidden="1">'1.0整体靠背骨架'!$A$1:$BA$16</definedName>
    <definedName name="_xlnm._FilterDatabase" localSheetId="9" hidden="1">副驾底支架总成新!$A$8:$AX$35</definedName>
    <definedName name="_xlnm._FilterDatabase" localSheetId="4" hidden="1">副驾焊接底支架降本前!$A$9:$BB$26</definedName>
    <definedName name="_xlnm._FilterDatabase" localSheetId="2" hidden="1">靠背泡沫!$A$9:$BC$14</definedName>
    <definedName name="_xlnm._FilterDatabase" localSheetId="5" hidden="1">主边调角器!$A$9:$AZ$18</definedName>
    <definedName name="_xlnm._FilterDatabase" localSheetId="3" hidden="1">座垫泡沫!$A$9:$AZ$13</definedName>
    <definedName name="_Regression_Out" localSheetId="12" hidden="1">#REF!</definedName>
    <definedName name="_Regression_Out" localSheetId="9" hidden="1">#REF!</definedName>
    <definedName name="_Regression_Out" localSheetId="5" hidden="1">#REF!</definedName>
    <definedName name="_Regression_Out" localSheetId="3" hidden="1">#REF!</definedName>
    <definedName name="_Regression_Out" hidden="1">#REF!</definedName>
    <definedName name="_Regression_X" localSheetId="5" hidden="1">#REF!</definedName>
    <definedName name="_Regression_X" localSheetId="3" hidden="1">#REF!</definedName>
    <definedName name="_Regression_X" hidden="1">#REF!</definedName>
    <definedName name="_Regression_Y" localSheetId="5" hidden="1">#REF!</definedName>
    <definedName name="_Regression_Y" localSheetId="3" hidden="1">#REF!</definedName>
    <definedName name="_Regression_Y" hidden="1">#REF!</definedName>
    <definedName name="_Sort" localSheetId="5" hidden="1">#REF!</definedName>
    <definedName name="_Sort" localSheetId="3" hidden="1">#REF!</definedName>
    <definedName name="_Sort" hidden="1">#REF!</definedName>
    <definedName name="※_추후_NAVA__PROJECT는__부품_">[3]기안!$A$43</definedName>
    <definedName name="a" localSheetId="5">#REF!</definedName>
    <definedName name="a" localSheetId="3">#REF!</definedName>
    <definedName name="a">#REF!</definedName>
    <definedName name="abcd" localSheetId="5">#REF!</definedName>
    <definedName name="abcd" localSheetId="3">#REF!</definedName>
    <definedName name="abcd">#REF!</definedName>
    <definedName name="Abzinsfaktor" localSheetId="5">#REF!</definedName>
    <definedName name="Abzinsfaktor" localSheetId="3">#REF!</definedName>
    <definedName name="Abzinsfaktor">#REF!</definedName>
    <definedName name="AI" localSheetId="5">#REF!</definedName>
    <definedName name="AI" localSheetId="3">#REF!</definedName>
    <definedName name="AI">[4]신규DEP!#REF!</definedName>
    <definedName name="Auf_Abzinsungsfaktor" localSheetId="5">#REF!</definedName>
    <definedName name="Auf_Abzinsungsfaktor" localSheetId="3">#REF!</definedName>
    <definedName name="Auf_Abzinsungsfaktor">#REF!</definedName>
    <definedName name="awc" localSheetId="5">#REF!</definedName>
    <definedName name="awc" localSheetId="3">#REF!</definedName>
    <definedName name="awc">#REF!</definedName>
    <definedName name="B" localSheetId="5">#REF!</definedName>
    <definedName name="B" localSheetId="3">#REF!</definedName>
    <definedName name="B">#REF!</definedName>
    <definedName name="BB" localSheetId="5">#REF!</definedName>
    <definedName name="BB" localSheetId="3">#REF!</definedName>
    <definedName name="BB">#REF!</definedName>
    <definedName name="bc" localSheetId="5">#REF!</definedName>
    <definedName name="bc" localSheetId="3">#REF!</definedName>
    <definedName name="bc">#REF!</definedName>
    <definedName name="bild">[5]Import!$L$389:$L$485</definedName>
    <definedName name="blatt2" localSheetId="5">#REF!</definedName>
    <definedName name="blatt2" localSheetId="3">#REF!</definedName>
    <definedName name="blatt2">#REF!</definedName>
    <definedName name="CC" localSheetId="5">#REF!</definedName>
    <definedName name="CC" localSheetId="3">#REF!</definedName>
    <definedName name="CC">#REF!</definedName>
    <definedName name="CC.QQ" localSheetId="5">#REF!</definedName>
    <definedName name="CC.QQ" localSheetId="3">#REF!</definedName>
    <definedName name="CC.QQ">#REF!</definedName>
    <definedName name="change">[6]Reference!$A$31:$A$57</definedName>
    <definedName name="ck" localSheetId="12" hidden="1">#REF!</definedName>
    <definedName name="ck" localSheetId="9" hidden="1">#REF!</definedName>
    <definedName name="ck" localSheetId="5" hidden="1">#REF!</definedName>
    <definedName name="ck" localSheetId="3" hidden="1">#REF!</definedName>
    <definedName name="ck" hidden="1">#REF!</definedName>
    <definedName name="CKD" localSheetId="5">#REF!</definedName>
    <definedName name="CKD" localSheetId="3">#REF!</definedName>
    <definedName name="CKD">[7]Constant!#REF!</definedName>
    <definedName name="code" localSheetId="5">#REF!</definedName>
    <definedName name="code" localSheetId="3">#REF!</definedName>
    <definedName name="code">#REF!</definedName>
    <definedName name="Column" localSheetId="5">#REF!</definedName>
    <definedName name="Column" localSheetId="3">#REF!</definedName>
    <definedName name="Column">[8]Constant!#REF!</definedName>
    <definedName name="com">'[2]Vorbereitende Eingaben (Teil 1)'!$C$40</definedName>
    <definedName name="Cost" localSheetId="5">#REF!</definedName>
    <definedName name="Cost" localSheetId="3">#REF!</definedName>
    <definedName name="Cost">#REF!</definedName>
    <definedName name="CZK" localSheetId="5">#REF!</definedName>
    <definedName name="CZK" localSheetId="3">#REF!</definedName>
    <definedName name="CZK">#REF!</definedName>
    <definedName name="d" localSheetId="5">#REF!</definedName>
    <definedName name="d" localSheetId="3">#REF!</definedName>
    <definedName name="d">#REF!</definedName>
    <definedName name="_xlnm.Database" localSheetId="5">#REF!</definedName>
    <definedName name="_xlnm.Database" localSheetId="3">#REF!</definedName>
    <definedName name="_xlnm.Database">#REF!</definedName>
    <definedName name="DATE">[9]총괄표!$C$2</definedName>
    <definedName name="DATEE" localSheetId="5">#REF!</definedName>
    <definedName name="DATEE" localSheetId="3">#REF!</definedName>
    <definedName name="DATEE">#REF!</definedName>
    <definedName name="Daten" localSheetId="5">#REF!</definedName>
    <definedName name="Daten" localSheetId="3">#REF!</definedName>
    <definedName name="Daten">#REF!</definedName>
    <definedName name="DD" localSheetId="5">#REF!</definedName>
    <definedName name="DD" localSheetId="3">#REF!</definedName>
    <definedName name="DD">#REF!</definedName>
    <definedName name="DDATE" localSheetId="5">#REF!</definedName>
    <definedName name="DDATE" localSheetId="3">#REF!</definedName>
    <definedName name="DDATE">#REF!</definedName>
    <definedName name="DKDKFG8TBTB2RT" localSheetId="5">#REF!</definedName>
    <definedName name="DKDKFG8TBTB2RT" localSheetId="3">#REF!</definedName>
    <definedName name="DKDKFG8TBTB2RT">#REF!</definedName>
    <definedName name="DOL" localSheetId="5">#REF!</definedName>
    <definedName name="DOL" localSheetId="3">#REF!</definedName>
    <definedName name="DOL">#REF!</definedName>
    <definedName name="DOLLAR" localSheetId="5">#REF!</definedName>
    <definedName name="DOLLAR" localSheetId="3">#REF!</definedName>
    <definedName name="DOLLAR">#REF!</definedName>
    <definedName name="DV_Cost_Tot">[10]Worksheet!$I$63</definedName>
    <definedName name="DV_Cost_Tot_Mkt">[10]Worksheet!$J$63</definedName>
    <definedName name="DV_Grand_Total" localSheetId="5">#REF!</definedName>
    <definedName name="DV_Grand_Total" localSheetId="3">#REF!</definedName>
    <definedName name="DV_Grand_Total">#REF!</definedName>
    <definedName name="DV_Grand_Total_Mkt" localSheetId="5">#REF!</definedName>
    <definedName name="DV_Grand_Total_Mkt" localSheetId="3">#REF!</definedName>
    <definedName name="DV_Grand_Total_Mkt">#REF!</definedName>
    <definedName name="EE" localSheetId="5">#REF!</definedName>
    <definedName name="EE" localSheetId="3">#REF!</definedName>
    <definedName name="EE">#REF!</definedName>
    <definedName name="Eingabe" localSheetId="5">#REF!</definedName>
    <definedName name="Eingabe" localSheetId="3">#REF!</definedName>
    <definedName name="Eingabe">#REF!</definedName>
    <definedName name="Eingabe2" localSheetId="5">#REF!</definedName>
    <definedName name="Eingabe2" localSheetId="3">#REF!</definedName>
    <definedName name="Eingabe2">#REF!</definedName>
    <definedName name="Eingabe3" localSheetId="5">#REF!</definedName>
    <definedName name="Eingabe3" localSheetId="3">#REF!</definedName>
    <definedName name="Eingabe3">#REF!</definedName>
    <definedName name="Eingabe4" localSheetId="5">#REF!</definedName>
    <definedName name="Eingabe4" localSheetId="3">#REF!</definedName>
    <definedName name="Eingabe4">#REF!</definedName>
    <definedName name="ENG_COOLG" localSheetId="5">#REF!</definedName>
    <definedName name="ENG_COOLG" localSheetId="3">#REF!</definedName>
    <definedName name="ENG_COOLG">'[11]DBL LPG시험'!#REF!</definedName>
    <definedName name="Eng_Supp_Dollars_Tot">[10]Worksheet!$G$8</definedName>
    <definedName name="Eng_Supp_Dollars_Tot_Mkt">[10]Worksheet!$H$8</definedName>
    <definedName name="ESP" localSheetId="5">#REF!</definedName>
    <definedName name="ESP" localSheetId="3">#REF!</definedName>
    <definedName name="ESP">#REF!</definedName>
    <definedName name="ex" localSheetId="5">#REF!</definedName>
    <definedName name="ex" localSheetId="3">#REF!</definedName>
    <definedName name="ex">#REF!</definedName>
    <definedName name="FF" localSheetId="5">#REF!</definedName>
    <definedName name="FF" localSheetId="3">#REF!</definedName>
    <definedName name="FF">#REF!</definedName>
    <definedName name="FG12TBTB2RTDKDKGMLRT" localSheetId="5">#REF!</definedName>
    <definedName name="FG12TBTB2RTDKDKGMLRT" localSheetId="3">#REF!</definedName>
    <definedName name="FG12TBTB2RTDKDKGMLRT">[12]협조전!#REF!</definedName>
    <definedName name="FG22TBTB3RTDKDKDK" localSheetId="5">#REF!</definedName>
    <definedName name="FG22TBTB3RTDKDKDK" localSheetId="3">#REF!</definedName>
    <definedName name="FG22TBTB3RTDKDKDK">[13]차수!#REF!</definedName>
    <definedName name="FGPRTBTB1RTDKDK" localSheetId="5">#REF!</definedName>
    <definedName name="FGPRTBTB1RTDKDK" localSheetId="3">#REF!</definedName>
    <definedName name="FGPRTBTB1RTDKDK">#REF!</definedName>
    <definedName name="FGRKBS11TBTB3RTDKDK" localSheetId="5">#REF!</definedName>
    <definedName name="FGRKBS11TBTB3RTDKDK" localSheetId="3">#REF!</definedName>
    <definedName name="FGRKBS11TBTB3RTDKDK">[14]협조전!#REF!</definedName>
    <definedName name="fgRKBS8TBTB3RT" localSheetId="5">#REF!</definedName>
    <definedName name="fgRKBS8TBTB3RT" localSheetId="3">#REF!</definedName>
    <definedName name="fgRKBS8TBTB3RT">[14]협조전!#REF!</definedName>
    <definedName name="fgRKRKRKRKRKTBTB2RTDKDK" localSheetId="5">#REF!</definedName>
    <definedName name="fgRKRKRKRKRKTBTB2RTDKDK" localSheetId="3">#REF!</definedName>
    <definedName name="fgRKRKRKRKRKTBTB2RTDKDK">#REF!</definedName>
    <definedName name="FGtbtbspspsprtdkdk" localSheetId="5">#REF!</definedName>
    <definedName name="FGtbtbspspsprtdkdk" localSheetId="3">#REF!</definedName>
    <definedName name="FGtbtbspspsprtdkdk">[15]BUS제원1!#REF!</definedName>
    <definedName name="Fixture_Cost_Tot">[10]Worksheet!$O$13</definedName>
    <definedName name="FRF" localSheetId="5">#REF!</definedName>
    <definedName name="FRF" localSheetId="3">#REF!</definedName>
    <definedName name="FRF">#REF!</definedName>
    <definedName name="FS_F_VW_01_34381_1__JV_FS_PRAESENTATIONEN_">[16]home!$B$6:$AN$6</definedName>
    <definedName name="FS_F_VW_01_34381_1__JV_FS_REC_SAVING_">[16]home!$B$4745:$M$4745</definedName>
    <definedName name="FS_F_VW_01_34381_1_1__V_FS_BAUSTUFE_VORGABEN_STK_">[16]home!$B$1449:$D$1449</definedName>
    <definedName name="FS_F_VW_01_34381_1_12869_VW__JV_FS_BIDDERS_">[16]home!$B$3073:$L$3073</definedName>
    <definedName name="FS_F_VW_01_34381_1_13030_VW__JV_FS_BIDDERS_">[16]home!$B$3047:$L$3047</definedName>
    <definedName name="FS_F_VW_01_34381_1_1331_BX__JV_FS_BIDDERS_">[16]home!$B$3068:$L$3068</definedName>
    <definedName name="FS_F_VW_01_34381_1_1433_BX__JV_FS_BIDDERS_">[16]home!$B$3060:$L$3060</definedName>
    <definedName name="FS_F_VW_01_34381_1_1440_VW__JV_FS_BIDDERS_">[16]home!$B$3038:$L$3038</definedName>
    <definedName name="FS_F_VW_01_34381_1_1441_BX__JV_FS_BIDDERS_">[16]home!$B$3062:$L$3062</definedName>
    <definedName name="FS_F_VW_01_34381_1_1480_BX__JV_FS_BIDDERS_">[16]home!$B$3077:$L$3077</definedName>
    <definedName name="FS_F_VW_01_34381_1_1553_BX__JV_FS_BIDDERS_">[16]home!$B$3040:$L$3040</definedName>
    <definedName name="FS_F_VW_01_34381_1_158__JV_FS_REC_LIEF_">[16]home!$B$4670:$P$4670</definedName>
    <definedName name="FS_F_VW_01_34381_1_158_1__JV_FS_BAUSTUFE_ANGEBOTE_WAE_">[16]home!$B$566:$E$566</definedName>
    <definedName name="FS_F_VW_01_34381_1_158_11__JV_FS_REC_">[16]home!$B$3479:$Q$3479</definedName>
    <definedName name="FS_F_VW_01_34381_1_158_2__JV_FS_BAUSTUFE_ANGEBOTE_WAE_">[16]home!$B$567:$E$567</definedName>
    <definedName name="FS_F_VW_01_34381_1_158_28__JV_FS_REC_">[16]home!$B$3480:$Q$3480</definedName>
    <definedName name="FS_F_VW_01_34381_1_158_37__JV_FS_REC_">[16]home!$B$3481:$Q$3481</definedName>
    <definedName name="FS_F_VW_01_34381_1_158_46__JV_FS_REC_">[16]home!$B$3482:$Q$3482</definedName>
    <definedName name="FS_F_VW_01_34381_1_158_68__JV_FS_REC_">[16]home!$B$3483:$Q$3483</definedName>
    <definedName name="FS_F_VW_01_34381_1_158_VW__JV_FS_BIDDERS_">[16]home!$B$3052:$L$3052</definedName>
    <definedName name="FS_F_VW_01_34381_1_160_ST__JV_FS_BIDDERS_">[16]home!$B$3035:$L$3035</definedName>
    <definedName name="FS_F_VW_01_34381_1_161_BX__JV_FS_BIDDERS_">[16]home!$B$3075:$L$3075</definedName>
    <definedName name="FS_F_VW_01_34381_1_18245_MX__JV_FS_BIDDERS_">[16]home!$B$3058:$L$3058</definedName>
    <definedName name="FS_F_VW_01_34381_1_183_VW__JV_FS_BIDDERS_">[16]home!$B$3042:$L$3042</definedName>
    <definedName name="FS_F_VW_01_34381_1_1892_RR__JV_FS_BIDDERS_">[16]home!$B$3037:$L$3037</definedName>
    <definedName name="FS_F_VW_01_34381_1_19745_RR__JV_FS_BIDDERS_">[16]home!$B$3066:$L$3066</definedName>
    <definedName name="FS_F_VW_01_34381_1_2__V_FS_BAUSTUFE_VORGABEN_STK_">[16]home!$B$1450:$D$1450</definedName>
    <definedName name="FS_F_VW_01_34381_1_20477_MX__JV_FS_BIDDERS_">[16]home!$B$3065:$L$3065</definedName>
    <definedName name="FS_F_VW_01_34381_1_2147_IT__JV_FS_BIDDERS_">[16]home!$B$3046:$L$3046</definedName>
    <definedName name="FS_F_VW_01_34381_1_2149_IT__JV_FS_BIDDERS_">[16]home!$B$3071:$L$3071</definedName>
    <definedName name="FS_F_VW_01_34381_1_2278_AU__JV_FS_BIDDERS_">[16]home!$B$3067:$L$3067</definedName>
    <definedName name="FS_F_VW_01_34381_1_22805_VW__JV_FS_BIDDERS_">[16]home!$B$3057:$L$3057</definedName>
    <definedName name="FS_F_VW_01_34381_1_2363_AU__JV_FS_BIDDERS_">[16]home!$B$3053:$L$3053</definedName>
    <definedName name="FS_F_VW_01_34381_1_2365_AU__JV_FS_BIDDERS_">[16]home!$B$3043:$L$3043</definedName>
    <definedName name="FS_F_VW_01_34381_1_24968_US__JV_FS_BIDDERS_">[16]home!$B$3048:$L$3048</definedName>
    <definedName name="FS_F_VW_01_34381_1_24969_US__JV_FS_BIDDERS_">[16]home!$B$3069:$L$3069</definedName>
    <definedName name="FS_F_VW_01_34381_1_2609_RR__JV_FS_BIDDERS_">[16]home!$B$3059:$L$3059</definedName>
    <definedName name="FS_F_VW_01_34381_1_2631_US__JV_FS_BIDDERS_">[16]home!$B$3061:$L$3061</definedName>
    <definedName name="FS_F_VW_01_34381_1_28227_MX__JV_FS_BIDDERS_">[16]home!$B$3036:$L$3036</definedName>
    <definedName name="FS_F_VW_01_34381_1_28228_MX__JV_FS_BIDDERS_">[16]home!$B$3072:$L$3072</definedName>
    <definedName name="FS_F_VW_01_34381_1_2952_US__JV_FS_BIDDERS_">[16]home!$B$3044:$L$3044</definedName>
    <definedName name="FS_F_VW_01_34381_1_3243_VW__JV_FS_BIDDERS_">[16]home!$B$3054:$L$3054</definedName>
    <definedName name="FS_F_VW_01_34381_1_3437_VW__JV_FS_BIDDERS_">[16]home!$B$3050:$L$3050</definedName>
    <definedName name="FS_F_VW_01_34381_1_35166_ST__JV_FS_BIDDERS_">[16]home!$B$3070:$L$3070</definedName>
    <definedName name="FS_F_VW_01_34381_1_4_ST__JV_FS_BIDDERS_">[16]home!$B$3056:$L$3056</definedName>
    <definedName name="FS_F_VW_01_34381_1_42007_SK__JV_FS_BIDDERS_">[16]home!$B$3051:$L$3051</definedName>
    <definedName name="FS_F_VW_01_34381_1_5553_MX__JV_FS_BIDDERS_">[16]home!$B$3055:$L$3055</definedName>
    <definedName name="FS_F_VW_01_34381_1_626_SK__JV_FS_BIDDERS_">[16]home!$B$3063:$L$3063</definedName>
    <definedName name="FS_F_VW_01_34381_1_627_SK__JV_FS_BIDDERS_">[16]home!$B$3034:$L$3034</definedName>
    <definedName name="FS_F_VW_01_34381_1_6588_BX__JV_FS_BIDDERS_">[16]home!$B$3074:$L$3074</definedName>
    <definedName name="FS_F_VW_01_34381_1_6626_ST__JV_FS_BIDDERS_">[16]home!$B$3064:$L$3064</definedName>
    <definedName name="FS_F_VW_01_34381_1_6995_US__JV_FS_BIDDERS_">[16]home!$B$3041:$L$3041</definedName>
    <definedName name="FS_F_VW_01_34381_1_7591_US__JV_FS_BIDDERS_">[16]home!$B$3039:$L$3039</definedName>
    <definedName name="FS_F_VW_01_34381_10__JV_FS_PRAESENTATIONEN_">[16]home!$B$15:$AN$15</definedName>
    <definedName name="FS_F_VW_01_34381_10__JV_FS_REC_SAVING_">[16]home!$B$4754:$M$4754</definedName>
    <definedName name="FS_F_VW_01_34381_10_1__V_FS_BAUSTUFE_VORGABEN_STK_">[16]home!$B$1467:$D$1467</definedName>
    <definedName name="FS_F_VW_01_34381_10_158__JV_FS_REC_LIEF_">[16]home!$B$4733:$P$4733</definedName>
    <definedName name="FS_F_VW_01_34381_10_158_1__JV_FS_BAUSTUFE_ANGEBOTE_WAE_">[16]home!$B$1358:$E$1358</definedName>
    <definedName name="FS_F_VW_01_34381_10_158_2__JV_FS_BAUSTUFE_ANGEBOTE_WAE_">[16]home!$B$1359:$E$1359</definedName>
    <definedName name="FS_F_VW_01_34381_10_158_37__JV_FS_REC_">[16]home!$B$4639:$Q$4639</definedName>
    <definedName name="FS_F_VW_01_34381_10_2__V_FS_BAUSTUFE_VORGABEN_STK_">[16]home!$B$1468:$D$1468</definedName>
    <definedName name="FS_F_VW_01_34381_2__JV_FS_PRAESENTATIONEN_">[16]home!$B$7:$AN$7</definedName>
    <definedName name="FS_F_VW_01_34381_2__JV_FS_REC_SAVING_">[16]home!$B$4746:$M$4746</definedName>
    <definedName name="FS_F_VW_01_34381_2_1__V_FS_BAUSTUFE_VORGABEN_STK_">[16]home!$B$1451:$D$1451</definedName>
    <definedName name="FS_F_VW_01_34381_2_158__JV_FS_REC_LIEF_">[16]home!$B$4677:$P$4677</definedName>
    <definedName name="FS_F_VW_01_34381_2_158_1__JV_FS_BAUSTUFE_ANGEBOTE_WAE_">[16]home!$B$654:$E$654</definedName>
    <definedName name="FS_F_VW_01_34381_2_158_11__JV_FS_REC_">[16]home!$B$3604:$Q$3604</definedName>
    <definedName name="FS_F_VW_01_34381_2_158_2__JV_FS_BAUSTUFE_ANGEBOTE_WAE_">[16]home!$B$655:$E$655</definedName>
    <definedName name="FS_F_VW_01_34381_2_158_28__JV_FS_REC_">[16]home!$B$3605:$Q$3605</definedName>
    <definedName name="FS_F_VW_01_34381_2_158_37__JV_FS_REC_">[16]home!$B$3606:$Q$3606</definedName>
    <definedName name="FS_F_VW_01_34381_2_158_46__JV_FS_REC_">[16]home!$B$3607:$Q$3607</definedName>
    <definedName name="FS_F_VW_01_34381_2_158_68__JV_FS_REC_">[16]home!$B$3608:$Q$3608</definedName>
    <definedName name="FS_F_VW_01_34381_2_2__V_FS_BAUSTUFE_VORGABEN_STK_">[16]home!$B$1452:$D$1452</definedName>
    <definedName name="FS_F_VW_01_34381_3__JV_FS_PRAESENTATIONEN_">[16]home!$B$8:$AN$8</definedName>
    <definedName name="FS_F_VW_01_34381_3__JV_FS_REC_SAVING_">[16]home!$B$4747:$M$4747</definedName>
    <definedName name="FS_F_VW_01_34381_3_1__V_FS_BAUSTUFE_VORGABEN_STK_">[16]home!$B$1453:$D$1453</definedName>
    <definedName name="FS_F_VW_01_34381_3_158__JV_FS_REC_LIEF_">[16]home!$B$4684:$P$4684</definedName>
    <definedName name="FS_F_VW_01_34381_3_158_1__JV_FS_BAUSTUFE_ANGEBOTE_WAE_">[16]home!$B$742:$E$742</definedName>
    <definedName name="FS_F_VW_01_34381_3_158_11__JV_FS_REC_">[16]home!$B$3729:$Q$3729</definedName>
    <definedName name="FS_F_VW_01_34381_3_158_2__JV_FS_BAUSTUFE_ANGEBOTE_WAE_">[16]home!$B$743:$E$743</definedName>
    <definedName name="FS_F_VW_01_34381_3_158_28__JV_FS_REC_">[16]home!$B$3730:$Q$3730</definedName>
    <definedName name="FS_F_VW_01_34381_3_158_37__JV_FS_REC_">[16]home!$B$3731:$Q$3731</definedName>
    <definedName name="FS_F_VW_01_34381_3_158_46__JV_FS_REC_">[16]home!$B$3732:$Q$3732</definedName>
    <definedName name="FS_F_VW_01_34381_3_158_68__JV_FS_REC_">[16]home!$B$3733:$Q$3733</definedName>
    <definedName name="FS_F_VW_01_34381_3_2__V_FS_BAUSTUFE_VORGABEN_STK_">[16]home!$B$1454:$D$1454</definedName>
    <definedName name="FS_F_VW_01_34381_4__JV_FS_PRAESENTATIONEN_">[16]home!$B$9:$AN$9</definedName>
    <definedName name="FS_F_VW_01_34381_4__JV_FS_REC_SAVING_">[16]home!$B$4748:$M$4748</definedName>
    <definedName name="FS_F_VW_01_34381_4_1__V_FS_BAUSTUFE_VORGABEN_STK_">[16]home!$B$1455:$D$1455</definedName>
    <definedName name="FS_F_VW_01_34381_4_158__JV_FS_REC_LIEF_">[16]home!$B$4691:$P$4691</definedName>
    <definedName name="FS_F_VW_01_34381_4_158_1__JV_FS_BAUSTUFE_ANGEBOTE_WAE_">[16]home!$B$830:$E$830</definedName>
    <definedName name="FS_F_VW_01_34381_4_158_11__JV_FS_REC_">[16]home!$B$3859:$Q$3859</definedName>
    <definedName name="FS_F_VW_01_34381_4_158_2__JV_FS_BAUSTUFE_ANGEBOTE_WAE_">[16]home!$B$831:$E$831</definedName>
    <definedName name="FS_F_VW_01_34381_4_158_28__JV_FS_REC_">[16]home!$B$3860:$Q$3860</definedName>
    <definedName name="FS_F_VW_01_34381_4_158_37__JV_FS_REC_">[16]home!$B$3861:$Q$3861</definedName>
    <definedName name="FS_F_VW_01_34381_4_158_46__JV_FS_REC_">[16]home!$B$3862:$Q$3862</definedName>
    <definedName name="FS_F_VW_01_34381_4_158_68__JV_FS_REC_">[16]home!$B$3863:$Q$3863</definedName>
    <definedName name="FS_F_VW_01_34381_4_2__V_FS_BAUSTUFE_VORGABEN_STK_">[16]home!$B$1456:$D$1456</definedName>
    <definedName name="FS_F_VW_01_34381_5__JV_FS_PRAESENTATIONEN_">[16]home!$B$10:$AN$10</definedName>
    <definedName name="FS_F_VW_01_34381_5__JV_FS_REC_SAVING_">[16]home!$B$4749:$M$4749</definedName>
    <definedName name="FS_F_VW_01_34381_5_1__V_FS_BAUSTUFE_VORGABEN_STK_">[16]home!$B$1457:$D$1457</definedName>
    <definedName name="FS_F_VW_01_34381_5_158__JV_FS_REC_LIEF_">[16]home!$B$4698:$P$4698</definedName>
    <definedName name="FS_F_VW_01_34381_5_158_1__JV_FS_BAUSTUFE_ANGEBOTE_WAE_">[16]home!$B$918:$E$918</definedName>
    <definedName name="FS_F_VW_01_34381_5_158_11__JV_FS_REC_">[16]home!$B$3989:$Q$3989</definedName>
    <definedName name="FS_F_VW_01_34381_5_158_2__JV_FS_BAUSTUFE_ANGEBOTE_WAE_">[16]home!$B$919:$E$919</definedName>
    <definedName name="FS_F_VW_01_34381_5_158_28__JV_FS_REC_">[16]home!$B$3990:$Q$3990</definedName>
    <definedName name="FS_F_VW_01_34381_5_158_37__JV_FS_REC_">[16]home!$B$3991:$Q$3991</definedName>
    <definedName name="FS_F_VW_01_34381_5_158_46__JV_FS_REC_">[16]home!$B$3992:$Q$3992</definedName>
    <definedName name="FS_F_VW_01_34381_5_158_68__JV_FS_REC_">[16]home!$B$3993:$Q$3993</definedName>
    <definedName name="FS_F_VW_01_34381_5_2__V_FS_BAUSTUFE_VORGABEN_STK_">[16]home!$B$1458:$D$1458</definedName>
    <definedName name="FS_F_VW_01_34381_6__JV_FS_PRAESENTATIONEN_">[16]home!$B$11:$AN$11</definedName>
    <definedName name="FS_F_VW_01_34381_6__JV_FS_REC_SAVING_">[16]home!$B$4750:$M$4750</definedName>
    <definedName name="FS_F_VW_01_34381_6_1__V_FS_BAUSTUFE_VORGABEN_STK_">[16]home!$B$1459:$D$1459</definedName>
    <definedName name="FS_F_VW_01_34381_6_158__JV_FS_REC_LIEF_">[16]home!$B$4705:$P$4705</definedName>
    <definedName name="FS_F_VW_01_34381_6_158_1__JV_FS_BAUSTUFE_ANGEBOTE_WAE_">[16]home!$B$1006:$E$1006</definedName>
    <definedName name="FS_F_VW_01_34381_6_158_11__JV_FS_REC_">[16]home!$B$4119:$Q$4119</definedName>
    <definedName name="FS_F_VW_01_34381_6_158_2__JV_FS_BAUSTUFE_ANGEBOTE_WAE_">[16]home!$B$1007:$E$1007</definedName>
    <definedName name="FS_F_VW_01_34381_6_158_28__JV_FS_REC_">[16]home!$B$4120:$Q$4120</definedName>
    <definedName name="FS_F_VW_01_34381_6_158_37__JV_FS_REC_">[16]home!$B$4121:$Q$4121</definedName>
    <definedName name="FS_F_VW_01_34381_6_158_46__JV_FS_REC_">[16]home!$B$4122:$Q$4122</definedName>
    <definedName name="FS_F_VW_01_34381_6_158_68__JV_FS_REC_">[16]home!$B$4123:$Q$4123</definedName>
    <definedName name="FS_F_VW_01_34381_6_2__V_FS_BAUSTUFE_VORGABEN_STK_">[16]home!$B$1460:$D$1460</definedName>
    <definedName name="FS_F_VW_01_34381_7__JV_FS_PRAESENTATIONEN_">[16]home!$B$12:$AN$12</definedName>
    <definedName name="FS_F_VW_01_34381_7__JV_FS_REC_SAVING_">[16]home!$B$4751:$M$4751</definedName>
    <definedName name="FS_F_VW_01_34381_7_1__V_FS_BAUSTUFE_VORGABEN_STK_">[16]home!$B$1461:$D$1461</definedName>
    <definedName name="FS_F_VW_01_34381_7_158__JV_FS_REC_LIEF_">[16]home!$B$4712:$P$4712</definedName>
    <definedName name="FS_F_VW_01_34381_7_158_1__JV_FS_BAUSTUFE_ANGEBOTE_WAE_">[16]home!$B$1094:$E$1094</definedName>
    <definedName name="FS_F_VW_01_34381_7_158_11__JV_FS_REC_">[16]home!$B$4249:$Q$4249</definedName>
    <definedName name="FS_F_VW_01_34381_7_158_2__JV_FS_BAUSTUFE_ANGEBOTE_WAE_">[16]home!$B$1095:$E$1095</definedName>
    <definedName name="FS_F_VW_01_34381_7_158_28__JV_FS_REC_">[16]home!$B$4250:$Q$4250</definedName>
    <definedName name="FS_F_VW_01_34381_7_158_37__JV_FS_REC_">[16]home!$B$4251:$Q$4251</definedName>
    <definedName name="FS_F_VW_01_34381_7_158_46__JV_FS_REC_">[16]home!$B$4252:$Q$4252</definedName>
    <definedName name="FS_F_VW_01_34381_7_158_68__JV_FS_REC_">[16]home!$B$4253:$Q$4253</definedName>
    <definedName name="FS_F_VW_01_34381_7_2__V_FS_BAUSTUFE_VORGABEN_STK_">[16]home!$B$1462:$D$1462</definedName>
    <definedName name="FS_F_VW_01_34381_8__JV_FS_PRAESENTATIONEN_">[16]home!$B$13:$AN$13</definedName>
    <definedName name="FS_F_VW_01_34381_8__JV_FS_REC_SAVING_">[16]home!$B$4752:$M$4752</definedName>
    <definedName name="FS_F_VW_01_34381_8_1__V_FS_BAUSTUFE_VORGABEN_STK_">[16]home!$B$1463:$D$1463</definedName>
    <definedName name="FS_F_VW_01_34381_8_158__JV_FS_REC_LIEF_">[16]home!$B$4719:$P$4719</definedName>
    <definedName name="FS_F_VW_01_34381_8_158_1__JV_FS_BAUSTUFE_ANGEBOTE_WAE_">[16]home!$B$1182:$E$1182</definedName>
    <definedName name="FS_F_VW_01_34381_8_158_11__JV_FS_REC_">[16]home!$B$4379:$Q$4379</definedName>
    <definedName name="FS_F_VW_01_34381_8_158_2__JV_FS_BAUSTUFE_ANGEBOTE_WAE_">[16]home!$B$1183:$E$1183</definedName>
    <definedName name="FS_F_VW_01_34381_8_158_28__JV_FS_REC_">[16]home!$B$4380:$Q$4380</definedName>
    <definedName name="FS_F_VW_01_34381_8_158_37__JV_FS_REC_">[16]home!$B$4381:$Q$4381</definedName>
    <definedName name="FS_F_VW_01_34381_8_158_46__JV_FS_REC_">[16]home!$B$4382:$Q$4382</definedName>
    <definedName name="FS_F_VW_01_34381_8_158_68__JV_FS_REC_">[16]home!$B$4383:$Q$4383</definedName>
    <definedName name="FS_F_VW_01_34381_8_2__V_FS_BAUSTUFE_VORGABEN_STK_">[16]home!$B$1464:$D$1464</definedName>
    <definedName name="FS_F_VW_01_34381_9__JV_FS_PRAESENTATIONEN_">[16]home!$B$14:$AN$14</definedName>
    <definedName name="FS_F_VW_01_34381_9__JV_FS_REC_SAVING_">[16]home!$B$4753:$M$4753</definedName>
    <definedName name="FS_F_VW_01_34381_9_1__V_FS_BAUSTUFE_VORGABEN_STK_">[16]home!$B$1465:$D$1465</definedName>
    <definedName name="FS_F_VW_01_34381_9_158__JV_FS_REC_LIEF_">[16]home!$B$4726:$P$4726</definedName>
    <definedName name="FS_F_VW_01_34381_9_158_1__JV_FS_BAUSTUFE_ANGEBOTE_WAE_">[16]home!$B$1270:$E$1270</definedName>
    <definedName name="FS_F_VW_01_34381_9_158_11__JV_FS_REC_">[16]home!$B$4509:$Q$4509</definedName>
    <definedName name="FS_F_VW_01_34381_9_158_2__JV_FS_BAUSTUFE_ANGEBOTE_WAE_">[16]home!$B$1271:$E$1271</definedName>
    <definedName name="FS_F_VW_01_34381_9_158_28__JV_FS_REC_">[16]home!$B$4510:$Q$4510</definedName>
    <definedName name="FS_F_VW_01_34381_9_158_37__JV_FS_REC_">[16]home!$B$4511:$Q$4511</definedName>
    <definedName name="FS_F_VW_01_34381_9_158_46__JV_FS_REC_">[16]home!$B$4512:$Q$4512</definedName>
    <definedName name="FS_F_VW_01_34381_9_158_68__JV_FS_REC_">[16]home!$B$4513:$Q$4513</definedName>
    <definedName name="FS_F_VW_01_34381_9_2__V_FS_BAUSTUFE_VORGABEN_STK_">[16]home!$B$1466:$D$1466</definedName>
    <definedName name="FS_F_VW_01_35097_1__FS_NEUTEILE_">[17]Import!$B$145:$D$145</definedName>
    <definedName name="FS_F_VW_01_35097_1__JV_FS_PRAESENTATIONEN_">[17]Import!$B$6:$AN$6</definedName>
    <definedName name="FS_F_VW_01_35097_1_1__V_FS_BAUSTUFE_VORGABEN_STK_">[17]Import!$B$433:$D$433</definedName>
    <definedName name="FS_F_VW_01_35097_1_11__JV_FS_BEDARFE_">[17]Import!$B$120:$E$120</definedName>
    <definedName name="FS_F_VW_01_35097_1_11_13030__JV_FS_BEDARFE_PREISE_QUOTE_">[17]Import!$B$16:$L$16</definedName>
    <definedName name="FS_F_VW_01_35097_1_11_20328__JV_FS_BEDARFE_PREISE_QUOTE_">[17]Import!$B$17:$L$17</definedName>
    <definedName name="FS_F_VW_01_35097_1_11_29344__JV_FS_BEDARFE_PREISE_QUOTE_">[17]Import!$B$18:$L$18</definedName>
    <definedName name="FS_F_VW_01_35097_1_11_2979__JV_FS_BEDARFE_PREISE_QUOTE_">[17]Import!$B$15:$L$15</definedName>
    <definedName name="FS_F_VW_01_35097_1_11_43249__JV_FS_BEDARFE_PREISE_QUOTE_">[17]Import!$B$19:$L$19</definedName>
    <definedName name="FS_F_VW_01_35097_1_11330__JV_FS_RV_AVG_PROTODATA_">[17]Import!$B$455:$E$455</definedName>
    <definedName name="FS_F_VW_01_35097_1_11330_1__JV_FS_BAUSTUFE_ANGEBOTE_WAE_">[17]Import!$B$222:$E$222</definedName>
    <definedName name="FS_F_VW_01_35097_1_11330_11__JV_FS_REC_">[17]Import!$B$1014:$Q$1014</definedName>
    <definedName name="FS_F_VW_01_35097_1_11330_2__JV_FS_BAUSTUFE_ANGEBOTE_WAE_">[17]Import!$B$223:$E$223</definedName>
    <definedName name="FS_F_VW_01_35097_1_11330_28__JV_FS_REC_">[17]Import!$B$1015:$Q$1015</definedName>
    <definedName name="FS_F_VW_01_35097_1_11330_37__JV_FS_REC_">[17]Import!$B$1016:$Q$1016</definedName>
    <definedName name="FS_F_VW_01_35097_1_11330_46__JV_FS_REC_">[17]Import!$B$1017:$Q$1017</definedName>
    <definedName name="FS_F_VW_01_35097_1_11330_68__JV_FS_REC_">[17]Import!$B$1018:$Q$1018</definedName>
    <definedName name="FS_F_VW_01_35097_1_11330_BR__JV_FS_BIDDERS_">[17]Import!$B$875:$L$875</definedName>
    <definedName name="FS_F_VW_01_35097_1_11330_EUR__JV_FS_PR_EX_RATES_DATUM_REC_">[17]Import!$B$764:$F$764</definedName>
    <definedName name="FS_F_VW_01_35097_1_11451__JV_FS_RV_AVG_PROTODATA_">[17]Import!$B$456:$E$456</definedName>
    <definedName name="FS_F_VW_01_35097_1_11451_1__JV_FS_BAUSTUFE_ANGEBOTE_WAE_">[17]Import!$B$224:$E$224</definedName>
    <definedName name="FS_F_VW_01_35097_1_11451_2__JV_FS_BAUSTUFE_ANGEBOTE_WAE_">[17]Import!$B$225:$E$225</definedName>
    <definedName name="FS_F_VW_01_35097_1_11451_BR__JV_FS_BIDDERS_">[17]Import!$B$882:$L$882</definedName>
    <definedName name="FS_F_VW_01_35097_1_11451_EUR__JV_FS_PR_EX_RATES_DATUM_REC_">[17]Import!$B$765:$F$765</definedName>
    <definedName name="FS_F_VW_01_35097_1_13030__JV_FS_ANGEBOTSUEBERSICHT_">[17]Import!$B$154:$D$154</definedName>
    <definedName name="FS_F_VW_01_35097_1_13030__JV_FS_AVG_PRICE_">[17]Import!$B$180:$F$180</definedName>
    <definedName name="FS_F_VW_01_35097_1_13030__JV_FS_BWERTSHEET_">[17]Import!$B$614:$AH$614</definedName>
    <definedName name="FS_F_VW_01_35097_1_13030__JV_FS_COMPARISON_">[17]Import!$B$564:$S$564</definedName>
    <definedName name="FS_F_VW_01_35097_1_13030__JV_FS_REC_LIEF_">[17]Import!$B$1295:$P$1295</definedName>
    <definedName name="FS_F_VW_01_35097_1_13030__JV_FS_RV_AVG_PROTODATA_">[17]Import!$B$457:$E$457</definedName>
    <definedName name="FS_F_VW_01_35097_1_13030__JV_FS_RV_LTERM_PNACHLASS_">[17]Import!$B$589:$X$589</definedName>
    <definedName name="FS_F_VW_01_35097_1_13030_1__JV_FS_BAUSTUFE_ANGEBOTE_WAE_">[17]Import!$B$226:$E$226</definedName>
    <definedName name="FS_F_VW_01_35097_1_13030_11__JV_FS_REC_">[17]Import!$B$1019:$Q$1019</definedName>
    <definedName name="FS_F_VW_01_35097_1_13030_2__JV_FS_BAUSTUFE_ANGEBOTE_WAE_">[17]Import!$B$227:$E$227</definedName>
    <definedName name="FS_F_VW_01_35097_1_13030_28__JV_FS_REC_">[17]Import!$B$1020:$Q$1020</definedName>
    <definedName name="FS_F_VW_01_35097_1_13030_37__JV_FS_REC_">[17]Import!$B$1021:$Q$1021</definedName>
    <definedName name="FS_F_VW_01_35097_1_13030_46__JV_FS_REC_">[17]Import!$B$1022:$Q$1022</definedName>
    <definedName name="FS_F_VW_01_35097_1_13030_68__JV_FS_REC_">[17]Import!$B$1023:$Q$1023</definedName>
    <definedName name="FS_F_VW_01_35097_1_13030_EUR__JV_FS_PR_EX_RATES_DATUM_REC_">[17]Import!$B$766:$F$766</definedName>
    <definedName name="FS_F_VW_01_35097_1_13030_VW__JV_FS_BIDDERS_">[17]Import!$B$873:$L$873</definedName>
    <definedName name="FS_F_VW_01_35097_1_1328__JV_FS_RV_AVG_PROTODATA_">[17]Import!$B$448:$E$448</definedName>
    <definedName name="FS_F_VW_01_35097_1_1328_1__JV_FS_BAUSTUFE_ANGEBOTE_WAE_">[17]Import!$B$208:$E$208</definedName>
    <definedName name="FS_F_VW_01_35097_1_1328_2__JV_FS_BAUSTUFE_ANGEBOTE_WAE_">[17]Import!$B$209:$E$209</definedName>
    <definedName name="FS_F_VW_01_35097_1_1328_BX__JV_FS_BIDDERS_">[17]Import!$B$885:$L$885</definedName>
    <definedName name="FS_F_VW_01_35097_1_1328_EUR__JV_FS_PR_EX_RATES_DATUM_REC_">[17]Import!$B$757:$F$757</definedName>
    <definedName name="FS_F_VW_01_35097_1_1462__JV_FS_RV_AVG_PROTODATA_">[17]Import!$B$449:$E$449</definedName>
    <definedName name="FS_F_VW_01_35097_1_1462_1__JV_FS_BAUSTUFE_ANGEBOTE_WAE_">[17]Import!$B$210:$E$210</definedName>
    <definedName name="FS_F_VW_01_35097_1_1462_11__JV_FS_REC_">[17]Import!$B$994:$Q$994</definedName>
    <definedName name="FS_F_VW_01_35097_1_1462_2__JV_FS_BAUSTUFE_ANGEBOTE_WAE_">[17]Import!$B$211:$E$211</definedName>
    <definedName name="FS_F_VW_01_35097_1_1462_28__JV_FS_REC_">[17]Import!$B$995:$Q$995</definedName>
    <definedName name="FS_F_VW_01_35097_1_1462_37__JV_FS_REC_">[17]Import!$B$996:$Q$996</definedName>
    <definedName name="FS_F_VW_01_35097_1_1462_46__JV_FS_REC_">[17]Import!$B$997:$Q$997</definedName>
    <definedName name="FS_F_VW_01_35097_1_1462_68__JV_FS_REC_">[17]Import!$B$998:$Q$998</definedName>
    <definedName name="FS_F_VW_01_35097_1_1462_BX__JV_FS_BIDDERS_">[17]Import!$B$881:$L$881</definedName>
    <definedName name="FS_F_VW_01_35097_1_1462_EUR__JV_FS_PR_EX_RATES_DATUM_REC_">[17]Import!$B$758:$F$758</definedName>
    <definedName name="FS_F_VW_01_35097_1_15245__JV_FS_RV_AVG_PROTODATA_">[17]Import!$B$458:$E$458</definedName>
    <definedName name="FS_F_VW_01_35097_1_15245_1__JV_FS_BAUSTUFE_ANGEBOTE_WAE_">[17]Import!$B$228:$E$228</definedName>
    <definedName name="FS_F_VW_01_35097_1_15245_2__JV_FS_BAUSTUFE_ANGEBOTE_WAE_">[17]Import!$B$229:$E$229</definedName>
    <definedName name="FS_F_VW_01_35097_1_15245_EUR__JV_FS_PR_EX_RATES_DATUM_REC_">[17]Import!$B$767:$F$767</definedName>
    <definedName name="FS_F_VW_01_35097_1_15245_SK__JV_FS_BIDDERS_">[17]Import!$B$877:$L$877</definedName>
    <definedName name="FS_F_VW_01_35097_1_159__JV_FS_RV_AVG_PROTODATA_">[17]Import!$B$446:$E$446</definedName>
    <definedName name="FS_F_VW_01_35097_1_159_1__JV_FS_BAUSTUFE_ANGEBOTE_WAE_">[17]Import!$B$204:$E$204</definedName>
    <definedName name="FS_F_VW_01_35097_1_159_11__JV_FS_REC_">[17]Import!$B$989:$Q$989</definedName>
    <definedName name="FS_F_VW_01_35097_1_159_2__JV_FS_BAUSTUFE_ANGEBOTE_WAE_">[17]Import!$B$205:$E$205</definedName>
    <definedName name="FS_F_VW_01_35097_1_159_28__JV_FS_REC_">[17]Import!$B$990:$Q$990</definedName>
    <definedName name="FS_F_VW_01_35097_1_159_37__JV_FS_REC_">[17]Import!$B$991:$Q$991</definedName>
    <definedName name="FS_F_VW_01_35097_1_159_46__JV_FS_REC_">[17]Import!$B$992:$Q$992</definedName>
    <definedName name="FS_F_VW_01_35097_1_159_68__JV_FS_REC_">[17]Import!$B$993:$Q$993</definedName>
    <definedName name="FS_F_VW_01_35097_1_159_EUR__JV_FS_PR_EX_RATES_DATUM_REC_">[17]Import!$B$755:$F$755</definedName>
    <definedName name="FS_F_VW_01_35097_1_159_ST__JV_FS_BIDDERS_">[17]Import!$B$891:$L$891</definedName>
    <definedName name="FS_F_VW_01_35097_1_18244__JV_FS_RV_AVG_PROTODATA_">[17]Import!$B$459:$E$459</definedName>
    <definedName name="FS_F_VW_01_35097_1_18244_1__JV_FS_BAUSTUFE_ANGEBOTE_WAE_">[17]Import!$B$230:$E$230</definedName>
    <definedName name="FS_F_VW_01_35097_1_18244_2__JV_FS_BAUSTUFE_ANGEBOTE_WAE_">[17]Import!$B$231:$E$231</definedName>
    <definedName name="FS_F_VW_01_35097_1_18244_EUR__JV_FS_PR_EX_RATES_DATUM_REC_">[17]Import!$B$768:$F$768</definedName>
    <definedName name="FS_F_VW_01_35097_1_18244_MX__JV_FS_BIDDERS_">[17]Import!$B$884:$L$884</definedName>
    <definedName name="FS_F_VW_01_35097_1_18245__JV_FS_RV_AVG_PROTODATA_">[17]Import!$B$460:$E$460</definedName>
    <definedName name="FS_F_VW_01_35097_1_18245_1__JV_FS_BAUSTUFE_ANGEBOTE_WAE_">[17]Import!$B$232:$E$232</definedName>
    <definedName name="FS_F_VW_01_35097_1_18245_2__JV_FS_BAUSTUFE_ANGEBOTE_WAE_">[17]Import!$B$233:$E$233</definedName>
    <definedName name="FS_F_VW_01_35097_1_18245_EUR__JV_FS_PR_EX_RATES_DATUM_REC_">[17]Import!$B$769:$F$769</definedName>
    <definedName name="FS_F_VW_01_35097_1_18245_MX__JV_FS_BIDDERS_">[17]Import!$B$887:$L$887</definedName>
    <definedName name="FS_F_VW_01_35097_1_19964__JV_FS_RV_AVG_PROTODATA_">[17]Import!$B$461:$E$461</definedName>
    <definedName name="FS_F_VW_01_35097_1_19964_1__JV_FS_BAUSTUFE_ANGEBOTE_WAE_">[17]Import!$B$234:$E$234</definedName>
    <definedName name="FS_F_VW_01_35097_1_19964_11__JV_FS_REC_">[17]Import!$B$1024:$Q$1024</definedName>
    <definedName name="FS_F_VW_01_35097_1_19964_2__JV_FS_BAUSTUFE_ANGEBOTE_WAE_">[17]Import!$B$235:$E$235</definedName>
    <definedName name="FS_F_VW_01_35097_1_19964_28__JV_FS_REC_">[17]Import!$B$1025:$Q$1025</definedName>
    <definedName name="FS_F_VW_01_35097_1_19964_37__JV_FS_REC_">[17]Import!$B$1026:$Q$1026</definedName>
    <definedName name="FS_F_VW_01_35097_1_19964_46__JV_FS_REC_">[17]Import!$B$1027:$Q$1027</definedName>
    <definedName name="FS_F_VW_01_35097_1_19964_68__JV_FS_REC_">[17]Import!$B$1028:$Q$1028</definedName>
    <definedName name="FS_F_VW_01_35097_1_19964_EUR__JV_FS_PR_EX_RATES_DATUM_REC_">[17]Import!$B$770:$F$770</definedName>
    <definedName name="FS_F_VW_01_35097_1_19964_TR__JV_FS_BIDDERS_">[17]Import!$B$894:$L$894</definedName>
    <definedName name="FS_F_VW_01_35097_1_2__V_FS_BAUSTUFE_VORGABEN_STK_">[17]Import!$B$434:$D$434</definedName>
    <definedName name="FS_F_VW_01_35097_1_20328__JV_FS_ANGEBOTSUEBERSICHT_">[17]Import!$B$155:$D$155</definedName>
    <definedName name="FS_F_VW_01_35097_1_20328__JV_FS_AVG_PRICE_">[17]Import!$B$181:$F$181</definedName>
    <definedName name="FS_F_VW_01_35097_1_20328__JV_FS_BWERTSHEET_">[17]Import!$B$615:$AH$615</definedName>
    <definedName name="FS_F_VW_01_35097_1_20328__JV_FS_COMPARISON_">[17]Import!$B$565:$S$565</definedName>
    <definedName name="FS_F_VW_01_35097_1_20328__JV_FS_REC_LIEF_">[17]Import!$B$1296:$P$1296</definedName>
    <definedName name="FS_F_VW_01_35097_1_20328__JV_FS_RV_AVG_PROTODATA_">[17]Import!$B$462:$E$462</definedName>
    <definedName name="FS_F_VW_01_35097_1_20328__JV_FS_RV_LTERM_PNACHLASS_">[17]Import!$B$590:$X$590</definedName>
    <definedName name="FS_F_VW_01_35097_1_20328_1__JV_FS_BAUSTUFE_ANGEBOTE_WAE_">[17]Import!$B$236:$E$236</definedName>
    <definedName name="FS_F_VW_01_35097_1_20328_11__JV_FS_REC_">[17]Import!$B$1029:$Q$1029</definedName>
    <definedName name="FS_F_VW_01_35097_1_20328_2__JV_FS_BAUSTUFE_ANGEBOTE_WAE_">[17]Import!$B$237:$E$237</definedName>
    <definedName name="FS_F_VW_01_35097_1_20328_28__JV_FS_REC_">[17]Import!$B$1030:$Q$1030</definedName>
    <definedName name="FS_F_VW_01_35097_1_20328_37__JV_FS_REC_">[17]Import!$B$1031:$Q$1031</definedName>
    <definedName name="FS_F_VW_01_35097_1_20328_46__JV_FS_REC_">[17]Import!$B$1032:$Q$1032</definedName>
    <definedName name="FS_F_VW_01_35097_1_20328_68__JV_FS_REC_">[17]Import!$B$1033:$Q$1033</definedName>
    <definedName name="FS_F_VW_01_35097_1_20328_EUR__JV_FS_PR_EX_RATES_DATUM_REC_">[17]Import!$B$771:$F$771</definedName>
    <definedName name="FS_F_VW_01_35097_1_20328_VW__JV_FS_BIDDERS_">[17]Import!$B$878:$L$878</definedName>
    <definedName name="FS_F_VW_01_35097_1_2261__JV_FS_RV_AVG_PROTODATA_">[17]Import!$B$450:$E$450</definedName>
    <definedName name="FS_F_VW_01_35097_1_2261_1__JV_FS_BAUSTUFE_ANGEBOTE_WAE_">[17]Import!$B$212:$E$212</definedName>
    <definedName name="FS_F_VW_01_35097_1_2261_11__JV_FS_REC_">[17]Import!$B$999:$Q$999</definedName>
    <definedName name="FS_F_VW_01_35097_1_2261_2__JV_FS_BAUSTUFE_ANGEBOTE_WAE_">[17]Import!$B$213:$E$213</definedName>
    <definedName name="FS_F_VW_01_35097_1_2261_28__JV_FS_REC_">[17]Import!$B$1000:$Q$1000</definedName>
    <definedName name="FS_F_VW_01_35097_1_2261_37__JV_FS_REC_">[17]Import!$B$1001:$Q$1001</definedName>
    <definedName name="FS_F_VW_01_35097_1_2261_46__JV_FS_REC_">[17]Import!$B$1002:$Q$1002</definedName>
    <definedName name="FS_F_VW_01_35097_1_2261_68__JV_FS_REC_">[17]Import!$B$1003:$Q$1003</definedName>
    <definedName name="FS_F_VW_01_35097_1_2261_EUR__JV_FS_PR_EX_RATES_DATUM_REC_">[17]Import!$B$759:$F$759</definedName>
    <definedName name="FS_F_VW_01_35097_1_2261_VW__JV_FS_BIDDERS_">[17]Import!$B$883:$L$883</definedName>
    <definedName name="FS_F_VW_01_35097_1_23586__JV_FS_RV_AVG_PROTODATA_">[17]Import!$B$463:$E$463</definedName>
    <definedName name="FS_F_VW_01_35097_1_23586_1__JV_FS_BAUSTUFE_ANGEBOTE_WAE_">[17]Import!$B$238:$E$238</definedName>
    <definedName name="FS_F_VW_01_35097_1_23586_11__JV_FS_REC_">[17]Import!$B$1034:$Q$1034</definedName>
    <definedName name="FS_F_VW_01_35097_1_23586_2__JV_FS_BAUSTUFE_ANGEBOTE_WAE_">[17]Import!$B$239:$E$239</definedName>
    <definedName name="FS_F_VW_01_35097_1_23586_28__JV_FS_REC_">[17]Import!$B$1035:$Q$1035</definedName>
    <definedName name="FS_F_VW_01_35097_1_23586_37__JV_FS_REC_">[17]Import!$B$1036:$Q$1036</definedName>
    <definedName name="FS_F_VW_01_35097_1_23586_46__JV_FS_REC_">[17]Import!$B$1037:$Q$1037</definedName>
    <definedName name="FS_F_VW_01_35097_1_23586_68__JV_FS_REC_">[17]Import!$B$1038:$Q$1038</definedName>
    <definedName name="FS_F_VW_01_35097_1_23586_EUR__JV_FS_PR_EX_RATES_DATUM_REC_">[17]Import!$B$772:$F$772</definedName>
    <definedName name="FS_F_VW_01_35097_1_23586_HA__JV_FS_BIDDERS_">[17]Import!$B$899:$L$899</definedName>
    <definedName name="FS_F_VW_01_35097_1_24968__JV_FS_RV_AVG_PROTODATA_">[17]Import!$B$464:$E$464</definedName>
    <definedName name="FS_F_VW_01_35097_1_24968_1__JV_FS_BAUSTUFE_ANGEBOTE_WAE_">[17]Import!$B$240:$E$240</definedName>
    <definedName name="FS_F_VW_01_35097_1_24968_2__JV_FS_BAUSTUFE_ANGEBOTE_WAE_">[17]Import!$B$241:$E$241</definedName>
    <definedName name="FS_F_VW_01_35097_1_24968_EUR__JV_FS_PR_EX_RATES_DATUM_REC_">[17]Import!$B$773:$F$773</definedName>
    <definedName name="FS_F_VW_01_35097_1_24968_US__JV_FS_BIDDERS_">[17]Import!$B$874:$L$874</definedName>
    <definedName name="FS_F_VW_01_35097_1_24969__JV_FS_RV_AVG_PROTODATA_">[17]Import!$B$465:$E$465</definedName>
    <definedName name="FS_F_VW_01_35097_1_24969_1__JV_FS_BAUSTUFE_ANGEBOTE_WAE_">[17]Import!$B$242:$E$242</definedName>
    <definedName name="FS_F_VW_01_35097_1_24969_11__JV_FS_REC_">[17]Import!$B$1039:$Q$1039</definedName>
    <definedName name="FS_F_VW_01_35097_1_24969_2__JV_FS_BAUSTUFE_ANGEBOTE_WAE_">[17]Import!$B$243:$E$243</definedName>
    <definedName name="FS_F_VW_01_35097_1_24969_28__JV_FS_REC_">[17]Import!$B$1040:$Q$1040</definedName>
    <definedName name="FS_F_VW_01_35097_1_24969_37__JV_FS_REC_">[17]Import!$B$1041:$Q$1041</definedName>
    <definedName name="FS_F_VW_01_35097_1_24969_46__JV_FS_REC_">[17]Import!$B$1042:$Q$1042</definedName>
    <definedName name="FS_F_VW_01_35097_1_24969_68__JV_FS_REC_">[17]Import!$B$1043:$Q$1043</definedName>
    <definedName name="FS_F_VW_01_35097_1_24969_EUR__JV_FS_PR_EX_RATES_DATUM_REC_">[17]Import!$B$774:$F$774</definedName>
    <definedName name="FS_F_VW_01_35097_1_24969_US__JV_FS_BIDDERS_">[17]Import!$B$895:$L$895</definedName>
    <definedName name="FS_F_VW_01_35097_1_25756__JV_FS_RV_AVG_PROTODATA_">[17]Import!$B$466:$E$466</definedName>
    <definedName name="FS_F_VW_01_35097_1_25756_1__JV_FS_BAUSTUFE_ANGEBOTE_WAE_">[17]Import!$B$244:$E$244</definedName>
    <definedName name="FS_F_VW_01_35097_1_25756_2__JV_FS_BAUSTUFE_ANGEBOTE_WAE_">[17]Import!$B$245:$E$245</definedName>
    <definedName name="FS_F_VW_01_35097_1_25756_EUR__JV_FS_PR_EX_RATES_DATUM_REC_">[17]Import!$B$775:$F$775</definedName>
    <definedName name="FS_F_VW_01_35097_1_25756_MX__JV_FS_BIDDERS_">[17]Import!$B$880:$L$880</definedName>
    <definedName name="FS_F_VW_01_35097_1_2609__JV_FS_RV_AVG_PROTODATA_">[17]Import!$B$451:$E$451</definedName>
    <definedName name="FS_F_VW_01_35097_1_2609_1__JV_FS_BAUSTUFE_ANGEBOTE_WAE_">[17]Import!$B$214:$E$214</definedName>
    <definedName name="FS_F_VW_01_35097_1_2609_11__JV_FS_REC_">[17]Import!$B$1004:$Q$1004</definedName>
    <definedName name="FS_F_VW_01_35097_1_2609_2__JV_FS_BAUSTUFE_ANGEBOTE_WAE_">[17]Import!$B$215:$E$215</definedName>
    <definedName name="FS_F_VW_01_35097_1_2609_28__JV_FS_REC_">[17]Import!$B$1005:$Q$1005</definedName>
    <definedName name="FS_F_VW_01_35097_1_2609_37__JV_FS_REC_">[17]Import!$B$1006:$Q$1006</definedName>
    <definedName name="FS_F_VW_01_35097_1_2609_46__JV_FS_REC_">[17]Import!$B$1007:$Q$1007</definedName>
    <definedName name="FS_F_VW_01_35097_1_2609_68__JV_FS_REC_">[17]Import!$B$1008:$Q$1008</definedName>
    <definedName name="FS_F_VW_01_35097_1_2609_EUR__JV_FS_PR_EX_RATES_DATUM_REC_">[17]Import!$B$760:$F$760</definedName>
    <definedName name="FS_F_VW_01_35097_1_2609_RR__JV_FS_BIDDERS_">[17]Import!$B$888:$L$888</definedName>
    <definedName name="FS_F_VW_01_35097_1_27724__JV_FS_RV_AVG_PROTODATA_">[17]Import!$B$467:$E$467</definedName>
    <definedName name="FS_F_VW_01_35097_1_27724_1__JV_FS_BAUSTUFE_ANGEBOTE_WAE_">[17]Import!$B$246:$E$246</definedName>
    <definedName name="FS_F_VW_01_35097_1_27724_2__JV_FS_BAUSTUFE_ANGEBOTE_WAE_">[17]Import!$B$247:$E$247</definedName>
    <definedName name="FS_F_VW_01_35097_1_27724_EUR__JV_FS_PR_EX_RATES_DATUM_REC_">[17]Import!$B$776:$F$776</definedName>
    <definedName name="FS_F_VW_01_35097_1_27724_US__JV_FS_BIDDERS_">[17]Import!$B$892:$L$892</definedName>
    <definedName name="FS_F_VW_01_35097_1_27909__JV_FS_RV_AVG_PROTODATA_">[17]Import!$B$468:$E$468</definedName>
    <definedName name="FS_F_VW_01_35097_1_27909_1__JV_FS_BAUSTUFE_ANGEBOTE_WAE_">[17]Import!$B$248:$E$248</definedName>
    <definedName name="FS_F_VW_01_35097_1_27909_11__JV_FS_REC_">[17]Import!$B$1044:$Q$1044</definedName>
    <definedName name="FS_F_VW_01_35097_1_27909_2__JV_FS_BAUSTUFE_ANGEBOTE_WAE_">[17]Import!$B$249:$E$249</definedName>
    <definedName name="FS_F_VW_01_35097_1_27909_28__JV_FS_REC_">[17]Import!$B$1045:$Q$1045</definedName>
    <definedName name="FS_F_VW_01_35097_1_27909_37__JV_FS_REC_">[17]Import!$B$1046:$Q$1046</definedName>
    <definedName name="FS_F_VW_01_35097_1_27909_46__JV_FS_REC_">[17]Import!$B$1047:$Q$1047</definedName>
    <definedName name="FS_F_VW_01_35097_1_27909_68__JV_FS_REC_">[17]Import!$B$1048:$Q$1048</definedName>
    <definedName name="FS_F_VW_01_35097_1_27909_EUR__JV_FS_PR_EX_RATES_DATUM_REC_">[17]Import!$B$777:$F$777</definedName>
    <definedName name="FS_F_VW_01_35097_1_27909_US__JV_FS_BIDDERS_">[17]Import!$B$897:$L$897</definedName>
    <definedName name="FS_F_VW_01_35097_1_28__JV_FS_BEDARFE_">[17]Import!$B$121:$E$121</definedName>
    <definedName name="FS_F_VW_01_35097_1_28_13030__JV_FS_BEDARFE_PREISE_QUOTE_">[17]Import!$B$21:$L$21</definedName>
    <definedName name="FS_F_VW_01_35097_1_28_20328__JV_FS_BEDARFE_PREISE_QUOTE_">[17]Import!$B$22:$L$22</definedName>
    <definedName name="FS_F_VW_01_35097_1_28_29344__JV_FS_BEDARFE_PREISE_QUOTE_">[17]Import!$B$23:$L$23</definedName>
    <definedName name="FS_F_VW_01_35097_1_28_2979__JV_FS_BEDARFE_PREISE_QUOTE_">[17]Import!$B$20:$L$20</definedName>
    <definedName name="FS_F_VW_01_35097_1_28_43249__JV_FS_BEDARFE_PREISE_QUOTE_">[17]Import!$B$24:$L$24</definedName>
    <definedName name="FS_F_VW_01_35097_1_28671__JV_FS_RV_AVG_PROTODATA_">[17]Import!$B$469:$E$469</definedName>
    <definedName name="FS_F_VW_01_35097_1_28671_1__JV_FS_BAUSTUFE_ANGEBOTE_WAE_">[17]Import!$B$250:$E$250</definedName>
    <definedName name="FS_F_VW_01_35097_1_28671_11__JV_FS_REC_">[17]Import!$B$1049:$Q$1049</definedName>
    <definedName name="FS_F_VW_01_35097_1_28671_2__JV_FS_BAUSTUFE_ANGEBOTE_WAE_">[17]Import!$B$251:$E$251</definedName>
    <definedName name="FS_F_VW_01_35097_1_28671_28__JV_FS_REC_">[17]Import!$B$1050:$Q$1050</definedName>
    <definedName name="FS_F_VW_01_35097_1_28671_37__JV_FS_REC_">[17]Import!$B$1051:$Q$1051</definedName>
    <definedName name="FS_F_VW_01_35097_1_28671_46__JV_FS_REC_">[17]Import!$B$1052:$Q$1052</definedName>
    <definedName name="FS_F_VW_01_35097_1_28671_68__JV_FS_REC_">[17]Import!$B$1053:$Q$1053</definedName>
    <definedName name="FS_F_VW_01_35097_1_28671_BR__JV_FS_BIDDERS_">[17]Import!$B$896:$L$896</definedName>
    <definedName name="FS_F_VW_01_35097_1_28671_EUR__JV_FS_PR_EX_RATES_DATUM_REC_">[17]Import!$B$778:$F$778</definedName>
    <definedName name="FS_F_VW_01_35097_1_28746__JV_FS_RV_AVG_PROTODATA_">[17]Import!$B$470:$E$470</definedName>
    <definedName name="FS_F_VW_01_35097_1_28746_1__JV_FS_BAUSTUFE_ANGEBOTE_WAE_">[17]Import!$B$252:$E$252</definedName>
    <definedName name="FS_F_VW_01_35097_1_28746_2__JV_FS_BAUSTUFE_ANGEBOTE_WAE_">[17]Import!$B$253:$E$253</definedName>
    <definedName name="FS_F_VW_01_35097_1_28746_BX__JV_FS_BIDDERS_">[17]Import!$B$898:$L$898</definedName>
    <definedName name="FS_F_VW_01_35097_1_28746_EUR__JV_FS_PR_EX_RATES_DATUM_REC_">[17]Import!$B$779:$F$779</definedName>
    <definedName name="FS_F_VW_01_35097_1_29344__JV_FS_ANGEBOTSUEBERSICHT_">[17]Import!$B$156:$D$156</definedName>
    <definedName name="FS_F_VW_01_35097_1_29344__JV_FS_AVG_PRICE_">[17]Import!$B$182:$F$182</definedName>
    <definedName name="FS_F_VW_01_35097_1_29344__JV_FS_BWERTSHEET_">[17]Import!$B$616:$AH$616</definedName>
    <definedName name="FS_F_VW_01_35097_1_29344__JV_FS_COMPARISON_">[17]Import!$B$566:$S$566</definedName>
    <definedName name="FS_F_VW_01_35097_1_29344__JV_FS_REC_LIEF_">[17]Import!$B$1297:$P$1297</definedName>
    <definedName name="FS_F_VW_01_35097_1_29344__JV_FS_RV_AVG_PROTODATA_">[17]Import!$B$471:$E$471</definedName>
    <definedName name="FS_F_VW_01_35097_1_29344__JV_FS_RV_LTERM_PNACHLASS_">[17]Import!$B$591:$X$591</definedName>
    <definedName name="FS_F_VW_01_35097_1_29344_1__JV_FS_BAUSTUFE_ANGEBOTE_WAE_">[17]Import!$B$254:$E$254</definedName>
    <definedName name="FS_F_VW_01_35097_1_29344_11__JV_FS_REC_">[17]Import!$B$1054:$Q$1054</definedName>
    <definedName name="FS_F_VW_01_35097_1_29344_2__JV_FS_BAUSTUFE_ANGEBOTE_WAE_">[17]Import!$B$255:$E$255</definedName>
    <definedName name="FS_F_VW_01_35097_1_29344_28__JV_FS_REC_">[17]Import!$B$1055:$Q$1055</definedName>
    <definedName name="FS_F_VW_01_35097_1_29344_37__JV_FS_REC_">[17]Import!$B$1056:$Q$1056</definedName>
    <definedName name="FS_F_VW_01_35097_1_29344_46__JV_FS_REC_">[17]Import!$B$1057:$Q$1057</definedName>
    <definedName name="FS_F_VW_01_35097_1_29344_68__JV_FS_REC_">[17]Import!$B$1058:$Q$1058</definedName>
    <definedName name="FS_F_VW_01_35097_1_29344_EUR__JV_FS_PR_EX_RATES_DATUM_REC_">[17]Import!$B$780:$F$780</definedName>
    <definedName name="FS_F_VW_01_35097_1_29344_VW__JV_FS_BIDDERS_">[17]Import!$B$886:$L$886</definedName>
    <definedName name="FS_F_VW_01_35097_1_2979__JV_FS_ANGEBOTSUEBERSICHT_">[17]Import!$B$157:$D$157</definedName>
    <definedName name="FS_F_VW_01_35097_1_2979__JV_FS_AVG_PRICE_">[17]Import!$B$179:$F$179</definedName>
    <definedName name="FS_F_VW_01_35097_1_2979__JV_FS_BWERTSHEET_">[17]Import!$B$613:$AH$613</definedName>
    <definedName name="FS_F_VW_01_35097_1_2979__JV_FS_COMPARISON_">[17]Import!$B$563:$S$563</definedName>
    <definedName name="FS_F_VW_01_35097_1_2979__JV_FS_REC_LIEF_">[17]Import!$B$1294:$P$1294</definedName>
    <definedName name="FS_F_VW_01_35097_1_2979__JV_FS_RV_AVG_PROTODATA_">[17]Import!$B$452:$E$452</definedName>
    <definedName name="FS_F_VW_01_35097_1_2979__JV_FS_RV_LTERM_PNACHLASS_">[17]Import!$B$588:$X$588</definedName>
    <definedName name="FS_F_VW_01_35097_1_2979_1__JV_FS_BAUSTUFE_ANGEBOTE_WAE_">[17]Import!$B$216:$E$216</definedName>
    <definedName name="FS_F_VW_01_35097_1_2979_11__JV_FS_REC_">[17]Import!$B$1009:$Q$1009</definedName>
    <definedName name="FS_F_VW_01_35097_1_2979_2__JV_FS_BAUSTUFE_ANGEBOTE_WAE_">[17]Import!$B$217:$E$217</definedName>
    <definedName name="FS_F_VW_01_35097_1_2979_28__JV_FS_REC_">[17]Import!$B$1010:$Q$1010</definedName>
    <definedName name="FS_F_VW_01_35097_1_2979_37__JV_FS_REC_">[17]Import!$B$1011:$Q$1011</definedName>
    <definedName name="FS_F_VW_01_35097_1_2979_46__JV_FS_REC_">[17]Import!$B$1012:$Q$1012</definedName>
    <definedName name="FS_F_VW_01_35097_1_2979_68__JV_FS_REC_">[17]Import!$B$1013:$Q$1013</definedName>
    <definedName name="FS_F_VW_01_35097_1_2979_EUR__JV_FS_PR_EX_RATES_DATUM_REC_">[17]Import!$B$761:$F$761</definedName>
    <definedName name="FS_F_VW_01_35097_1_2979_VW__JV_FS_BIDDERS_">[17]Import!$B$889:$L$889</definedName>
    <definedName name="FS_F_VW_01_35097_1_316__JV_FS_RV_AVG_PROTODATA_">[17]Import!$B$447:$E$447</definedName>
    <definedName name="FS_F_VW_01_35097_1_316_1__JV_FS_BAUSTUFE_ANGEBOTE_WAE_">[17]Import!$B$206:$E$206</definedName>
    <definedName name="FS_F_VW_01_35097_1_316_2__JV_FS_BAUSTUFE_ANGEBOTE_WAE_">[17]Import!$B$207:$E$207</definedName>
    <definedName name="FS_F_VW_01_35097_1_316_EUR__JV_FS_PR_EX_RATES_DATUM_REC_">[17]Import!$B$756:$F$756</definedName>
    <definedName name="FS_F_VW_01_35097_1_316_SK__JV_FS_BIDDERS_">[17]Import!$B$872:$L$872</definedName>
    <definedName name="FS_F_VW_01_35097_1_3478__JV_FS_RV_AVG_PROTODATA_">[17]Import!$B$453:$E$453</definedName>
    <definedName name="FS_F_VW_01_35097_1_3478_1__JV_FS_BAUSTUFE_ANGEBOTE_WAE_">[17]Import!$B$218:$E$218</definedName>
    <definedName name="FS_F_VW_01_35097_1_3478_2__JV_FS_BAUSTUFE_ANGEBOTE_WAE_">[17]Import!$B$219:$E$219</definedName>
    <definedName name="FS_F_VW_01_35097_1_3478_EUR__JV_FS_PR_EX_RATES_DATUM_REC_">[17]Import!$B$762:$F$762</definedName>
    <definedName name="FS_F_VW_01_35097_1_3478_ST__JV_FS_BIDDERS_">[17]Import!$B$879:$L$879</definedName>
    <definedName name="FS_F_VW_01_35097_1_37__JV_FS_BEDARFE_">[17]Import!$B$122:$E$122</definedName>
    <definedName name="FS_F_VW_01_35097_1_37_13030__JV_FS_BEDARFE_PREISE_QUOTE_">[17]Import!$B$26:$L$26</definedName>
    <definedName name="FS_F_VW_01_35097_1_37_20328__JV_FS_BEDARFE_PREISE_QUOTE_">[17]Import!$B$27:$L$27</definedName>
    <definedName name="FS_F_VW_01_35097_1_37_29344__JV_FS_BEDARFE_PREISE_QUOTE_">[17]Import!$B$28:$L$28</definedName>
    <definedName name="FS_F_VW_01_35097_1_37_2979__JV_FS_BEDARFE_PREISE_QUOTE_">[17]Import!$B$25:$L$25</definedName>
    <definedName name="FS_F_VW_01_35097_1_37_43249__JV_FS_BEDARFE_PREISE_QUOTE_">[17]Import!$B$29:$L$29</definedName>
    <definedName name="FS_F_VW_01_35097_1_38597__JV_FS_RV_AVG_PROTODATA_">[17]Import!$B$472:$E$472</definedName>
    <definedName name="FS_F_VW_01_35097_1_38597_1__JV_FS_BAUSTUFE_ANGEBOTE_WAE_">[17]Import!$B$256:$E$256</definedName>
    <definedName name="FS_F_VW_01_35097_1_38597_2__JV_FS_BAUSTUFE_ANGEBOTE_WAE_">[17]Import!$B$257:$E$257</definedName>
    <definedName name="FS_F_VW_01_35097_1_38597_EUR__JV_FS_PR_EX_RATES_DATUM_REC_">[17]Import!$B$781:$F$781</definedName>
    <definedName name="FS_F_VW_01_35097_1_38597_ZA__JV_FS_BIDDERS_">[17]Import!$B$876:$L$876</definedName>
    <definedName name="FS_F_VW_01_35097_1_43249__JV_FS_ANGEBOTSUEBERSICHT_">[17]Import!$B$158:$D$158</definedName>
    <definedName name="FS_F_VW_01_35097_1_43249__JV_FS_AVG_PRICE_">[17]Import!$B$183:$F$183</definedName>
    <definedName name="FS_F_VW_01_35097_1_43249__JV_FS_BWERTSHEET_">[17]Import!$B$617:$AH$617</definedName>
    <definedName name="FS_F_VW_01_35097_1_43249__JV_FS_COMPARISON_">[17]Import!$B$567:$S$567</definedName>
    <definedName name="FS_F_VW_01_35097_1_43249__JV_FS_REC_LIEF_">[17]Import!$B$1298:$P$1298</definedName>
    <definedName name="FS_F_VW_01_35097_1_43249__JV_FS_RV_AVG_PROTODATA_">[17]Import!$B$473:$E$473</definedName>
    <definedName name="FS_F_VW_01_35097_1_43249__JV_FS_RV_LTERM_PNACHLASS_">[17]Import!$B$592:$X$592</definedName>
    <definedName name="FS_F_VW_01_35097_1_43249_1__JV_FS_BAUSTUFE_ANGEBOTE_WAE_">[17]Import!$B$258:$E$258</definedName>
    <definedName name="FS_F_VW_01_35097_1_43249_11__JV_FS_REC_">[17]Import!$B$1059:$Q$1059</definedName>
    <definedName name="FS_F_VW_01_35097_1_43249_2__JV_FS_BAUSTUFE_ANGEBOTE_WAE_">[17]Import!$B$259:$E$259</definedName>
    <definedName name="FS_F_VW_01_35097_1_43249_28__JV_FS_REC_">[17]Import!$B$1060:$Q$1060</definedName>
    <definedName name="FS_F_VW_01_35097_1_43249_37__JV_FS_REC_">[17]Import!$B$1061:$Q$1061</definedName>
    <definedName name="FS_F_VW_01_35097_1_43249_46__JV_FS_REC_">[17]Import!$B$1062:$Q$1062</definedName>
    <definedName name="FS_F_VW_01_35097_1_43249_68__JV_FS_REC_">[17]Import!$B$1063:$Q$1063</definedName>
    <definedName name="FS_F_VW_01_35097_1_43249_EUR__JV_FS_PR_EX_RATES_DATUM_REC_">[17]Import!$B$782:$F$782</definedName>
    <definedName name="FS_F_VW_01_35097_1_43249_VW__JV_FS_BIDDERS_">[17]Import!$B$893:$L$893</definedName>
    <definedName name="FS_F_VW_01_35097_1_46__JV_FS_BEDARFE_">[17]Import!$B$123:$E$123</definedName>
    <definedName name="FS_F_VW_01_35097_1_46_13030__JV_FS_BEDARFE_PREISE_QUOTE_">[17]Import!$B$31:$L$31</definedName>
    <definedName name="FS_F_VW_01_35097_1_46_20328__JV_FS_BEDARFE_PREISE_QUOTE_">[17]Import!$B$32:$L$32</definedName>
    <definedName name="FS_F_VW_01_35097_1_46_29344__JV_FS_BEDARFE_PREISE_QUOTE_">[17]Import!$B$33:$L$33</definedName>
    <definedName name="FS_F_VW_01_35097_1_46_2979__JV_FS_BEDARFE_PREISE_QUOTE_">[17]Import!$B$30:$L$30</definedName>
    <definedName name="FS_F_VW_01_35097_1_46_43249__JV_FS_BEDARFE_PREISE_QUOTE_">[17]Import!$B$34:$L$34</definedName>
    <definedName name="FS_F_VW_01_35097_1_68__JV_FS_BEDARFE_">[17]Import!$B$124:$E$124</definedName>
    <definedName name="FS_F_VW_01_35097_1_68_13030__JV_FS_BEDARFE_PREISE_QUOTE_">[17]Import!$B$36:$L$36</definedName>
    <definedName name="FS_F_VW_01_35097_1_68_20328__JV_FS_BEDARFE_PREISE_QUOTE_">[17]Import!$B$37:$L$37</definedName>
    <definedName name="FS_F_VW_01_35097_1_68_29344__JV_FS_BEDARFE_PREISE_QUOTE_">[17]Import!$B$38:$L$38</definedName>
    <definedName name="FS_F_VW_01_35097_1_68_2979__JV_FS_BEDARFE_PREISE_QUOTE_">[17]Import!$B$35:$L$35</definedName>
    <definedName name="FS_F_VW_01_35097_1_68_43249__JV_FS_BEDARFE_PREISE_QUOTE_">[17]Import!$B$39:$L$39</definedName>
    <definedName name="FS_F_VW_01_35097_1_8319__JV_FS_RV_AVG_PROTODATA_">[17]Import!$B$454:$E$454</definedName>
    <definedName name="FS_F_VW_01_35097_1_8319_1__JV_FS_BAUSTUFE_ANGEBOTE_WAE_">[17]Import!$B$220:$E$220</definedName>
    <definedName name="FS_F_VW_01_35097_1_8319_2__JV_FS_BAUSTUFE_ANGEBOTE_WAE_">[17]Import!$B$221:$E$221</definedName>
    <definedName name="FS_F_VW_01_35097_1_8319_EUR__JV_FS_PR_EX_RATES_DATUM_REC_">[17]Import!$B$763:$F$763</definedName>
    <definedName name="FS_F_VW_01_35097_1_8319_VW__JV_FS_BIDDERS_">[17]Import!$B$890:$L$890</definedName>
    <definedName name="FS_F_VW_01_35097_1_EUR_11330__JV_FS_PR_EX_RATES_DATUM_COMP_">[17]Import!$B$638:$F$638</definedName>
    <definedName name="FS_F_VW_01_35097_1_EUR_11451__JV_FS_PR_EX_RATES_DATUM_COMP_">[17]Import!$B$639:$F$639</definedName>
    <definedName name="FS_F_VW_01_35097_1_EUR_13030__JV_FS_PR_EX_RATES_DATUM_COMP_">[17]Import!$B$661:$F$661</definedName>
    <definedName name="FS_F_VW_01_35097_1_EUR_1328__JV_FS_PR_EX_RATES_DATUM_COMP_">[17]Import!$B$641:$F$641</definedName>
    <definedName name="FS_F_VW_01_35097_1_EUR_1462__JV_FS_PR_EX_RATES_DATUM_COMP_">[17]Import!$B$642:$F$642</definedName>
    <definedName name="FS_F_VW_01_35097_1_EUR_15245__JV_FS_PR_EX_RATES_DATUM_COMP_">[17]Import!$B$650:$F$650</definedName>
    <definedName name="FS_F_VW_01_35097_1_EUR_159__JV_FS_PR_EX_RATES_DATUM_COMP_">[17]Import!$B$651:$F$651</definedName>
    <definedName name="FS_F_VW_01_35097_1_EUR_18244__JV_FS_PR_EX_RATES_DATUM_COMP_">[17]Import!$B$645:$F$645</definedName>
    <definedName name="FS_F_VW_01_35097_1_EUR_18245__JV_FS_PR_EX_RATES_DATUM_COMP_">[17]Import!$B$646:$F$646</definedName>
    <definedName name="FS_F_VW_01_35097_1_EUR_19964__JV_FS_PR_EX_RATES_DATUM_COMP_">[17]Import!$B$653:$F$653</definedName>
    <definedName name="FS_F_VW_01_35097_1_EUR_20328__JV_FS_PR_EX_RATES_DATUM_COMP_">[17]Import!$B$662:$F$662</definedName>
    <definedName name="FS_F_VW_01_35097_1_EUR_2261__JV_FS_PR_EX_RATES_DATUM_COMP_">[17]Import!$B$658:$F$658</definedName>
    <definedName name="FS_F_VW_01_35097_1_EUR_23586__JV_FS_PR_EX_RATES_DATUM_COMP_">[17]Import!$B$644:$F$644</definedName>
    <definedName name="FS_F_VW_01_35097_1_EUR_24968__JV_FS_PR_EX_RATES_DATUM_COMP_">[17]Import!$B$654:$F$654</definedName>
    <definedName name="FS_F_VW_01_35097_1_EUR_24969__JV_FS_PR_EX_RATES_DATUM_COMP_">[17]Import!$B$655:$F$655</definedName>
    <definedName name="FS_F_VW_01_35097_1_EUR_25756__JV_FS_PR_EX_RATES_DATUM_COMP_">[17]Import!$B$647:$F$647</definedName>
    <definedName name="FS_F_VW_01_35097_1_EUR_2609__JV_FS_PR_EX_RATES_DATUM_COMP_">[17]Import!$B$648:$F$648</definedName>
    <definedName name="FS_F_VW_01_35097_1_EUR_27724__JV_FS_PR_EX_RATES_DATUM_COMP_">[17]Import!$B$656:$F$656</definedName>
    <definedName name="FS_F_VW_01_35097_1_EUR_27909__JV_FS_PR_EX_RATES_DATUM_COMP_">[17]Import!$B$657:$F$657</definedName>
    <definedName name="FS_F_VW_01_35097_1_EUR_28671__JV_FS_PR_EX_RATES_DATUM_COMP_">[17]Import!$B$640:$F$640</definedName>
    <definedName name="FS_F_VW_01_35097_1_EUR_28746__JV_FS_PR_EX_RATES_DATUM_COMP_">[17]Import!$B$643:$F$643</definedName>
    <definedName name="FS_F_VW_01_35097_1_EUR_29344__JV_FS_PR_EX_RATES_DATUM_COMP_">[17]Import!$B$663:$F$663</definedName>
    <definedName name="FS_F_VW_01_35097_1_EUR_2979__JV_FS_PR_EX_RATES_DATUM_COMP_">[17]Import!$B$659:$F$659</definedName>
    <definedName name="FS_F_VW_01_35097_1_EUR_316__JV_FS_PR_EX_RATES_DATUM_COMP_">[17]Import!$B$649:$F$649</definedName>
    <definedName name="FS_F_VW_01_35097_1_EUR_3478__JV_FS_PR_EX_RATES_DATUM_COMP_">[17]Import!$B$652:$F$652</definedName>
    <definedName name="FS_F_VW_01_35097_1_EUR_38597__JV_FS_PR_EX_RATES_DATUM_COMP_">[17]Import!$B$665:$F$665</definedName>
    <definedName name="FS_F_VW_01_35097_1_EUR_43249__JV_FS_PR_EX_RATES_DATUM_COMP_">[17]Import!$B$664:$F$664</definedName>
    <definedName name="FS_F_VW_01_35097_1_EUR_8319__JV_FS_PR_EX_RATES_DATUM_COMP_">[17]Import!$B$660:$F$660</definedName>
    <definedName name="FS_F_VW_01_35097_2__FS_NEUTEILE_">[17]Import!$B$146:$D$146</definedName>
    <definedName name="FS_F_VW_01_35097_2__JV_FS_PRAESENTATIONEN_">[17]Import!$B$7:$AN$7</definedName>
    <definedName name="FS_F_VW_01_35097_2_1__V_FS_BAUSTUFE_VORGABEN_STK_">[17]Import!$B$435:$D$435</definedName>
    <definedName name="FS_F_VW_01_35097_2_11__JV_FS_BEDARFE_">[17]Import!$B$125:$E$125</definedName>
    <definedName name="FS_F_VW_01_35097_2_11_13030__JV_FS_BEDARFE_PREISE_QUOTE_">[17]Import!$B$41:$L$41</definedName>
    <definedName name="FS_F_VW_01_35097_2_11_20328__JV_FS_BEDARFE_PREISE_QUOTE_">[17]Import!$B$42:$L$42</definedName>
    <definedName name="FS_F_VW_01_35097_2_11_29344__JV_FS_BEDARFE_PREISE_QUOTE_">[17]Import!$B$43:$L$43</definedName>
    <definedName name="FS_F_VW_01_35097_2_11_2979__JV_FS_BEDARFE_PREISE_QUOTE_">[17]Import!$B$40:$L$40</definedName>
    <definedName name="FS_F_VW_01_35097_2_11_43249__JV_FS_BEDARFE_PREISE_QUOTE_">[17]Import!$B$44:$L$44</definedName>
    <definedName name="FS_F_VW_01_35097_2_11330__JV_FS_RV_AVG_PROTODATA_">[17]Import!$B$483:$E$483</definedName>
    <definedName name="FS_F_VW_01_35097_2_11330_1__JV_FS_BAUSTUFE_ANGEBOTE_WAE_">[17]Import!$B$278:$E$278</definedName>
    <definedName name="FS_F_VW_01_35097_2_11330_11__JV_FS_REC_">[17]Import!$B$1089:$Q$1089</definedName>
    <definedName name="FS_F_VW_01_35097_2_11330_2__JV_FS_BAUSTUFE_ANGEBOTE_WAE_">[17]Import!$B$279:$E$279</definedName>
    <definedName name="FS_F_VW_01_35097_2_11330_28__JV_FS_REC_">[17]Import!$B$1090:$Q$1090</definedName>
    <definedName name="FS_F_VW_01_35097_2_11330_37__JV_FS_REC_">[17]Import!$B$1091:$Q$1091</definedName>
    <definedName name="FS_F_VW_01_35097_2_11330_46__JV_FS_REC_">[17]Import!$B$1092:$Q$1092</definedName>
    <definedName name="FS_F_VW_01_35097_2_11330_68__JV_FS_REC_">[17]Import!$B$1093:$Q$1093</definedName>
    <definedName name="FS_F_VW_01_35097_2_11330_BR__JV_FS_BIDDERS_">[17]Import!$B$903:$L$903</definedName>
    <definedName name="FS_F_VW_01_35097_2_11330_EUR__JV_FS_PR_EX_RATES_DATUM_REC_">[17]Import!$B$792:$F$792</definedName>
    <definedName name="FS_F_VW_01_35097_2_11451__JV_FS_RV_AVG_PROTODATA_">[17]Import!$B$484:$E$484</definedName>
    <definedName name="FS_F_VW_01_35097_2_11451_1__JV_FS_BAUSTUFE_ANGEBOTE_WAE_">[17]Import!$B$280:$E$280</definedName>
    <definedName name="FS_F_VW_01_35097_2_11451_2__JV_FS_BAUSTUFE_ANGEBOTE_WAE_">[17]Import!$B$281:$E$281</definedName>
    <definedName name="FS_F_VW_01_35097_2_11451_BR__JV_FS_BIDDERS_">[17]Import!$B$910:$L$910</definedName>
    <definedName name="FS_F_VW_01_35097_2_11451_EUR__JV_FS_PR_EX_RATES_DATUM_REC_">[17]Import!$B$793:$F$793</definedName>
    <definedName name="FS_F_VW_01_35097_2_13030__JV_FS_ANGEBOTSUEBERSICHT_">[17]Import!$B$159:$D$159</definedName>
    <definedName name="FS_F_VW_01_35097_2_13030__JV_FS_AVG_PRICE_">[17]Import!$B$185:$F$185</definedName>
    <definedName name="FS_F_VW_01_35097_2_13030__JV_FS_BWERTSHEET_">[17]Import!$B$619:$AH$619</definedName>
    <definedName name="FS_F_VW_01_35097_2_13030__JV_FS_COMPARISON_">[17]Import!$B$569:$S$569</definedName>
    <definedName name="FS_F_VW_01_35097_2_13030__JV_FS_REC_LIEF_">[17]Import!$B$1300:$P$1300</definedName>
    <definedName name="FS_F_VW_01_35097_2_13030__JV_FS_RV_AVG_PROTODATA_">[17]Import!$B$485:$E$485</definedName>
    <definedName name="FS_F_VW_01_35097_2_13030__JV_FS_RV_LTERM_PNACHLASS_">[17]Import!$B$594:$X$594</definedName>
    <definedName name="FS_F_VW_01_35097_2_13030_1__JV_FS_BAUSTUFE_ANGEBOTE_WAE_">[17]Import!$B$282:$E$282</definedName>
    <definedName name="FS_F_VW_01_35097_2_13030_11__JV_FS_REC_">[17]Import!$B$1094:$Q$1094</definedName>
    <definedName name="FS_F_VW_01_35097_2_13030_2__JV_FS_BAUSTUFE_ANGEBOTE_WAE_">[17]Import!$B$283:$E$283</definedName>
    <definedName name="FS_F_VW_01_35097_2_13030_28__JV_FS_REC_">[17]Import!$B$1095:$Q$1095</definedName>
    <definedName name="FS_F_VW_01_35097_2_13030_37__JV_FS_REC_">[17]Import!$B$1096:$Q$1096</definedName>
    <definedName name="FS_F_VW_01_35097_2_13030_46__JV_FS_REC_">[17]Import!$B$1097:$Q$1097</definedName>
    <definedName name="FS_F_VW_01_35097_2_13030_68__JV_FS_REC_">[17]Import!$B$1098:$Q$1098</definedName>
    <definedName name="FS_F_VW_01_35097_2_13030_EUR__JV_FS_PR_EX_RATES_DATUM_REC_">[17]Import!$B$794:$F$794</definedName>
    <definedName name="FS_F_VW_01_35097_2_13030_VW__JV_FS_BIDDERS_">[17]Import!$B$901:$L$901</definedName>
    <definedName name="FS_F_VW_01_35097_2_1328__JV_FS_RV_AVG_PROTODATA_">[17]Import!$B$476:$E$476</definedName>
    <definedName name="FS_F_VW_01_35097_2_1328_1__JV_FS_BAUSTUFE_ANGEBOTE_WAE_">[17]Import!$B$264:$E$264</definedName>
    <definedName name="FS_F_VW_01_35097_2_1328_2__JV_FS_BAUSTUFE_ANGEBOTE_WAE_">[17]Import!$B$265:$E$265</definedName>
    <definedName name="FS_F_VW_01_35097_2_1328_BX__JV_FS_BIDDERS_">[17]Import!$B$913:$L$913</definedName>
    <definedName name="FS_F_VW_01_35097_2_1328_EUR__JV_FS_PR_EX_RATES_DATUM_REC_">[17]Import!$B$785:$F$785</definedName>
    <definedName name="FS_F_VW_01_35097_2_1462__JV_FS_RV_AVG_PROTODATA_">[17]Import!$B$477:$E$477</definedName>
    <definedName name="FS_F_VW_01_35097_2_1462_1__JV_FS_BAUSTUFE_ANGEBOTE_WAE_">[17]Import!$B$266:$E$266</definedName>
    <definedName name="FS_F_VW_01_35097_2_1462_11__JV_FS_REC_">[17]Import!$B$1069:$Q$1069</definedName>
    <definedName name="FS_F_VW_01_35097_2_1462_2__JV_FS_BAUSTUFE_ANGEBOTE_WAE_">[17]Import!$B$267:$E$267</definedName>
    <definedName name="FS_F_VW_01_35097_2_1462_28__JV_FS_REC_">[17]Import!$B$1070:$Q$1070</definedName>
    <definedName name="FS_F_VW_01_35097_2_1462_37__JV_FS_REC_">[17]Import!$B$1071:$Q$1071</definedName>
    <definedName name="FS_F_VW_01_35097_2_1462_46__JV_FS_REC_">[17]Import!$B$1072:$Q$1072</definedName>
    <definedName name="FS_F_VW_01_35097_2_1462_68__JV_FS_REC_">[17]Import!$B$1073:$Q$1073</definedName>
    <definedName name="FS_F_VW_01_35097_2_1462_BX__JV_FS_BIDDERS_">[17]Import!$B$909:$L$909</definedName>
    <definedName name="FS_F_VW_01_35097_2_1462_EUR__JV_FS_PR_EX_RATES_DATUM_REC_">[17]Import!$B$786:$F$786</definedName>
    <definedName name="FS_F_VW_01_35097_2_15245__JV_FS_RV_AVG_PROTODATA_">[17]Import!$B$486:$E$486</definedName>
    <definedName name="FS_F_VW_01_35097_2_15245_1__JV_FS_BAUSTUFE_ANGEBOTE_WAE_">[17]Import!$B$284:$E$284</definedName>
    <definedName name="FS_F_VW_01_35097_2_15245_2__JV_FS_BAUSTUFE_ANGEBOTE_WAE_">[17]Import!$B$285:$E$285</definedName>
    <definedName name="FS_F_VW_01_35097_2_15245_EUR__JV_FS_PR_EX_RATES_DATUM_REC_">[17]Import!$B$795:$F$795</definedName>
    <definedName name="FS_F_VW_01_35097_2_15245_SK__JV_FS_BIDDERS_">[17]Import!$B$905:$L$905</definedName>
    <definedName name="FS_F_VW_01_35097_2_159__JV_FS_RV_AVG_PROTODATA_">[17]Import!$B$474:$E$474</definedName>
    <definedName name="FS_F_VW_01_35097_2_159_1__JV_FS_BAUSTUFE_ANGEBOTE_WAE_">[17]Import!$B$260:$E$260</definedName>
    <definedName name="FS_F_VW_01_35097_2_159_11__JV_FS_REC_">[17]Import!$B$1064:$Q$1064</definedName>
    <definedName name="FS_F_VW_01_35097_2_159_2__JV_FS_BAUSTUFE_ANGEBOTE_WAE_">[17]Import!$B$261:$E$261</definedName>
    <definedName name="FS_F_VW_01_35097_2_159_28__JV_FS_REC_">[17]Import!$B$1065:$Q$1065</definedName>
    <definedName name="FS_F_VW_01_35097_2_159_37__JV_FS_REC_">[17]Import!$B$1066:$Q$1066</definedName>
    <definedName name="FS_F_VW_01_35097_2_159_46__JV_FS_REC_">[17]Import!$B$1067:$Q$1067</definedName>
    <definedName name="FS_F_VW_01_35097_2_159_68__JV_FS_REC_">[17]Import!$B$1068:$Q$1068</definedName>
    <definedName name="FS_F_VW_01_35097_2_159_EUR__JV_FS_PR_EX_RATES_DATUM_REC_">[17]Import!$B$783:$F$783</definedName>
    <definedName name="FS_F_VW_01_35097_2_159_ST__JV_FS_BIDDERS_">[17]Import!$B$919:$L$919</definedName>
    <definedName name="FS_F_VW_01_35097_2_18244__JV_FS_RV_AVG_PROTODATA_">[17]Import!$B$487:$E$487</definedName>
    <definedName name="FS_F_VW_01_35097_2_18244_1__JV_FS_BAUSTUFE_ANGEBOTE_WAE_">[17]Import!$B$286:$E$286</definedName>
    <definedName name="FS_F_VW_01_35097_2_18244_2__JV_FS_BAUSTUFE_ANGEBOTE_WAE_">[17]Import!$B$287:$E$287</definedName>
    <definedName name="FS_F_VW_01_35097_2_18244_EUR__JV_FS_PR_EX_RATES_DATUM_REC_">[17]Import!$B$796:$F$796</definedName>
    <definedName name="FS_F_VW_01_35097_2_18244_MX__JV_FS_BIDDERS_">[17]Import!$B$912:$L$912</definedName>
    <definedName name="FS_F_VW_01_35097_2_18245__JV_FS_RV_AVG_PROTODATA_">[17]Import!$B$488:$E$488</definedName>
    <definedName name="FS_F_VW_01_35097_2_18245_1__JV_FS_BAUSTUFE_ANGEBOTE_WAE_">[17]Import!$B$288:$E$288</definedName>
    <definedName name="FS_F_VW_01_35097_2_18245_2__JV_FS_BAUSTUFE_ANGEBOTE_WAE_">[17]Import!$B$289:$E$289</definedName>
    <definedName name="FS_F_VW_01_35097_2_18245_EUR__JV_FS_PR_EX_RATES_DATUM_REC_">[17]Import!$B$797:$F$797</definedName>
    <definedName name="FS_F_VW_01_35097_2_18245_MX__JV_FS_BIDDERS_">[17]Import!$B$915:$L$915</definedName>
    <definedName name="FS_F_VW_01_35097_2_19964__JV_FS_RV_AVG_PROTODATA_">[17]Import!$B$489:$E$489</definedName>
    <definedName name="FS_F_VW_01_35097_2_19964_1__JV_FS_BAUSTUFE_ANGEBOTE_WAE_">[17]Import!$B$290:$E$290</definedName>
    <definedName name="FS_F_VW_01_35097_2_19964_11__JV_FS_REC_">[17]Import!$B$1099:$Q$1099</definedName>
    <definedName name="FS_F_VW_01_35097_2_19964_2__JV_FS_BAUSTUFE_ANGEBOTE_WAE_">[17]Import!$B$291:$E$291</definedName>
    <definedName name="FS_F_VW_01_35097_2_19964_28__JV_FS_REC_">[17]Import!$B$1100:$Q$1100</definedName>
    <definedName name="FS_F_VW_01_35097_2_19964_37__JV_FS_REC_">[17]Import!$B$1101:$Q$1101</definedName>
    <definedName name="FS_F_VW_01_35097_2_19964_46__JV_FS_REC_">[17]Import!$B$1102:$Q$1102</definedName>
    <definedName name="FS_F_VW_01_35097_2_19964_68__JV_FS_REC_">[17]Import!$B$1103:$Q$1103</definedName>
    <definedName name="FS_F_VW_01_35097_2_19964_EUR__JV_FS_PR_EX_RATES_DATUM_REC_">[17]Import!$B$798:$F$798</definedName>
    <definedName name="FS_F_VW_01_35097_2_19964_TR__JV_FS_BIDDERS_">[17]Import!$B$922:$L$922</definedName>
    <definedName name="FS_F_VW_01_35097_2_2__V_FS_BAUSTUFE_VORGABEN_STK_">[17]Import!$B$436:$D$436</definedName>
    <definedName name="FS_F_VW_01_35097_2_20328__JV_FS_ANGEBOTSUEBERSICHT_">[17]Import!$B$160:$D$160</definedName>
    <definedName name="FS_F_VW_01_35097_2_20328__JV_FS_AVG_PRICE_">[17]Import!$B$186:$F$186</definedName>
    <definedName name="FS_F_VW_01_35097_2_20328__JV_FS_BWERTSHEET_">[17]Import!$B$620:$AH$620</definedName>
    <definedName name="FS_F_VW_01_35097_2_20328__JV_FS_COMPARISON_">[17]Import!$B$570:$S$570</definedName>
    <definedName name="FS_F_VW_01_35097_2_20328__JV_FS_REC_LIEF_">[17]Import!$B$1301:$P$1301</definedName>
    <definedName name="FS_F_VW_01_35097_2_20328__JV_FS_RV_AVG_PROTODATA_">[17]Import!$B$490:$E$490</definedName>
    <definedName name="FS_F_VW_01_35097_2_20328__JV_FS_RV_LTERM_PNACHLASS_">[17]Import!$B$595:$X$595</definedName>
    <definedName name="FS_F_VW_01_35097_2_20328_1__JV_FS_BAUSTUFE_ANGEBOTE_WAE_">[17]Import!$B$292:$E$292</definedName>
    <definedName name="FS_F_VW_01_35097_2_20328_11__JV_FS_REC_">[17]Import!$B$1104:$Q$1104</definedName>
    <definedName name="FS_F_VW_01_35097_2_20328_2__JV_FS_BAUSTUFE_ANGEBOTE_WAE_">[17]Import!$B$293:$E$293</definedName>
    <definedName name="FS_F_VW_01_35097_2_20328_28__JV_FS_REC_">[17]Import!$B$1105:$Q$1105</definedName>
    <definedName name="FS_F_VW_01_35097_2_20328_37__JV_FS_REC_">[17]Import!$B$1106:$Q$1106</definedName>
    <definedName name="FS_F_VW_01_35097_2_20328_46__JV_FS_REC_">[17]Import!$B$1107:$Q$1107</definedName>
    <definedName name="FS_F_VW_01_35097_2_20328_68__JV_FS_REC_">[17]Import!$B$1108:$Q$1108</definedName>
    <definedName name="FS_F_VW_01_35097_2_20328_EUR__JV_FS_PR_EX_RATES_DATUM_REC_">[17]Import!$B$799:$F$799</definedName>
    <definedName name="FS_F_VW_01_35097_2_20328_VW__JV_FS_BIDDERS_">[17]Import!$B$906:$L$906</definedName>
    <definedName name="FS_F_VW_01_35097_2_2261__JV_FS_RV_AVG_PROTODATA_">[17]Import!$B$478:$E$478</definedName>
    <definedName name="FS_F_VW_01_35097_2_2261_1__JV_FS_BAUSTUFE_ANGEBOTE_WAE_">[17]Import!$B$268:$E$268</definedName>
    <definedName name="FS_F_VW_01_35097_2_2261_11__JV_FS_REC_">[17]Import!$B$1074:$Q$1074</definedName>
    <definedName name="FS_F_VW_01_35097_2_2261_2__JV_FS_BAUSTUFE_ANGEBOTE_WAE_">[17]Import!$B$269:$E$269</definedName>
    <definedName name="FS_F_VW_01_35097_2_2261_28__JV_FS_REC_">[17]Import!$B$1075:$Q$1075</definedName>
    <definedName name="FS_F_VW_01_35097_2_2261_37__JV_FS_REC_">[17]Import!$B$1076:$Q$1076</definedName>
    <definedName name="FS_F_VW_01_35097_2_2261_46__JV_FS_REC_">[17]Import!$B$1077:$Q$1077</definedName>
    <definedName name="FS_F_VW_01_35097_2_2261_68__JV_FS_REC_">[17]Import!$B$1078:$Q$1078</definedName>
    <definedName name="FS_F_VW_01_35097_2_2261_EUR__JV_FS_PR_EX_RATES_DATUM_REC_">[17]Import!$B$787:$F$787</definedName>
    <definedName name="FS_F_VW_01_35097_2_2261_VW__JV_FS_BIDDERS_">[17]Import!$B$911:$L$911</definedName>
    <definedName name="FS_F_VW_01_35097_2_23586__JV_FS_RV_AVG_PROTODATA_">[17]Import!$B$491:$E$491</definedName>
    <definedName name="FS_F_VW_01_35097_2_23586_1__JV_FS_BAUSTUFE_ANGEBOTE_WAE_">[17]Import!$B$294:$E$294</definedName>
    <definedName name="FS_F_VW_01_35097_2_23586_11__JV_FS_REC_">[17]Import!$B$1109:$Q$1109</definedName>
    <definedName name="FS_F_VW_01_35097_2_23586_2__JV_FS_BAUSTUFE_ANGEBOTE_WAE_">[17]Import!$B$295:$E$295</definedName>
    <definedName name="FS_F_VW_01_35097_2_23586_28__JV_FS_REC_">[17]Import!$B$1110:$Q$1110</definedName>
    <definedName name="FS_F_VW_01_35097_2_23586_37__JV_FS_REC_">[17]Import!$B$1111:$Q$1111</definedName>
    <definedName name="FS_F_VW_01_35097_2_23586_46__JV_FS_REC_">[17]Import!$B$1112:$Q$1112</definedName>
    <definedName name="FS_F_VW_01_35097_2_23586_68__JV_FS_REC_">[17]Import!$B$1113:$Q$1113</definedName>
    <definedName name="FS_F_VW_01_35097_2_23586_EUR__JV_FS_PR_EX_RATES_DATUM_REC_">[17]Import!$B$800:$F$800</definedName>
    <definedName name="FS_F_VW_01_35097_2_23586_HA__JV_FS_BIDDERS_">[17]Import!$B$927:$L$927</definedName>
    <definedName name="FS_F_VW_01_35097_2_24968__JV_FS_RV_AVG_PROTODATA_">[17]Import!$B$492:$E$492</definedName>
    <definedName name="FS_F_VW_01_35097_2_24968_1__JV_FS_BAUSTUFE_ANGEBOTE_WAE_">[17]Import!$B$296:$E$296</definedName>
    <definedName name="FS_F_VW_01_35097_2_24968_2__JV_FS_BAUSTUFE_ANGEBOTE_WAE_">[17]Import!$B$297:$E$297</definedName>
    <definedName name="FS_F_VW_01_35097_2_24968_EUR__JV_FS_PR_EX_RATES_DATUM_REC_">[17]Import!$B$801:$F$801</definedName>
    <definedName name="FS_F_VW_01_35097_2_24968_US__JV_FS_BIDDERS_">[17]Import!$B$902:$L$902</definedName>
    <definedName name="FS_F_VW_01_35097_2_24969__JV_FS_RV_AVG_PROTODATA_">[17]Import!$B$493:$E$493</definedName>
    <definedName name="FS_F_VW_01_35097_2_24969_1__JV_FS_BAUSTUFE_ANGEBOTE_WAE_">[17]Import!$B$298:$E$298</definedName>
    <definedName name="FS_F_VW_01_35097_2_24969_11__JV_FS_REC_">[17]Import!$B$1114:$Q$1114</definedName>
    <definedName name="FS_F_VW_01_35097_2_24969_2__JV_FS_BAUSTUFE_ANGEBOTE_WAE_">[17]Import!$B$299:$E$299</definedName>
    <definedName name="FS_F_VW_01_35097_2_24969_28__JV_FS_REC_">[17]Import!$B$1115:$Q$1115</definedName>
    <definedName name="FS_F_VW_01_35097_2_24969_37__JV_FS_REC_">[17]Import!$B$1116:$Q$1116</definedName>
    <definedName name="FS_F_VW_01_35097_2_24969_46__JV_FS_REC_">[17]Import!$B$1117:$Q$1117</definedName>
    <definedName name="FS_F_VW_01_35097_2_24969_68__JV_FS_REC_">[17]Import!$B$1118:$Q$1118</definedName>
    <definedName name="FS_F_VW_01_35097_2_24969_EUR__JV_FS_PR_EX_RATES_DATUM_REC_">[17]Import!$B$802:$F$802</definedName>
    <definedName name="FS_F_VW_01_35097_2_24969_US__JV_FS_BIDDERS_">[17]Import!$B$923:$L$923</definedName>
    <definedName name="FS_F_VW_01_35097_2_25756__JV_FS_RV_AVG_PROTODATA_">[17]Import!$B$494:$E$494</definedName>
    <definedName name="FS_F_VW_01_35097_2_25756_1__JV_FS_BAUSTUFE_ANGEBOTE_WAE_">[17]Import!$B$300:$E$300</definedName>
    <definedName name="FS_F_VW_01_35097_2_25756_2__JV_FS_BAUSTUFE_ANGEBOTE_WAE_">[17]Import!$B$301:$E$301</definedName>
    <definedName name="FS_F_VW_01_35097_2_25756_EUR__JV_FS_PR_EX_RATES_DATUM_REC_">[17]Import!$B$803:$F$803</definedName>
    <definedName name="FS_F_VW_01_35097_2_25756_MX__JV_FS_BIDDERS_">[17]Import!$B$908:$L$908</definedName>
    <definedName name="FS_F_VW_01_35097_2_2609__JV_FS_RV_AVG_PROTODATA_">[17]Import!$B$479:$E$479</definedName>
    <definedName name="FS_F_VW_01_35097_2_2609_1__JV_FS_BAUSTUFE_ANGEBOTE_WAE_">[17]Import!$B$270:$E$270</definedName>
    <definedName name="FS_F_VW_01_35097_2_2609_11__JV_FS_REC_">[17]Import!$B$1079:$Q$1079</definedName>
    <definedName name="FS_F_VW_01_35097_2_2609_2__JV_FS_BAUSTUFE_ANGEBOTE_WAE_">[17]Import!$B$271:$E$271</definedName>
    <definedName name="FS_F_VW_01_35097_2_2609_28__JV_FS_REC_">[17]Import!$B$1080:$Q$1080</definedName>
    <definedName name="FS_F_VW_01_35097_2_2609_37__JV_FS_REC_">[17]Import!$B$1081:$Q$1081</definedName>
    <definedName name="FS_F_VW_01_35097_2_2609_46__JV_FS_REC_">[17]Import!$B$1082:$Q$1082</definedName>
    <definedName name="FS_F_VW_01_35097_2_2609_68__JV_FS_REC_">[17]Import!$B$1083:$Q$1083</definedName>
    <definedName name="FS_F_VW_01_35097_2_2609_EUR__JV_FS_PR_EX_RATES_DATUM_REC_">[17]Import!$B$788:$F$788</definedName>
    <definedName name="FS_F_VW_01_35097_2_2609_RR__JV_FS_BIDDERS_">[17]Import!$B$916:$L$916</definedName>
    <definedName name="FS_F_VW_01_35097_2_27724__JV_FS_RV_AVG_PROTODATA_">[17]Import!$B$495:$E$495</definedName>
    <definedName name="FS_F_VW_01_35097_2_27724_1__JV_FS_BAUSTUFE_ANGEBOTE_WAE_">[17]Import!$B$302:$E$302</definedName>
    <definedName name="FS_F_VW_01_35097_2_27724_2__JV_FS_BAUSTUFE_ANGEBOTE_WAE_">[17]Import!$B$303:$E$303</definedName>
    <definedName name="FS_F_VW_01_35097_2_27724_EUR__JV_FS_PR_EX_RATES_DATUM_REC_">[17]Import!$B$804:$F$804</definedName>
    <definedName name="FS_F_VW_01_35097_2_27724_US__JV_FS_BIDDERS_">[17]Import!$B$920:$L$920</definedName>
    <definedName name="FS_F_VW_01_35097_2_27909__JV_FS_RV_AVG_PROTODATA_">[17]Import!$B$496:$E$496</definedName>
    <definedName name="FS_F_VW_01_35097_2_27909_1__JV_FS_BAUSTUFE_ANGEBOTE_WAE_">[17]Import!$B$304:$E$304</definedName>
    <definedName name="FS_F_VW_01_35097_2_27909_11__JV_FS_REC_">[17]Import!$B$1119:$Q$1119</definedName>
    <definedName name="FS_F_VW_01_35097_2_27909_2__JV_FS_BAUSTUFE_ANGEBOTE_WAE_">[17]Import!$B$305:$E$305</definedName>
    <definedName name="FS_F_VW_01_35097_2_27909_28__JV_FS_REC_">[17]Import!$B$1120:$Q$1120</definedName>
    <definedName name="FS_F_VW_01_35097_2_27909_37__JV_FS_REC_">[17]Import!$B$1121:$Q$1121</definedName>
    <definedName name="FS_F_VW_01_35097_2_27909_46__JV_FS_REC_">[17]Import!$B$1122:$Q$1122</definedName>
    <definedName name="FS_F_VW_01_35097_2_27909_68__JV_FS_REC_">[17]Import!$B$1123:$Q$1123</definedName>
    <definedName name="FS_F_VW_01_35097_2_27909_EUR__JV_FS_PR_EX_RATES_DATUM_REC_">[17]Import!$B$805:$F$805</definedName>
    <definedName name="FS_F_VW_01_35097_2_27909_US__JV_FS_BIDDERS_">[17]Import!$B$925:$L$925</definedName>
    <definedName name="FS_F_VW_01_35097_2_28__JV_FS_BEDARFE_">[17]Import!$B$126:$E$126</definedName>
    <definedName name="FS_F_VW_01_35097_2_28_13030__JV_FS_BEDARFE_PREISE_QUOTE_">[17]Import!$B$46:$L$46</definedName>
    <definedName name="FS_F_VW_01_35097_2_28_20328__JV_FS_BEDARFE_PREISE_QUOTE_">[17]Import!$B$47:$L$47</definedName>
    <definedName name="FS_F_VW_01_35097_2_28_29344__JV_FS_BEDARFE_PREISE_QUOTE_">[17]Import!$B$48:$L$48</definedName>
    <definedName name="FS_F_VW_01_35097_2_28_2979__JV_FS_BEDARFE_PREISE_QUOTE_">[17]Import!$B$45:$L$45</definedName>
    <definedName name="FS_F_VW_01_35097_2_28_43249__JV_FS_BEDARFE_PREISE_QUOTE_">[17]Import!$B$49:$L$49</definedName>
    <definedName name="FS_F_VW_01_35097_2_28671__JV_FS_RV_AVG_PROTODATA_">[17]Import!$B$497:$E$497</definedName>
    <definedName name="FS_F_VW_01_35097_2_28671_1__JV_FS_BAUSTUFE_ANGEBOTE_WAE_">[17]Import!$B$306:$E$306</definedName>
    <definedName name="FS_F_VW_01_35097_2_28671_11__JV_FS_REC_">[17]Import!$B$1124:$Q$1124</definedName>
    <definedName name="FS_F_VW_01_35097_2_28671_2__JV_FS_BAUSTUFE_ANGEBOTE_WAE_">[17]Import!$B$307:$E$307</definedName>
    <definedName name="FS_F_VW_01_35097_2_28671_28__JV_FS_REC_">[17]Import!$B$1125:$Q$1125</definedName>
    <definedName name="FS_F_VW_01_35097_2_28671_37__JV_FS_REC_">[17]Import!$B$1126:$Q$1126</definedName>
    <definedName name="FS_F_VW_01_35097_2_28671_46__JV_FS_REC_">[17]Import!$B$1127:$Q$1127</definedName>
    <definedName name="FS_F_VW_01_35097_2_28671_68__JV_FS_REC_">[17]Import!$B$1128:$Q$1128</definedName>
    <definedName name="FS_F_VW_01_35097_2_28671_BR__JV_FS_BIDDERS_">[17]Import!$B$924:$L$924</definedName>
    <definedName name="FS_F_VW_01_35097_2_28671_EUR__JV_FS_PR_EX_RATES_DATUM_REC_">[17]Import!$B$806:$F$806</definedName>
    <definedName name="FS_F_VW_01_35097_2_28746__JV_FS_RV_AVG_PROTODATA_">[17]Import!$B$498:$E$498</definedName>
    <definedName name="FS_F_VW_01_35097_2_28746_1__JV_FS_BAUSTUFE_ANGEBOTE_WAE_">[17]Import!$B$308:$E$308</definedName>
    <definedName name="FS_F_VW_01_35097_2_28746_2__JV_FS_BAUSTUFE_ANGEBOTE_WAE_">[17]Import!$B$309:$E$309</definedName>
    <definedName name="FS_F_VW_01_35097_2_28746_BX__JV_FS_BIDDERS_">[17]Import!$B$926:$L$926</definedName>
    <definedName name="FS_F_VW_01_35097_2_28746_EUR__JV_FS_PR_EX_RATES_DATUM_REC_">[17]Import!$B$807:$F$807</definedName>
    <definedName name="FS_F_VW_01_35097_2_29344__JV_FS_ANGEBOTSUEBERSICHT_">[17]Import!$B$161:$D$161</definedName>
    <definedName name="FS_F_VW_01_35097_2_29344__JV_FS_AVG_PRICE_">[17]Import!$B$187:$F$187</definedName>
    <definedName name="FS_F_VW_01_35097_2_29344__JV_FS_BWERTSHEET_">[17]Import!$B$621:$AH$621</definedName>
    <definedName name="FS_F_VW_01_35097_2_29344__JV_FS_COMPARISON_">[17]Import!$B$571:$S$571</definedName>
    <definedName name="FS_F_VW_01_35097_2_29344__JV_FS_REC_LIEF_">[17]Import!$B$1302:$P$1302</definedName>
    <definedName name="FS_F_VW_01_35097_2_29344__JV_FS_RV_AVG_PROTODATA_">[17]Import!$B$499:$E$499</definedName>
    <definedName name="FS_F_VW_01_35097_2_29344__JV_FS_RV_LTERM_PNACHLASS_">[17]Import!$B$596:$X$596</definedName>
    <definedName name="FS_F_VW_01_35097_2_29344_1__JV_FS_BAUSTUFE_ANGEBOTE_WAE_">[17]Import!$B$310:$E$310</definedName>
    <definedName name="FS_F_VW_01_35097_2_29344_11__JV_FS_REC_">[17]Import!$B$1129:$Q$1129</definedName>
    <definedName name="FS_F_VW_01_35097_2_29344_2__JV_FS_BAUSTUFE_ANGEBOTE_WAE_">[17]Import!$B$311:$E$311</definedName>
    <definedName name="FS_F_VW_01_35097_2_29344_28__JV_FS_REC_">[17]Import!$B$1130:$Q$1130</definedName>
    <definedName name="FS_F_VW_01_35097_2_29344_37__JV_FS_REC_">[17]Import!$B$1131:$Q$1131</definedName>
    <definedName name="FS_F_VW_01_35097_2_29344_46__JV_FS_REC_">[17]Import!$B$1132:$Q$1132</definedName>
    <definedName name="FS_F_VW_01_35097_2_29344_68__JV_FS_REC_">[17]Import!$B$1133:$Q$1133</definedName>
    <definedName name="FS_F_VW_01_35097_2_29344_EUR__JV_FS_PR_EX_RATES_DATUM_REC_">[17]Import!$B$808:$F$808</definedName>
    <definedName name="FS_F_VW_01_35097_2_29344_VW__JV_FS_BIDDERS_">[17]Import!$B$914:$L$914</definedName>
    <definedName name="FS_F_VW_01_35097_2_2979__JV_FS_ANGEBOTSUEBERSICHT_">[17]Import!$B$162:$D$162</definedName>
    <definedName name="FS_F_VW_01_35097_2_2979__JV_FS_AVG_PRICE_">[17]Import!$B$184:$F$184</definedName>
    <definedName name="FS_F_VW_01_35097_2_2979__JV_FS_BWERTSHEET_">[17]Import!$B$618:$AH$618</definedName>
    <definedName name="FS_F_VW_01_35097_2_2979__JV_FS_COMPARISON_">[17]Import!$B$568:$S$568</definedName>
    <definedName name="FS_F_VW_01_35097_2_2979__JV_FS_REC_LIEF_">[17]Import!$B$1299:$P$1299</definedName>
    <definedName name="FS_F_VW_01_35097_2_2979__JV_FS_RV_AVG_PROTODATA_">[17]Import!$B$480:$E$480</definedName>
    <definedName name="FS_F_VW_01_35097_2_2979__JV_FS_RV_LTERM_PNACHLASS_">[17]Import!$B$593:$X$593</definedName>
    <definedName name="FS_F_VW_01_35097_2_2979_1__JV_FS_BAUSTUFE_ANGEBOTE_WAE_">[17]Import!$B$272:$E$272</definedName>
    <definedName name="FS_F_VW_01_35097_2_2979_11__JV_FS_REC_">[17]Import!$B$1084:$Q$1084</definedName>
    <definedName name="FS_F_VW_01_35097_2_2979_2__JV_FS_BAUSTUFE_ANGEBOTE_WAE_">[17]Import!$B$273:$E$273</definedName>
    <definedName name="FS_F_VW_01_35097_2_2979_28__JV_FS_REC_">[17]Import!$B$1085:$Q$1085</definedName>
    <definedName name="FS_F_VW_01_35097_2_2979_37__JV_FS_REC_">[17]Import!$B$1086:$Q$1086</definedName>
    <definedName name="FS_F_VW_01_35097_2_2979_46__JV_FS_REC_">[17]Import!$B$1087:$Q$1087</definedName>
    <definedName name="FS_F_VW_01_35097_2_2979_68__JV_FS_REC_">[17]Import!$B$1088:$Q$1088</definedName>
    <definedName name="FS_F_VW_01_35097_2_2979_EUR__JV_FS_PR_EX_RATES_DATUM_REC_">[17]Import!$B$789:$F$789</definedName>
    <definedName name="FS_F_VW_01_35097_2_2979_VW__JV_FS_BIDDERS_">[17]Import!$B$917:$L$917</definedName>
    <definedName name="FS_F_VW_01_35097_2_316__JV_FS_RV_AVG_PROTODATA_">[17]Import!$B$475:$E$475</definedName>
    <definedName name="FS_F_VW_01_35097_2_316_1__JV_FS_BAUSTUFE_ANGEBOTE_WAE_">[17]Import!$B$262:$E$262</definedName>
    <definedName name="FS_F_VW_01_35097_2_316_2__JV_FS_BAUSTUFE_ANGEBOTE_WAE_">[17]Import!$B$263:$E$263</definedName>
    <definedName name="FS_F_VW_01_35097_2_316_EUR__JV_FS_PR_EX_RATES_DATUM_REC_">[17]Import!$B$784:$F$784</definedName>
    <definedName name="FS_F_VW_01_35097_2_316_SK__JV_FS_BIDDERS_">[17]Import!$B$900:$L$900</definedName>
    <definedName name="FS_F_VW_01_35097_2_3478__JV_FS_RV_AVG_PROTODATA_">[17]Import!$B$481:$E$481</definedName>
    <definedName name="FS_F_VW_01_35097_2_3478_1__JV_FS_BAUSTUFE_ANGEBOTE_WAE_">[17]Import!$B$274:$E$274</definedName>
    <definedName name="FS_F_VW_01_35097_2_3478_2__JV_FS_BAUSTUFE_ANGEBOTE_WAE_">[17]Import!$B$275:$E$275</definedName>
    <definedName name="FS_F_VW_01_35097_2_3478_EUR__JV_FS_PR_EX_RATES_DATUM_REC_">[17]Import!$B$790:$F$790</definedName>
    <definedName name="FS_F_VW_01_35097_2_3478_ST__JV_FS_BIDDERS_">[17]Import!$B$907:$L$907</definedName>
    <definedName name="FS_F_VW_01_35097_2_37__JV_FS_BEDARFE_">[17]Import!$B$127:$E$127</definedName>
    <definedName name="FS_F_VW_01_35097_2_37_13030__JV_FS_BEDARFE_PREISE_QUOTE_">[17]Import!$B$51:$L$51</definedName>
    <definedName name="FS_F_VW_01_35097_2_37_20328__JV_FS_BEDARFE_PREISE_QUOTE_">[17]Import!$B$52:$L$52</definedName>
    <definedName name="FS_F_VW_01_35097_2_37_29344__JV_FS_BEDARFE_PREISE_QUOTE_">[17]Import!$B$53:$L$53</definedName>
    <definedName name="FS_F_VW_01_35097_2_37_2979__JV_FS_BEDARFE_PREISE_QUOTE_">[17]Import!$B$50:$L$50</definedName>
    <definedName name="FS_F_VW_01_35097_2_37_43249__JV_FS_BEDARFE_PREISE_QUOTE_">[17]Import!$B$54:$L$54</definedName>
    <definedName name="FS_F_VW_01_35097_2_38597__JV_FS_RV_AVG_PROTODATA_">[17]Import!$B$500:$E$500</definedName>
    <definedName name="FS_F_VW_01_35097_2_38597_1__JV_FS_BAUSTUFE_ANGEBOTE_WAE_">[17]Import!$B$312:$E$312</definedName>
    <definedName name="FS_F_VW_01_35097_2_38597_2__JV_FS_BAUSTUFE_ANGEBOTE_WAE_">[17]Import!$B$313:$E$313</definedName>
    <definedName name="FS_F_VW_01_35097_2_38597_EUR__JV_FS_PR_EX_RATES_DATUM_REC_">[17]Import!$B$809:$F$809</definedName>
    <definedName name="FS_F_VW_01_35097_2_38597_ZA__JV_FS_BIDDERS_">[17]Import!$B$904:$L$904</definedName>
    <definedName name="FS_F_VW_01_35097_2_43249__JV_FS_ANGEBOTSUEBERSICHT_">[17]Import!$B$163:$D$163</definedName>
    <definedName name="FS_F_VW_01_35097_2_43249__JV_FS_AVG_PRICE_">[17]Import!$B$188:$F$188</definedName>
    <definedName name="FS_F_VW_01_35097_2_43249__JV_FS_BWERTSHEET_">[17]Import!$B$622:$AH$622</definedName>
    <definedName name="FS_F_VW_01_35097_2_43249__JV_FS_COMPARISON_">[17]Import!$B$572:$S$572</definedName>
    <definedName name="FS_F_VW_01_35097_2_43249__JV_FS_REC_LIEF_">[17]Import!$B$1303:$P$1303</definedName>
    <definedName name="FS_F_VW_01_35097_2_43249__JV_FS_RV_AVG_PROTODATA_">[17]Import!$B$501:$E$501</definedName>
    <definedName name="FS_F_VW_01_35097_2_43249__JV_FS_RV_LTERM_PNACHLASS_">[17]Import!$B$597:$X$597</definedName>
    <definedName name="FS_F_VW_01_35097_2_43249_1__JV_FS_BAUSTUFE_ANGEBOTE_WAE_">[17]Import!$B$314:$E$314</definedName>
    <definedName name="FS_F_VW_01_35097_2_43249_11__JV_FS_REC_">[17]Import!$B$1134:$Q$1134</definedName>
    <definedName name="FS_F_VW_01_35097_2_43249_2__JV_FS_BAUSTUFE_ANGEBOTE_WAE_">[17]Import!$B$315:$E$315</definedName>
    <definedName name="FS_F_VW_01_35097_2_43249_28__JV_FS_REC_">[17]Import!$B$1135:$Q$1135</definedName>
    <definedName name="FS_F_VW_01_35097_2_43249_37__JV_FS_REC_">[17]Import!$B$1136:$Q$1136</definedName>
    <definedName name="FS_F_VW_01_35097_2_43249_46__JV_FS_REC_">[17]Import!$B$1137:$Q$1137</definedName>
    <definedName name="FS_F_VW_01_35097_2_43249_68__JV_FS_REC_">[17]Import!$B$1138:$Q$1138</definedName>
    <definedName name="FS_F_VW_01_35097_2_43249_EUR__JV_FS_PR_EX_RATES_DATUM_REC_">[17]Import!$B$810:$F$810</definedName>
    <definedName name="FS_F_VW_01_35097_2_43249_VW__JV_FS_BIDDERS_">[17]Import!$B$921:$L$921</definedName>
    <definedName name="FS_F_VW_01_35097_2_46__JV_FS_BEDARFE_">[17]Import!$B$128:$E$128</definedName>
    <definedName name="FS_F_VW_01_35097_2_46_13030__JV_FS_BEDARFE_PREISE_QUOTE_">[17]Import!$B$56:$L$56</definedName>
    <definedName name="FS_F_VW_01_35097_2_46_20328__JV_FS_BEDARFE_PREISE_QUOTE_">[17]Import!$B$57:$L$57</definedName>
    <definedName name="FS_F_VW_01_35097_2_46_29344__JV_FS_BEDARFE_PREISE_QUOTE_">[17]Import!$B$58:$L$58</definedName>
    <definedName name="FS_F_VW_01_35097_2_46_2979__JV_FS_BEDARFE_PREISE_QUOTE_">[17]Import!$B$55:$L$55</definedName>
    <definedName name="FS_F_VW_01_35097_2_46_43249__JV_FS_BEDARFE_PREISE_QUOTE_">[17]Import!$B$59:$L$59</definedName>
    <definedName name="FS_F_VW_01_35097_2_68__JV_FS_BEDARFE_">[17]Import!$B$129:$E$129</definedName>
    <definedName name="FS_F_VW_01_35097_2_68_13030__JV_FS_BEDARFE_PREISE_QUOTE_">[17]Import!$B$61:$L$61</definedName>
    <definedName name="FS_F_VW_01_35097_2_68_20328__JV_FS_BEDARFE_PREISE_QUOTE_">[17]Import!$B$62:$L$62</definedName>
    <definedName name="FS_F_VW_01_35097_2_68_29344__JV_FS_BEDARFE_PREISE_QUOTE_">[17]Import!$B$63:$L$63</definedName>
    <definedName name="FS_F_VW_01_35097_2_68_2979__JV_FS_BEDARFE_PREISE_QUOTE_">[17]Import!$B$60:$L$60</definedName>
    <definedName name="FS_F_VW_01_35097_2_68_43249__JV_FS_BEDARFE_PREISE_QUOTE_">[17]Import!$B$64:$L$64</definedName>
    <definedName name="FS_F_VW_01_35097_2_8319__JV_FS_RV_AVG_PROTODATA_">[17]Import!$B$482:$E$482</definedName>
    <definedName name="FS_F_VW_01_35097_2_8319_1__JV_FS_BAUSTUFE_ANGEBOTE_WAE_">[17]Import!$B$276:$E$276</definedName>
    <definedName name="FS_F_VW_01_35097_2_8319_2__JV_FS_BAUSTUFE_ANGEBOTE_WAE_">[17]Import!$B$277:$E$277</definedName>
    <definedName name="FS_F_VW_01_35097_2_8319_EUR__JV_FS_PR_EX_RATES_DATUM_REC_">[17]Import!$B$791:$F$791</definedName>
    <definedName name="FS_F_VW_01_35097_2_8319_VW__JV_FS_BIDDERS_">[17]Import!$B$918:$L$918</definedName>
    <definedName name="FS_F_VW_01_35097_2_EUR_11330__JV_FS_PR_EX_RATES_DATUM_COMP_">[17]Import!$B$666:$F$666</definedName>
    <definedName name="FS_F_VW_01_35097_2_EUR_11451__JV_FS_PR_EX_RATES_DATUM_COMP_">[17]Import!$B$667:$F$667</definedName>
    <definedName name="FS_F_VW_01_35097_2_EUR_13030__JV_FS_PR_EX_RATES_DATUM_COMP_">[17]Import!$B$689:$F$689</definedName>
    <definedName name="FS_F_VW_01_35097_2_EUR_1328__JV_FS_PR_EX_RATES_DATUM_COMP_">[17]Import!$B$669:$F$669</definedName>
    <definedName name="FS_F_VW_01_35097_2_EUR_1462__JV_FS_PR_EX_RATES_DATUM_COMP_">[17]Import!$B$670:$F$670</definedName>
    <definedName name="FS_F_VW_01_35097_2_EUR_15245__JV_FS_PR_EX_RATES_DATUM_COMP_">[17]Import!$B$678:$F$678</definedName>
    <definedName name="FS_F_VW_01_35097_2_EUR_159__JV_FS_PR_EX_RATES_DATUM_COMP_">[17]Import!$B$679:$F$679</definedName>
    <definedName name="FS_F_VW_01_35097_2_EUR_18244__JV_FS_PR_EX_RATES_DATUM_COMP_">[17]Import!$B$673:$F$673</definedName>
    <definedName name="FS_F_VW_01_35097_2_EUR_18245__JV_FS_PR_EX_RATES_DATUM_COMP_">[17]Import!$B$674:$F$674</definedName>
    <definedName name="FS_F_VW_01_35097_2_EUR_19964__JV_FS_PR_EX_RATES_DATUM_COMP_">[17]Import!$B$681:$F$681</definedName>
    <definedName name="FS_F_VW_01_35097_2_EUR_20328__JV_FS_PR_EX_RATES_DATUM_COMP_">[17]Import!$B$690:$F$690</definedName>
    <definedName name="FS_F_VW_01_35097_2_EUR_2261__JV_FS_PR_EX_RATES_DATUM_COMP_">[17]Import!$B$686:$F$686</definedName>
    <definedName name="FS_F_VW_01_35097_2_EUR_23586__JV_FS_PR_EX_RATES_DATUM_COMP_">[17]Import!$B$672:$F$672</definedName>
    <definedName name="FS_F_VW_01_35097_2_EUR_24968__JV_FS_PR_EX_RATES_DATUM_COMP_">[17]Import!$B$682:$F$682</definedName>
    <definedName name="FS_F_VW_01_35097_2_EUR_24969__JV_FS_PR_EX_RATES_DATUM_COMP_">[17]Import!$B$683:$F$683</definedName>
    <definedName name="FS_F_VW_01_35097_2_EUR_25756__JV_FS_PR_EX_RATES_DATUM_COMP_">[17]Import!$B$675:$F$675</definedName>
    <definedName name="FS_F_VW_01_35097_2_EUR_2609__JV_FS_PR_EX_RATES_DATUM_COMP_">[17]Import!$B$676:$F$676</definedName>
    <definedName name="FS_F_VW_01_35097_2_EUR_27724__JV_FS_PR_EX_RATES_DATUM_COMP_">[17]Import!$B$684:$F$684</definedName>
    <definedName name="FS_F_VW_01_35097_2_EUR_27909__JV_FS_PR_EX_RATES_DATUM_COMP_">[17]Import!$B$685:$F$685</definedName>
    <definedName name="FS_F_VW_01_35097_2_EUR_28671__JV_FS_PR_EX_RATES_DATUM_COMP_">[17]Import!$B$668:$F$668</definedName>
    <definedName name="FS_F_VW_01_35097_2_EUR_28746__JV_FS_PR_EX_RATES_DATUM_COMP_">[17]Import!$B$671:$F$671</definedName>
    <definedName name="FS_F_VW_01_35097_2_EUR_29344__JV_FS_PR_EX_RATES_DATUM_COMP_">[17]Import!$B$691:$F$691</definedName>
    <definedName name="FS_F_VW_01_35097_2_EUR_2979__JV_FS_PR_EX_RATES_DATUM_COMP_">[17]Import!$B$687:$F$687</definedName>
    <definedName name="FS_F_VW_01_35097_2_EUR_316__JV_FS_PR_EX_RATES_DATUM_COMP_">[17]Import!$B$677:$F$677</definedName>
    <definedName name="FS_F_VW_01_35097_2_EUR_3478__JV_FS_PR_EX_RATES_DATUM_COMP_">[17]Import!$B$680:$F$680</definedName>
    <definedName name="FS_F_VW_01_35097_2_EUR_38597__JV_FS_PR_EX_RATES_DATUM_COMP_">[17]Import!$B$693:$F$693</definedName>
    <definedName name="FS_F_VW_01_35097_2_EUR_43249__JV_FS_PR_EX_RATES_DATUM_COMP_">[17]Import!$B$692:$F$692</definedName>
    <definedName name="FS_F_VW_01_35097_2_EUR_8319__JV_FS_PR_EX_RATES_DATUM_COMP_">[17]Import!$B$688:$F$688</definedName>
    <definedName name="FS_F_VW_01_35097_3__FS_NEUTEILE_">[17]Import!$B$147:$D$147</definedName>
    <definedName name="FS_F_VW_01_35097_3__JV_FS_PRAESENTATIONEN_">[17]Import!$B$8:$AN$8</definedName>
    <definedName name="FS_F_VW_01_35097_3_1__V_FS_BAUSTUFE_VORGABEN_STK_">[17]Import!$B$437:$D$437</definedName>
    <definedName name="FS_F_VW_01_35097_3_11__JV_FS_BEDARFE_">[17]Import!$B$130:$E$130</definedName>
    <definedName name="FS_F_VW_01_35097_3_11_13030__JV_FS_BEDARFE_PREISE_QUOTE_">[17]Import!$B$66:$L$66</definedName>
    <definedName name="FS_F_VW_01_35097_3_11_20328__JV_FS_BEDARFE_PREISE_QUOTE_">[17]Import!$B$67:$L$67</definedName>
    <definedName name="FS_F_VW_01_35097_3_11_29344__JV_FS_BEDARFE_PREISE_QUOTE_">[17]Import!$B$68:$L$68</definedName>
    <definedName name="FS_F_VW_01_35097_3_11_2979__JV_FS_BEDARFE_PREISE_QUOTE_">[17]Import!$B$65:$L$65</definedName>
    <definedName name="FS_F_VW_01_35097_3_11_43249__JV_FS_BEDARFE_PREISE_QUOTE_">[17]Import!$B$69:$L$69</definedName>
    <definedName name="FS_F_VW_01_35097_3_11330__JV_FS_RV_AVG_PROTODATA_">[17]Import!$B$511:$E$511</definedName>
    <definedName name="FS_F_VW_01_35097_3_11330_1__JV_FS_BAUSTUFE_ANGEBOTE_WAE_">[17]Import!$B$334:$E$334</definedName>
    <definedName name="FS_F_VW_01_35097_3_11330_11__JV_FS_REC_">[17]Import!$B$1164:$Q$1164</definedName>
    <definedName name="FS_F_VW_01_35097_3_11330_2__JV_FS_BAUSTUFE_ANGEBOTE_WAE_">[17]Import!$B$335:$E$335</definedName>
    <definedName name="FS_F_VW_01_35097_3_11330_28__JV_FS_REC_">[17]Import!$B$1165:$Q$1165</definedName>
    <definedName name="FS_F_VW_01_35097_3_11330_37__JV_FS_REC_">[17]Import!$B$1166:$Q$1166</definedName>
    <definedName name="FS_F_VW_01_35097_3_11330_46__JV_FS_REC_">[17]Import!$B$1167:$Q$1167</definedName>
    <definedName name="FS_F_VW_01_35097_3_11330_68__JV_FS_REC_">[17]Import!$B$1168:$Q$1168</definedName>
    <definedName name="FS_F_VW_01_35097_3_11330_BR__JV_FS_BIDDERS_">[17]Import!$B$931:$L$931</definedName>
    <definedName name="FS_F_VW_01_35097_3_11330_EUR__JV_FS_PR_EX_RATES_DATUM_REC_">[17]Import!$B$820:$F$820</definedName>
    <definedName name="FS_F_VW_01_35097_3_11451__JV_FS_RV_AVG_PROTODATA_">[17]Import!$B$512:$E$512</definedName>
    <definedName name="FS_F_VW_01_35097_3_11451_1__JV_FS_BAUSTUFE_ANGEBOTE_WAE_">[17]Import!$B$336:$E$336</definedName>
    <definedName name="FS_F_VW_01_35097_3_11451_2__JV_FS_BAUSTUFE_ANGEBOTE_WAE_">[17]Import!$B$337:$E$337</definedName>
    <definedName name="FS_F_VW_01_35097_3_11451_BR__JV_FS_BIDDERS_">[17]Import!$B$938:$L$938</definedName>
    <definedName name="FS_F_VW_01_35097_3_11451_EUR__JV_FS_PR_EX_RATES_DATUM_REC_">[17]Import!$B$821:$F$821</definedName>
    <definedName name="FS_F_VW_01_35097_3_13030__JV_FS_ANGEBOTSUEBERSICHT_">[17]Import!$B$164:$D$164</definedName>
    <definedName name="FS_F_VW_01_35097_3_13030__JV_FS_AVG_PRICE_">[17]Import!$B$190:$F$190</definedName>
    <definedName name="FS_F_VW_01_35097_3_13030__JV_FS_BWERTSHEET_">[17]Import!$B$624:$AH$624</definedName>
    <definedName name="FS_F_VW_01_35097_3_13030__JV_FS_COMPARISON_">[17]Import!$B$574:$S$574</definedName>
    <definedName name="FS_F_VW_01_35097_3_13030__JV_FS_REC_LIEF_">[17]Import!$B$1305:$P$1305</definedName>
    <definedName name="FS_F_VW_01_35097_3_13030__JV_FS_RV_AVG_PROTODATA_">[17]Import!$B$513:$E$513</definedName>
    <definedName name="FS_F_VW_01_35097_3_13030__JV_FS_RV_LTERM_PNACHLASS_">[17]Import!$B$599:$X$599</definedName>
    <definedName name="FS_F_VW_01_35097_3_13030_1__JV_FS_BAUSTUFE_ANGEBOTE_WAE_">[17]Import!$B$338:$E$338</definedName>
    <definedName name="FS_F_VW_01_35097_3_13030_11__JV_FS_REC_">[17]Import!$B$1169:$Q$1169</definedName>
    <definedName name="FS_F_VW_01_35097_3_13030_2__JV_FS_BAUSTUFE_ANGEBOTE_WAE_">[17]Import!$B$339:$E$339</definedName>
    <definedName name="FS_F_VW_01_35097_3_13030_28__JV_FS_REC_">[17]Import!$B$1170:$Q$1170</definedName>
    <definedName name="FS_F_VW_01_35097_3_13030_37__JV_FS_REC_">[17]Import!$B$1171:$Q$1171</definedName>
    <definedName name="FS_F_VW_01_35097_3_13030_46__JV_FS_REC_">[17]Import!$B$1172:$Q$1172</definedName>
    <definedName name="FS_F_VW_01_35097_3_13030_68__JV_FS_REC_">[17]Import!$B$1173:$Q$1173</definedName>
    <definedName name="FS_F_VW_01_35097_3_13030_EUR__JV_FS_PR_EX_RATES_DATUM_REC_">[17]Import!$B$822:$F$822</definedName>
    <definedName name="FS_F_VW_01_35097_3_13030_VW__JV_FS_BIDDERS_">[17]Import!$B$929:$L$929</definedName>
    <definedName name="FS_F_VW_01_35097_3_1328__JV_FS_RV_AVG_PROTODATA_">[17]Import!$B$504:$E$504</definedName>
    <definedName name="FS_F_VW_01_35097_3_1328_1__JV_FS_BAUSTUFE_ANGEBOTE_WAE_">[17]Import!$B$320:$E$320</definedName>
    <definedName name="FS_F_VW_01_35097_3_1328_2__JV_FS_BAUSTUFE_ANGEBOTE_WAE_">[17]Import!$B$321:$E$321</definedName>
    <definedName name="FS_F_VW_01_35097_3_1328_BX__JV_FS_BIDDERS_">[17]Import!$B$941:$L$941</definedName>
    <definedName name="FS_F_VW_01_35097_3_1328_EUR__JV_FS_PR_EX_RATES_DATUM_REC_">[17]Import!$B$813:$F$813</definedName>
    <definedName name="FS_F_VW_01_35097_3_1462__JV_FS_RV_AVG_PROTODATA_">[17]Import!$B$505:$E$505</definedName>
    <definedName name="FS_F_VW_01_35097_3_1462_1__JV_FS_BAUSTUFE_ANGEBOTE_WAE_">[17]Import!$B$322:$E$322</definedName>
    <definedName name="FS_F_VW_01_35097_3_1462_11__JV_FS_REC_">[17]Import!$B$1144:$Q$1144</definedName>
    <definedName name="FS_F_VW_01_35097_3_1462_2__JV_FS_BAUSTUFE_ANGEBOTE_WAE_">[17]Import!$B$323:$E$323</definedName>
    <definedName name="FS_F_VW_01_35097_3_1462_28__JV_FS_REC_">[17]Import!$B$1145:$Q$1145</definedName>
    <definedName name="FS_F_VW_01_35097_3_1462_37__JV_FS_REC_">[17]Import!$B$1146:$Q$1146</definedName>
    <definedName name="FS_F_VW_01_35097_3_1462_46__JV_FS_REC_">[17]Import!$B$1147:$Q$1147</definedName>
    <definedName name="FS_F_VW_01_35097_3_1462_68__JV_FS_REC_">[17]Import!$B$1148:$Q$1148</definedName>
    <definedName name="FS_F_VW_01_35097_3_1462_BX__JV_FS_BIDDERS_">[17]Import!$B$937:$L$937</definedName>
    <definedName name="FS_F_VW_01_35097_3_1462_EUR__JV_FS_PR_EX_RATES_DATUM_REC_">[17]Import!$B$814:$F$814</definedName>
    <definedName name="FS_F_VW_01_35097_3_15245__JV_FS_RV_AVG_PROTODATA_">[17]Import!$B$514:$E$514</definedName>
    <definedName name="FS_F_VW_01_35097_3_15245_1__JV_FS_BAUSTUFE_ANGEBOTE_WAE_">[17]Import!$B$340:$E$340</definedName>
    <definedName name="FS_F_VW_01_35097_3_15245_2__JV_FS_BAUSTUFE_ANGEBOTE_WAE_">[17]Import!$B$341:$E$341</definedName>
    <definedName name="FS_F_VW_01_35097_3_15245_EUR__JV_FS_PR_EX_RATES_DATUM_REC_">[17]Import!$B$823:$F$823</definedName>
    <definedName name="FS_F_VW_01_35097_3_15245_SK__JV_FS_BIDDERS_">[17]Import!$B$933:$L$933</definedName>
    <definedName name="FS_F_VW_01_35097_3_159__JV_FS_RV_AVG_PROTODATA_">[17]Import!$B$502:$E$502</definedName>
    <definedName name="FS_F_VW_01_35097_3_159_1__JV_FS_BAUSTUFE_ANGEBOTE_WAE_">[17]Import!$B$316:$E$316</definedName>
    <definedName name="FS_F_VW_01_35097_3_159_11__JV_FS_REC_">[17]Import!$B$1139:$Q$1139</definedName>
    <definedName name="FS_F_VW_01_35097_3_159_2__JV_FS_BAUSTUFE_ANGEBOTE_WAE_">[17]Import!$B$317:$E$317</definedName>
    <definedName name="FS_F_VW_01_35097_3_159_28__JV_FS_REC_">[17]Import!$B$1140:$Q$1140</definedName>
    <definedName name="FS_F_VW_01_35097_3_159_37__JV_FS_REC_">[17]Import!$B$1141:$Q$1141</definedName>
    <definedName name="FS_F_VW_01_35097_3_159_46__JV_FS_REC_">[17]Import!$B$1142:$Q$1142</definedName>
    <definedName name="FS_F_VW_01_35097_3_159_68__JV_FS_REC_">[17]Import!$B$1143:$Q$1143</definedName>
    <definedName name="FS_F_VW_01_35097_3_159_EUR__JV_FS_PR_EX_RATES_DATUM_REC_">[17]Import!$B$811:$F$811</definedName>
    <definedName name="FS_F_VW_01_35097_3_159_ST__JV_FS_BIDDERS_">[17]Import!$B$947:$L$947</definedName>
    <definedName name="FS_F_VW_01_35097_3_18244__JV_FS_RV_AVG_PROTODATA_">[17]Import!$B$515:$E$515</definedName>
    <definedName name="FS_F_VW_01_35097_3_18244_1__JV_FS_BAUSTUFE_ANGEBOTE_WAE_">[17]Import!$B$342:$E$342</definedName>
    <definedName name="FS_F_VW_01_35097_3_18244_2__JV_FS_BAUSTUFE_ANGEBOTE_WAE_">[17]Import!$B$343:$E$343</definedName>
    <definedName name="FS_F_VW_01_35097_3_18244_EUR__JV_FS_PR_EX_RATES_DATUM_REC_">[17]Import!$B$824:$F$824</definedName>
    <definedName name="FS_F_VW_01_35097_3_18244_MX__JV_FS_BIDDERS_">[17]Import!$B$940:$L$940</definedName>
    <definedName name="FS_F_VW_01_35097_3_18245__JV_FS_RV_AVG_PROTODATA_">[17]Import!$B$516:$E$516</definedName>
    <definedName name="FS_F_VW_01_35097_3_18245_1__JV_FS_BAUSTUFE_ANGEBOTE_WAE_">[17]Import!$B$344:$E$344</definedName>
    <definedName name="FS_F_VW_01_35097_3_18245_2__JV_FS_BAUSTUFE_ANGEBOTE_WAE_">[17]Import!$B$345:$E$345</definedName>
    <definedName name="FS_F_VW_01_35097_3_18245_EUR__JV_FS_PR_EX_RATES_DATUM_REC_">[17]Import!$B$825:$F$825</definedName>
    <definedName name="FS_F_VW_01_35097_3_18245_MX__JV_FS_BIDDERS_">[17]Import!$B$943:$L$943</definedName>
    <definedName name="FS_F_VW_01_35097_3_19964__JV_FS_RV_AVG_PROTODATA_">[17]Import!$B$517:$E$517</definedName>
    <definedName name="FS_F_VW_01_35097_3_19964_1__JV_FS_BAUSTUFE_ANGEBOTE_WAE_">[17]Import!$B$346:$E$346</definedName>
    <definedName name="FS_F_VW_01_35097_3_19964_11__JV_FS_REC_">[17]Import!$B$1174:$Q$1174</definedName>
    <definedName name="FS_F_VW_01_35097_3_19964_2__JV_FS_BAUSTUFE_ANGEBOTE_WAE_">[17]Import!$B$347:$E$347</definedName>
    <definedName name="FS_F_VW_01_35097_3_19964_28__JV_FS_REC_">[17]Import!$B$1175:$Q$1175</definedName>
    <definedName name="FS_F_VW_01_35097_3_19964_37__JV_FS_REC_">[17]Import!$B$1176:$Q$1176</definedName>
    <definedName name="FS_F_VW_01_35097_3_19964_46__JV_FS_REC_">[17]Import!$B$1177:$Q$1177</definedName>
    <definedName name="FS_F_VW_01_35097_3_19964_68__JV_FS_REC_">[17]Import!$B$1178:$Q$1178</definedName>
    <definedName name="FS_F_VW_01_35097_3_19964_EUR__JV_FS_PR_EX_RATES_DATUM_REC_">[17]Import!$B$826:$F$826</definedName>
    <definedName name="FS_F_VW_01_35097_3_19964_TR__JV_FS_BIDDERS_">[17]Import!$B$950:$L$950</definedName>
    <definedName name="FS_F_VW_01_35097_3_2__V_FS_BAUSTUFE_VORGABEN_STK_">[17]Import!$B$438:$D$438</definedName>
    <definedName name="FS_F_VW_01_35097_3_20328__JV_FS_ANGEBOTSUEBERSICHT_">[17]Import!$B$165:$D$165</definedName>
    <definedName name="FS_F_VW_01_35097_3_20328__JV_FS_AVG_PRICE_">[17]Import!$B$191:$F$191</definedName>
    <definedName name="FS_F_VW_01_35097_3_20328__JV_FS_BWERTSHEET_">[17]Import!$B$625:$AH$625</definedName>
    <definedName name="FS_F_VW_01_35097_3_20328__JV_FS_COMPARISON_">[17]Import!$B$575:$S$575</definedName>
    <definedName name="FS_F_VW_01_35097_3_20328__JV_FS_REC_LIEF_">[17]Import!$B$1306:$P$1306</definedName>
    <definedName name="FS_F_VW_01_35097_3_20328__JV_FS_RV_AVG_PROTODATA_">[17]Import!$B$518:$E$518</definedName>
    <definedName name="FS_F_VW_01_35097_3_20328__JV_FS_RV_LTERM_PNACHLASS_">[17]Import!$B$600:$X$600</definedName>
    <definedName name="FS_F_VW_01_35097_3_20328_1__JV_FS_BAUSTUFE_ANGEBOTE_WAE_">[17]Import!$B$348:$E$348</definedName>
    <definedName name="FS_F_VW_01_35097_3_20328_11__JV_FS_REC_">[17]Import!$B$1179:$Q$1179</definedName>
    <definedName name="FS_F_VW_01_35097_3_20328_2__JV_FS_BAUSTUFE_ANGEBOTE_WAE_">[17]Import!$B$349:$E$349</definedName>
    <definedName name="FS_F_VW_01_35097_3_20328_28__JV_FS_REC_">[17]Import!$B$1180:$Q$1180</definedName>
    <definedName name="FS_F_VW_01_35097_3_20328_37__JV_FS_REC_">[17]Import!$B$1181:$Q$1181</definedName>
    <definedName name="FS_F_VW_01_35097_3_20328_46__JV_FS_REC_">[17]Import!$B$1182:$Q$1182</definedName>
    <definedName name="FS_F_VW_01_35097_3_20328_68__JV_FS_REC_">[17]Import!$B$1183:$Q$1183</definedName>
    <definedName name="FS_F_VW_01_35097_3_20328_EUR__JV_FS_PR_EX_RATES_DATUM_REC_">[17]Import!$B$827:$F$827</definedName>
    <definedName name="FS_F_VW_01_35097_3_20328_VW__JV_FS_BIDDERS_">[17]Import!$B$934:$L$934</definedName>
    <definedName name="FS_F_VW_01_35097_3_2261__JV_FS_RV_AVG_PROTODATA_">[17]Import!$B$506:$E$506</definedName>
    <definedName name="FS_F_VW_01_35097_3_2261_1__JV_FS_BAUSTUFE_ANGEBOTE_WAE_">[17]Import!$B$324:$E$324</definedName>
    <definedName name="FS_F_VW_01_35097_3_2261_11__JV_FS_REC_">[17]Import!$B$1149:$Q$1149</definedName>
    <definedName name="FS_F_VW_01_35097_3_2261_2__JV_FS_BAUSTUFE_ANGEBOTE_WAE_">[17]Import!$B$325:$E$325</definedName>
    <definedName name="FS_F_VW_01_35097_3_2261_28__JV_FS_REC_">[17]Import!$B$1150:$Q$1150</definedName>
    <definedName name="FS_F_VW_01_35097_3_2261_37__JV_FS_REC_">[17]Import!$B$1151:$Q$1151</definedName>
    <definedName name="FS_F_VW_01_35097_3_2261_46__JV_FS_REC_">[17]Import!$B$1152:$Q$1152</definedName>
    <definedName name="FS_F_VW_01_35097_3_2261_68__JV_FS_REC_">[17]Import!$B$1153:$Q$1153</definedName>
    <definedName name="FS_F_VW_01_35097_3_2261_EUR__JV_FS_PR_EX_RATES_DATUM_REC_">[17]Import!$B$815:$F$815</definedName>
    <definedName name="FS_F_VW_01_35097_3_2261_VW__JV_FS_BIDDERS_">[17]Import!$B$939:$L$939</definedName>
    <definedName name="FS_F_VW_01_35097_3_23586__JV_FS_RV_AVG_PROTODATA_">[17]Import!$B$519:$E$519</definedName>
    <definedName name="FS_F_VW_01_35097_3_23586_1__JV_FS_BAUSTUFE_ANGEBOTE_WAE_">[17]Import!$B$350:$E$350</definedName>
    <definedName name="FS_F_VW_01_35097_3_23586_11__JV_FS_REC_">[17]Import!$B$1184:$Q$1184</definedName>
    <definedName name="FS_F_VW_01_35097_3_23586_2__JV_FS_BAUSTUFE_ANGEBOTE_WAE_">[17]Import!$B$351:$E$351</definedName>
    <definedName name="FS_F_VW_01_35097_3_23586_28__JV_FS_REC_">[17]Import!$B$1185:$Q$1185</definedName>
    <definedName name="FS_F_VW_01_35097_3_23586_37__JV_FS_REC_">[17]Import!$B$1186:$Q$1186</definedName>
    <definedName name="FS_F_VW_01_35097_3_23586_46__JV_FS_REC_">[17]Import!$B$1187:$Q$1187</definedName>
    <definedName name="FS_F_VW_01_35097_3_23586_68__JV_FS_REC_">[17]Import!$B$1188:$Q$1188</definedName>
    <definedName name="FS_F_VW_01_35097_3_23586_EUR__JV_FS_PR_EX_RATES_DATUM_REC_">[17]Import!$B$828:$F$828</definedName>
    <definedName name="FS_F_VW_01_35097_3_23586_HA__JV_FS_BIDDERS_">[17]Import!$B$955:$L$955</definedName>
    <definedName name="FS_F_VW_01_35097_3_24968__JV_FS_RV_AVG_PROTODATA_">[17]Import!$B$520:$E$520</definedName>
    <definedName name="FS_F_VW_01_35097_3_24968_1__JV_FS_BAUSTUFE_ANGEBOTE_WAE_">[17]Import!$B$352:$E$352</definedName>
    <definedName name="FS_F_VW_01_35097_3_24968_2__JV_FS_BAUSTUFE_ANGEBOTE_WAE_">[17]Import!$B$353:$E$353</definedName>
    <definedName name="FS_F_VW_01_35097_3_24968_EUR__JV_FS_PR_EX_RATES_DATUM_REC_">[17]Import!$B$829:$F$829</definedName>
    <definedName name="FS_F_VW_01_35097_3_24968_US__JV_FS_BIDDERS_">[17]Import!$B$930:$L$930</definedName>
    <definedName name="FS_F_VW_01_35097_3_24969__JV_FS_RV_AVG_PROTODATA_">[17]Import!$B$521:$E$521</definedName>
    <definedName name="FS_F_VW_01_35097_3_24969_1__JV_FS_BAUSTUFE_ANGEBOTE_WAE_">[17]Import!$B$354:$E$354</definedName>
    <definedName name="FS_F_VW_01_35097_3_24969_11__JV_FS_REC_">[17]Import!$B$1189:$Q$1189</definedName>
    <definedName name="FS_F_VW_01_35097_3_24969_2__JV_FS_BAUSTUFE_ANGEBOTE_WAE_">[17]Import!$B$355:$E$355</definedName>
    <definedName name="FS_F_VW_01_35097_3_24969_28__JV_FS_REC_">[17]Import!$B$1190:$Q$1190</definedName>
    <definedName name="FS_F_VW_01_35097_3_24969_37__JV_FS_REC_">[17]Import!$B$1191:$Q$1191</definedName>
    <definedName name="FS_F_VW_01_35097_3_24969_46__JV_FS_REC_">[17]Import!$B$1192:$Q$1192</definedName>
    <definedName name="FS_F_VW_01_35097_3_24969_68__JV_FS_REC_">[17]Import!$B$1193:$Q$1193</definedName>
    <definedName name="FS_F_VW_01_35097_3_24969_EUR__JV_FS_PR_EX_RATES_DATUM_REC_">[17]Import!$B$830:$F$830</definedName>
    <definedName name="FS_F_VW_01_35097_3_24969_US__JV_FS_BIDDERS_">[17]Import!$B$951:$L$951</definedName>
    <definedName name="FS_F_VW_01_35097_3_25756__JV_FS_RV_AVG_PROTODATA_">[17]Import!$B$522:$E$522</definedName>
    <definedName name="FS_F_VW_01_35097_3_25756_1__JV_FS_BAUSTUFE_ANGEBOTE_WAE_">[17]Import!$B$356:$E$356</definedName>
    <definedName name="FS_F_VW_01_35097_3_25756_2__JV_FS_BAUSTUFE_ANGEBOTE_WAE_">[17]Import!$B$357:$E$357</definedName>
    <definedName name="FS_F_VW_01_35097_3_25756_EUR__JV_FS_PR_EX_RATES_DATUM_REC_">[17]Import!$B$831:$F$831</definedName>
    <definedName name="FS_F_VW_01_35097_3_25756_MX__JV_FS_BIDDERS_">[17]Import!$B$936:$L$936</definedName>
    <definedName name="FS_F_VW_01_35097_3_2609__JV_FS_RV_AVG_PROTODATA_">[17]Import!$B$507:$E$507</definedName>
    <definedName name="FS_F_VW_01_35097_3_2609_1__JV_FS_BAUSTUFE_ANGEBOTE_WAE_">[17]Import!$B$326:$E$326</definedName>
    <definedName name="FS_F_VW_01_35097_3_2609_11__JV_FS_REC_">[17]Import!$B$1154:$Q$1154</definedName>
    <definedName name="FS_F_VW_01_35097_3_2609_2__JV_FS_BAUSTUFE_ANGEBOTE_WAE_">[17]Import!$B$327:$E$327</definedName>
    <definedName name="FS_F_VW_01_35097_3_2609_28__JV_FS_REC_">[17]Import!$B$1155:$Q$1155</definedName>
    <definedName name="FS_F_VW_01_35097_3_2609_37__JV_FS_REC_">[17]Import!$B$1156:$Q$1156</definedName>
    <definedName name="FS_F_VW_01_35097_3_2609_46__JV_FS_REC_">[17]Import!$B$1157:$Q$1157</definedName>
    <definedName name="FS_F_VW_01_35097_3_2609_68__JV_FS_REC_">[17]Import!$B$1158:$Q$1158</definedName>
    <definedName name="FS_F_VW_01_35097_3_2609_EUR__JV_FS_PR_EX_RATES_DATUM_REC_">[17]Import!$B$816:$F$816</definedName>
    <definedName name="FS_F_VW_01_35097_3_2609_RR__JV_FS_BIDDERS_">[17]Import!$B$944:$L$944</definedName>
    <definedName name="FS_F_VW_01_35097_3_27724__JV_FS_RV_AVG_PROTODATA_">[17]Import!$B$523:$E$523</definedName>
    <definedName name="FS_F_VW_01_35097_3_27724_1__JV_FS_BAUSTUFE_ANGEBOTE_WAE_">[17]Import!$B$358:$E$358</definedName>
    <definedName name="FS_F_VW_01_35097_3_27724_2__JV_FS_BAUSTUFE_ANGEBOTE_WAE_">[17]Import!$B$359:$E$359</definedName>
    <definedName name="FS_F_VW_01_35097_3_27724_EUR__JV_FS_PR_EX_RATES_DATUM_REC_">[17]Import!$B$832:$F$832</definedName>
    <definedName name="FS_F_VW_01_35097_3_27724_US__JV_FS_BIDDERS_">[17]Import!$B$948:$L$948</definedName>
    <definedName name="FS_F_VW_01_35097_3_27909__JV_FS_RV_AVG_PROTODATA_">[17]Import!$B$524:$E$524</definedName>
    <definedName name="FS_F_VW_01_35097_3_27909_1__JV_FS_BAUSTUFE_ANGEBOTE_WAE_">[17]Import!$B$360:$E$360</definedName>
    <definedName name="FS_F_VW_01_35097_3_27909_11__JV_FS_REC_">[17]Import!$B$1194:$Q$1194</definedName>
    <definedName name="FS_F_VW_01_35097_3_27909_2__JV_FS_BAUSTUFE_ANGEBOTE_WAE_">[17]Import!$B$361:$E$361</definedName>
    <definedName name="FS_F_VW_01_35097_3_27909_28__JV_FS_REC_">[17]Import!$B$1195:$Q$1195</definedName>
    <definedName name="FS_F_VW_01_35097_3_27909_37__JV_FS_REC_">[17]Import!$B$1196:$Q$1196</definedName>
    <definedName name="FS_F_VW_01_35097_3_27909_46__JV_FS_REC_">[17]Import!$B$1197:$Q$1197</definedName>
    <definedName name="FS_F_VW_01_35097_3_27909_68__JV_FS_REC_">[17]Import!$B$1198:$Q$1198</definedName>
    <definedName name="FS_F_VW_01_35097_3_27909_EUR__JV_FS_PR_EX_RATES_DATUM_REC_">[17]Import!$B$833:$F$833</definedName>
    <definedName name="FS_F_VW_01_35097_3_27909_US__JV_FS_BIDDERS_">[17]Import!$B$953:$L$953</definedName>
    <definedName name="FS_F_VW_01_35097_3_28__JV_FS_BEDARFE_">[17]Import!$B$131:$E$131</definedName>
    <definedName name="FS_F_VW_01_35097_3_28_13030__JV_FS_BEDARFE_PREISE_QUOTE_">[17]Import!$B$71:$L$71</definedName>
    <definedName name="FS_F_VW_01_35097_3_28_20328__JV_FS_BEDARFE_PREISE_QUOTE_">[17]Import!$B$72:$L$72</definedName>
    <definedName name="FS_F_VW_01_35097_3_28_29344__JV_FS_BEDARFE_PREISE_QUOTE_">[17]Import!$B$73:$L$73</definedName>
    <definedName name="FS_F_VW_01_35097_3_28_2979__JV_FS_BEDARFE_PREISE_QUOTE_">[17]Import!$B$70:$L$70</definedName>
    <definedName name="FS_F_VW_01_35097_3_28_43249__JV_FS_BEDARFE_PREISE_QUOTE_">[17]Import!$B$74:$L$74</definedName>
    <definedName name="FS_F_VW_01_35097_3_28671__JV_FS_RV_AVG_PROTODATA_">[17]Import!$B$525:$E$525</definedName>
    <definedName name="FS_F_VW_01_35097_3_28671_1__JV_FS_BAUSTUFE_ANGEBOTE_WAE_">[17]Import!$B$362:$E$362</definedName>
    <definedName name="FS_F_VW_01_35097_3_28671_11__JV_FS_REC_">[17]Import!$B$1199:$Q$1199</definedName>
    <definedName name="FS_F_VW_01_35097_3_28671_2__JV_FS_BAUSTUFE_ANGEBOTE_WAE_">[17]Import!$B$363:$E$363</definedName>
    <definedName name="FS_F_VW_01_35097_3_28671_28__JV_FS_REC_">[17]Import!$B$1200:$Q$1200</definedName>
    <definedName name="FS_F_VW_01_35097_3_28671_37__JV_FS_REC_">[17]Import!$B$1201:$Q$1201</definedName>
    <definedName name="FS_F_VW_01_35097_3_28671_46__JV_FS_REC_">[17]Import!$B$1202:$Q$1202</definedName>
    <definedName name="FS_F_VW_01_35097_3_28671_68__JV_FS_REC_">[17]Import!$B$1203:$Q$1203</definedName>
    <definedName name="FS_F_VW_01_35097_3_28671_BR__JV_FS_BIDDERS_">[17]Import!$B$952:$L$952</definedName>
    <definedName name="FS_F_VW_01_35097_3_28671_EUR__JV_FS_PR_EX_RATES_DATUM_REC_">[17]Import!$B$834:$F$834</definedName>
    <definedName name="FS_F_VW_01_35097_3_28746__JV_FS_RV_AVG_PROTODATA_">[17]Import!$B$526:$E$526</definedName>
    <definedName name="FS_F_VW_01_35097_3_28746_1__JV_FS_BAUSTUFE_ANGEBOTE_WAE_">[17]Import!$B$364:$E$364</definedName>
    <definedName name="FS_F_VW_01_35097_3_28746_2__JV_FS_BAUSTUFE_ANGEBOTE_WAE_">[17]Import!$B$365:$E$365</definedName>
    <definedName name="FS_F_VW_01_35097_3_28746_BX__JV_FS_BIDDERS_">[17]Import!$B$954:$L$954</definedName>
    <definedName name="FS_F_VW_01_35097_3_28746_EUR__JV_FS_PR_EX_RATES_DATUM_REC_">[17]Import!$B$835:$F$835</definedName>
    <definedName name="FS_F_VW_01_35097_3_29344__JV_FS_ANGEBOTSUEBERSICHT_">[17]Import!$B$166:$D$166</definedName>
    <definedName name="FS_F_VW_01_35097_3_29344__JV_FS_AVG_PRICE_">[17]Import!$B$192:$F$192</definedName>
    <definedName name="FS_F_VW_01_35097_3_29344__JV_FS_BWERTSHEET_">[17]Import!$B$626:$AH$626</definedName>
    <definedName name="FS_F_VW_01_35097_3_29344__JV_FS_COMPARISON_">[17]Import!$B$576:$S$576</definedName>
    <definedName name="FS_F_VW_01_35097_3_29344__JV_FS_REC_LIEF_">[17]Import!$B$1307:$P$1307</definedName>
    <definedName name="FS_F_VW_01_35097_3_29344__JV_FS_RV_AVG_PROTODATA_">[17]Import!$B$527:$E$527</definedName>
    <definedName name="FS_F_VW_01_35097_3_29344__JV_FS_RV_LTERM_PNACHLASS_">[17]Import!$B$601:$X$601</definedName>
    <definedName name="FS_F_VW_01_35097_3_29344_1__JV_FS_BAUSTUFE_ANGEBOTE_WAE_">[17]Import!$B$366:$E$366</definedName>
    <definedName name="FS_F_VW_01_35097_3_29344_11__JV_FS_REC_">[17]Import!$B$1204:$Q$1204</definedName>
    <definedName name="FS_F_VW_01_35097_3_29344_2__JV_FS_BAUSTUFE_ANGEBOTE_WAE_">[17]Import!$B$367:$E$367</definedName>
    <definedName name="FS_F_VW_01_35097_3_29344_28__JV_FS_REC_">[17]Import!$B$1205:$Q$1205</definedName>
    <definedName name="FS_F_VW_01_35097_3_29344_37__JV_FS_REC_">[17]Import!$B$1206:$Q$1206</definedName>
    <definedName name="FS_F_VW_01_35097_3_29344_46__JV_FS_REC_">[17]Import!$B$1207:$Q$1207</definedName>
    <definedName name="FS_F_VW_01_35097_3_29344_68__JV_FS_REC_">[17]Import!$B$1208:$Q$1208</definedName>
    <definedName name="FS_F_VW_01_35097_3_29344_EUR__JV_FS_PR_EX_RATES_DATUM_REC_">[17]Import!$B$836:$F$836</definedName>
    <definedName name="FS_F_VW_01_35097_3_29344_VW__JV_FS_BIDDERS_">[17]Import!$B$942:$L$942</definedName>
    <definedName name="FS_F_VW_01_35097_3_2979__JV_FS_ANGEBOTSUEBERSICHT_">[17]Import!$B$167:$D$167</definedName>
    <definedName name="FS_F_VW_01_35097_3_2979__JV_FS_AVG_PRICE_">[17]Import!$B$189:$F$189</definedName>
    <definedName name="FS_F_VW_01_35097_3_2979__JV_FS_BWERTSHEET_">[17]Import!$B$623:$AH$623</definedName>
    <definedName name="FS_F_VW_01_35097_3_2979__JV_FS_COMPARISON_">[17]Import!$B$573:$S$573</definedName>
    <definedName name="FS_F_VW_01_35097_3_2979__JV_FS_REC_LIEF_">[17]Import!$B$1304:$P$1304</definedName>
    <definedName name="FS_F_VW_01_35097_3_2979__JV_FS_RV_AVG_PROTODATA_">[17]Import!$B$508:$E$508</definedName>
    <definedName name="FS_F_VW_01_35097_3_2979__JV_FS_RV_LTERM_PNACHLASS_">[17]Import!$B$598:$X$598</definedName>
    <definedName name="FS_F_VW_01_35097_3_2979_1__JV_FS_BAUSTUFE_ANGEBOTE_WAE_">[17]Import!$B$328:$E$328</definedName>
    <definedName name="FS_F_VW_01_35097_3_2979_11__JV_FS_REC_">[17]Import!$B$1159:$Q$1159</definedName>
    <definedName name="FS_F_VW_01_35097_3_2979_2__JV_FS_BAUSTUFE_ANGEBOTE_WAE_">[17]Import!$B$329:$E$329</definedName>
    <definedName name="FS_F_VW_01_35097_3_2979_28__JV_FS_REC_">[17]Import!$B$1160:$Q$1160</definedName>
    <definedName name="FS_F_VW_01_35097_3_2979_37__JV_FS_REC_">[17]Import!$B$1161:$Q$1161</definedName>
    <definedName name="FS_F_VW_01_35097_3_2979_46__JV_FS_REC_">[17]Import!$B$1162:$Q$1162</definedName>
    <definedName name="FS_F_VW_01_35097_3_2979_68__JV_FS_REC_">[17]Import!$B$1163:$Q$1163</definedName>
    <definedName name="FS_F_VW_01_35097_3_2979_EUR__JV_FS_PR_EX_RATES_DATUM_REC_">[17]Import!$B$817:$F$817</definedName>
    <definedName name="FS_F_VW_01_35097_3_2979_VW__JV_FS_BIDDERS_">[17]Import!$B$945:$L$945</definedName>
    <definedName name="FS_F_VW_01_35097_3_316__JV_FS_RV_AVG_PROTODATA_">[17]Import!$B$503:$E$503</definedName>
    <definedName name="FS_F_VW_01_35097_3_316_1__JV_FS_BAUSTUFE_ANGEBOTE_WAE_">[17]Import!$B$318:$E$318</definedName>
    <definedName name="FS_F_VW_01_35097_3_316_2__JV_FS_BAUSTUFE_ANGEBOTE_WAE_">[17]Import!$B$319:$E$319</definedName>
    <definedName name="FS_F_VW_01_35097_3_316_EUR__JV_FS_PR_EX_RATES_DATUM_REC_">[17]Import!$B$812:$F$812</definedName>
    <definedName name="FS_F_VW_01_35097_3_316_SK__JV_FS_BIDDERS_">[17]Import!$B$928:$L$928</definedName>
    <definedName name="FS_F_VW_01_35097_3_3478__JV_FS_RV_AVG_PROTODATA_">[17]Import!$B$509:$E$509</definedName>
    <definedName name="FS_F_VW_01_35097_3_3478_1__JV_FS_BAUSTUFE_ANGEBOTE_WAE_">[17]Import!$B$330:$E$330</definedName>
    <definedName name="FS_F_VW_01_35097_3_3478_2__JV_FS_BAUSTUFE_ANGEBOTE_WAE_">[17]Import!$B$331:$E$331</definedName>
    <definedName name="FS_F_VW_01_35097_3_3478_EUR__JV_FS_PR_EX_RATES_DATUM_REC_">[17]Import!$B$818:$F$818</definedName>
    <definedName name="FS_F_VW_01_35097_3_3478_ST__JV_FS_BIDDERS_">[17]Import!$B$935:$L$935</definedName>
    <definedName name="FS_F_VW_01_35097_3_37__JV_FS_BEDARFE_">[17]Import!$B$132:$E$132</definedName>
    <definedName name="FS_F_VW_01_35097_3_37_13030__JV_FS_BEDARFE_PREISE_QUOTE_">[17]Import!$B$76:$L$76</definedName>
    <definedName name="FS_F_VW_01_35097_3_37_20328__JV_FS_BEDARFE_PREISE_QUOTE_">[17]Import!$B$77:$L$77</definedName>
    <definedName name="FS_F_VW_01_35097_3_37_29344__JV_FS_BEDARFE_PREISE_QUOTE_">[17]Import!$B$78:$L$78</definedName>
    <definedName name="FS_F_VW_01_35097_3_37_2979__JV_FS_BEDARFE_PREISE_QUOTE_">[17]Import!$B$75:$L$75</definedName>
    <definedName name="FS_F_VW_01_35097_3_37_43249__JV_FS_BEDARFE_PREISE_QUOTE_">[17]Import!$B$79:$L$79</definedName>
    <definedName name="FS_F_VW_01_35097_3_38597__JV_FS_RV_AVG_PROTODATA_">[17]Import!$B$528:$E$528</definedName>
    <definedName name="FS_F_VW_01_35097_3_38597_1__JV_FS_BAUSTUFE_ANGEBOTE_WAE_">[17]Import!$B$368:$E$368</definedName>
    <definedName name="FS_F_VW_01_35097_3_38597_2__JV_FS_BAUSTUFE_ANGEBOTE_WAE_">[17]Import!$B$369:$E$369</definedName>
    <definedName name="FS_F_VW_01_35097_3_38597_EUR__JV_FS_PR_EX_RATES_DATUM_REC_">[17]Import!$B$837:$F$837</definedName>
    <definedName name="FS_F_VW_01_35097_3_38597_ZA__JV_FS_BIDDERS_">[17]Import!$B$932:$L$932</definedName>
    <definedName name="FS_F_VW_01_35097_3_43249__JV_FS_ANGEBOTSUEBERSICHT_">[17]Import!$B$168:$D$168</definedName>
    <definedName name="FS_F_VW_01_35097_3_43249__JV_FS_AVG_PRICE_">[17]Import!$B$193:$F$193</definedName>
    <definedName name="FS_F_VW_01_35097_3_43249__JV_FS_BWERTSHEET_">[17]Import!$B$627:$AH$627</definedName>
    <definedName name="FS_F_VW_01_35097_3_43249__JV_FS_COMPARISON_">[17]Import!$B$577:$S$577</definedName>
    <definedName name="FS_F_VW_01_35097_3_43249__JV_FS_REC_LIEF_">[17]Import!$B$1308:$P$1308</definedName>
    <definedName name="FS_F_VW_01_35097_3_43249__JV_FS_RV_AVG_PROTODATA_">[17]Import!$B$529:$E$529</definedName>
    <definedName name="FS_F_VW_01_35097_3_43249__JV_FS_RV_LTERM_PNACHLASS_">[17]Import!$B$602:$X$602</definedName>
    <definedName name="FS_F_VW_01_35097_3_43249_1__JV_FS_BAUSTUFE_ANGEBOTE_WAE_">[17]Import!$B$370:$E$370</definedName>
    <definedName name="FS_F_VW_01_35097_3_43249_11__JV_FS_REC_">[17]Import!$B$1209:$Q$1209</definedName>
    <definedName name="FS_F_VW_01_35097_3_43249_2__JV_FS_BAUSTUFE_ANGEBOTE_WAE_">[17]Import!$B$371:$E$371</definedName>
    <definedName name="FS_F_VW_01_35097_3_43249_28__JV_FS_REC_">[17]Import!$B$1210:$Q$1210</definedName>
    <definedName name="FS_F_VW_01_35097_3_43249_37__JV_FS_REC_">[17]Import!$B$1211:$Q$1211</definedName>
    <definedName name="FS_F_VW_01_35097_3_43249_46__JV_FS_REC_">[17]Import!$B$1212:$Q$1212</definedName>
    <definedName name="FS_F_VW_01_35097_3_43249_68__JV_FS_REC_">[17]Import!$B$1213:$Q$1213</definedName>
    <definedName name="FS_F_VW_01_35097_3_43249_EUR__JV_FS_PR_EX_RATES_DATUM_REC_">[17]Import!$B$838:$F$838</definedName>
    <definedName name="FS_F_VW_01_35097_3_43249_VW__JV_FS_BIDDERS_">[17]Import!$B$949:$L$949</definedName>
    <definedName name="FS_F_VW_01_35097_3_46__JV_FS_BEDARFE_">[17]Import!$B$133:$E$133</definedName>
    <definedName name="FS_F_VW_01_35097_3_46_13030__JV_FS_BEDARFE_PREISE_QUOTE_">[17]Import!$B$81:$L$81</definedName>
    <definedName name="FS_F_VW_01_35097_3_46_20328__JV_FS_BEDARFE_PREISE_QUOTE_">[17]Import!$B$82:$L$82</definedName>
    <definedName name="FS_F_VW_01_35097_3_46_29344__JV_FS_BEDARFE_PREISE_QUOTE_">[17]Import!$B$83:$L$83</definedName>
    <definedName name="FS_F_VW_01_35097_3_46_2979__JV_FS_BEDARFE_PREISE_QUOTE_">[17]Import!$B$80:$L$80</definedName>
    <definedName name="FS_F_VW_01_35097_3_46_43249__JV_FS_BEDARFE_PREISE_QUOTE_">[17]Import!$B$84:$L$84</definedName>
    <definedName name="FS_F_VW_01_35097_3_68__JV_FS_BEDARFE_">[17]Import!$B$134:$E$134</definedName>
    <definedName name="FS_F_VW_01_35097_3_68_13030__JV_FS_BEDARFE_PREISE_QUOTE_">[17]Import!$B$86:$L$86</definedName>
    <definedName name="FS_F_VW_01_35097_3_68_20328__JV_FS_BEDARFE_PREISE_QUOTE_">[17]Import!$B$87:$L$87</definedName>
    <definedName name="FS_F_VW_01_35097_3_68_29344__JV_FS_BEDARFE_PREISE_QUOTE_">[17]Import!$B$88:$L$88</definedName>
    <definedName name="FS_F_VW_01_35097_3_68_2979__JV_FS_BEDARFE_PREISE_QUOTE_">[17]Import!$B$85:$L$85</definedName>
    <definedName name="FS_F_VW_01_35097_3_68_43249__JV_FS_BEDARFE_PREISE_QUOTE_">[17]Import!$B$89:$L$89</definedName>
    <definedName name="FS_F_VW_01_35097_3_8319__JV_FS_RV_AVG_PROTODATA_">[17]Import!$B$510:$E$510</definedName>
    <definedName name="FS_F_VW_01_35097_3_8319_1__JV_FS_BAUSTUFE_ANGEBOTE_WAE_">[17]Import!$B$332:$E$332</definedName>
    <definedName name="FS_F_VW_01_35097_3_8319_2__JV_FS_BAUSTUFE_ANGEBOTE_WAE_">[17]Import!$B$333:$E$333</definedName>
    <definedName name="FS_F_VW_01_35097_3_8319_EUR__JV_FS_PR_EX_RATES_DATUM_REC_">[17]Import!$B$819:$F$819</definedName>
    <definedName name="FS_F_VW_01_35097_3_8319_VW__JV_FS_BIDDERS_">[17]Import!$B$946:$L$946</definedName>
    <definedName name="FS_F_VW_01_35097_3_EUR_11330__JV_FS_PR_EX_RATES_DATUM_COMP_">[17]Import!$B$694:$F$694</definedName>
    <definedName name="FS_F_VW_01_35097_3_EUR_11451__JV_FS_PR_EX_RATES_DATUM_COMP_">[17]Import!$B$695:$F$695</definedName>
    <definedName name="FS_F_VW_01_35097_3_EUR_13030__JV_FS_PR_EX_RATES_DATUM_COMP_">[17]Import!$B$717:$F$717</definedName>
    <definedName name="FS_F_VW_01_35097_3_EUR_1328__JV_FS_PR_EX_RATES_DATUM_COMP_">[17]Import!$B$697:$F$697</definedName>
    <definedName name="FS_F_VW_01_35097_3_EUR_1462__JV_FS_PR_EX_RATES_DATUM_COMP_">[17]Import!$B$698:$F$698</definedName>
    <definedName name="FS_F_VW_01_35097_3_EUR_15245__JV_FS_PR_EX_RATES_DATUM_COMP_">[17]Import!$B$706:$F$706</definedName>
    <definedName name="FS_F_VW_01_35097_3_EUR_159__JV_FS_PR_EX_RATES_DATUM_COMP_">[17]Import!$B$707:$F$707</definedName>
    <definedName name="FS_F_VW_01_35097_3_EUR_18244__JV_FS_PR_EX_RATES_DATUM_COMP_">[17]Import!$B$701:$F$701</definedName>
    <definedName name="FS_F_VW_01_35097_3_EUR_18245__JV_FS_PR_EX_RATES_DATUM_COMP_">[17]Import!$B$702:$F$702</definedName>
    <definedName name="FS_F_VW_01_35097_3_EUR_19964__JV_FS_PR_EX_RATES_DATUM_COMP_">[17]Import!$B$709:$F$709</definedName>
    <definedName name="FS_F_VW_01_35097_3_EUR_20328__JV_FS_PR_EX_RATES_DATUM_COMP_">[17]Import!$B$718:$F$718</definedName>
    <definedName name="FS_F_VW_01_35097_3_EUR_2261__JV_FS_PR_EX_RATES_DATUM_COMP_">[17]Import!$B$714:$F$714</definedName>
    <definedName name="FS_F_VW_01_35097_3_EUR_23586__JV_FS_PR_EX_RATES_DATUM_COMP_">[17]Import!$B$700:$F$700</definedName>
    <definedName name="FS_F_VW_01_35097_3_EUR_24968__JV_FS_PR_EX_RATES_DATUM_COMP_">[17]Import!$B$710:$F$710</definedName>
    <definedName name="FS_F_VW_01_35097_3_EUR_24969__JV_FS_PR_EX_RATES_DATUM_COMP_">[17]Import!$B$711:$F$711</definedName>
    <definedName name="FS_F_VW_01_35097_3_EUR_25756__JV_FS_PR_EX_RATES_DATUM_COMP_">[17]Import!$B$703:$F$703</definedName>
    <definedName name="FS_F_VW_01_35097_3_EUR_2609__JV_FS_PR_EX_RATES_DATUM_COMP_">[17]Import!$B$704:$F$704</definedName>
    <definedName name="FS_F_VW_01_35097_3_EUR_27724__JV_FS_PR_EX_RATES_DATUM_COMP_">[17]Import!$B$712:$F$712</definedName>
    <definedName name="FS_F_VW_01_35097_3_EUR_27909__JV_FS_PR_EX_RATES_DATUM_COMP_">[17]Import!$B$713:$F$713</definedName>
    <definedName name="FS_F_VW_01_35097_3_EUR_28671__JV_FS_PR_EX_RATES_DATUM_COMP_">[17]Import!$B$696:$F$696</definedName>
    <definedName name="FS_F_VW_01_35097_3_EUR_28746__JV_FS_PR_EX_RATES_DATUM_COMP_">[17]Import!$B$699:$F$699</definedName>
    <definedName name="FS_F_VW_01_35097_3_EUR_29344__JV_FS_PR_EX_RATES_DATUM_COMP_">[17]Import!$B$719:$F$719</definedName>
    <definedName name="FS_F_VW_01_35097_3_EUR_2979__JV_FS_PR_EX_RATES_DATUM_COMP_">[17]Import!$B$715:$F$715</definedName>
    <definedName name="FS_F_VW_01_35097_3_EUR_316__JV_FS_PR_EX_RATES_DATUM_COMP_">[17]Import!$B$705:$F$705</definedName>
    <definedName name="FS_F_VW_01_35097_3_EUR_3478__JV_FS_PR_EX_RATES_DATUM_COMP_">[17]Import!$B$708:$F$708</definedName>
    <definedName name="FS_F_VW_01_35097_3_EUR_38597__JV_FS_PR_EX_RATES_DATUM_COMP_">[17]Import!$B$721:$F$721</definedName>
    <definedName name="FS_F_VW_01_35097_3_EUR_43249__JV_FS_PR_EX_RATES_DATUM_COMP_">[17]Import!$B$720:$F$720</definedName>
    <definedName name="FS_F_VW_01_35097_3_EUR_8319__JV_FS_PR_EX_RATES_DATUM_COMP_">[17]Import!$B$716:$F$716</definedName>
    <definedName name="FS_F_VW_01_35097_4__FS_NEUTEILE_">[17]Import!$B$148:$D$148</definedName>
    <definedName name="FS_F_VW_01_35097_4__JV_FS_PRAESENTATIONEN_">[17]Import!$B$9:$AN$9</definedName>
    <definedName name="FS_F_VW_01_35097_4_1__V_FS_BAUSTUFE_VORGABEN_STK_">[17]Import!$B$439:$D$439</definedName>
    <definedName name="FS_F_VW_01_35097_4_11__JV_FS_BEDARFE_">[17]Import!$B$135:$E$135</definedName>
    <definedName name="FS_F_VW_01_35097_4_11_13030__JV_FS_BEDARFE_PREISE_QUOTE_">[17]Import!$B$91:$L$91</definedName>
    <definedName name="FS_F_VW_01_35097_4_11_20328__JV_FS_BEDARFE_PREISE_QUOTE_">[17]Import!$B$92:$L$92</definedName>
    <definedName name="FS_F_VW_01_35097_4_11_29344__JV_FS_BEDARFE_PREISE_QUOTE_">[17]Import!$B$93:$L$93</definedName>
    <definedName name="FS_F_VW_01_35097_4_11_2979__JV_FS_BEDARFE_PREISE_QUOTE_">[17]Import!$B$90:$L$90</definedName>
    <definedName name="FS_F_VW_01_35097_4_11_43249__JV_FS_BEDARFE_PREISE_QUOTE_">[17]Import!$B$94:$L$94</definedName>
    <definedName name="FS_F_VW_01_35097_4_11330__JV_FS_RV_AVG_PROTODATA_">[17]Import!$B$539:$E$539</definedName>
    <definedName name="FS_F_VW_01_35097_4_11330_1__JV_FS_BAUSTUFE_ANGEBOTE_WAE_">[17]Import!$B$390:$E$390</definedName>
    <definedName name="FS_F_VW_01_35097_4_11330_11__JV_FS_REC_">[17]Import!$B$1239:$Q$1239</definedName>
    <definedName name="FS_F_VW_01_35097_4_11330_2__JV_FS_BAUSTUFE_ANGEBOTE_WAE_">[17]Import!$B$391:$E$391</definedName>
    <definedName name="FS_F_VW_01_35097_4_11330_28__JV_FS_REC_">[17]Import!$B$1240:$Q$1240</definedName>
    <definedName name="FS_F_VW_01_35097_4_11330_37__JV_FS_REC_">[17]Import!$B$1241:$Q$1241</definedName>
    <definedName name="FS_F_VW_01_35097_4_11330_46__JV_FS_REC_">[17]Import!$B$1242:$Q$1242</definedName>
    <definedName name="FS_F_VW_01_35097_4_11330_68__JV_FS_REC_">[17]Import!$B$1243:$Q$1243</definedName>
    <definedName name="FS_F_VW_01_35097_4_11330_BR__JV_FS_BIDDERS_">[17]Import!$B$959:$L$959</definedName>
    <definedName name="FS_F_VW_01_35097_4_11330_EUR__JV_FS_PR_EX_RATES_DATUM_REC_">[17]Import!$B$848:$F$848</definedName>
    <definedName name="FS_F_VW_01_35097_4_11451__JV_FS_RV_AVG_PROTODATA_">[17]Import!$B$540:$E$540</definedName>
    <definedName name="FS_F_VW_01_35097_4_11451_1__JV_FS_BAUSTUFE_ANGEBOTE_WAE_">[17]Import!$B$392:$E$392</definedName>
    <definedName name="FS_F_VW_01_35097_4_11451_2__JV_FS_BAUSTUFE_ANGEBOTE_WAE_">[17]Import!$B$393:$E$393</definedName>
    <definedName name="FS_F_VW_01_35097_4_11451_BR__JV_FS_BIDDERS_">[17]Import!$B$966:$L$966</definedName>
    <definedName name="FS_F_VW_01_35097_4_11451_EUR__JV_FS_PR_EX_RATES_DATUM_REC_">[17]Import!$B$849:$F$849</definedName>
    <definedName name="FS_F_VW_01_35097_4_13030__JV_FS_ANGEBOTSUEBERSICHT_">[17]Import!$B$169:$D$169</definedName>
    <definedName name="FS_F_VW_01_35097_4_13030__JV_FS_AVG_PRICE_">[17]Import!$B$195:$F$195</definedName>
    <definedName name="FS_F_VW_01_35097_4_13030__JV_FS_BWERTSHEET_">[17]Import!$B$629:$AH$629</definedName>
    <definedName name="FS_F_VW_01_35097_4_13030__JV_FS_COMPARISON_">[17]Import!$B$579:$S$579</definedName>
    <definedName name="FS_F_VW_01_35097_4_13030__JV_FS_REC_LIEF_">[17]Import!$B$1310:$P$1310</definedName>
    <definedName name="FS_F_VW_01_35097_4_13030__JV_FS_RV_AVG_PROTODATA_">[17]Import!$B$541:$E$541</definedName>
    <definedName name="FS_F_VW_01_35097_4_13030__JV_FS_RV_LTERM_PNACHLASS_">[17]Import!$B$604:$X$604</definedName>
    <definedName name="FS_F_VW_01_35097_4_13030_1__JV_FS_BAUSTUFE_ANGEBOTE_WAE_">[17]Import!$B$394:$E$394</definedName>
    <definedName name="FS_F_VW_01_35097_4_13030_11__JV_FS_REC_">[17]Import!$B$1244:$Q$1244</definedName>
    <definedName name="FS_F_VW_01_35097_4_13030_2__JV_FS_BAUSTUFE_ANGEBOTE_WAE_">[17]Import!$B$395:$E$395</definedName>
    <definedName name="FS_F_VW_01_35097_4_13030_28__JV_FS_REC_">[17]Import!$B$1245:$Q$1245</definedName>
    <definedName name="FS_F_VW_01_35097_4_13030_37__JV_FS_REC_">[17]Import!$B$1246:$Q$1246</definedName>
    <definedName name="FS_F_VW_01_35097_4_13030_46__JV_FS_REC_">[17]Import!$B$1247:$Q$1247</definedName>
    <definedName name="FS_F_VW_01_35097_4_13030_68__JV_FS_REC_">[17]Import!$B$1248:$Q$1248</definedName>
    <definedName name="FS_F_VW_01_35097_4_13030_EUR__JV_FS_PR_EX_RATES_DATUM_REC_">[17]Import!$B$850:$F$850</definedName>
    <definedName name="FS_F_VW_01_35097_4_13030_VW__JV_FS_BIDDERS_">[17]Import!$B$957:$L$957</definedName>
    <definedName name="FS_F_VW_01_35097_4_1328__JV_FS_RV_AVG_PROTODATA_">[17]Import!$B$532:$E$532</definedName>
    <definedName name="FS_F_VW_01_35097_4_1328_1__JV_FS_BAUSTUFE_ANGEBOTE_WAE_">[17]Import!$B$376:$E$376</definedName>
    <definedName name="FS_F_VW_01_35097_4_1328_2__JV_FS_BAUSTUFE_ANGEBOTE_WAE_">[17]Import!$B$377:$E$377</definedName>
    <definedName name="FS_F_VW_01_35097_4_1328_BX__JV_FS_BIDDERS_">[17]Import!$B$969:$L$969</definedName>
    <definedName name="FS_F_VW_01_35097_4_1328_EUR__JV_FS_PR_EX_RATES_DATUM_REC_">[17]Import!$B$841:$F$841</definedName>
    <definedName name="FS_F_VW_01_35097_4_1462__JV_FS_RV_AVG_PROTODATA_">[17]Import!$B$533:$E$533</definedName>
    <definedName name="FS_F_VW_01_35097_4_1462_1__JV_FS_BAUSTUFE_ANGEBOTE_WAE_">[17]Import!$B$378:$E$378</definedName>
    <definedName name="FS_F_VW_01_35097_4_1462_11__JV_FS_REC_">[17]Import!$B$1219:$Q$1219</definedName>
    <definedName name="FS_F_VW_01_35097_4_1462_2__JV_FS_BAUSTUFE_ANGEBOTE_WAE_">[17]Import!$B$379:$E$379</definedName>
    <definedName name="FS_F_VW_01_35097_4_1462_28__JV_FS_REC_">[17]Import!$B$1220:$Q$1220</definedName>
    <definedName name="FS_F_VW_01_35097_4_1462_37__JV_FS_REC_">[17]Import!$B$1221:$Q$1221</definedName>
    <definedName name="FS_F_VW_01_35097_4_1462_46__JV_FS_REC_">[17]Import!$B$1222:$Q$1222</definedName>
    <definedName name="FS_F_VW_01_35097_4_1462_68__JV_FS_REC_">[17]Import!$B$1223:$Q$1223</definedName>
    <definedName name="FS_F_VW_01_35097_4_1462_BX__JV_FS_BIDDERS_">[17]Import!$B$965:$L$965</definedName>
    <definedName name="FS_F_VW_01_35097_4_1462_EUR__JV_FS_PR_EX_RATES_DATUM_REC_">[17]Import!$B$842:$F$842</definedName>
    <definedName name="FS_F_VW_01_35097_4_15245__JV_FS_RV_AVG_PROTODATA_">[17]Import!$B$542:$E$542</definedName>
    <definedName name="FS_F_VW_01_35097_4_15245_1__JV_FS_BAUSTUFE_ANGEBOTE_WAE_">[17]Import!$B$396:$E$396</definedName>
    <definedName name="FS_F_VW_01_35097_4_15245_2__JV_FS_BAUSTUFE_ANGEBOTE_WAE_">[17]Import!$B$397:$E$397</definedName>
    <definedName name="FS_F_VW_01_35097_4_15245_EUR__JV_FS_PR_EX_RATES_DATUM_REC_">[17]Import!$B$851:$F$851</definedName>
    <definedName name="FS_F_VW_01_35097_4_15245_SK__JV_FS_BIDDERS_">[17]Import!$B$961:$L$961</definedName>
    <definedName name="FS_F_VW_01_35097_4_159__JV_FS_RV_AVG_PROTODATA_">[17]Import!$B$530:$E$530</definedName>
    <definedName name="FS_F_VW_01_35097_4_159_1__JV_FS_BAUSTUFE_ANGEBOTE_WAE_">[17]Import!$B$372:$E$372</definedName>
    <definedName name="FS_F_VW_01_35097_4_159_11__JV_FS_REC_">[17]Import!$B$1214:$Q$1214</definedName>
    <definedName name="FS_F_VW_01_35097_4_159_2__JV_FS_BAUSTUFE_ANGEBOTE_WAE_">[17]Import!$B$373:$E$373</definedName>
    <definedName name="FS_F_VW_01_35097_4_159_28__JV_FS_REC_">[17]Import!$B$1215:$Q$1215</definedName>
    <definedName name="FS_F_VW_01_35097_4_159_37__JV_FS_REC_">[17]Import!$B$1216:$Q$1216</definedName>
    <definedName name="FS_F_VW_01_35097_4_159_46__JV_FS_REC_">[17]Import!$B$1217:$Q$1217</definedName>
    <definedName name="FS_F_VW_01_35097_4_159_68__JV_FS_REC_">[17]Import!$B$1218:$Q$1218</definedName>
    <definedName name="FS_F_VW_01_35097_4_159_EUR__JV_FS_PR_EX_RATES_DATUM_REC_">[17]Import!$B$839:$F$839</definedName>
    <definedName name="FS_F_VW_01_35097_4_159_ST__JV_FS_BIDDERS_">[17]Import!$B$975:$L$975</definedName>
    <definedName name="FS_F_VW_01_35097_4_18244__JV_FS_RV_AVG_PROTODATA_">[17]Import!$B$543:$E$543</definedName>
    <definedName name="FS_F_VW_01_35097_4_18244_1__JV_FS_BAUSTUFE_ANGEBOTE_WAE_">[17]Import!$B$398:$E$398</definedName>
    <definedName name="FS_F_VW_01_35097_4_18244_2__JV_FS_BAUSTUFE_ANGEBOTE_WAE_">[17]Import!$B$399:$E$399</definedName>
    <definedName name="FS_F_VW_01_35097_4_18244_EUR__JV_FS_PR_EX_RATES_DATUM_REC_">[17]Import!$B$852:$F$852</definedName>
    <definedName name="FS_F_VW_01_35097_4_18244_MX__JV_FS_BIDDERS_">[17]Import!$B$968:$L$968</definedName>
    <definedName name="FS_F_VW_01_35097_4_18245__JV_FS_RV_AVG_PROTODATA_">[17]Import!$B$544:$E$544</definedName>
    <definedName name="FS_F_VW_01_35097_4_18245_1__JV_FS_BAUSTUFE_ANGEBOTE_WAE_">[17]Import!$B$400:$E$400</definedName>
    <definedName name="FS_F_VW_01_35097_4_18245_2__JV_FS_BAUSTUFE_ANGEBOTE_WAE_">[17]Import!$B$401:$E$401</definedName>
    <definedName name="FS_F_VW_01_35097_4_18245_EUR__JV_FS_PR_EX_RATES_DATUM_REC_">[17]Import!$B$853:$F$853</definedName>
    <definedName name="FS_F_VW_01_35097_4_18245_MX__JV_FS_BIDDERS_">[17]Import!$B$971:$L$971</definedName>
    <definedName name="FS_F_VW_01_35097_4_19964__JV_FS_RV_AVG_PROTODATA_">[17]Import!$B$545:$E$545</definedName>
    <definedName name="FS_F_VW_01_35097_4_19964_1__JV_FS_BAUSTUFE_ANGEBOTE_WAE_">[17]Import!$B$402:$E$402</definedName>
    <definedName name="FS_F_VW_01_35097_4_19964_11__JV_FS_REC_">[17]Import!$B$1249:$Q$1249</definedName>
    <definedName name="FS_F_VW_01_35097_4_19964_2__JV_FS_BAUSTUFE_ANGEBOTE_WAE_">[17]Import!$B$403:$E$403</definedName>
    <definedName name="FS_F_VW_01_35097_4_19964_28__JV_FS_REC_">[17]Import!$B$1250:$Q$1250</definedName>
    <definedName name="FS_F_VW_01_35097_4_19964_37__JV_FS_REC_">[17]Import!$B$1251:$Q$1251</definedName>
    <definedName name="FS_F_VW_01_35097_4_19964_46__JV_FS_REC_">[17]Import!$B$1252:$Q$1252</definedName>
    <definedName name="FS_F_VW_01_35097_4_19964_68__JV_FS_REC_">[17]Import!$B$1253:$Q$1253</definedName>
    <definedName name="FS_F_VW_01_35097_4_19964_EUR__JV_FS_PR_EX_RATES_DATUM_REC_">[17]Import!$B$854:$F$854</definedName>
    <definedName name="FS_F_VW_01_35097_4_19964_TR__JV_FS_BIDDERS_">[17]Import!$B$978:$L$978</definedName>
    <definedName name="FS_F_VW_01_35097_4_2__V_FS_BAUSTUFE_VORGABEN_STK_">[17]Import!$B$440:$D$440</definedName>
    <definedName name="FS_F_VW_01_35097_4_20328__JV_FS_ANGEBOTSUEBERSICHT_">[17]Import!$B$170:$D$170</definedName>
    <definedName name="FS_F_VW_01_35097_4_20328__JV_FS_AVG_PRICE_">[17]Import!$B$196:$F$196</definedName>
    <definedName name="FS_F_VW_01_35097_4_20328__JV_FS_BWERTSHEET_">[17]Import!$B$630:$AH$630</definedName>
    <definedName name="FS_F_VW_01_35097_4_20328__JV_FS_COMPARISON_">[17]Import!$B$580:$S$580</definedName>
    <definedName name="FS_F_VW_01_35097_4_20328__JV_FS_REC_LIEF_">[17]Import!$B$1311:$P$1311</definedName>
    <definedName name="FS_F_VW_01_35097_4_20328__JV_FS_RV_AVG_PROTODATA_">[17]Import!$B$546:$E$546</definedName>
    <definedName name="FS_F_VW_01_35097_4_20328__JV_FS_RV_LTERM_PNACHLASS_">[17]Import!$B$605:$X$605</definedName>
    <definedName name="FS_F_VW_01_35097_4_20328_1__JV_FS_BAUSTUFE_ANGEBOTE_WAE_">[17]Import!$B$404:$E$404</definedName>
    <definedName name="FS_F_VW_01_35097_4_20328_11__JV_FS_REC_">[17]Import!$B$1254:$Q$1254</definedName>
    <definedName name="FS_F_VW_01_35097_4_20328_2__JV_FS_BAUSTUFE_ANGEBOTE_WAE_">[17]Import!$B$405:$E$405</definedName>
    <definedName name="FS_F_VW_01_35097_4_20328_28__JV_FS_REC_">[17]Import!$B$1255:$Q$1255</definedName>
    <definedName name="FS_F_VW_01_35097_4_20328_37__JV_FS_REC_">[17]Import!$B$1256:$Q$1256</definedName>
    <definedName name="FS_F_VW_01_35097_4_20328_46__JV_FS_REC_">[17]Import!$B$1257:$Q$1257</definedName>
    <definedName name="FS_F_VW_01_35097_4_20328_68__JV_FS_REC_">[17]Import!$B$1258:$Q$1258</definedName>
    <definedName name="FS_F_VW_01_35097_4_20328_EUR__JV_FS_PR_EX_RATES_DATUM_REC_">[17]Import!$B$855:$F$855</definedName>
    <definedName name="FS_F_VW_01_35097_4_20328_VW__JV_FS_BIDDERS_">[17]Import!$B$962:$L$962</definedName>
    <definedName name="FS_F_VW_01_35097_4_2261__JV_FS_RV_AVG_PROTODATA_">[17]Import!$B$534:$E$534</definedName>
    <definedName name="FS_F_VW_01_35097_4_2261_1__JV_FS_BAUSTUFE_ANGEBOTE_WAE_">[17]Import!$B$380:$E$380</definedName>
    <definedName name="FS_F_VW_01_35097_4_2261_11__JV_FS_REC_">[17]Import!$B$1224:$Q$1224</definedName>
    <definedName name="FS_F_VW_01_35097_4_2261_2__JV_FS_BAUSTUFE_ANGEBOTE_WAE_">[17]Import!$B$381:$E$381</definedName>
    <definedName name="FS_F_VW_01_35097_4_2261_28__JV_FS_REC_">[17]Import!$B$1225:$Q$1225</definedName>
    <definedName name="FS_F_VW_01_35097_4_2261_37__JV_FS_REC_">[17]Import!$B$1226:$Q$1226</definedName>
    <definedName name="FS_F_VW_01_35097_4_2261_46__JV_FS_REC_">[17]Import!$B$1227:$Q$1227</definedName>
    <definedName name="FS_F_VW_01_35097_4_2261_68__JV_FS_REC_">[17]Import!$B$1228:$Q$1228</definedName>
    <definedName name="FS_F_VW_01_35097_4_2261_EUR__JV_FS_PR_EX_RATES_DATUM_REC_">[17]Import!$B$843:$F$843</definedName>
    <definedName name="FS_F_VW_01_35097_4_2261_VW__JV_FS_BIDDERS_">[17]Import!$B$967:$L$967</definedName>
    <definedName name="FS_F_VW_01_35097_4_23586__JV_FS_RV_AVG_PROTODATA_">[17]Import!$B$547:$E$547</definedName>
    <definedName name="FS_F_VW_01_35097_4_23586_1__JV_FS_BAUSTUFE_ANGEBOTE_WAE_">[17]Import!$B$406:$E$406</definedName>
    <definedName name="FS_F_VW_01_35097_4_23586_11__JV_FS_REC_">[17]Import!$B$1259:$Q$1259</definedName>
    <definedName name="FS_F_VW_01_35097_4_23586_2__JV_FS_BAUSTUFE_ANGEBOTE_WAE_">[17]Import!$B$407:$E$407</definedName>
    <definedName name="FS_F_VW_01_35097_4_23586_28__JV_FS_REC_">[17]Import!$B$1260:$Q$1260</definedName>
    <definedName name="FS_F_VW_01_35097_4_23586_37__JV_FS_REC_">[17]Import!$B$1261:$Q$1261</definedName>
    <definedName name="FS_F_VW_01_35097_4_23586_46__JV_FS_REC_">[17]Import!$B$1262:$Q$1262</definedName>
    <definedName name="FS_F_VW_01_35097_4_23586_68__JV_FS_REC_">[17]Import!$B$1263:$Q$1263</definedName>
    <definedName name="FS_F_VW_01_35097_4_23586_EUR__JV_FS_PR_EX_RATES_DATUM_REC_">[17]Import!$B$856:$F$856</definedName>
    <definedName name="FS_F_VW_01_35097_4_23586_HA__JV_FS_BIDDERS_">[17]Import!$B$983:$L$983</definedName>
    <definedName name="FS_F_VW_01_35097_4_24968__JV_FS_RV_AVG_PROTODATA_">[17]Import!$B$548:$E$548</definedName>
    <definedName name="FS_F_VW_01_35097_4_24968_1__JV_FS_BAUSTUFE_ANGEBOTE_WAE_">[17]Import!$B$408:$E$408</definedName>
    <definedName name="FS_F_VW_01_35097_4_24968_2__JV_FS_BAUSTUFE_ANGEBOTE_WAE_">[17]Import!$B$409:$E$409</definedName>
    <definedName name="FS_F_VW_01_35097_4_24968_EUR__JV_FS_PR_EX_RATES_DATUM_REC_">[17]Import!$B$857:$F$857</definedName>
    <definedName name="FS_F_VW_01_35097_4_24968_US__JV_FS_BIDDERS_">[17]Import!$B$958:$L$958</definedName>
    <definedName name="FS_F_VW_01_35097_4_24969__JV_FS_RV_AVG_PROTODATA_">[17]Import!$B$549:$E$549</definedName>
    <definedName name="FS_F_VW_01_35097_4_24969_1__JV_FS_BAUSTUFE_ANGEBOTE_WAE_">[17]Import!$B$410:$E$410</definedName>
    <definedName name="FS_F_VW_01_35097_4_24969_11__JV_FS_REC_">[17]Import!$B$1264:$Q$1264</definedName>
    <definedName name="FS_F_VW_01_35097_4_24969_2__JV_FS_BAUSTUFE_ANGEBOTE_WAE_">[17]Import!$B$411:$E$411</definedName>
    <definedName name="FS_F_VW_01_35097_4_24969_28__JV_FS_REC_">[17]Import!$B$1265:$Q$1265</definedName>
    <definedName name="FS_F_VW_01_35097_4_24969_37__JV_FS_REC_">[17]Import!$B$1266:$Q$1266</definedName>
    <definedName name="FS_F_VW_01_35097_4_24969_46__JV_FS_REC_">[17]Import!$B$1267:$Q$1267</definedName>
    <definedName name="FS_F_VW_01_35097_4_24969_68__JV_FS_REC_">[17]Import!$B$1268:$Q$1268</definedName>
    <definedName name="FS_F_VW_01_35097_4_24969_EUR__JV_FS_PR_EX_RATES_DATUM_REC_">[17]Import!$B$858:$F$858</definedName>
    <definedName name="FS_F_VW_01_35097_4_24969_US__JV_FS_BIDDERS_">[17]Import!$B$979:$L$979</definedName>
    <definedName name="FS_F_VW_01_35097_4_25756__JV_FS_RV_AVG_PROTODATA_">[17]Import!$B$550:$E$550</definedName>
    <definedName name="FS_F_VW_01_35097_4_25756_1__JV_FS_BAUSTUFE_ANGEBOTE_WAE_">[17]Import!$B$412:$E$412</definedName>
    <definedName name="FS_F_VW_01_35097_4_25756_2__JV_FS_BAUSTUFE_ANGEBOTE_WAE_">[17]Import!$B$413:$E$413</definedName>
    <definedName name="FS_F_VW_01_35097_4_25756_EUR__JV_FS_PR_EX_RATES_DATUM_REC_">[17]Import!$B$859:$F$859</definedName>
    <definedName name="FS_F_VW_01_35097_4_25756_MX__JV_FS_BIDDERS_">[17]Import!$B$964:$L$964</definedName>
    <definedName name="FS_F_VW_01_35097_4_2609__JV_FS_RV_AVG_PROTODATA_">[17]Import!$B$535:$E$535</definedName>
    <definedName name="FS_F_VW_01_35097_4_2609_1__JV_FS_BAUSTUFE_ANGEBOTE_WAE_">[17]Import!$B$382:$E$382</definedName>
    <definedName name="FS_F_VW_01_35097_4_2609_11__JV_FS_REC_">[17]Import!$B$1229:$Q$1229</definedName>
    <definedName name="FS_F_VW_01_35097_4_2609_2__JV_FS_BAUSTUFE_ANGEBOTE_WAE_">[17]Import!$B$383:$E$383</definedName>
    <definedName name="FS_F_VW_01_35097_4_2609_28__JV_FS_REC_">[17]Import!$B$1230:$Q$1230</definedName>
    <definedName name="FS_F_VW_01_35097_4_2609_37__JV_FS_REC_">[17]Import!$B$1231:$Q$1231</definedName>
    <definedName name="FS_F_VW_01_35097_4_2609_46__JV_FS_REC_">[17]Import!$B$1232:$Q$1232</definedName>
    <definedName name="FS_F_VW_01_35097_4_2609_68__JV_FS_REC_">[17]Import!$B$1233:$Q$1233</definedName>
    <definedName name="FS_F_VW_01_35097_4_2609_EUR__JV_FS_PR_EX_RATES_DATUM_REC_">[17]Import!$B$844:$F$844</definedName>
    <definedName name="FS_F_VW_01_35097_4_2609_RR__JV_FS_BIDDERS_">[17]Import!$B$972:$L$972</definedName>
    <definedName name="FS_F_VW_01_35097_4_27724__JV_FS_RV_AVG_PROTODATA_">[17]Import!$B$551:$E$551</definedName>
    <definedName name="FS_F_VW_01_35097_4_27724_1__JV_FS_BAUSTUFE_ANGEBOTE_WAE_">[17]Import!$B$414:$E$414</definedName>
    <definedName name="FS_F_VW_01_35097_4_27724_2__JV_FS_BAUSTUFE_ANGEBOTE_WAE_">[17]Import!$B$415:$E$415</definedName>
    <definedName name="FS_F_VW_01_35097_4_27724_EUR__JV_FS_PR_EX_RATES_DATUM_REC_">[17]Import!$B$860:$F$860</definedName>
    <definedName name="FS_F_VW_01_35097_4_27724_US__JV_FS_BIDDERS_">[17]Import!$B$976:$L$976</definedName>
    <definedName name="FS_F_VW_01_35097_4_27909__JV_FS_RV_AVG_PROTODATA_">[17]Import!$B$552:$E$552</definedName>
    <definedName name="FS_F_VW_01_35097_4_27909_1__JV_FS_BAUSTUFE_ANGEBOTE_WAE_">[17]Import!$B$416:$E$416</definedName>
    <definedName name="FS_F_VW_01_35097_4_27909_11__JV_FS_REC_">[17]Import!$B$1269:$Q$1269</definedName>
    <definedName name="FS_F_VW_01_35097_4_27909_2__JV_FS_BAUSTUFE_ANGEBOTE_WAE_">[17]Import!$B$417:$E$417</definedName>
    <definedName name="FS_F_VW_01_35097_4_27909_28__JV_FS_REC_">[17]Import!$B$1270:$Q$1270</definedName>
    <definedName name="FS_F_VW_01_35097_4_27909_37__JV_FS_REC_">[17]Import!$B$1271:$Q$1271</definedName>
    <definedName name="FS_F_VW_01_35097_4_27909_46__JV_FS_REC_">[17]Import!$B$1272:$Q$1272</definedName>
    <definedName name="FS_F_VW_01_35097_4_27909_68__JV_FS_REC_">[17]Import!$B$1273:$Q$1273</definedName>
    <definedName name="FS_F_VW_01_35097_4_27909_EUR__JV_FS_PR_EX_RATES_DATUM_REC_">[17]Import!$B$861:$F$861</definedName>
    <definedName name="FS_F_VW_01_35097_4_27909_US__JV_FS_BIDDERS_">[17]Import!$B$981:$L$981</definedName>
    <definedName name="FS_F_VW_01_35097_4_28__JV_FS_BEDARFE_">[17]Import!$B$136:$E$136</definedName>
    <definedName name="FS_F_VW_01_35097_4_28_13030__JV_FS_BEDARFE_PREISE_QUOTE_">[17]Import!$B$96:$L$96</definedName>
    <definedName name="FS_F_VW_01_35097_4_28_20328__JV_FS_BEDARFE_PREISE_QUOTE_">[17]Import!$B$97:$L$97</definedName>
    <definedName name="FS_F_VW_01_35097_4_28_29344__JV_FS_BEDARFE_PREISE_QUOTE_">[17]Import!$B$98:$L$98</definedName>
    <definedName name="FS_F_VW_01_35097_4_28_2979__JV_FS_BEDARFE_PREISE_QUOTE_">[17]Import!$B$95:$L$95</definedName>
    <definedName name="FS_F_VW_01_35097_4_28_43249__JV_FS_BEDARFE_PREISE_QUOTE_">[17]Import!$B$99:$L$99</definedName>
    <definedName name="FS_F_VW_01_35097_4_28671__JV_FS_RV_AVG_PROTODATA_">[17]Import!$B$553:$E$553</definedName>
    <definedName name="FS_F_VW_01_35097_4_28671_1__JV_FS_BAUSTUFE_ANGEBOTE_WAE_">[17]Import!$B$418:$E$418</definedName>
    <definedName name="FS_F_VW_01_35097_4_28671_11__JV_FS_REC_">[17]Import!$B$1274:$Q$1274</definedName>
    <definedName name="FS_F_VW_01_35097_4_28671_2__JV_FS_BAUSTUFE_ANGEBOTE_WAE_">[17]Import!$B$419:$E$419</definedName>
    <definedName name="FS_F_VW_01_35097_4_28671_28__JV_FS_REC_">[17]Import!$B$1275:$Q$1275</definedName>
    <definedName name="FS_F_VW_01_35097_4_28671_37__JV_FS_REC_">[17]Import!$B$1276:$Q$1276</definedName>
    <definedName name="FS_F_VW_01_35097_4_28671_46__JV_FS_REC_">[17]Import!$B$1277:$Q$1277</definedName>
    <definedName name="FS_F_VW_01_35097_4_28671_68__JV_FS_REC_">[17]Import!$B$1278:$Q$1278</definedName>
    <definedName name="FS_F_VW_01_35097_4_28671_BR__JV_FS_BIDDERS_">[17]Import!$B$980:$L$980</definedName>
    <definedName name="FS_F_VW_01_35097_4_28671_EUR__JV_FS_PR_EX_RATES_DATUM_REC_">[17]Import!$B$862:$F$862</definedName>
    <definedName name="FS_F_VW_01_35097_4_28746__JV_FS_RV_AVG_PROTODATA_">[17]Import!$B$554:$E$554</definedName>
    <definedName name="FS_F_VW_01_35097_4_28746_1__JV_FS_BAUSTUFE_ANGEBOTE_WAE_">[17]Import!$B$420:$E$420</definedName>
    <definedName name="FS_F_VW_01_35097_4_28746_2__JV_FS_BAUSTUFE_ANGEBOTE_WAE_">[17]Import!$B$421:$E$421</definedName>
    <definedName name="FS_F_VW_01_35097_4_28746_BX__JV_FS_BIDDERS_">[17]Import!$B$982:$L$982</definedName>
    <definedName name="FS_F_VW_01_35097_4_28746_EUR__JV_FS_PR_EX_RATES_DATUM_REC_">[17]Import!$B$863:$F$863</definedName>
    <definedName name="FS_F_VW_01_35097_4_29344__JV_FS_ANGEBOTSUEBERSICHT_">[17]Import!$B$171:$D$171</definedName>
    <definedName name="FS_F_VW_01_35097_4_29344__JV_FS_AVG_PRICE_">[17]Import!$B$197:$F$197</definedName>
    <definedName name="FS_F_VW_01_35097_4_29344__JV_FS_BWERTSHEET_">[17]Import!$B$631:$AH$631</definedName>
    <definedName name="FS_F_VW_01_35097_4_29344__JV_FS_COMPARISON_">[17]Import!$B$581:$S$581</definedName>
    <definedName name="FS_F_VW_01_35097_4_29344__JV_FS_REC_LIEF_">[17]Import!$B$1312:$P$1312</definedName>
    <definedName name="FS_F_VW_01_35097_4_29344__JV_FS_RV_AVG_PROTODATA_">[17]Import!$B$555:$E$555</definedName>
    <definedName name="FS_F_VW_01_35097_4_29344__JV_FS_RV_LTERM_PNACHLASS_">[17]Import!$B$606:$X$606</definedName>
    <definedName name="FS_F_VW_01_35097_4_29344_1__JV_FS_BAUSTUFE_ANGEBOTE_WAE_">[17]Import!$B$422:$E$422</definedName>
    <definedName name="FS_F_VW_01_35097_4_29344_11__JV_FS_REC_">[17]Import!$B$1279:$Q$1279</definedName>
    <definedName name="FS_F_VW_01_35097_4_29344_2__JV_FS_BAUSTUFE_ANGEBOTE_WAE_">[17]Import!$B$423:$E$423</definedName>
    <definedName name="FS_F_VW_01_35097_4_29344_28__JV_FS_REC_">[17]Import!$B$1280:$Q$1280</definedName>
    <definedName name="FS_F_VW_01_35097_4_29344_37__JV_FS_REC_">[17]Import!$B$1281:$Q$1281</definedName>
    <definedName name="FS_F_VW_01_35097_4_29344_46__JV_FS_REC_">[17]Import!$B$1282:$Q$1282</definedName>
    <definedName name="FS_F_VW_01_35097_4_29344_68__JV_FS_REC_">[17]Import!$B$1283:$Q$1283</definedName>
    <definedName name="FS_F_VW_01_35097_4_29344_EUR__JV_FS_PR_EX_RATES_DATUM_REC_">[17]Import!$B$864:$F$864</definedName>
    <definedName name="FS_F_VW_01_35097_4_29344_VW__JV_FS_BIDDERS_">[17]Import!$B$970:$L$970</definedName>
    <definedName name="FS_F_VW_01_35097_4_2979__JV_FS_ANGEBOTSUEBERSICHT_">[17]Import!$B$172:$D$172</definedName>
    <definedName name="FS_F_VW_01_35097_4_2979__JV_FS_AVG_PRICE_">[17]Import!$B$194:$F$194</definedName>
    <definedName name="FS_F_VW_01_35097_4_2979__JV_FS_BWERTSHEET_">[17]Import!$B$628:$AH$628</definedName>
    <definedName name="FS_F_VW_01_35097_4_2979__JV_FS_COMPARISON_">[17]Import!$B$578:$S$578</definedName>
    <definedName name="FS_F_VW_01_35097_4_2979__JV_FS_REC_LIEF_">[17]Import!$B$1309:$P$1309</definedName>
    <definedName name="FS_F_VW_01_35097_4_2979__JV_FS_RV_AVG_PROTODATA_">[17]Import!$B$536:$E$536</definedName>
    <definedName name="FS_F_VW_01_35097_4_2979__JV_FS_RV_LTERM_PNACHLASS_">[17]Import!$B$603:$X$603</definedName>
    <definedName name="FS_F_VW_01_35097_4_2979_1__JV_FS_BAUSTUFE_ANGEBOTE_WAE_">[17]Import!$B$384:$E$384</definedName>
    <definedName name="FS_F_VW_01_35097_4_2979_11__JV_FS_REC_">[17]Import!$B$1234:$Q$1234</definedName>
    <definedName name="FS_F_VW_01_35097_4_2979_2__JV_FS_BAUSTUFE_ANGEBOTE_WAE_">[17]Import!$B$385:$E$385</definedName>
    <definedName name="FS_F_VW_01_35097_4_2979_28__JV_FS_REC_">[17]Import!$B$1235:$Q$1235</definedName>
    <definedName name="FS_F_VW_01_35097_4_2979_37__JV_FS_REC_">[17]Import!$B$1236:$Q$1236</definedName>
    <definedName name="FS_F_VW_01_35097_4_2979_46__JV_FS_REC_">[17]Import!$B$1237:$Q$1237</definedName>
    <definedName name="FS_F_VW_01_35097_4_2979_68__JV_FS_REC_">[17]Import!$B$1238:$Q$1238</definedName>
    <definedName name="FS_F_VW_01_35097_4_2979_EUR__JV_FS_PR_EX_RATES_DATUM_REC_">[17]Import!$B$845:$F$845</definedName>
    <definedName name="FS_F_VW_01_35097_4_2979_VW__JV_FS_BIDDERS_">[17]Import!$B$973:$L$973</definedName>
    <definedName name="FS_F_VW_01_35097_4_316__JV_FS_RV_AVG_PROTODATA_">[17]Import!$B$531:$E$531</definedName>
    <definedName name="FS_F_VW_01_35097_4_316_1__JV_FS_BAUSTUFE_ANGEBOTE_WAE_">[17]Import!$B$374:$E$374</definedName>
    <definedName name="FS_F_VW_01_35097_4_316_2__JV_FS_BAUSTUFE_ANGEBOTE_WAE_">[17]Import!$B$375:$E$375</definedName>
    <definedName name="FS_F_VW_01_35097_4_316_EUR__JV_FS_PR_EX_RATES_DATUM_REC_">[17]Import!$B$840:$F$840</definedName>
    <definedName name="FS_F_VW_01_35097_4_316_SK__JV_FS_BIDDERS_">[17]Import!$B$956:$L$956</definedName>
    <definedName name="FS_F_VW_01_35097_4_3478__JV_FS_RV_AVG_PROTODATA_">[17]Import!$B$537:$E$537</definedName>
    <definedName name="FS_F_VW_01_35097_4_3478_1__JV_FS_BAUSTUFE_ANGEBOTE_WAE_">[17]Import!$B$386:$E$386</definedName>
    <definedName name="FS_F_VW_01_35097_4_3478_2__JV_FS_BAUSTUFE_ANGEBOTE_WAE_">[17]Import!$B$387:$E$387</definedName>
    <definedName name="FS_F_VW_01_35097_4_3478_EUR__JV_FS_PR_EX_RATES_DATUM_REC_">[17]Import!$B$846:$F$846</definedName>
    <definedName name="FS_F_VW_01_35097_4_3478_ST__JV_FS_BIDDERS_">[17]Import!$B$963:$L$963</definedName>
    <definedName name="FS_F_VW_01_35097_4_37__JV_FS_BEDARFE_">[17]Import!$B$137:$E$137</definedName>
    <definedName name="FS_F_VW_01_35097_4_37_13030__JV_FS_BEDARFE_PREISE_QUOTE_">[17]Import!$B$101:$L$101</definedName>
    <definedName name="FS_F_VW_01_35097_4_37_20328__JV_FS_BEDARFE_PREISE_QUOTE_">[17]Import!$B$102:$L$102</definedName>
    <definedName name="FS_F_VW_01_35097_4_37_29344__JV_FS_BEDARFE_PREISE_QUOTE_">[17]Import!$B$103:$L$103</definedName>
    <definedName name="FS_F_VW_01_35097_4_37_2979__JV_FS_BEDARFE_PREISE_QUOTE_">[17]Import!$B$100:$L$100</definedName>
    <definedName name="FS_F_VW_01_35097_4_37_43249__JV_FS_BEDARFE_PREISE_QUOTE_">[17]Import!$B$104:$L$104</definedName>
    <definedName name="FS_F_VW_01_35097_4_38597__JV_FS_RV_AVG_PROTODATA_">[17]Import!$B$556:$E$556</definedName>
    <definedName name="FS_F_VW_01_35097_4_38597_1__JV_FS_BAUSTUFE_ANGEBOTE_WAE_">[17]Import!$B$424:$E$424</definedName>
    <definedName name="FS_F_VW_01_35097_4_38597_2__JV_FS_BAUSTUFE_ANGEBOTE_WAE_">[17]Import!$B$425:$E$425</definedName>
    <definedName name="FS_F_VW_01_35097_4_38597_EUR__JV_FS_PR_EX_RATES_DATUM_REC_">[17]Import!$B$865:$F$865</definedName>
    <definedName name="FS_F_VW_01_35097_4_38597_ZA__JV_FS_BIDDERS_">[17]Import!$B$960:$L$960</definedName>
    <definedName name="FS_F_VW_01_35097_4_43249__JV_FS_ANGEBOTSUEBERSICHT_">[17]Import!$B$173:$D$173</definedName>
    <definedName name="FS_F_VW_01_35097_4_43249__JV_FS_AVG_PRICE_">[17]Import!$B$198:$F$198</definedName>
    <definedName name="FS_F_VW_01_35097_4_43249__JV_FS_BWERTSHEET_">[17]Import!$B$632:$AH$632</definedName>
    <definedName name="FS_F_VW_01_35097_4_43249__JV_FS_COMPARISON_">[17]Import!$B$582:$S$582</definedName>
    <definedName name="FS_F_VW_01_35097_4_43249__JV_FS_REC_LIEF_">[17]Import!$B$1313:$P$1313</definedName>
    <definedName name="FS_F_VW_01_35097_4_43249__JV_FS_RV_AVG_PROTODATA_">[17]Import!$B$557:$E$557</definedName>
    <definedName name="FS_F_VW_01_35097_4_43249__JV_FS_RV_LTERM_PNACHLASS_">[17]Import!$B$607:$X$607</definedName>
    <definedName name="FS_F_VW_01_35097_4_43249_1__JV_FS_BAUSTUFE_ANGEBOTE_WAE_">[17]Import!$B$426:$E$426</definedName>
    <definedName name="FS_F_VW_01_35097_4_43249_11__JV_FS_REC_">[17]Import!$B$1284:$Q$1284</definedName>
    <definedName name="FS_F_VW_01_35097_4_43249_2__JV_FS_BAUSTUFE_ANGEBOTE_WAE_">[17]Import!$B$427:$E$427</definedName>
    <definedName name="FS_F_VW_01_35097_4_43249_28__JV_FS_REC_">[17]Import!$B$1285:$Q$1285</definedName>
    <definedName name="FS_F_VW_01_35097_4_43249_37__JV_FS_REC_">[17]Import!$B$1286:$Q$1286</definedName>
    <definedName name="FS_F_VW_01_35097_4_43249_46__JV_FS_REC_">[17]Import!$B$1287:$Q$1287</definedName>
    <definedName name="FS_F_VW_01_35097_4_43249_68__JV_FS_REC_">[17]Import!$B$1288:$Q$1288</definedName>
    <definedName name="FS_F_VW_01_35097_4_43249_EUR__JV_FS_PR_EX_RATES_DATUM_REC_">[17]Import!$B$866:$F$866</definedName>
    <definedName name="FS_F_VW_01_35097_4_43249_VW__JV_FS_BIDDERS_">[17]Import!$B$977:$L$977</definedName>
    <definedName name="FS_F_VW_01_35097_4_46__JV_FS_BEDARFE_">[17]Import!$B$138:$E$138</definedName>
    <definedName name="FS_F_VW_01_35097_4_46_13030__JV_FS_BEDARFE_PREISE_QUOTE_">[17]Import!$B$106:$L$106</definedName>
    <definedName name="FS_F_VW_01_35097_4_46_20328__JV_FS_BEDARFE_PREISE_QUOTE_">[17]Import!$B$107:$L$107</definedName>
    <definedName name="FS_F_VW_01_35097_4_46_29344__JV_FS_BEDARFE_PREISE_QUOTE_">[17]Import!$B$108:$L$108</definedName>
    <definedName name="FS_F_VW_01_35097_4_46_2979__JV_FS_BEDARFE_PREISE_QUOTE_">[17]Import!$B$105:$L$105</definedName>
    <definedName name="FS_F_VW_01_35097_4_46_43249__JV_FS_BEDARFE_PREISE_QUOTE_">[17]Import!$B$109:$L$109</definedName>
    <definedName name="FS_F_VW_01_35097_4_68__JV_FS_BEDARFE_">[17]Import!$B$139:$E$139</definedName>
    <definedName name="FS_F_VW_01_35097_4_68_13030__JV_FS_BEDARFE_PREISE_QUOTE_">[17]Import!$B$111:$L$111</definedName>
    <definedName name="FS_F_VW_01_35097_4_68_20328__JV_FS_BEDARFE_PREISE_QUOTE_">[17]Import!$B$112:$L$112</definedName>
    <definedName name="FS_F_VW_01_35097_4_68_29344__JV_FS_BEDARFE_PREISE_QUOTE_">[17]Import!$B$113:$L$113</definedName>
    <definedName name="FS_F_VW_01_35097_4_68_2979__JV_FS_BEDARFE_PREISE_QUOTE_">[17]Import!$B$110:$L$110</definedName>
    <definedName name="FS_F_VW_01_35097_4_68_43249__JV_FS_BEDARFE_PREISE_QUOTE_">[17]Import!$B$114:$L$114</definedName>
    <definedName name="FS_F_VW_01_35097_4_8319__JV_FS_RV_AVG_PROTODATA_">[17]Import!$B$538:$E$538</definedName>
    <definedName name="FS_F_VW_01_35097_4_8319_1__JV_FS_BAUSTUFE_ANGEBOTE_WAE_">[17]Import!$B$388:$E$388</definedName>
    <definedName name="FS_F_VW_01_35097_4_8319_2__JV_FS_BAUSTUFE_ANGEBOTE_WAE_">[17]Import!$B$389:$E$389</definedName>
    <definedName name="FS_F_VW_01_35097_4_8319_EUR__JV_FS_PR_EX_RATES_DATUM_REC_">[17]Import!$B$847:$F$847</definedName>
    <definedName name="FS_F_VW_01_35097_4_8319_VW__JV_FS_BIDDERS_">[17]Import!$B$974:$L$974</definedName>
    <definedName name="FS_F_VW_01_35097_4_EUR_11330__JV_FS_PR_EX_RATES_DATUM_COMP_">[17]Import!$B$722:$F$722</definedName>
    <definedName name="FS_F_VW_01_35097_4_EUR_11451__JV_FS_PR_EX_RATES_DATUM_COMP_">[17]Import!$B$723:$F$723</definedName>
    <definedName name="FS_F_VW_01_35097_4_EUR_13030__JV_FS_PR_EX_RATES_DATUM_COMP_">[17]Import!$B$745:$F$745</definedName>
    <definedName name="FS_F_VW_01_35097_4_EUR_1328__JV_FS_PR_EX_RATES_DATUM_COMP_">[17]Import!$B$725:$F$725</definedName>
    <definedName name="FS_F_VW_01_35097_4_EUR_1462__JV_FS_PR_EX_RATES_DATUM_COMP_">[17]Import!$B$726:$F$726</definedName>
    <definedName name="FS_F_VW_01_35097_4_EUR_15245__JV_FS_PR_EX_RATES_DATUM_COMP_">[17]Import!$B$734:$F$734</definedName>
    <definedName name="FS_F_VW_01_35097_4_EUR_159__JV_FS_PR_EX_RATES_DATUM_COMP_">[17]Import!$B$735:$F$735</definedName>
    <definedName name="FS_F_VW_01_35097_4_EUR_18244__JV_FS_PR_EX_RATES_DATUM_COMP_">[17]Import!$B$729:$F$729</definedName>
    <definedName name="FS_F_VW_01_35097_4_EUR_18245__JV_FS_PR_EX_RATES_DATUM_COMP_">[17]Import!$B$730:$F$730</definedName>
    <definedName name="FS_F_VW_01_35097_4_EUR_19964__JV_FS_PR_EX_RATES_DATUM_COMP_">[17]Import!$B$737:$F$737</definedName>
    <definedName name="FS_F_VW_01_35097_4_EUR_20328__JV_FS_PR_EX_RATES_DATUM_COMP_">[17]Import!$B$746:$F$746</definedName>
    <definedName name="FS_F_VW_01_35097_4_EUR_2261__JV_FS_PR_EX_RATES_DATUM_COMP_">[17]Import!$B$742:$F$742</definedName>
    <definedName name="FS_F_VW_01_35097_4_EUR_23586__JV_FS_PR_EX_RATES_DATUM_COMP_">[17]Import!$B$728:$F$728</definedName>
    <definedName name="FS_F_VW_01_35097_4_EUR_24968__JV_FS_PR_EX_RATES_DATUM_COMP_">[17]Import!$B$738:$F$738</definedName>
    <definedName name="FS_F_VW_01_35097_4_EUR_24969__JV_FS_PR_EX_RATES_DATUM_COMP_">[17]Import!$B$739:$F$739</definedName>
    <definedName name="FS_F_VW_01_35097_4_EUR_25756__JV_FS_PR_EX_RATES_DATUM_COMP_">[17]Import!$B$731:$F$731</definedName>
    <definedName name="FS_F_VW_01_35097_4_EUR_2609__JV_FS_PR_EX_RATES_DATUM_COMP_">[17]Import!$B$732:$F$732</definedName>
    <definedName name="FS_F_VW_01_35097_4_EUR_27724__JV_FS_PR_EX_RATES_DATUM_COMP_">[17]Import!$B$740:$F$740</definedName>
    <definedName name="FS_F_VW_01_35097_4_EUR_27909__JV_FS_PR_EX_RATES_DATUM_COMP_">[17]Import!$B$741:$F$741</definedName>
    <definedName name="FS_F_VW_01_35097_4_EUR_28671__JV_FS_PR_EX_RATES_DATUM_COMP_">[17]Import!$B$724:$F$724</definedName>
    <definedName name="FS_F_VW_01_35097_4_EUR_28746__JV_FS_PR_EX_RATES_DATUM_COMP_">[17]Import!$B$727:$F$727</definedName>
    <definedName name="FS_F_VW_01_35097_4_EUR_29344__JV_FS_PR_EX_RATES_DATUM_COMP_">[17]Import!$B$747:$F$747</definedName>
    <definedName name="FS_F_VW_01_35097_4_EUR_2979__JV_FS_PR_EX_RATES_DATUM_COMP_">[17]Import!$B$743:$F$743</definedName>
    <definedName name="FS_F_VW_01_35097_4_EUR_316__JV_FS_PR_EX_RATES_DATUM_COMP_">[17]Import!$B$733:$F$733</definedName>
    <definedName name="FS_F_VW_01_35097_4_EUR_3478__JV_FS_PR_EX_RATES_DATUM_COMP_">[17]Import!$B$736:$F$736</definedName>
    <definedName name="FS_F_VW_01_35097_4_EUR_38597__JV_FS_PR_EX_RATES_DATUM_COMP_">[17]Import!$B$749:$F$749</definedName>
    <definedName name="FS_F_VW_01_35097_4_EUR_43249__JV_FS_PR_EX_RATES_DATUM_COMP_">[17]Import!$B$748:$F$748</definedName>
    <definedName name="FS_F_VW_01_35097_4_EUR_8319__JV_FS_PR_EX_RATES_DATUM_COMP_">[17]Import!$B$744:$F$744</definedName>
    <definedName name="FS_F_VW_01_35297_1_1205_SK__JV_FS_BIDDERS_">[16]home!$B$1011:$L$1011</definedName>
    <definedName name="FS_F_VW_01_35297_1_13421_BX__JV_FS_BIDDERS_">[16]home!$B$1010:$L$1010</definedName>
    <definedName name="FS_F_VW_01_35297_1_1433_BX__JV_FS_BIDDERS_">[16]home!$B$1018:$L$1018</definedName>
    <definedName name="FS_F_VW_01_35297_1_1441_BX__JV_FS_BIDDERS_">[16]home!$B$1020:$L$1020</definedName>
    <definedName name="FS_F_VW_01_35297_1_1445_BX__JV_FS_BIDDERS_">[16]home!$B$1025:$L$1025</definedName>
    <definedName name="FS_F_VW_01_35297_1_1479_BX__JV_FS_BIDDERS_">[16]home!$B$1033:$L$1033</definedName>
    <definedName name="FS_F_VW_01_35297_1_15067_IL__JV_FS_BIDDERS_">[16]home!$B$1004:$L$1004</definedName>
    <definedName name="FS_F_VW_01_35297_1_16_ST__JV_FS_BIDDERS_">[16]home!$B$1036:$L$1036</definedName>
    <definedName name="FS_F_VW_01_35297_1_20457_TR__JV_FS_BIDDERS_">[16]home!$B$1006:$L$1006</definedName>
    <definedName name="FS_F_VW_01_35297_1_215_BX__JV_FS_BIDDERS_">[16]home!$B$1024:$L$1024</definedName>
    <definedName name="FS_F_VW_01_35297_1_2261_AU__JV_FS_BIDDERS_">[16]home!$B$1019:$L$1019</definedName>
    <definedName name="FS_F_VW_01_35297_1_23586_HA__JV_FS_BIDDERS_">[16]home!$B$1035:$L$1035</definedName>
    <definedName name="FS_F_VW_01_35297_1_24164_TR__JV_FS_BIDDERS_">[16]home!$B$1027:$L$1027</definedName>
    <definedName name="FS_F_VW_01_35297_1_2609_RR__JV_FS_BIDDERS_">[16]home!$B$1016:$L$1016</definedName>
    <definedName name="FS_F_VW_01_35297_1_27026_US__JV_FS_BIDDERS_">[16]home!$B$1017:$L$1017</definedName>
    <definedName name="FS_F_VW_01_35297_1_300_SK__JV_FS_BIDDERS_">[16]home!$B$1026:$L$1026</definedName>
    <definedName name="FS_F_VW_01_35297_1_3030_ST__JV_FS_BIDDERS_">[16]home!$B$1032:$L$1032</definedName>
    <definedName name="FS_F_VW_01_35297_1_3150_IT__JV_FS_BIDDERS_">[16]home!$B$1031:$L$1031</definedName>
    <definedName name="FS_F_VW_01_35297_1_3256_VW__JV_FS_BIDDERS_">[16]home!$B$1015:$L$1015</definedName>
    <definedName name="FS_F_VW_01_35297_1_3465_US__JV_FS_BIDDERS_">[16]home!$B$1008:$L$1008</definedName>
    <definedName name="FS_F_VW_01_35297_1_355_SK__JV_FS_BIDDERS_">[16]home!$B$1013:$L$1013</definedName>
    <definedName name="FS_F_VW_01_35297_1_3615_VW__JV_FS_BIDDERS_">[16]home!$B$1014:$L$1014</definedName>
    <definedName name="FS_F_VW_01_35297_1_36706_US__JV_FS_BIDDERS_">[16]home!$B$1028:$L$1028</definedName>
    <definedName name="FS_F_VW_01_35297_1_36885_BX__JV_FS_BIDDERS_">[16]home!$B$1034:$L$1034</definedName>
    <definedName name="FS_F_VW_01_35297_1_38244_ST__JV_FS_BIDDERS_">[16]home!$B$1005:$L$1005</definedName>
    <definedName name="FS_F_VW_01_35297_1_41_VW__JV_FS_BIDDERS_">[16]home!$B$1022:$L$1022</definedName>
    <definedName name="FS_F_VW_01_35297_1_552_SK__JV_FS_BIDDERS_">[16]home!$B$1012:$L$1012</definedName>
    <definedName name="FS_F_VW_01_35297_1_6587_BX__JV_FS_BIDDERS_">[16]home!$B$1029:$L$1029</definedName>
    <definedName name="FS_F_VW_01_35297_1_6810_ST__JV_FS_BIDDERS_">[16]home!$B$1021:$L$1021</definedName>
    <definedName name="FS_F_VW_01_35297_1_7591_US__JV_FS_BIDDERS_">[16]home!$B$1007:$L$1007</definedName>
    <definedName name="FS_F_VW_01_35297_1_779_ST__JV_FS_BIDDERS_">[16]home!$B$1023:$L$1023</definedName>
    <definedName name="FS_F_VW_01_35297_1_8100_VW__JV_FS_BIDDERS_">[16]home!$B$1030:$L$1030</definedName>
    <definedName name="FS_F_VW_01_35297_1_9967_IL__JV_FS_BIDDERS_">[16]home!$B$1009:$L$1009</definedName>
    <definedName name="FS_F_VW_02_37469_1__FS_NEUTEILE_">[5]Import!$B$54:$D$54</definedName>
    <definedName name="FS_F_VW_02_37469_1__JV_FS_PRAESENTATIONEN_">[5]Import!$B$6:$AN$6</definedName>
    <definedName name="FS_F_VW_02_37469_1_12686_EUR__JV_FS_PR_EX_RATES_DATUM_REC_">[5]Import!$B$300:$F$300</definedName>
    <definedName name="FS_F_VW_02_37469_1_12686_VW__JV_FS_BIDDERS_">[18]Import!$B$404:$L$404</definedName>
    <definedName name="FS_F_VW_02_37469_1_13362_EUR__JV_FS_PR_EX_RATES_DATUM_REC_">[5]Import!$B$301:$F$301</definedName>
    <definedName name="FS_F_VW_02_37469_1_13362_MX__JV_FS_BIDDERS_">[18]Import!$B$401:$L$401</definedName>
    <definedName name="FS_F_VW_02_37469_1_17631_EUR__JV_FS_PR_EX_RATES_DATUM_REC_">[5]Import!$B$302:$F$302</definedName>
    <definedName name="FS_F_VW_02_37469_1_17631_JP__JV_FS_BIDDERS_">[18]Import!$B$393:$L$393</definedName>
    <definedName name="FS_F_VW_02_37469_1_190_BX__JV_FS_BIDDERS_">[18]Import!$B$397:$L$397</definedName>
    <definedName name="FS_F_VW_02_37469_1_190_EUR__JV_FS_PR_EX_RATES_DATUM_REC_">[5]Import!$B$290:$F$290</definedName>
    <definedName name="FS_F_VW_02_37469_1_20505__JV_FS_ANGEBOTSUEBERSICHT_">[5]Import!$B$64:$D$64</definedName>
    <definedName name="FS_F_VW_02_37469_1_20505__JV_FS_AVG_PRICE_">[5]Import!$B$92:$F$92</definedName>
    <definedName name="FS_F_VW_02_37469_1_20505__JV_FS_BWERTSHEET_">[5]Import!$B$171:$AH$171</definedName>
    <definedName name="FS_F_VW_02_37469_1_20505__JV_FS_COMPARISON_">[5]Import!$B$131:$S$131</definedName>
    <definedName name="FS_F_VW_02_37469_1_20505__JV_FS_REC_LIEF_">[5]Import!$B$554:$P$554</definedName>
    <definedName name="FS_F_VW_02_37469_1_20505__JV_FS_RV_LTERM_PNACHLASS_">[5]Import!$B$151:$X$151</definedName>
    <definedName name="FS_F_VW_02_37469_1_20505_31__JV_FS_REC_">[5]Import!$B$499:$Q$499</definedName>
    <definedName name="FS_F_VW_02_37469_1_20505_32__JV_FS_REC_">[5]Import!$B$500:$Q$500</definedName>
    <definedName name="FS_F_VW_02_37469_1_20505_EUR__JV_FS_PR_EX_RATES_DATUM_REC_">[5]Import!$B$303:$F$303</definedName>
    <definedName name="FS_F_VW_02_37469_1_20505_VW__JV_FS_BIDDERS_">[18]Import!$B$394:$L$394</definedName>
    <definedName name="FS_F_VW_02_37469_1_261__JV_FS_ANGEBOTSUEBERSICHT_">[5]Import!$B$66:$D$66</definedName>
    <definedName name="FS_F_VW_02_37469_1_261__JV_FS_AVG_PRICE_">[5]Import!$B$89:$F$89</definedName>
    <definedName name="FS_F_VW_02_37469_1_261__JV_FS_BWERTSHEET_">[5]Import!$B$169:$AH$169</definedName>
    <definedName name="FS_F_VW_02_37469_1_261__JV_FS_COMPARISON_">[5]Import!$B$129:$S$129</definedName>
    <definedName name="FS_F_VW_02_37469_1_261__JV_FS_REC_LIEF_">[5]Import!$B$552:$P$552</definedName>
    <definedName name="FS_F_VW_02_37469_1_261__JV_FS_RV_LTERM_PNACHLASS_">[5]Import!$B$149:$X$149</definedName>
    <definedName name="FS_F_VW_02_37469_1_261_31__JV_FS_REC_">[5]Import!$B$491:$Q$491</definedName>
    <definedName name="FS_F_VW_02_37469_1_261_32__JV_FS_REC_">[5]Import!$B$492:$Q$492</definedName>
    <definedName name="FS_F_VW_02_37469_1_261_EUR__JV_FS_PR_EX_RATES_DATUM_REC_">[5]Import!$B$291:$F$291</definedName>
    <definedName name="FS_F_VW_02_37469_1_261_VW__JV_FS_BIDDERS_">[18]Import!$B$398:$L$398</definedName>
    <definedName name="FS_F_VW_02_37469_1_26946_31__JV_FS_REC_">[5]Import!$B$501:$Q$501</definedName>
    <definedName name="FS_F_VW_02_37469_1_26946_32__JV_FS_REC_">[5]Import!$B$502:$Q$502</definedName>
    <definedName name="FS_F_VW_02_37469_1_26946_EUR__JV_FS_PR_EX_RATES_DATUM_REC_">[5]Import!$B$304:$F$304</definedName>
    <definedName name="FS_F_VW_02_37469_1_26946_VW__JV_FS_BIDDERS_">[18]Import!$B$409:$L$409</definedName>
    <definedName name="FS_F_VW_02_37469_1_31__JV_FS_BEDARFE_">[5]Import!$B$42:$E$42</definedName>
    <definedName name="FS_F_VW_02_37469_1_31_20505__JV_FS_BEDARFE_PREISE_QUOTE_">[5]Import!$B$18:$L$18</definedName>
    <definedName name="FS_F_VW_02_37469_1_31_261__JV_FS_BEDARFE_PREISE_QUOTE_">[5]Import!$B$16:$L$16</definedName>
    <definedName name="FS_F_VW_02_37469_1_31_6231__JV_FS_BEDARFE_PREISE_QUOTE_">[5]Import!$B$17:$L$17</definedName>
    <definedName name="FS_F_VW_02_37469_1_32__JV_FS_BEDARFE_">[5]Import!$B$43:$E$43</definedName>
    <definedName name="FS_F_VW_02_37469_1_32_20505__JV_FS_BEDARFE_PREISE_QUOTE_">[5]Import!$B$21:$L$21</definedName>
    <definedName name="FS_F_VW_02_37469_1_32_261__JV_FS_BEDARFE_PREISE_QUOTE_">[5]Import!$B$19:$L$19</definedName>
    <definedName name="FS_F_VW_02_37469_1_32_6231__JV_FS_BEDARFE_PREISE_QUOTE_">[5]Import!$B$20:$L$20</definedName>
    <definedName name="FS_F_VW_02_37469_1_359_EUR__JV_FS_PR_EX_RATES_DATUM_REC_">[5]Import!$B$292:$F$292</definedName>
    <definedName name="FS_F_VW_02_37469_1_359_SK__JV_FS_BIDDERS_">[18]Import!$B$392:$L$392</definedName>
    <definedName name="FS_F_VW_02_37469_1_37525_EUR__JV_FS_PR_EX_RATES_DATUM_REC_">[5]Import!$B$305:$F$305</definedName>
    <definedName name="FS_F_VW_02_37469_1_37525_VW__JV_FS_BIDDERS_">[18]Import!$B$406:$L$406</definedName>
    <definedName name="FS_F_VW_02_37469_1_41464_BX__JV_FS_BIDDERS_">[18]Import!$B$408:$L$408</definedName>
    <definedName name="FS_F_VW_02_37469_1_41464_EUR__JV_FS_PR_EX_RATES_DATUM_REC_">[5]Import!$B$306:$F$306</definedName>
    <definedName name="FS_F_VW_02_37469_1_5083__JV_FS_ANGEBOTSUEBERSICHT_">[5]Import!$B$67:$D$67</definedName>
    <definedName name="FS_F_VW_02_37469_1_5083__JV_FS_AVG_PRICE_">[5]Import!$B$90:$F$90</definedName>
    <definedName name="FS_F_VW_02_37469_1_5083_31__JV_FS_REC_">[5]Import!$B$493:$Q$493</definedName>
    <definedName name="FS_F_VW_02_37469_1_5083_32__JV_FS_REC_">[5]Import!$B$494:$Q$494</definedName>
    <definedName name="FS_F_VW_02_37469_1_5083_EUR__JV_FS_PR_EX_RATES_DATUM_REC_">[5]Import!$B$294:$F$294</definedName>
    <definedName name="FS_F_VW_02_37469_1_5083_IT__JV_FS_BIDDERS_">[18]Import!$B$403:$L$403</definedName>
    <definedName name="FS_F_VW_02_37469_1_51506_31__JV_FS_REC_">[5]Import!$B$503:$Q$503</definedName>
    <definedName name="FS_F_VW_02_37469_1_51506_32__JV_FS_REC_">[5]Import!$B$504:$Q$504</definedName>
    <definedName name="FS_F_VW_02_37469_1_51506_EUR__JV_FS_PR_EX_RATES_DATUM_REC_">[5]Import!$B$307:$F$307</definedName>
    <definedName name="FS_F_VW_02_37469_1_51506_MX__JV_FS_BIDDERS_">[18]Import!$B$402:$L$402</definedName>
    <definedName name="FS_F_VW_02_37469_1_54824_31__JV_FS_REC_">[5]Import!$B$505:$Q$505</definedName>
    <definedName name="FS_F_VW_02_37469_1_54824_32__JV_FS_REC_">[5]Import!$B$506:$Q$506</definedName>
    <definedName name="FS_F_VW_02_37469_1_54824_EUR__JV_FS_PR_EX_RATES_DATUM_REC_">[5]Import!$B$308:$F$308</definedName>
    <definedName name="FS_F_VW_02_37469_1_54824_VW__JV_FS_BIDDERS_">[18]Import!$B$407:$L$407</definedName>
    <definedName name="FS_F_VW_02_37469_1_6231__JV_FS_ANGEBOTSUEBERSICHT_">[5]Import!$B$65:$D$65</definedName>
    <definedName name="FS_F_VW_02_37469_1_6231__JV_FS_AVG_PRICE_">[5]Import!$B$91:$F$91</definedName>
    <definedName name="FS_F_VW_02_37469_1_6231__JV_FS_BWERTSHEET_">[5]Import!$B$170:$AH$170</definedName>
    <definedName name="FS_F_VW_02_37469_1_6231__JV_FS_COMPARISON_">[5]Import!$B$130:$S$130</definedName>
    <definedName name="FS_F_VW_02_37469_1_6231__JV_FS_REC_LIEF_">[5]Import!$B$553:$P$553</definedName>
    <definedName name="FS_F_VW_02_37469_1_6231__JV_FS_RV_LTERM_PNACHLASS_">[5]Import!$B$150:$X$150</definedName>
    <definedName name="FS_F_VW_02_37469_1_6231_31__JV_FS_REC_">[5]Import!$B$495:$Q$495</definedName>
    <definedName name="FS_F_VW_02_37469_1_6231_32__JV_FS_REC_">[5]Import!$B$496:$Q$496</definedName>
    <definedName name="FS_F_VW_02_37469_1_6231_EUR__JV_FS_PR_EX_RATES_DATUM_REC_">[5]Import!$B$295:$F$295</definedName>
    <definedName name="FS_F_VW_02_37469_1_6231_VW__JV_FS_BIDDERS_">[18]Import!$B$396:$L$396</definedName>
    <definedName name="FS_F_VW_02_37469_1_6238_EUR__JV_FS_PR_EX_RATES_DATUM_REC_">[5]Import!$B$296:$F$296</definedName>
    <definedName name="FS_F_VW_02_37469_1_6238_VW__JV_FS_BIDDERS_">[18]Import!$B$399:$L$399</definedName>
    <definedName name="FS_F_VW_02_37469_1_6270_31__JV_FS_REC_">[5]Import!$B$497:$Q$497</definedName>
    <definedName name="FS_F_VW_02_37469_1_6270_32__JV_FS_REC_">[5]Import!$B$498:$Q$498</definedName>
    <definedName name="FS_F_VW_02_37469_1_6270_EUR__JV_FS_PR_EX_RATES_DATUM_REC_">[5]Import!$B$297:$F$297</definedName>
    <definedName name="FS_F_VW_02_37469_1_6270_SK__JV_FS_BIDDERS_">[18]Import!$B$405:$L$405</definedName>
    <definedName name="FS_F_VW_02_37469_1_6820_EUR__JV_FS_PR_EX_RATES_DATUM_REC_">[5]Import!$B$298:$F$298</definedName>
    <definedName name="FS_F_VW_02_37469_1_6820_MX__JV_FS_BIDDERS_">[18]Import!$B$395:$L$395</definedName>
    <definedName name="FS_F_VW_02_37469_1_7767_EUR__JV_FS_PR_EX_RATES_DATUM_REC_">[5]Import!$B$299:$F$299</definedName>
    <definedName name="FS_F_VW_02_37469_1_7767_VW__JV_FS_BIDDERS_">[18]Import!$B$391:$L$391</definedName>
    <definedName name="FS_F_VW_02_37469_1_845_EUR__JV_FS_PR_EX_RATES_DATUM_REC_">[5]Import!$B$293:$F$293</definedName>
    <definedName name="FS_F_VW_02_37469_1_845_VW__JV_FS_BIDDERS_">[18]Import!$B$400:$L$400</definedName>
    <definedName name="FS_F_VW_02_37469_1_EUR_12686__JV_FS_PR_EX_RATES_DATUM_COMP_">[5]Import!$B$203:$F$203</definedName>
    <definedName name="FS_F_VW_02_37469_1_EUR_13362__JV_FS_PR_EX_RATES_DATUM_COMP_">[5]Import!$B$194:$F$194</definedName>
    <definedName name="FS_F_VW_02_37469_1_EUR_17631__JV_FS_PR_EX_RATES_DATUM_COMP_">[5]Import!$B$192:$F$192</definedName>
    <definedName name="FS_F_VW_02_37469_1_EUR_190__JV_FS_PR_EX_RATES_DATUM_COMP_">[5]Import!$B$189:$F$189</definedName>
    <definedName name="FS_F_VW_02_37469_1_EUR_20505__JV_FS_PR_EX_RATES_DATUM_COMP_">[5]Import!$B$204:$F$204</definedName>
    <definedName name="FS_F_VW_02_37469_1_EUR_261__JV_FS_PR_EX_RATES_DATUM_COMP_">[5]Import!$B$198:$F$198</definedName>
    <definedName name="FS_F_VW_02_37469_1_EUR_26946__JV_FS_PR_EX_RATES_DATUM_COMP_">[5]Import!$B$205:$F$205</definedName>
    <definedName name="FS_F_VW_02_37469_1_EUR_359__JV_FS_PR_EX_RATES_DATUM_COMP_">[5]Import!$B$196:$F$196</definedName>
    <definedName name="FS_F_VW_02_37469_1_EUR_37525__JV_FS_PR_EX_RATES_DATUM_COMP_">[5]Import!$B$206:$F$206</definedName>
    <definedName name="FS_F_VW_02_37469_1_EUR_41464__JV_FS_PR_EX_RATES_DATUM_COMP_">[5]Import!$B$190:$F$190</definedName>
    <definedName name="FS_F_VW_02_37469_1_EUR_5083__JV_FS_PR_EX_RATES_DATUM_COMP_">[5]Import!$B$191:$F$191</definedName>
    <definedName name="FS_F_VW_02_37469_1_EUR_51506__JV_FS_PR_EX_RATES_DATUM_COMP_">[5]Import!$B$195:$F$195</definedName>
    <definedName name="FS_F_VW_02_37469_1_EUR_54824__JV_FS_PR_EX_RATES_DATUM_COMP_">[5]Import!$B$207:$F$207</definedName>
    <definedName name="FS_F_VW_02_37469_1_EUR_6231__JV_FS_PR_EX_RATES_DATUM_COMP_">[5]Import!$B$200:$F$200</definedName>
    <definedName name="FS_F_VW_02_37469_1_EUR_6238__JV_FS_PR_EX_RATES_DATUM_COMP_">[5]Import!$B$201:$F$201</definedName>
    <definedName name="FS_F_VW_02_37469_1_EUR_6270__JV_FS_PR_EX_RATES_DATUM_COMP_">[5]Import!$B$197:$F$197</definedName>
    <definedName name="FS_F_VW_02_37469_1_EUR_6820__JV_FS_PR_EX_RATES_DATUM_COMP_">[5]Import!$B$193:$F$193</definedName>
    <definedName name="FS_F_VW_02_37469_1_EUR_7767__JV_FS_PR_EX_RATES_DATUM_COMP_">[5]Import!$B$202:$F$202</definedName>
    <definedName name="FS_F_VW_02_37469_1_EUR_845__JV_FS_PR_EX_RATES_DATUM_COMP_">[5]Import!$B$199:$F$199</definedName>
    <definedName name="FS_F_VW_02_37469_2__FS_NEUTEILE_">[5]Import!$B$55:$D$55</definedName>
    <definedName name="FS_F_VW_02_37469_2__JV_FS_PRAESENTATIONEN_">[5]Import!$B$7:$AN$7</definedName>
    <definedName name="FS_F_VW_02_37469_2_12686_EUR__JV_FS_PR_EX_RATES_DATUM_REC_">[5]Import!$B$319:$F$319</definedName>
    <definedName name="FS_F_VW_02_37469_2_12686_VW__JV_FS_BIDDERS_">[5]Import!$B$423:$L$423</definedName>
    <definedName name="FS_F_VW_02_37469_2_13362_EUR__JV_FS_PR_EX_RATES_DATUM_REC_">[5]Import!$B$320:$F$320</definedName>
    <definedName name="FS_F_VW_02_37469_2_13362_MX__JV_FS_BIDDERS_">[5]Import!$B$420:$L$420</definedName>
    <definedName name="FS_F_VW_02_37469_2_15__JV_FS_BEDARFE_">[5]Import!$B$44:$E$44</definedName>
    <definedName name="FS_F_VW_02_37469_2_15_20505__JV_FS_BEDARFE_PREISE_QUOTE_">[5]Import!$B$24:$L$24</definedName>
    <definedName name="FS_F_VW_02_37469_2_15_261__JV_FS_BEDARFE_PREISE_QUOTE_">[5]Import!$B$22:$L$22</definedName>
    <definedName name="FS_F_VW_02_37469_2_15_6231__JV_FS_BEDARFE_PREISE_QUOTE_">[5]Import!$B$23:$L$23</definedName>
    <definedName name="FS_F_VW_02_37469_2_17631_EUR__JV_FS_PR_EX_RATES_DATUM_REC_">[5]Import!$B$321:$F$321</definedName>
    <definedName name="FS_F_VW_02_37469_2_17631_JP__JV_FS_BIDDERS_">[5]Import!$B$412:$L$412</definedName>
    <definedName name="FS_F_VW_02_37469_2_190_BX__JV_FS_BIDDERS_">[5]Import!$B$416:$L$416</definedName>
    <definedName name="FS_F_VW_02_37469_2_190_EUR__JV_FS_PR_EX_RATES_DATUM_REC_">[5]Import!$B$309:$F$309</definedName>
    <definedName name="FS_F_VW_02_37469_2_20505__JV_FS_ANGEBOTSUEBERSICHT_">[5]Import!$B$68:$D$68</definedName>
    <definedName name="FS_F_VW_02_37469_2_20505__JV_FS_AVG_PRICE_">[5]Import!$B$96:$F$96</definedName>
    <definedName name="FS_F_VW_02_37469_2_20505__JV_FS_BWERTSHEET_">[5]Import!$B$174:$AH$174</definedName>
    <definedName name="FS_F_VW_02_37469_2_20505__JV_FS_COMPARISON_">[5]Import!$B$134:$S$134</definedName>
    <definedName name="FS_F_VW_02_37469_2_20505__JV_FS_REC_LIEF_">[5]Import!$B$557:$P$557</definedName>
    <definedName name="FS_F_VW_02_37469_2_20505__JV_FS_RV_LTERM_PNACHLASS_">[5]Import!$B$154:$X$154</definedName>
    <definedName name="FS_F_VW_02_37469_2_20505_15__JV_FS_REC_">[5]Import!$B$515:$Q$515</definedName>
    <definedName name="FS_F_VW_02_37469_2_20505_28__JV_FS_REC_">[5]Import!$B$516:$Q$516</definedName>
    <definedName name="FS_F_VW_02_37469_2_20505_EUR__JV_FS_PR_EX_RATES_DATUM_REC_">[5]Import!$B$322:$F$322</definedName>
    <definedName name="FS_F_VW_02_37469_2_20505_VW__JV_FS_BIDDERS_">[5]Import!$B$413:$L$413</definedName>
    <definedName name="FS_F_VW_02_37469_2_261__JV_FS_ANGEBOTSUEBERSICHT_">[5]Import!$B$70:$D$70</definedName>
    <definedName name="FS_F_VW_02_37469_2_261__JV_FS_AVG_PRICE_">[5]Import!$B$93:$F$93</definedName>
    <definedName name="FS_F_VW_02_37469_2_261__JV_FS_BWERTSHEET_">[5]Import!$B$172:$AH$172</definedName>
    <definedName name="FS_F_VW_02_37469_2_261__JV_FS_COMPARISON_">[5]Import!$B$132:$S$132</definedName>
    <definedName name="FS_F_VW_02_37469_2_261__JV_FS_REC_LIEF_">[5]Import!$B$555:$P$555</definedName>
    <definedName name="FS_F_VW_02_37469_2_261__JV_FS_RV_LTERM_PNACHLASS_">[5]Import!$B$152:$X$152</definedName>
    <definedName name="FS_F_VW_02_37469_2_261_15__JV_FS_REC_">[5]Import!$B$507:$Q$507</definedName>
    <definedName name="FS_F_VW_02_37469_2_261_28__JV_FS_REC_">[5]Import!$B$508:$Q$508</definedName>
    <definedName name="FS_F_VW_02_37469_2_261_EUR__JV_FS_PR_EX_RATES_DATUM_REC_">[5]Import!$B$310:$F$310</definedName>
    <definedName name="FS_F_VW_02_37469_2_261_VW__JV_FS_BIDDERS_">[5]Import!$B$417:$L$417</definedName>
    <definedName name="FS_F_VW_02_37469_2_26946_15__JV_FS_REC_">[5]Import!$B$517:$Q$517</definedName>
    <definedName name="FS_F_VW_02_37469_2_26946_28__JV_FS_REC_">[5]Import!$B$518:$Q$518</definedName>
    <definedName name="FS_F_VW_02_37469_2_26946_EUR__JV_FS_PR_EX_RATES_DATUM_REC_">[5]Import!$B$323:$F$323</definedName>
    <definedName name="FS_F_VW_02_37469_2_26946_VW__JV_FS_BIDDERS_">[5]Import!$B$428:$L$428</definedName>
    <definedName name="FS_F_VW_02_37469_2_28__JV_FS_BEDARFE_">[5]Import!$B$45:$E$45</definedName>
    <definedName name="FS_F_VW_02_37469_2_28_20505__JV_FS_BEDARFE_PREISE_QUOTE_">[5]Import!$B$27:$L$27</definedName>
    <definedName name="FS_F_VW_02_37469_2_28_261__JV_FS_BEDARFE_PREISE_QUOTE_">[5]Import!$B$25:$L$25</definedName>
    <definedName name="FS_F_VW_02_37469_2_28_6231__JV_FS_BEDARFE_PREISE_QUOTE_">[5]Import!$B$26:$L$26</definedName>
    <definedName name="FS_F_VW_02_37469_2_359_EUR__JV_FS_PR_EX_RATES_DATUM_REC_">[5]Import!$B$311:$F$311</definedName>
    <definedName name="FS_F_VW_02_37469_2_359_SK__JV_FS_BIDDERS_">[5]Import!$B$411:$L$411</definedName>
    <definedName name="FS_F_VW_02_37469_2_37525_EUR__JV_FS_PR_EX_RATES_DATUM_REC_">[5]Import!$B$324:$F$324</definedName>
    <definedName name="FS_F_VW_02_37469_2_37525_VW__JV_FS_BIDDERS_">[5]Import!$B$425:$L$425</definedName>
    <definedName name="FS_F_VW_02_37469_2_41464_BX__JV_FS_BIDDERS_">[5]Import!$B$427:$L$427</definedName>
    <definedName name="FS_F_VW_02_37469_2_41464_EUR__JV_FS_PR_EX_RATES_DATUM_REC_">[5]Import!$B$325:$F$325</definedName>
    <definedName name="FS_F_VW_02_37469_2_5083__JV_FS_ANGEBOTSUEBERSICHT_">[5]Import!$B$71:$D$71</definedName>
    <definedName name="FS_F_VW_02_37469_2_5083__JV_FS_AVG_PRICE_">[5]Import!$B$94:$F$94</definedName>
    <definedName name="FS_F_VW_02_37469_2_5083_15__JV_FS_REC_">[5]Import!$B$509:$Q$509</definedName>
    <definedName name="FS_F_VW_02_37469_2_5083_28__JV_FS_REC_">[5]Import!$B$510:$Q$510</definedName>
    <definedName name="FS_F_VW_02_37469_2_5083_EUR__JV_FS_PR_EX_RATES_DATUM_REC_">[5]Import!$B$313:$F$313</definedName>
    <definedName name="FS_F_VW_02_37469_2_5083_IT__JV_FS_BIDDERS_">[5]Import!$B$422:$L$422</definedName>
    <definedName name="FS_F_VW_02_37469_2_51506_15__JV_FS_REC_">[5]Import!$B$519:$Q$519</definedName>
    <definedName name="FS_F_VW_02_37469_2_51506_28__JV_FS_REC_">[5]Import!$B$520:$Q$520</definedName>
    <definedName name="FS_F_VW_02_37469_2_51506_EUR__JV_FS_PR_EX_RATES_DATUM_REC_">[5]Import!$B$326:$F$326</definedName>
    <definedName name="FS_F_VW_02_37469_2_51506_MX__JV_FS_BIDDERS_">[5]Import!$B$421:$L$421</definedName>
    <definedName name="FS_F_VW_02_37469_2_54824_15__JV_FS_REC_">[5]Import!$B$521:$Q$521</definedName>
    <definedName name="FS_F_VW_02_37469_2_54824_28__JV_FS_REC_">[5]Import!$B$522:$Q$522</definedName>
    <definedName name="FS_F_VW_02_37469_2_54824_EUR__JV_FS_PR_EX_RATES_DATUM_REC_">[5]Import!$B$327:$F$327</definedName>
    <definedName name="FS_F_VW_02_37469_2_54824_VW__JV_FS_BIDDERS_">[5]Import!$B$426:$L$426</definedName>
    <definedName name="FS_F_VW_02_37469_2_6231__JV_FS_ANGEBOTSUEBERSICHT_">[5]Import!$B$69:$D$69</definedName>
    <definedName name="FS_F_VW_02_37469_2_6231__JV_FS_AVG_PRICE_">[5]Import!$B$95:$F$95</definedName>
    <definedName name="FS_F_VW_02_37469_2_6231__JV_FS_BWERTSHEET_">[5]Import!$B$173:$AH$173</definedName>
    <definedName name="FS_F_VW_02_37469_2_6231__JV_FS_COMPARISON_">[5]Import!$B$133:$S$133</definedName>
    <definedName name="FS_F_VW_02_37469_2_6231__JV_FS_REC_LIEF_">[5]Import!$B$556:$P$556</definedName>
    <definedName name="FS_F_VW_02_37469_2_6231__JV_FS_RV_LTERM_PNACHLASS_">[5]Import!$B$153:$X$153</definedName>
    <definedName name="FS_F_VW_02_37469_2_6231_15__JV_FS_REC_">[5]Import!$B$511:$Q$511</definedName>
    <definedName name="FS_F_VW_02_37469_2_6231_28__JV_FS_REC_">[5]Import!$B$512:$Q$512</definedName>
    <definedName name="FS_F_VW_02_37469_2_6231_EUR__JV_FS_PR_EX_RATES_DATUM_REC_">[5]Import!$B$314:$F$314</definedName>
    <definedName name="FS_F_VW_02_37469_2_6231_VW__JV_FS_BIDDERS_">[5]Import!$B$415:$L$415</definedName>
    <definedName name="FS_F_VW_02_37469_2_6238_EUR__JV_FS_PR_EX_RATES_DATUM_REC_">[5]Import!$B$315:$F$315</definedName>
    <definedName name="FS_F_VW_02_37469_2_6238_VW__JV_FS_BIDDERS_">[5]Import!$B$418:$L$418</definedName>
    <definedName name="FS_F_VW_02_37469_2_6270_15__JV_FS_REC_">[5]Import!$B$513:$Q$513</definedName>
    <definedName name="FS_F_VW_02_37469_2_6270_28__JV_FS_REC_">[5]Import!$B$514:$Q$514</definedName>
    <definedName name="FS_F_VW_02_37469_2_6270_EUR__JV_FS_PR_EX_RATES_DATUM_REC_">[5]Import!$B$316:$F$316</definedName>
    <definedName name="FS_F_VW_02_37469_2_6270_SK__JV_FS_BIDDERS_">[5]Import!$B$424:$L$424</definedName>
    <definedName name="FS_F_VW_02_37469_2_6820_EUR__JV_FS_PR_EX_RATES_DATUM_REC_">[5]Import!$B$317:$F$317</definedName>
    <definedName name="FS_F_VW_02_37469_2_6820_MX__JV_FS_BIDDERS_">[5]Import!$B$414:$L$414</definedName>
    <definedName name="FS_F_VW_02_37469_2_7767_EUR__JV_FS_PR_EX_RATES_DATUM_REC_">[5]Import!$B$318:$F$318</definedName>
    <definedName name="FS_F_VW_02_37469_2_7767_VW__JV_FS_BIDDERS_">[5]Import!$B$410:$L$410</definedName>
    <definedName name="FS_F_VW_02_37469_2_845_EUR__JV_FS_PR_EX_RATES_DATUM_REC_">[5]Import!$B$312:$F$312</definedName>
    <definedName name="FS_F_VW_02_37469_2_845_VW__JV_FS_BIDDERS_">[5]Import!$B$419:$L$419</definedName>
    <definedName name="FS_F_VW_02_37469_2_EUR_12686__JV_FS_PR_EX_RATES_DATUM_COMP_">[5]Import!$B$222:$F$222</definedName>
    <definedName name="FS_F_VW_02_37469_2_EUR_13362__JV_FS_PR_EX_RATES_DATUM_COMP_">[5]Import!$B$213:$F$213</definedName>
    <definedName name="FS_F_VW_02_37469_2_EUR_17631__JV_FS_PR_EX_RATES_DATUM_COMP_">[5]Import!$B$211:$F$211</definedName>
    <definedName name="FS_F_VW_02_37469_2_EUR_190__JV_FS_PR_EX_RATES_DATUM_COMP_">[5]Import!$B$208:$F$208</definedName>
    <definedName name="FS_F_VW_02_37469_2_EUR_20505__JV_FS_PR_EX_RATES_DATUM_COMP_">[5]Import!$B$223:$F$223</definedName>
    <definedName name="FS_F_VW_02_37469_2_EUR_261__JV_FS_PR_EX_RATES_DATUM_COMP_">[5]Import!$B$217:$F$217</definedName>
    <definedName name="FS_F_VW_02_37469_2_EUR_26946__JV_FS_PR_EX_RATES_DATUM_COMP_">[5]Import!$B$224:$F$224</definedName>
    <definedName name="FS_F_VW_02_37469_2_EUR_359__JV_FS_PR_EX_RATES_DATUM_COMP_">[5]Import!$B$215:$F$215</definedName>
    <definedName name="FS_F_VW_02_37469_2_EUR_37525__JV_FS_PR_EX_RATES_DATUM_COMP_">[5]Import!$B$225:$F$225</definedName>
    <definedName name="FS_F_VW_02_37469_2_EUR_41464__JV_FS_PR_EX_RATES_DATUM_COMP_">[5]Import!$B$209:$F$209</definedName>
    <definedName name="FS_F_VW_02_37469_2_EUR_5083__JV_FS_PR_EX_RATES_DATUM_COMP_">[5]Import!$B$210:$F$210</definedName>
    <definedName name="FS_F_VW_02_37469_2_EUR_51506__JV_FS_PR_EX_RATES_DATUM_COMP_">[5]Import!$B$214:$F$214</definedName>
    <definedName name="FS_F_VW_02_37469_2_EUR_54824__JV_FS_PR_EX_RATES_DATUM_COMP_">[5]Import!$B$226:$F$226</definedName>
    <definedName name="FS_F_VW_02_37469_2_EUR_6231__JV_FS_PR_EX_RATES_DATUM_COMP_">[5]Import!$B$219:$F$219</definedName>
    <definedName name="FS_F_VW_02_37469_2_EUR_6238__JV_FS_PR_EX_RATES_DATUM_COMP_">[5]Import!$B$220:$F$220</definedName>
    <definedName name="FS_F_VW_02_37469_2_EUR_6270__JV_FS_PR_EX_RATES_DATUM_COMP_">[5]Import!$B$216:$F$216</definedName>
    <definedName name="FS_F_VW_02_37469_2_EUR_6820__JV_FS_PR_EX_RATES_DATUM_COMP_">[5]Import!$B$212:$F$212</definedName>
    <definedName name="FS_F_VW_02_37469_2_EUR_7767__JV_FS_PR_EX_RATES_DATUM_COMP_">[5]Import!$B$221:$F$221</definedName>
    <definedName name="FS_F_VW_02_37469_2_EUR_845__JV_FS_PR_EX_RATES_DATUM_COMP_">[5]Import!$B$218:$F$218</definedName>
    <definedName name="FS_F_VW_02_37469_3__FS_NEUTEILE_">[5]Import!$B$56:$D$56</definedName>
    <definedName name="FS_F_VW_02_37469_3__JV_FS_PRAESENTATIONEN_">[5]Import!$B$8:$AN$8</definedName>
    <definedName name="FS_F_VW_02_37469_3_12686_EUR__JV_FS_PR_EX_RATES_DATUM_REC_">[5]Import!$B$338:$F$338</definedName>
    <definedName name="FS_F_VW_02_37469_3_12686_VW__JV_FS_BIDDERS_">[5]Import!$B$442:$L$442</definedName>
    <definedName name="FS_F_VW_02_37469_3_13362_EUR__JV_FS_PR_EX_RATES_DATUM_REC_">[5]Import!$B$339:$F$339</definedName>
    <definedName name="FS_F_VW_02_37469_3_13362_MX__JV_FS_BIDDERS_">[5]Import!$B$439:$L$439</definedName>
    <definedName name="FS_F_VW_02_37469_3_15__JV_FS_BEDARFE_">[5]Import!$B$46:$E$46</definedName>
    <definedName name="FS_F_VW_02_37469_3_15_20505__JV_FS_BEDARFE_PREISE_QUOTE_">[5]Import!$B$30:$L$30</definedName>
    <definedName name="FS_F_VW_02_37469_3_15_261__JV_FS_BEDARFE_PREISE_QUOTE_">[5]Import!$B$28:$L$28</definedName>
    <definedName name="FS_F_VW_02_37469_3_15_6231__JV_FS_BEDARFE_PREISE_QUOTE_">[5]Import!$B$29:$L$29</definedName>
    <definedName name="FS_F_VW_02_37469_3_17631_EUR__JV_FS_PR_EX_RATES_DATUM_REC_">[5]Import!$B$340:$F$340</definedName>
    <definedName name="FS_F_VW_02_37469_3_17631_JP__JV_FS_BIDDERS_">[5]Import!$B$431:$L$431</definedName>
    <definedName name="FS_F_VW_02_37469_3_190_BX__JV_FS_BIDDERS_">[5]Import!$B$435:$L$435</definedName>
    <definedName name="FS_F_VW_02_37469_3_190_EUR__JV_FS_PR_EX_RATES_DATUM_REC_">[5]Import!$B$328:$F$328</definedName>
    <definedName name="FS_F_VW_02_37469_3_20505__JV_FS_ANGEBOTSUEBERSICHT_">[5]Import!$B$72:$D$72</definedName>
    <definedName name="FS_F_VW_02_37469_3_20505__JV_FS_AVG_PRICE_">[5]Import!$B$100:$F$100</definedName>
    <definedName name="FS_F_VW_02_37469_3_20505__JV_FS_BWERTSHEET_">[5]Import!$B$177:$AH$177</definedName>
    <definedName name="FS_F_VW_02_37469_3_20505__JV_FS_COMPARISON_">[5]Import!$B$137:$S$137</definedName>
    <definedName name="FS_F_VW_02_37469_3_20505__JV_FS_REC_LIEF_">[5]Import!$B$560:$P$560</definedName>
    <definedName name="FS_F_VW_02_37469_3_20505__JV_FS_RV_LTERM_PNACHLASS_">[5]Import!$B$157:$X$157</definedName>
    <definedName name="FS_F_VW_02_37469_3_20505_15__JV_FS_REC_">[5]Import!$B$527:$Q$527</definedName>
    <definedName name="FS_F_VW_02_37469_3_20505_EUR__JV_FS_PR_EX_RATES_DATUM_REC_">[5]Import!$B$341:$F$341</definedName>
    <definedName name="FS_F_VW_02_37469_3_20505_VW__JV_FS_BIDDERS_">[5]Import!$B$432:$L$432</definedName>
    <definedName name="FS_F_VW_02_37469_3_261__JV_FS_ANGEBOTSUEBERSICHT_">[5]Import!$B$74:$D$74</definedName>
    <definedName name="FS_F_VW_02_37469_3_261__JV_FS_AVG_PRICE_">[5]Import!$B$97:$F$97</definedName>
    <definedName name="FS_F_VW_02_37469_3_261__JV_FS_BWERTSHEET_">[5]Import!$B$175:$AH$175</definedName>
    <definedName name="FS_F_VW_02_37469_3_261__JV_FS_COMPARISON_">[5]Import!$B$135:$S$135</definedName>
    <definedName name="FS_F_VW_02_37469_3_261__JV_FS_REC_LIEF_">[5]Import!$B$558:$P$558</definedName>
    <definedName name="FS_F_VW_02_37469_3_261__JV_FS_RV_LTERM_PNACHLASS_">[5]Import!$B$155:$X$155</definedName>
    <definedName name="FS_F_VW_02_37469_3_261_15__JV_FS_REC_">[5]Import!$B$523:$Q$523</definedName>
    <definedName name="FS_F_VW_02_37469_3_261_EUR__JV_FS_PR_EX_RATES_DATUM_REC_">[5]Import!$B$329:$F$329</definedName>
    <definedName name="FS_F_VW_02_37469_3_261_VW__JV_FS_BIDDERS_">[5]Import!$B$436:$L$436</definedName>
    <definedName name="FS_F_VW_02_37469_3_26946_15__JV_FS_REC_">[5]Import!$B$528:$Q$528</definedName>
    <definedName name="FS_F_VW_02_37469_3_26946_EUR__JV_FS_PR_EX_RATES_DATUM_REC_">[5]Import!$B$342:$F$342</definedName>
    <definedName name="FS_F_VW_02_37469_3_26946_VW__JV_FS_BIDDERS_">[5]Import!$B$447:$L$447</definedName>
    <definedName name="FS_F_VW_02_37469_3_359_EUR__JV_FS_PR_EX_RATES_DATUM_REC_">[5]Import!$B$330:$F$330</definedName>
    <definedName name="FS_F_VW_02_37469_3_359_SK__JV_FS_BIDDERS_">[5]Import!$B$430:$L$430</definedName>
    <definedName name="FS_F_VW_02_37469_3_37525_EUR__JV_FS_PR_EX_RATES_DATUM_REC_">[5]Import!$B$343:$F$343</definedName>
    <definedName name="FS_F_VW_02_37469_3_37525_VW__JV_FS_BIDDERS_">[5]Import!$B$444:$L$444</definedName>
    <definedName name="FS_F_VW_02_37469_3_41464_BX__JV_FS_BIDDERS_">[5]Import!$B$446:$L$446</definedName>
    <definedName name="FS_F_VW_02_37469_3_41464_EUR__JV_FS_PR_EX_RATES_DATUM_REC_">[5]Import!$B$344:$F$344</definedName>
    <definedName name="FS_F_VW_02_37469_3_5083__JV_FS_ANGEBOTSUEBERSICHT_">[5]Import!$B$75:$D$75</definedName>
    <definedName name="FS_F_VW_02_37469_3_5083__JV_FS_AVG_PRICE_">[5]Import!$B$98:$F$98</definedName>
    <definedName name="FS_F_VW_02_37469_3_5083_15__JV_FS_REC_">[5]Import!$B$524:$Q$524</definedName>
    <definedName name="FS_F_VW_02_37469_3_5083_EUR__JV_FS_PR_EX_RATES_DATUM_REC_">[5]Import!$B$332:$F$332</definedName>
    <definedName name="FS_F_VW_02_37469_3_5083_IT__JV_FS_BIDDERS_">[5]Import!$B$441:$L$441</definedName>
    <definedName name="FS_F_VW_02_37469_3_51506_15__JV_FS_REC_">[5]Import!$B$529:$Q$529</definedName>
    <definedName name="FS_F_VW_02_37469_3_51506_EUR__JV_FS_PR_EX_RATES_DATUM_REC_">[5]Import!$B$345:$F$345</definedName>
    <definedName name="FS_F_VW_02_37469_3_51506_MX__JV_FS_BIDDERS_">[5]Import!$B$440:$L$440</definedName>
    <definedName name="FS_F_VW_02_37469_3_54824_15__JV_FS_REC_">[5]Import!$B$530:$Q$530</definedName>
    <definedName name="FS_F_VW_02_37469_3_54824_EUR__JV_FS_PR_EX_RATES_DATUM_REC_">[5]Import!$B$346:$F$346</definedName>
    <definedName name="FS_F_VW_02_37469_3_54824_VW__JV_FS_BIDDERS_">[5]Import!$B$445:$L$445</definedName>
    <definedName name="FS_F_VW_02_37469_3_6231__JV_FS_ANGEBOTSUEBERSICHT_">[5]Import!$B$73:$D$73</definedName>
    <definedName name="FS_F_VW_02_37469_3_6231__JV_FS_AVG_PRICE_">[5]Import!$B$99:$F$99</definedName>
    <definedName name="FS_F_VW_02_37469_3_6231__JV_FS_BWERTSHEET_">[5]Import!$B$176:$AH$176</definedName>
    <definedName name="FS_F_VW_02_37469_3_6231__JV_FS_COMPARISON_">[5]Import!$B$136:$S$136</definedName>
    <definedName name="FS_F_VW_02_37469_3_6231__JV_FS_REC_LIEF_">[5]Import!$B$559:$P$559</definedName>
    <definedName name="FS_F_VW_02_37469_3_6231__JV_FS_RV_LTERM_PNACHLASS_">[5]Import!$B$156:$X$156</definedName>
    <definedName name="FS_F_VW_02_37469_3_6231_15__JV_FS_REC_">[5]Import!$B$525:$Q$525</definedName>
    <definedName name="FS_F_VW_02_37469_3_6231_EUR__JV_FS_PR_EX_RATES_DATUM_REC_">[5]Import!$B$333:$F$333</definedName>
    <definedName name="FS_F_VW_02_37469_3_6231_VW__JV_FS_BIDDERS_">[5]Import!$B$434:$L$434</definedName>
    <definedName name="FS_F_VW_02_37469_3_6238_EUR__JV_FS_PR_EX_RATES_DATUM_REC_">[5]Import!$B$334:$F$334</definedName>
    <definedName name="FS_F_VW_02_37469_3_6238_VW__JV_FS_BIDDERS_">[5]Import!$B$437:$L$437</definedName>
    <definedName name="FS_F_VW_02_37469_3_6270_15__JV_FS_REC_">[5]Import!$B$526:$Q$526</definedName>
    <definedName name="FS_F_VW_02_37469_3_6270_EUR__JV_FS_PR_EX_RATES_DATUM_REC_">[5]Import!$B$335:$F$335</definedName>
    <definedName name="FS_F_VW_02_37469_3_6270_SK__JV_FS_BIDDERS_">[5]Import!$B$443:$L$443</definedName>
    <definedName name="FS_F_VW_02_37469_3_6820_EUR__JV_FS_PR_EX_RATES_DATUM_REC_">[5]Import!$B$336:$F$336</definedName>
    <definedName name="FS_F_VW_02_37469_3_6820_MX__JV_FS_BIDDERS_">[5]Import!$B$433:$L$433</definedName>
    <definedName name="FS_F_VW_02_37469_3_7767_EUR__JV_FS_PR_EX_RATES_DATUM_REC_">[5]Import!$B$337:$F$337</definedName>
    <definedName name="FS_F_VW_02_37469_3_7767_VW__JV_FS_BIDDERS_">[5]Import!$B$429:$L$429</definedName>
    <definedName name="FS_F_VW_02_37469_3_845_EUR__JV_FS_PR_EX_RATES_DATUM_REC_">[5]Import!$B$331:$F$331</definedName>
    <definedName name="FS_F_VW_02_37469_3_845_VW__JV_FS_BIDDERS_">[5]Import!$B$438:$L$438</definedName>
    <definedName name="FS_F_VW_02_37469_3_EUR_12686__JV_FS_PR_EX_RATES_DATUM_COMP_">[5]Import!$B$241:$F$241</definedName>
    <definedName name="FS_F_VW_02_37469_3_EUR_13362__JV_FS_PR_EX_RATES_DATUM_COMP_">[5]Import!$B$232:$F$232</definedName>
    <definedName name="FS_F_VW_02_37469_3_EUR_17631__JV_FS_PR_EX_RATES_DATUM_COMP_">[5]Import!$B$230:$F$230</definedName>
    <definedName name="FS_F_VW_02_37469_3_EUR_190__JV_FS_PR_EX_RATES_DATUM_COMP_">[5]Import!$B$227:$F$227</definedName>
    <definedName name="FS_F_VW_02_37469_3_EUR_20505__JV_FS_PR_EX_RATES_DATUM_COMP_">[5]Import!$B$242:$F$242</definedName>
    <definedName name="FS_F_VW_02_37469_3_EUR_261__JV_FS_PR_EX_RATES_DATUM_COMP_">[5]Import!$B$236:$F$236</definedName>
    <definedName name="FS_F_VW_02_37469_3_EUR_26946__JV_FS_PR_EX_RATES_DATUM_COMP_">[5]Import!$B$243:$F$243</definedName>
    <definedName name="FS_F_VW_02_37469_3_EUR_359__JV_FS_PR_EX_RATES_DATUM_COMP_">[5]Import!$B$234:$F$234</definedName>
    <definedName name="FS_F_VW_02_37469_3_EUR_37525__JV_FS_PR_EX_RATES_DATUM_COMP_">[5]Import!$B$244:$F$244</definedName>
    <definedName name="FS_F_VW_02_37469_3_EUR_41464__JV_FS_PR_EX_RATES_DATUM_COMP_">[5]Import!$B$228:$F$228</definedName>
    <definedName name="FS_F_VW_02_37469_3_EUR_5083__JV_FS_PR_EX_RATES_DATUM_COMP_">[5]Import!$B$229:$F$229</definedName>
    <definedName name="FS_F_VW_02_37469_3_EUR_51506__JV_FS_PR_EX_RATES_DATUM_COMP_">[5]Import!$B$233:$F$233</definedName>
    <definedName name="FS_F_VW_02_37469_3_EUR_54824__JV_FS_PR_EX_RATES_DATUM_COMP_">[5]Import!$B$245:$F$245</definedName>
    <definedName name="FS_F_VW_02_37469_3_EUR_6231__JV_FS_PR_EX_RATES_DATUM_COMP_">[5]Import!$B$238:$F$238</definedName>
    <definedName name="FS_F_VW_02_37469_3_EUR_6238__JV_FS_PR_EX_RATES_DATUM_COMP_">[5]Import!$B$239:$F$239</definedName>
    <definedName name="FS_F_VW_02_37469_3_EUR_6270__JV_FS_PR_EX_RATES_DATUM_COMP_">[5]Import!$B$235:$F$235</definedName>
    <definedName name="FS_F_VW_02_37469_3_EUR_6820__JV_FS_PR_EX_RATES_DATUM_COMP_">[5]Import!$B$231:$F$231</definedName>
    <definedName name="FS_F_VW_02_37469_3_EUR_7767__JV_FS_PR_EX_RATES_DATUM_COMP_">[5]Import!$B$240:$F$240</definedName>
    <definedName name="FS_F_VW_02_37469_3_EUR_845__JV_FS_PR_EX_RATES_DATUM_COMP_">[5]Import!$B$237:$F$237</definedName>
    <definedName name="FS_F_VW_02_37469_4__FS_NEUTEILE_">[5]Import!$B$57:$D$57</definedName>
    <definedName name="FS_F_VW_02_37469_4__JV_FS_PRAESENTATIONEN_">[5]Import!$B$9:$AN$9</definedName>
    <definedName name="FS_F_VW_02_37469_4_12686_EUR__JV_FS_PR_EX_RATES_DATUM_REC_">[5]Import!$B$358:$F$358</definedName>
    <definedName name="FS_F_VW_02_37469_4_12686_USD__JV_FS_PR_EX_RATES_DATUM_REC_">[19]Import!$B$376:$F$376</definedName>
    <definedName name="FS_F_VW_02_37469_4_12686_VW__JV_FS_BIDDERS_">[5]Import!$B$461:$L$461</definedName>
    <definedName name="FS_F_VW_02_37469_4_13362_EUR__JV_FS_PR_EX_RATES_DATUM_REC_">[5]Import!$B$359:$F$359</definedName>
    <definedName name="FS_F_VW_02_37469_4_13362_MX__JV_FS_BIDDERS_">[5]Import!$B$458:$L$458</definedName>
    <definedName name="FS_F_VW_02_37469_4_13362_USD__JV_FS_PR_EX_RATES_DATUM_REC_">[19]Import!$B$378:$F$378</definedName>
    <definedName name="FS_F_VW_02_37469_4_17631_EUR__JV_FS_PR_EX_RATES_DATUM_REC_">[5]Import!$B$360:$F$360</definedName>
    <definedName name="FS_F_VW_02_37469_4_17631_JP__JV_FS_BIDDERS_">[5]Import!$B$450:$L$450</definedName>
    <definedName name="FS_F_VW_02_37469_4_17631_USD__JV_FS_PR_EX_RATES_DATUM_REC_">[19]Import!$B$380:$F$380</definedName>
    <definedName name="FS_F_VW_02_37469_4_190_BX__JV_FS_BIDDERS_">[5]Import!$B$454:$L$454</definedName>
    <definedName name="FS_F_VW_02_37469_4_190_EUR__JV_FS_PR_EX_RATES_DATUM_REC_">[5]Import!$B$347:$F$347</definedName>
    <definedName name="FS_F_VW_02_37469_4_190_USD__JV_FS_PR_EX_RATES_DATUM_REC_">[19]Import!$B$356:$F$356</definedName>
    <definedName name="FS_F_VW_02_37469_4_20505__JV_FS_ANGEBOTSUEBERSICHT_">[5]Import!$B$76:$D$76</definedName>
    <definedName name="FS_F_VW_02_37469_4_20505__JV_FS_AVG_PRICE_">[5]Import!$B$104:$F$104</definedName>
    <definedName name="FS_F_VW_02_37469_4_20505__JV_FS_BWERTSHEET_">[5]Import!$B$180:$AH$180</definedName>
    <definedName name="FS_F_VW_02_37469_4_20505__JV_FS_COMPARISON_">[5]Import!$B$140:$S$140</definedName>
    <definedName name="FS_F_VW_02_37469_4_20505__JV_FS_REC_LIEF_">[5]Import!$B$563:$P$563</definedName>
    <definedName name="FS_F_VW_02_37469_4_20505__JV_FS_RV_LTERM_PNACHLASS_">[5]Import!$B$160:$X$160</definedName>
    <definedName name="FS_F_VW_02_37469_4_20505_66__JV_FS_REC_">[5]Import!$B$535:$Q$535</definedName>
    <definedName name="FS_F_VW_02_37469_4_20505_EUR__JV_FS_PR_EX_RATES_DATUM_REC_">[5]Import!$B$361:$F$361</definedName>
    <definedName name="FS_F_VW_02_37469_4_20505_USD__JV_FS_PR_EX_RATES_DATUM_REC_">[19]Import!$B$382:$F$382</definedName>
    <definedName name="FS_F_VW_02_37469_4_20505_VW__JV_FS_BIDDERS_">[5]Import!$B$451:$L$451</definedName>
    <definedName name="FS_F_VW_02_37469_4_261__JV_FS_ANGEBOTSUEBERSICHT_">[5]Import!$B$78:$D$78</definedName>
    <definedName name="FS_F_VW_02_37469_4_261__JV_FS_AVG_PRICE_">[5]Import!$B$101:$F$101</definedName>
    <definedName name="FS_F_VW_02_37469_4_261__JV_FS_BWERTSHEET_">[5]Import!$B$178:$AH$178</definedName>
    <definedName name="FS_F_VW_02_37469_4_261__JV_FS_COMPARISON_">[5]Import!$B$138:$S$138</definedName>
    <definedName name="FS_F_VW_02_37469_4_261__JV_FS_REC_LIEF_">[5]Import!$B$561:$P$561</definedName>
    <definedName name="FS_F_VW_02_37469_4_261__JV_FS_RV_LTERM_PNACHLASS_">[5]Import!$B$158:$X$158</definedName>
    <definedName name="FS_F_VW_02_37469_4_261_66__JV_FS_REC_">[5]Import!$B$531:$Q$531</definedName>
    <definedName name="FS_F_VW_02_37469_4_261_EUR__JV_FS_PR_EX_RATES_DATUM_REC_">[5]Import!$B$348:$F$348</definedName>
    <definedName name="FS_F_VW_02_37469_4_261_USD__JV_FS_PR_EX_RATES_DATUM_REC_">[19]Import!$B$358:$F$358</definedName>
    <definedName name="FS_F_VW_02_37469_4_261_VW__JV_FS_BIDDERS_">[5]Import!$B$455:$L$455</definedName>
    <definedName name="FS_F_VW_02_37469_4_26946_66__JV_FS_REC_">[5]Import!$B$536:$Q$536</definedName>
    <definedName name="FS_F_VW_02_37469_4_26946_EUR__JV_FS_PR_EX_RATES_DATUM_REC_">[5]Import!$B$362:$F$362</definedName>
    <definedName name="FS_F_VW_02_37469_4_26946_USD__JV_FS_PR_EX_RATES_DATUM_REC_">[19]Import!$B$384:$F$384</definedName>
    <definedName name="FS_F_VW_02_37469_4_26946_VW__JV_FS_BIDDERS_">[5]Import!$B$466:$L$466</definedName>
    <definedName name="FS_F_VW_02_37469_4_359_EUR__JV_FS_PR_EX_RATES_DATUM_REC_">[5]Import!$B$349:$F$349</definedName>
    <definedName name="FS_F_VW_02_37469_4_359_SK__JV_FS_BIDDERS_">[5]Import!$B$449:$L$449</definedName>
    <definedName name="FS_F_VW_02_37469_4_359_USD__JV_FS_PR_EX_RATES_DATUM_REC_">[19]Import!$B$360:$F$360</definedName>
    <definedName name="FS_F_VW_02_37469_4_37525_EUR__JV_FS_PR_EX_RATES_DATUM_REC_">[5]Import!$B$363:$F$363</definedName>
    <definedName name="FS_F_VW_02_37469_4_37525_USD__JV_FS_PR_EX_RATES_DATUM_REC_">[19]Import!$B$386:$F$386</definedName>
    <definedName name="FS_F_VW_02_37469_4_37525_VW__JV_FS_BIDDERS_">[5]Import!$B$463:$L$463</definedName>
    <definedName name="FS_F_VW_02_37469_4_41464_BX__JV_FS_BIDDERS_">[5]Import!$B$465:$L$465</definedName>
    <definedName name="FS_F_VW_02_37469_4_41464_EUR__JV_FS_PR_EX_RATES_DATUM_REC_">[5]Import!$B$364:$F$364</definedName>
    <definedName name="FS_F_VW_02_37469_4_41464_USD__JV_FS_PR_EX_RATES_DATUM_REC_">[19]Import!$B$388:$F$388</definedName>
    <definedName name="FS_F_VW_02_37469_4_5083__JV_FS_ANGEBOTSUEBERSICHT_">[5]Import!$B$79:$D$79</definedName>
    <definedName name="FS_F_VW_02_37469_4_5083__JV_FS_AVG_PRICE_">[5]Import!$B$102:$F$102</definedName>
    <definedName name="FS_F_VW_02_37469_4_5083_66__JV_FS_REC_">[5]Import!$B$532:$Q$532</definedName>
    <definedName name="FS_F_VW_02_37469_4_5083_EUR__JV_FS_PR_EX_RATES_DATUM_REC_">[5]Import!$B$351:$F$351</definedName>
    <definedName name="FS_F_VW_02_37469_4_5083_IT__JV_FS_BIDDERS_">[5]Import!$B$460:$L$460</definedName>
    <definedName name="FS_F_VW_02_37469_4_5083_USD__JV_FS_PR_EX_RATES_DATUM_REC_">[19]Import!$B$364:$F$364</definedName>
    <definedName name="FS_F_VW_02_37469_4_51506_66__JV_FS_REC_">[5]Import!$B$537:$Q$537</definedName>
    <definedName name="FS_F_VW_02_37469_4_51506_EUR__JV_FS_PR_EX_RATES_DATUM_REC_">[5]Import!$B$365:$F$365</definedName>
    <definedName name="FS_F_VW_02_37469_4_51506_MX__JV_FS_BIDDERS_">[5]Import!$B$459:$L$459</definedName>
    <definedName name="FS_F_VW_02_37469_4_51506_USD__JV_FS_PR_EX_RATES_DATUM_REC_">[19]Import!$B$390:$F$390</definedName>
    <definedName name="FS_F_VW_02_37469_4_54824_66__JV_FS_REC_">[5]Import!$B$538:$Q$538</definedName>
    <definedName name="FS_F_VW_02_37469_4_54824_EUR__JV_FS_PR_EX_RATES_DATUM_REC_">[5]Import!$B$366:$F$366</definedName>
    <definedName name="FS_F_VW_02_37469_4_54824_USD__JV_FS_PR_EX_RATES_DATUM_REC_">[19]Import!$B$392:$F$392</definedName>
    <definedName name="FS_F_VW_02_37469_4_54824_VW__JV_FS_BIDDERS_">[5]Import!$B$464:$L$464</definedName>
    <definedName name="FS_F_VW_02_37469_4_6231__JV_FS_ANGEBOTSUEBERSICHT_">[5]Import!$B$77:$D$77</definedName>
    <definedName name="FS_F_VW_02_37469_4_6231__JV_FS_AVG_PRICE_">[5]Import!$B$103:$F$103</definedName>
    <definedName name="FS_F_VW_02_37469_4_6231__JV_FS_BWERTSHEET_">[5]Import!$B$179:$AH$179</definedName>
    <definedName name="FS_F_VW_02_37469_4_6231__JV_FS_COMPARISON_">[5]Import!$B$139:$S$139</definedName>
    <definedName name="FS_F_VW_02_37469_4_6231__JV_FS_REC_LIEF_">[5]Import!$B$562:$P$562</definedName>
    <definedName name="FS_F_VW_02_37469_4_6231__JV_FS_RV_LTERM_PNACHLASS_">[5]Import!$B$159:$X$159</definedName>
    <definedName name="FS_F_VW_02_37469_4_6231_66__JV_FS_REC_">[5]Import!$B$533:$Q$533</definedName>
    <definedName name="FS_F_VW_02_37469_4_6231_EUR__JV_FS_PR_EX_RATES_DATUM_REC_">[5]Import!$B$352:$F$352</definedName>
    <definedName name="FS_F_VW_02_37469_4_6231_USD__JV_FS_PR_EX_RATES_DATUM_REC_">[5]Import!$B$353:$F$353</definedName>
    <definedName name="FS_F_VW_02_37469_4_6231_VW__JV_FS_BIDDERS_">[5]Import!$B$453:$L$453</definedName>
    <definedName name="FS_F_VW_02_37469_4_6238_EUR__JV_FS_PR_EX_RATES_DATUM_REC_">[5]Import!$B$354:$F$354</definedName>
    <definedName name="FS_F_VW_02_37469_4_6238_USD__JV_FS_PR_EX_RATES_DATUM_REC_">[19]Import!$B$368:$F$368</definedName>
    <definedName name="FS_F_VW_02_37469_4_6238_VW__JV_FS_BIDDERS_">[5]Import!$B$456:$L$456</definedName>
    <definedName name="FS_F_VW_02_37469_4_6270_66__JV_FS_REC_">[5]Import!$B$534:$Q$534</definedName>
    <definedName name="FS_F_VW_02_37469_4_6270_EUR__JV_FS_PR_EX_RATES_DATUM_REC_">[5]Import!$B$355:$F$355</definedName>
    <definedName name="FS_F_VW_02_37469_4_6270_SK__JV_FS_BIDDERS_">[5]Import!$B$462:$L$462</definedName>
    <definedName name="FS_F_VW_02_37469_4_6270_USD__JV_FS_PR_EX_RATES_DATUM_REC_">[19]Import!$B$370:$F$370</definedName>
    <definedName name="FS_F_VW_02_37469_4_66__JV_FS_BEDARFE_">[5]Import!$B$47:$E$47</definedName>
    <definedName name="FS_F_VW_02_37469_4_66_20505__JV_FS_BEDARFE_PREISE_QUOTE_">[5]Import!$B$33:$L$33</definedName>
    <definedName name="FS_F_VW_02_37469_4_66_261__JV_FS_BEDARFE_PREISE_QUOTE_">[5]Import!$B$31:$L$31</definedName>
    <definedName name="FS_F_VW_02_37469_4_66_6231__JV_FS_BEDARFE_PREISE_QUOTE_">[5]Import!$B$32:$L$32</definedName>
    <definedName name="FS_F_VW_02_37469_4_6820_EUR__JV_FS_PR_EX_RATES_DATUM_REC_">[5]Import!$B$356:$F$356</definedName>
    <definedName name="FS_F_VW_02_37469_4_6820_MX__JV_FS_BIDDERS_">[5]Import!$B$452:$L$452</definedName>
    <definedName name="FS_F_VW_02_37469_4_6820_USD__JV_FS_PR_EX_RATES_DATUM_REC_">[19]Import!$B$372:$F$372</definedName>
    <definedName name="FS_F_VW_02_37469_4_7767_EUR__JV_FS_PR_EX_RATES_DATUM_REC_">[5]Import!$B$357:$F$357</definedName>
    <definedName name="FS_F_VW_02_37469_4_7767_USD__JV_FS_PR_EX_RATES_DATUM_REC_">[19]Import!$B$374:$F$374</definedName>
    <definedName name="FS_F_VW_02_37469_4_7767_VW__JV_FS_BIDDERS_">[5]Import!$B$448:$L$448</definedName>
    <definedName name="FS_F_VW_02_37469_4_845_EUR__JV_FS_PR_EX_RATES_DATUM_REC_">[5]Import!$B$350:$F$350</definedName>
    <definedName name="FS_F_VW_02_37469_4_845_USD__JV_FS_PR_EX_RATES_DATUM_REC_">[19]Import!$B$362:$F$362</definedName>
    <definedName name="FS_F_VW_02_37469_4_845_VW__JV_FS_BIDDERS_">[5]Import!$B$457:$L$457</definedName>
    <definedName name="FS_F_VW_02_37469_4_EUR_12686__JV_FS_PR_EX_RATES_DATUM_COMP_">[5]Import!$B$261:$F$261</definedName>
    <definedName name="FS_F_VW_02_37469_4_EUR_13362__JV_FS_PR_EX_RATES_DATUM_COMP_">[5]Import!$B$251:$F$251</definedName>
    <definedName name="FS_F_VW_02_37469_4_EUR_17631__JV_FS_PR_EX_RATES_DATUM_COMP_">[5]Import!$B$249:$F$249</definedName>
    <definedName name="FS_F_VW_02_37469_4_EUR_190__JV_FS_PR_EX_RATES_DATUM_COMP_">[5]Import!$B$246:$F$246</definedName>
    <definedName name="FS_F_VW_02_37469_4_EUR_20505__JV_FS_PR_EX_RATES_DATUM_COMP_">[5]Import!$B$262:$F$262</definedName>
    <definedName name="FS_F_VW_02_37469_4_EUR_261__JV_FS_PR_EX_RATES_DATUM_COMP_">[5]Import!$B$255:$F$255</definedName>
    <definedName name="FS_F_VW_02_37469_4_EUR_26946__JV_FS_PR_EX_RATES_DATUM_COMP_">[5]Import!$B$263:$F$263</definedName>
    <definedName name="FS_F_VW_02_37469_4_EUR_359__JV_FS_PR_EX_RATES_DATUM_COMP_">[5]Import!$B$253:$F$253</definedName>
    <definedName name="FS_F_VW_02_37469_4_EUR_37525__JV_FS_PR_EX_RATES_DATUM_COMP_">[5]Import!$B$264:$F$264</definedName>
    <definedName name="FS_F_VW_02_37469_4_EUR_41464__JV_FS_PR_EX_RATES_DATUM_COMP_">[5]Import!$B$247:$F$247</definedName>
    <definedName name="FS_F_VW_02_37469_4_EUR_5083__JV_FS_PR_EX_RATES_DATUM_COMP_">[5]Import!$B$248:$F$248</definedName>
    <definedName name="FS_F_VW_02_37469_4_EUR_51506__JV_FS_PR_EX_RATES_DATUM_COMP_">[5]Import!$B$252:$F$252</definedName>
    <definedName name="FS_F_VW_02_37469_4_EUR_54824__JV_FS_PR_EX_RATES_DATUM_COMP_">[5]Import!$B$265:$F$265</definedName>
    <definedName name="FS_F_VW_02_37469_4_EUR_6231__JV_FS_PR_EX_RATES_DATUM_COMP_">[5]Import!$B$257:$F$257</definedName>
    <definedName name="FS_F_VW_02_37469_4_EUR_6238__JV_FS_PR_EX_RATES_DATUM_COMP_">[5]Import!$B$259:$F$259</definedName>
    <definedName name="FS_F_VW_02_37469_4_EUR_6270__JV_FS_PR_EX_RATES_DATUM_COMP_">[5]Import!$B$254:$F$254</definedName>
    <definedName name="FS_F_VW_02_37469_4_EUR_6820__JV_FS_PR_EX_RATES_DATUM_COMP_">[5]Import!$B$250:$F$250</definedName>
    <definedName name="FS_F_VW_02_37469_4_EUR_7767__JV_FS_PR_EX_RATES_DATUM_COMP_">[5]Import!$B$260:$F$260</definedName>
    <definedName name="FS_F_VW_02_37469_4_EUR_845__JV_FS_PR_EX_RATES_DATUM_COMP_">[5]Import!$B$256:$F$256</definedName>
    <definedName name="FS_F_VW_02_37469_4_USD_12686__JV_FS_PR_EX_RATES_DATUM_COMP_">[19]Import!$B$265:$F$265</definedName>
    <definedName name="FS_F_VW_02_37469_4_USD_13362__JV_FS_PR_EX_RATES_DATUM_COMP_">[19]Import!$B$247:$F$247</definedName>
    <definedName name="FS_F_VW_02_37469_4_USD_17631__JV_FS_PR_EX_RATES_DATUM_COMP_">[19]Import!$B$243:$F$243</definedName>
    <definedName name="FS_F_VW_02_37469_4_USD_190__JV_FS_PR_EX_RATES_DATUM_COMP_">[19]Import!$B$237:$F$237</definedName>
    <definedName name="FS_F_VW_02_37469_4_USD_20505__JV_FS_PR_EX_RATES_DATUM_COMP_">[19]Import!$B$267:$F$267</definedName>
    <definedName name="FS_F_VW_02_37469_4_USD_261__JV_FS_PR_EX_RATES_DATUM_COMP_">[19]Import!$B$255:$F$255</definedName>
    <definedName name="FS_F_VW_02_37469_4_USD_26946__JV_FS_PR_EX_RATES_DATUM_COMP_">[19]Import!$B$269:$F$269</definedName>
    <definedName name="FS_F_VW_02_37469_4_USD_359__JV_FS_PR_EX_RATES_DATUM_COMP_">[19]Import!$B$251:$F$251</definedName>
    <definedName name="FS_F_VW_02_37469_4_USD_37525__JV_FS_PR_EX_RATES_DATUM_COMP_">[19]Import!$B$271:$F$271</definedName>
    <definedName name="FS_F_VW_02_37469_4_USD_41464__JV_FS_PR_EX_RATES_DATUM_COMP_">[19]Import!$B$239:$F$239</definedName>
    <definedName name="FS_F_VW_02_37469_4_USD_5083__JV_FS_PR_EX_RATES_DATUM_COMP_">[19]Import!$B$241:$F$241</definedName>
    <definedName name="FS_F_VW_02_37469_4_USD_51506__JV_FS_PR_EX_RATES_DATUM_COMP_">[19]Import!$B$249:$F$249</definedName>
    <definedName name="FS_F_VW_02_37469_4_USD_54824__JV_FS_PR_EX_RATES_DATUM_COMP_">[19]Import!$B$273:$F$273</definedName>
    <definedName name="FS_F_VW_02_37469_4_USD_6231__JV_FS_PR_EX_RATES_DATUM_COMP_">[5]Import!$B$258:$F$258</definedName>
    <definedName name="FS_F_VW_02_37469_4_USD_6238__JV_FS_PR_EX_RATES_DATUM_COMP_">[19]Import!$B$261:$F$261</definedName>
    <definedName name="FS_F_VW_02_37469_4_USD_6270__JV_FS_PR_EX_RATES_DATUM_COMP_">[19]Import!$B$253:$F$253</definedName>
    <definedName name="FS_F_VW_02_37469_4_USD_6820__JV_FS_PR_EX_RATES_DATUM_COMP_">[19]Import!$B$245:$F$245</definedName>
    <definedName name="FS_F_VW_02_37469_4_USD_7767__JV_FS_PR_EX_RATES_DATUM_COMP_">[19]Import!$B$263:$F$263</definedName>
    <definedName name="FS_F_VW_02_37469_4_USD_845__JV_FS_PR_EX_RATES_DATUM_COMP_">[19]Import!$B$257:$F$257</definedName>
    <definedName name="FS_F_VW_02_37469_5__FS_NEUTEILE_">[5]Import!$B$58:$D$58</definedName>
    <definedName name="FS_F_VW_02_37469_5__JV_FS_PRAESENTATIONEN_">[5]Import!$B$10:$AN$10</definedName>
    <definedName name="FS_F_VW_02_37469_5_11__JV_FS_BEDARFE_">[5]Import!$B$48:$E$48</definedName>
    <definedName name="FS_F_VW_02_37469_5_11_20505__JV_FS_BEDARFE_PREISE_QUOTE_">[5]Import!$B$36:$L$36</definedName>
    <definedName name="FS_F_VW_02_37469_5_11_261__JV_FS_BEDARFE_PREISE_QUOTE_">[5]Import!$B$34:$L$34</definedName>
    <definedName name="FS_F_VW_02_37469_5_11_6231__JV_FS_BEDARFE_PREISE_QUOTE_">[5]Import!$B$35:$L$35</definedName>
    <definedName name="FS_F_VW_02_37469_5_12686_EUR__JV_FS_PR_EX_RATES_DATUM_REC_">[5]Import!$B$377:$F$377</definedName>
    <definedName name="FS_F_VW_02_37469_5_12686_VW__JV_FS_BIDDERS_">[5]Import!$B$480:$L$480</definedName>
    <definedName name="FS_F_VW_02_37469_5_13362_EUR__JV_FS_PR_EX_RATES_DATUM_REC_">[5]Import!$B$378:$F$378</definedName>
    <definedName name="FS_F_VW_02_37469_5_13362_MX__JV_FS_BIDDERS_">[5]Import!$B$477:$L$477</definedName>
    <definedName name="FS_F_VW_02_37469_5_17631_EUR__JV_FS_PR_EX_RATES_DATUM_REC_">[5]Import!$B$379:$F$379</definedName>
    <definedName name="FS_F_VW_02_37469_5_17631_JP__JV_FS_BIDDERS_">[5]Import!$B$469:$L$469</definedName>
    <definedName name="FS_F_VW_02_37469_5_190_BX__JV_FS_BIDDERS_">[5]Import!$B$473:$L$473</definedName>
    <definedName name="FS_F_VW_02_37469_5_190_EUR__JV_FS_PR_EX_RATES_DATUM_REC_">[5]Import!$B$367:$F$367</definedName>
    <definedName name="FS_F_VW_02_37469_5_20505__JV_FS_ANGEBOTSUEBERSICHT_">[5]Import!$B$80:$D$80</definedName>
    <definedName name="FS_F_VW_02_37469_5_20505__JV_FS_AVG_PRICE_">[5]Import!$B$108:$F$108</definedName>
    <definedName name="FS_F_VW_02_37469_5_20505__JV_FS_BWERTSHEET_">[5]Import!$B$183:$AH$183</definedName>
    <definedName name="FS_F_VW_02_37469_5_20505__JV_FS_COMPARISON_">[5]Import!$B$143:$S$143</definedName>
    <definedName name="FS_F_VW_02_37469_5_20505__JV_FS_REC_LIEF_">[5]Import!$B$566:$P$566</definedName>
    <definedName name="FS_F_VW_02_37469_5_20505__JV_FS_RV_LTERM_PNACHLASS_">[5]Import!$B$163:$X$163</definedName>
    <definedName name="FS_F_VW_02_37469_5_20505_11__JV_FS_REC_">[5]Import!$B$543:$Q$543</definedName>
    <definedName name="FS_F_VW_02_37469_5_20505_EUR__JV_FS_PR_EX_RATES_DATUM_REC_">[5]Import!$B$380:$F$380</definedName>
    <definedName name="FS_F_VW_02_37469_5_20505_VW__JV_FS_BIDDERS_">[5]Import!$B$470:$L$470</definedName>
    <definedName name="FS_F_VW_02_37469_5_261__JV_FS_ANGEBOTSUEBERSICHT_">[5]Import!$B$82:$D$82</definedName>
    <definedName name="FS_F_VW_02_37469_5_261__JV_FS_AVG_PRICE_">[5]Import!$B$105:$F$105</definedName>
    <definedName name="FS_F_VW_02_37469_5_261__JV_FS_BWERTSHEET_">[5]Import!$B$181:$AH$181</definedName>
    <definedName name="FS_F_VW_02_37469_5_261__JV_FS_COMPARISON_">[5]Import!$B$141:$S$141</definedName>
    <definedName name="FS_F_VW_02_37469_5_261__JV_FS_REC_LIEF_">[5]Import!$B$564:$P$564</definedName>
    <definedName name="FS_F_VW_02_37469_5_261__JV_FS_RV_LTERM_PNACHLASS_">[5]Import!$B$161:$X$161</definedName>
    <definedName name="FS_F_VW_02_37469_5_261_11__JV_FS_REC_">[5]Import!$B$539:$Q$539</definedName>
    <definedName name="FS_F_VW_02_37469_5_261_EUR__JV_FS_PR_EX_RATES_DATUM_REC_">[5]Import!$B$368:$F$368</definedName>
    <definedName name="FS_F_VW_02_37469_5_261_VW__JV_FS_BIDDERS_">[5]Import!$B$474:$L$474</definedName>
    <definedName name="FS_F_VW_02_37469_5_26946_11__JV_FS_REC_">[5]Import!$B$544:$Q$544</definedName>
    <definedName name="FS_F_VW_02_37469_5_26946_EUR__JV_FS_PR_EX_RATES_DATUM_REC_">[5]Import!$B$381:$F$381</definedName>
    <definedName name="FS_F_VW_02_37469_5_26946_VW__JV_FS_BIDDERS_">[5]Import!$B$485:$L$485</definedName>
    <definedName name="FS_F_VW_02_37469_5_359_EUR__JV_FS_PR_EX_RATES_DATUM_REC_">[5]Import!$B$369:$F$369</definedName>
    <definedName name="FS_F_VW_02_37469_5_359_SK__JV_FS_BIDDERS_">[5]Import!$B$468:$L$468</definedName>
    <definedName name="FS_F_VW_02_37469_5_37525_EUR__JV_FS_PR_EX_RATES_DATUM_REC_">[5]Import!$B$382:$F$382</definedName>
    <definedName name="FS_F_VW_02_37469_5_37525_VW__JV_FS_BIDDERS_">[5]Import!$B$482:$L$482</definedName>
    <definedName name="FS_F_VW_02_37469_5_41464_BX__JV_FS_BIDDERS_">[5]Import!$B$484:$L$484</definedName>
    <definedName name="FS_F_VW_02_37469_5_41464_EUR__JV_FS_PR_EX_RATES_DATUM_REC_">[5]Import!$B$383:$F$383</definedName>
    <definedName name="FS_F_VW_02_37469_5_5083__JV_FS_ANGEBOTSUEBERSICHT_">[5]Import!$B$83:$D$83</definedName>
    <definedName name="FS_F_VW_02_37469_5_5083__JV_FS_AVG_PRICE_">[5]Import!$B$106:$F$106</definedName>
    <definedName name="FS_F_VW_02_37469_5_5083_11__JV_FS_REC_">[5]Import!$B$540:$Q$540</definedName>
    <definedName name="FS_F_VW_02_37469_5_5083_EUR__JV_FS_PR_EX_RATES_DATUM_REC_">[5]Import!$B$371:$F$371</definedName>
    <definedName name="FS_F_VW_02_37469_5_5083_IT__JV_FS_BIDDERS_">[5]Import!$B$479:$L$479</definedName>
    <definedName name="FS_F_VW_02_37469_5_51506_11__JV_FS_REC_">[5]Import!$B$545:$Q$545</definedName>
    <definedName name="FS_F_VW_02_37469_5_51506_EUR__JV_FS_PR_EX_RATES_DATUM_REC_">[5]Import!$B$384:$F$384</definedName>
    <definedName name="FS_F_VW_02_37469_5_51506_MX__JV_FS_BIDDERS_">[5]Import!$B$478:$L$478</definedName>
    <definedName name="FS_F_VW_02_37469_5_54824_11__JV_FS_REC_">[5]Import!$B$546:$Q$546</definedName>
    <definedName name="FS_F_VW_02_37469_5_54824_EUR__JV_FS_PR_EX_RATES_DATUM_REC_">[5]Import!$B$385:$F$385</definedName>
    <definedName name="FS_F_VW_02_37469_5_54824_VW__JV_FS_BIDDERS_">[5]Import!$B$483:$L$483</definedName>
    <definedName name="FS_F_VW_02_37469_5_6231__JV_FS_ANGEBOTSUEBERSICHT_">[5]Import!$B$81:$D$81</definedName>
    <definedName name="FS_F_VW_02_37469_5_6231__JV_FS_AVG_PRICE_">[5]Import!$B$107:$F$107</definedName>
    <definedName name="FS_F_VW_02_37469_5_6231__JV_FS_BWERTSHEET_">[5]Import!$B$182:$AH$182</definedName>
    <definedName name="FS_F_VW_02_37469_5_6231__JV_FS_COMPARISON_">[5]Import!$B$142:$S$142</definedName>
    <definedName name="FS_F_VW_02_37469_5_6231__JV_FS_REC_LIEF_">[5]Import!$B$565:$P$565</definedName>
    <definedName name="FS_F_VW_02_37469_5_6231__JV_FS_RV_LTERM_PNACHLASS_">[5]Import!$B$162:$X$162</definedName>
    <definedName name="FS_F_VW_02_37469_5_6231_11__JV_FS_REC_">[5]Import!$B$541:$Q$541</definedName>
    <definedName name="FS_F_VW_02_37469_5_6231_EUR__JV_FS_PR_EX_RATES_DATUM_REC_">[5]Import!$B$372:$F$372</definedName>
    <definedName name="FS_F_VW_02_37469_5_6231_VW__JV_FS_BIDDERS_">[5]Import!$B$472:$L$472</definedName>
    <definedName name="FS_F_VW_02_37469_5_6238_EUR__JV_FS_PR_EX_RATES_DATUM_REC_">[5]Import!$B$373:$F$373</definedName>
    <definedName name="FS_F_VW_02_37469_5_6238_VW__JV_FS_BIDDERS_">[5]Import!$B$475:$L$475</definedName>
    <definedName name="FS_F_VW_02_37469_5_6270_11__JV_FS_REC_">[5]Import!$B$542:$Q$542</definedName>
    <definedName name="FS_F_VW_02_37469_5_6270_EUR__JV_FS_PR_EX_RATES_DATUM_REC_">[5]Import!$B$374:$F$374</definedName>
    <definedName name="FS_F_VW_02_37469_5_6270_SK__JV_FS_BIDDERS_">[5]Import!$B$481:$L$481</definedName>
    <definedName name="FS_F_VW_02_37469_5_6820_EUR__JV_FS_PR_EX_RATES_DATUM_REC_">[5]Import!$B$375:$F$375</definedName>
    <definedName name="FS_F_VW_02_37469_5_6820_MX__JV_FS_BIDDERS_">[5]Import!$B$471:$L$471</definedName>
    <definedName name="FS_F_VW_02_37469_5_7767_EUR__JV_FS_PR_EX_RATES_DATUM_REC_">[5]Import!$B$376:$F$376</definedName>
    <definedName name="FS_F_VW_02_37469_5_7767_VW__JV_FS_BIDDERS_">[5]Import!$B$467:$L$467</definedName>
    <definedName name="FS_F_VW_02_37469_5_845_EUR__JV_FS_PR_EX_RATES_DATUM_REC_">[5]Import!$B$370:$F$370</definedName>
    <definedName name="FS_F_VW_02_37469_5_845_VW__JV_FS_BIDDERS_">[5]Import!$B$476:$L$476</definedName>
    <definedName name="FS_F_VW_02_37469_5_EUR_12686__JV_FS_PR_EX_RATES_DATUM_COMP_">[5]Import!$B$280:$F$280</definedName>
    <definedName name="FS_F_VW_02_37469_5_EUR_13362__JV_FS_PR_EX_RATES_DATUM_COMP_">[5]Import!$B$271:$F$271</definedName>
    <definedName name="FS_F_VW_02_37469_5_EUR_17631__JV_FS_PR_EX_RATES_DATUM_COMP_">[5]Import!$B$269:$F$269</definedName>
    <definedName name="FS_F_VW_02_37469_5_EUR_190__JV_FS_PR_EX_RATES_DATUM_COMP_">[5]Import!$B$266:$F$266</definedName>
    <definedName name="FS_F_VW_02_37469_5_EUR_20505__JV_FS_PR_EX_RATES_DATUM_COMP_">[5]Import!$B$281:$F$281</definedName>
    <definedName name="FS_F_VW_02_37469_5_EUR_261__JV_FS_PR_EX_RATES_DATUM_COMP_">[5]Import!$B$275:$F$275</definedName>
    <definedName name="FS_F_VW_02_37469_5_EUR_26946__JV_FS_PR_EX_RATES_DATUM_COMP_">[5]Import!$B$282:$F$282</definedName>
    <definedName name="FS_F_VW_02_37469_5_EUR_359__JV_FS_PR_EX_RATES_DATUM_COMP_">[5]Import!$B$273:$F$273</definedName>
    <definedName name="FS_F_VW_02_37469_5_EUR_37525__JV_FS_PR_EX_RATES_DATUM_COMP_">[5]Import!$B$283:$F$283</definedName>
    <definedName name="FS_F_VW_02_37469_5_EUR_41464__JV_FS_PR_EX_RATES_DATUM_COMP_">[5]Import!$B$267:$F$267</definedName>
    <definedName name="FS_F_VW_02_37469_5_EUR_5083__JV_FS_PR_EX_RATES_DATUM_COMP_">[5]Import!$B$268:$F$268</definedName>
    <definedName name="FS_F_VW_02_37469_5_EUR_51506__JV_FS_PR_EX_RATES_DATUM_COMP_">[5]Import!$B$272:$F$272</definedName>
    <definedName name="FS_F_VW_02_37469_5_EUR_54824__JV_FS_PR_EX_RATES_DATUM_COMP_">[5]Import!$B$284:$F$284</definedName>
    <definedName name="FS_F_VW_02_37469_5_EUR_6231__JV_FS_PR_EX_RATES_DATUM_COMP_">[5]Import!$B$277:$F$277</definedName>
    <definedName name="FS_F_VW_02_37469_5_EUR_6238__JV_FS_PR_EX_RATES_DATUM_COMP_">[5]Import!$B$278:$F$278</definedName>
    <definedName name="FS_F_VW_02_37469_5_EUR_6270__JV_FS_PR_EX_RATES_DATUM_COMP_">[5]Import!$B$274:$F$274</definedName>
    <definedName name="FS_F_VW_02_37469_5_EUR_6820__JV_FS_PR_EX_RATES_DATUM_COMP_">[5]Import!$B$270:$F$270</definedName>
    <definedName name="FS_F_VW_02_37469_5_EUR_7767__JV_FS_PR_EX_RATES_DATUM_COMP_">[5]Import!$B$279:$F$279</definedName>
    <definedName name="FS_F_VW_02_37469_5_EUR_845__JV_FS_PR_EX_RATES_DATUM_COMP_">[5]Import!$B$276:$F$276</definedName>
    <definedName name="FS_NEUTEILE.FS_NR">[5]Import!$B$52:$B$58</definedName>
    <definedName name="FS_NEUTEILE.FS_POSITION">[5]Import!$C$52:$C$58</definedName>
    <definedName name="FS_NEUTEILE.VERSION">[5]Import!$D$52:$D$58</definedName>
    <definedName name="Function" localSheetId="5">#REF!</definedName>
    <definedName name="Function" localSheetId="3">#REF!</definedName>
    <definedName name="Function">#REF!</definedName>
    <definedName name="GG" localSheetId="5">#REF!</definedName>
    <definedName name="GG" localSheetId="3">#REF!</definedName>
    <definedName name="GG">#REF!</definedName>
    <definedName name="hh" localSheetId="5">#REF!</definedName>
    <definedName name="hh" localSheetId="3">#REF!</definedName>
    <definedName name="hh">#REF!</definedName>
    <definedName name="II" localSheetId="5">#REF!</definedName>
    <definedName name="II" localSheetId="3">#REF!</definedName>
    <definedName name="II">#REF!</definedName>
    <definedName name="INDEX" localSheetId="5">#REF!</definedName>
    <definedName name="INDEX" localSheetId="3">#REF!</definedName>
    <definedName name="INDEX">#REF!</definedName>
    <definedName name="Individual" localSheetId="5">#REF!</definedName>
    <definedName name="Individual" localSheetId="3">#REF!</definedName>
    <definedName name="Individual">#REF!</definedName>
    <definedName name="ITL" localSheetId="5">#REF!</definedName>
    <definedName name="ITL" localSheetId="3">#REF!</definedName>
    <definedName name="ITL">#REF!</definedName>
    <definedName name="JIN" localSheetId="5">#REF!</definedName>
    <definedName name="JIN" localSheetId="3">#REF!</definedName>
    <definedName name="JIN">#REF!</definedName>
    <definedName name="JKL" localSheetId="5">#REF!</definedName>
    <definedName name="JKL" localSheetId="3">#REF!</definedName>
    <definedName name="JKL">#REF!</definedName>
    <definedName name="JV_FS_ANGEBOTSUEBERSICHT.FS_POSITION">[5]Import!$B$62:$B$83</definedName>
    <definedName name="JV_FS_ANGEBOTSUEBERSICHT.LIEF_ID">[5]Import!$C$62:$C$83</definedName>
    <definedName name="JV_FS_ANGEBOTSUEBERSICHT.NAME">[5]Import!$D$62:$D$83</definedName>
    <definedName name="JV_FS_AVG_PRICE.DM_AVG_APREIS">[5]Import!$D$87:$D$108</definedName>
    <definedName name="JV_FS_AVG_PRICE.DM_AVG_BPREIS">[5]Import!$E$87:$E$108</definedName>
    <definedName name="JV_FS_AVG_PRICE.FS_POSITION">[5]Import!$B$87:$B$108</definedName>
    <definedName name="JV_FS_AVG_PRICE.LIEF_ID">[5]Import!$C$87:$C$108</definedName>
    <definedName name="JV_FS_AVG_PRICE.LPT_ID">[5]Import!$F$87:$F$108</definedName>
    <definedName name="JV_FS_BAUSTUFE_ANGEBOTE_WAE.DM_TEILEPREIS">[5]Import!$E$112:$E$113</definedName>
    <definedName name="JV_FS_BAUSTUFE_ANGEBOTE_WAE.DM_WERKZEUGKOSTEN">[5]Import!$D$112:$D$113</definedName>
    <definedName name="JV_FS_BAUSTUFE_ANGEBOTE_WAE.FS_POSITION">[5]Import!$B$112:$B$113</definedName>
    <definedName name="JV_FS_BAUSTUFE_ANGEBOTE_WAE.STUFE">[5]Import!$C$112:$C$113</definedName>
    <definedName name="JV_FS_BEDARFE.BEDARF">[5]Import!$E$40:$E$48</definedName>
    <definedName name="JV_FS_BEDARFE.FS_POSITION">[5]Import!$B$40:$B$48</definedName>
    <definedName name="JV_FS_BEDARFE.WERK_ID">[5]Import!$C$40:$C$48</definedName>
    <definedName name="JV_FS_BEDARFE.WERKSNAME">[5]Import!$D$40:$D$48</definedName>
    <definedName name="JV_FS_BEDARFE_PREISE_QUOTE.BEDARF">[5]Import!$G$14:$G$36</definedName>
    <definedName name="JV_FS_BEDARFE_PREISE_QUOTE.DM_APREIS">[5]Import!$E$14:$E$36</definedName>
    <definedName name="JV_FS_BEDARFE_PREISE_QUOTE.DM_BPREIS">[5]Import!$F$14:$F$36</definedName>
    <definedName name="JV_FS_BEDARFE_PREISE_QUOTE.FS_POSITION">[5]Import!$B$14:$B$36</definedName>
    <definedName name="JV_FS_BEDARFE_PREISE_QUOTE.LIEF_ID">[5]Import!$D$14:$D$36</definedName>
    <definedName name="JV_FS_BEDARFE_PREISE_QUOTE.LPT_ID">[5]Import!$L$14:$L$36</definedName>
    <definedName name="JV_FS_BEDARFE_PREISE_QUOTE.PRODSTANDORT">[5]Import!$J$14:$J$36</definedName>
    <definedName name="JV_FS_BEDARFE_PREISE_QUOTE.QUOTE_PROZENT">[5]Import!$K$14:$K$36</definedName>
    <definedName name="JV_FS_BEDARFE_PREISE_QUOTE.SOP_DATUM">[5]Import!$I$14:$I$36</definedName>
    <definedName name="JV_FS_BEDARFE_PREISE_QUOTE.WERK_ID">[5]Import!$C$14:$C$36</definedName>
    <definedName name="JV_FS_BEDARFE_PREISE_QUOTE.WERKSNAME">[5]Import!$H$14:$H$36</definedName>
    <definedName name="JV_FS_BIDDERS.DECLINED">[18]Import!$K$389:$K$485</definedName>
    <definedName name="JV_FS_BIDDERS.FS_POSITION">[5]Import!$B$389:$B$485</definedName>
    <definedName name="JV_FS_BIDDERS.ID">[5]Import!$I$389:$I$485</definedName>
    <definedName name="JV_FS_BIDDERS.LIEF_ID">[5]Import!$C$389:$C$485</definedName>
    <definedName name="JV_FS_BIDDERS.LIEFNAME">[18]Import!$D$389:$D$485</definedName>
    <definedName name="JV_FS_BIDDERS.LND_KB_LAND">[18]Import!$E$389:$E$485</definedName>
    <definedName name="JV_FS_BIDDERS.NAME">[5]Import!$H$389:$H$485</definedName>
    <definedName name="JV_FS_BIDDERS.NO_SUPPLIER">[18]Import!$L$389:$L$485</definedName>
    <definedName name="JV_FS_BIDDERS.OFFER_STATUS_ID">[5]Import!$F$389:$F$485</definedName>
    <definedName name="JV_FS_BIDDERS.QUOTED">[18]Import!$J$389:$J$485</definedName>
    <definedName name="JV_FS_BIDDERS.STATUS">[5]Import!$G$389:$G$485</definedName>
    <definedName name="JV_FS_BWERTSHEET.AVG_APREIS0">[5]Import!$H$167:$H$183</definedName>
    <definedName name="JV_FS_BWERTSHEET.BARWERT">[5]Import!$W$167:$W$183</definedName>
    <definedName name="JV_FS_BWERTSHEET.DM_AVG_PROTOPREIS">[5]Import!$L$167:$L$183</definedName>
    <definedName name="JV_FS_BWERTSHEET.ENTWICKLUNGSKOSTEN">[5]Import!$AH$167:$AH$183</definedName>
    <definedName name="JV_FS_BWERTSHEET.FS_POSITION">[5]Import!$B$167:$B$183</definedName>
    <definedName name="JV_FS_BWERTSHEET.FT_APREIS">[5]Import!$F$167:$F$183</definedName>
    <definedName name="JV_FS_BWERTSHEET.FT_BPREIS">[5]Import!$G$167:$G$183</definedName>
    <definedName name="JV_FS_BWERTSHEET.INVEST">[5]Import!$M$167:$M$183</definedName>
    <definedName name="JV_FS_BWERTSHEET.INVEST_SAVING">[5]Import!$X$167:$X$183</definedName>
    <definedName name="JV_FS_BWERTSHEET.INVEST_TARGET">[5]Import!$K$167:$K$183</definedName>
    <definedName name="JV_FS_BWERTSHEET.INVEST_WKZ">[5]Import!$N$167:$N$183</definedName>
    <definedName name="JV_FS_BWERTSHEET.LIEF_ID">[5]Import!$C$167:$C$183</definedName>
    <definedName name="JV_FS_BWERTSHEET.LOG_KOST">[5]Import!$I$167:$I$183</definedName>
    <definedName name="JV_FS_BWERTSHEET.NAME">[5]Import!$E$167:$E$183</definedName>
    <definedName name="JV_FS_BWERTSHEET.REDUCTION_1">[5]Import!$O$167:$O$183</definedName>
    <definedName name="JV_FS_BWERTSHEET.REDUCTION_2">[5]Import!$P$167:$P$183</definedName>
    <definedName name="JV_FS_BWERTSHEET.REDUCTION_3">[5]Import!$Q$167:$Q$183</definedName>
    <definedName name="JV_FS_BWERTSHEET.REDUCTION_4">[5]Import!$R$167:$R$183</definedName>
    <definedName name="JV_FS_BWERTSHEET.REDUCTION_5">[5]Import!$S$167:$S$183</definedName>
    <definedName name="JV_FS_BWERTSHEET.REDUCTION_6">[5]Import!$T$167:$T$183</definedName>
    <definedName name="JV_FS_BWERTSHEET.REDUCTION_7">[5]Import!$U$167:$U$183</definedName>
    <definedName name="JV_FS_BWERTSHEET.REDUCTION_8">[5]Import!$V$167:$V$183</definedName>
    <definedName name="JV_FS_BWERTSHEET.SAVING_OVER_LIFE">[5]Import!$AG$167:$AG$183</definedName>
    <definedName name="JV_FS_BWERTSHEET.SAVING_PA0">[5]Import!$Y$167:$Y$183</definedName>
    <definedName name="JV_FS_BWERTSHEET.SAVING_PA1">[5]Import!$Z$167:$Z$183</definedName>
    <definedName name="JV_FS_BWERTSHEET.SAVING_PA2">[5]Import!$AA$167:$AA$183</definedName>
    <definedName name="JV_FS_BWERTSHEET.SAVING_PA3">[5]Import!$AB$167:$AB$183</definedName>
    <definedName name="JV_FS_BWERTSHEET.SAVING_PA4">[5]Import!$AC$167:$AC$183</definedName>
    <definedName name="JV_FS_BWERTSHEET.SAVING_PA5">[5]Import!$AD$167:$AD$183</definedName>
    <definedName name="JV_FS_BWERTSHEET.SAVING_PA6">[5]Import!$AE$167:$AE$183</definedName>
    <definedName name="JV_FS_BWERTSHEET.SAVING_PA7">[5]Import!$AF$167:$AF$183</definedName>
    <definedName name="JV_FS_BWERTSHEET.SOP_BASIS">[5]Import!$D$167:$D$183</definedName>
    <definedName name="JV_FS_BWERTSHEET.ZOLL">[5]Import!$J$167:$J$183</definedName>
    <definedName name="JV_FS_COMPARISON.BEARB_GEWICHT">[5]Import!$J$127:$J$143</definedName>
    <definedName name="JV_FS_COMPARISON.DM_AVG_APREIS">[5]Import!$M$127:$M$143</definedName>
    <definedName name="JV_FS_COMPARISON.DM_AVG_BPREIS">[5]Import!$N$127:$N$143</definedName>
    <definedName name="JV_FS_COMPARISON.DM_AVG_PROTOPREIS">[5]Import!$O$127:$O$143</definedName>
    <definedName name="JV_FS_COMPARISON.DM_WERKZEUGKOSTEN">[5]Import!$P$127:$P$143</definedName>
    <definedName name="JV_FS_COMPARISON.FS_POSITION">[5]Import!$B$127:$B$143</definedName>
    <definedName name="JV_FS_COMPARISON.INVESTMENT">[5]Import!$G$127:$G$143</definedName>
    <definedName name="JV_FS_COMPARISON.LIEF_ID">[5]Import!$R$127:$R$143</definedName>
    <definedName name="JV_FS_COMPARISON.LIEF_NAME_PROD">[5]Import!$C$127:$C$143</definedName>
    <definedName name="JV_FS_COMPARISON.LND_KB_LAND">[5]Import!$K$127:$K$143</definedName>
    <definedName name="JV_FS_COMPARISON.MATPREIS_JE_TEIL">[5]Import!$I$127:$I$143</definedName>
    <definedName name="JV_FS_COMPARISON.NAME">[5]Import!$Q$127:$Q$143</definedName>
    <definedName name="JV_FS_COMPARISON.RATING_FE">[5]Import!$F$127:$F$143</definedName>
    <definedName name="JV_FS_COMPARISON.RATING_LOGISTIK">[5]Import!$D$127:$D$143</definedName>
    <definedName name="JV_FS_COMPARISON.RATING_QUALITAET">[5]Import!$E$127:$E$143</definedName>
    <definedName name="JV_FS_COMPARISON.ROHGEWICHT">[5]Import!$H$127:$H$143</definedName>
    <definedName name="JV_FS_COMPARISON.ROHMAT_PREIS_ANGEB">[5]Import!$S$127:$S$143</definedName>
    <definedName name="JV_FS_COMPARISON.SUM_QUOTE">[5]Import!$L$127:$L$143</definedName>
    <definedName name="JV_FS_PR_EX_RATES_DATUM_COMP.DATUM">[5]Import!$E$187:$E$284</definedName>
    <definedName name="JV_FS_PR_EX_RATES_DATUM_COMP.FS_POSITION">[5]Import!$B$187:$B$284</definedName>
    <definedName name="JV_FS_PR_EX_RATES_DATUM_COMP.LIEF_ID">[5]Import!$F$187:$F$284</definedName>
    <definedName name="JV_FS_PR_EX_RATES_DATUM_COMP.RATE">[5]Import!$D$187:$D$284</definedName>
    <definedName name="JV_FS_PR_EX_RATES_DATUM_COMP.WAE_ID">[5]Import!$C$187:$C$284</definedName>
    <definedName name="JV_FS_PR_EX_RATES_DATUM_REC.DATUM">[5]Import!$F$288:$F$385</definedName>
    <definedName name="JV_FS_PR_EX_RATES_DATUM_REC.FS_POSITION">[5]Import!$B$288:$B$385</definedName>
    <definedName name="JV_FS_PR_EX_RATES_DATUM_REC.LIEF_ID">[5]Import!$C$288:$C$385</definedName>
    <definedName name="JV_FS_PR_EX_RATES_DATUM_REC.RATE">[5]Import!$E$288:$E$385</definedName>
    <definedName name="JV_FS_PR_EX_RATES_DATUM_REC.WAE_ID">[5]Import!$D$288:$D$385</definedName>
    <definedName name="JV_FS_PRAESENTATIONEN.AVG_LAP">[5]Import!$AJ$4:$AJ$10</definedName>
    <definedName name="JV_FS_PRAESENTATIONEN.BEMERKUNG_RECOM">[5]Import!$AF$4:$AF$10</definedName>
    <definedName name="JV_FS_PRAESENTATIONEN.CARS_PA">[5]Import!$AB$4:$AB$10</definedName>
    <definedName name="JV_FS_PRAESENTATIONEN.COMMODITY">[5]Import!$AD$4:$AD$10</definedName>
    <definedName name="JV_FS_PRAESENTATIONEN.CSC_DATUM">[5]Import!$Y$4:$Y$10</definedName>
    <definedName name="JV_FS_PRAESENTATIONEN.FRUEHEST_SOP">[5]Import!$L$4:$L$10</definedName>
    <definedName name="JV_FS_PRAESENTATIONEN.FS_NACHNAME">[5]Import!$J$4:$J$10</definedName>
    <definedName name="JV_FS_PRAESENTATIONEN.FS_NR">[5]Import!$B$4:$B$10</definedName>
    <definedName name="JV_FS_PRAESENTATIONEN.FS_POSITION">[5]Import!$C$4:$C$10</definedName>
    <definedName name="JV_FS_PRAESENTATIONEN.FT_APREIS">[5]Import!$O$4:$O$10</definedName>
    <definedName name="JV_FS_PRAESENTATIONEN.FT_BPREIS">[5]Import!$P$4:$P$10</definedName>
    <definedName name="JV_FS_PRAESENTATIONEN.FT_VSI">[5]Import!$AL$4:$AL$10</definedName>
    <definedName name="JV_FS_PRAESENTATIONEN.GEWICHTSTARGET">[5]Import!$W$4:$W$10</definedName>
    <definedName name="JV_FS_PRAESENTATIONEN.INVESTITIONSTARGET">[5]Import!$T$4:$T$10</definedName>
    <definedName name="JV_FS_PRAESENTATIONEN.KALK_MODEL">[5]Import!$AK$4:$AK$10</definedName>
    <definedName name="JV_FS_PRAESENTATIONEN.KONDITIONS_ID">[5]Import!$AM$4:$AM$10</definedName>
    <definedName name="JV_FS_PRAESENTATIONEN.KONSTUKTEUR">[5]Import!$H$4:$H$10</definedName>
    <definedName name="JV_FS_PRAESENTATIONEN.LEB_NACHNAME">[5]Import!$K$4:$K$10</definedName>
    <definedName name="JV_FS_PRAESENTATIONEN.LIFETIME">[5]Import!$M$4:$M$10</definedName>
    <definedName name="JV_FS_PRAESENTATIONEN.LT_APREIS">[5]Import!$Q$4:$Q$10</definedName>
    <definedName name="JV_FS_PRAESENTATIONEN.LT_BPREIS">[5]Import!$R$4:$R$10</definedName>
    <definedName name="JV_FS_PRAESENTATIONEN.LT_INVEST">[5]Import!$S$4:$S$10</definedName>
    <definedName name="JV_FS_PRAESENTATIONEN.LT_PROTOTYP_PARTS">[5]Import!$U$4:$U$10</definedName>
    <definedName name="JV_FS_PRAESENTATIONEN.LT_PROTOTYP_TOOLING">[5]Import!$V$4:$V$10</definedName>
    <definedName name="JV_FS_PRAESENTATIONEN.MATERIAL">[5]Import!$AH$4:$AH$10</definedName>
    <definedName name="JV_FS_PRAESENTATIONEN.PRAES_WAE_ID">[5]Import!$Z$4:$Z$10</definedName>
    <definedName name="JV_FS_PRAESENTATIONEN.PREMEETING_DATUM">[5]Import!$X$4:$X$10</definedName>
    <definedName name="JV_FS_PRAESENTATIONEN.PROJECTS">[5]Import!$AG$4:$AG$10</definedName>
    <definedName name="JV_FS_PRAESENTATIONEN.STATUS">[5]Import!$AI$4:$AI$10</definedName>
    <definedName name="JV_FS_PRAESENTATIONEN.STK_SUMME">[5]Import!$AE$4:$AE$10</definedName>
    <definedName name="JV_FS_PRAESENTATIONEN.TEILE_BEZ">[5]Import!$D$4:$D$10</definedName>
    <definedName name="JV_FS_PRAESENTATIONEN.TEILE_BEZ_ENGL">[5]Import!$E$4:$E$10</definedName>
    <definedName name="JV_FS_PRAESENTATIONEN.TEILE_JE_FZG">[5]Import!$G$4:$G$10</definedName>
    <definedName name="JV_FS_PRAESENTATIONEN.TEILENUMMER">[5]Import!$F$4:$F$10</definedName>
    <definedName name="JV_FS_PRAESENTATIONEN.VERSION">[5]Import!$AN$4:$AN$10</definedName>
    <definedName name="JV_FS_PRAESENTATIONEN.VERTRAGSART">[5]Import!$AC$4:$AC$10</definedName>
    <definedName name="JV_FS_PRAESENTATIONEN.VOLUME">[5]Import!$AA$4:$AA$10</definedName>
    <definedName name="JV_FS_PRAESENTATIONEN.WSTG">[5]Import!$I$4:$I$10</definedName>
    <definedName name="JV_FS_PRAESENTATIONEN.ZEICHNUNGSDATUM">[5]Import!$N$4:$N$10</definedName>
    <definedName name="JV_FS_REC.BEDARF">[5]Import!$G$489:$G$546</definedName>
    <definedName name="JV_FS_REC.DM_APREIS">[5]Import!$J$489:$J$546</definedName>
    <definedName name="JV_FS_REC.DM_BPREIS">[5]Import!$K$489:$K$546</definedName>
    <definedName name="JV_FS_REC.FS_NR">[5]Import!$B$489:$B$546</definedName>
    <definedName name="JV_FS_REC.FS_POSITION">[5]Import!$C$489:$C$546</definedName>
    <definedName name="JV_FS_REC.INVESTMENT">[5]Import!$M$489:$M$546</definedName>
    <definedName name="JV_FS_REC.LIEF_ID">[5]Import!$D$489:$D$546</definedName>
    <definedName name="JV_FS_REC.LIEF_NAME_PROD">[5]Import!$H$489:$H$546</definedName>
    <definedName name="JV_FS_REC.LND_KB_LAND">[5]Import!$I$489:$I$546</definedName>
    <definedName name="JV_FS_REC.LOG_KONZEPT">[5]Import!$F$489:$F$546</definedName>
    <definedName name="JV_FS_REC.LPT_ID">[5]Import!$N$489:$N$546</definedName>
    <definedName name="JV_FS_REC.QUOTE_PROZENT">[5]Import!$L$489:$L$546</definedName>
    <definedName name="JV_FS_REC.TURNOVER">[5]Import!$O$489:$O$546</definedName>
    <definedName name="JV_FS_REC.VERSION">[5]Import!$Q$489:$Q$546</definedName>
    <definedName name="JV_FS_REC.WERK_ID">[5]Import!$E$489:$E$546</definedName>
    <definedName name="JV_FS_REC.WERKSNAME">[5]Import!$P$489:$P$546</definedName>
    <definedName name="JV_FS_REC_LIEF.AVG_PROTOPREIS">[5]Import!$F$550:$F$566</definedName>
    <definedName name="JV_FS_REC_LIEF.DM_WERKZEUGKOSTEN">[5]Import!$E$550:$E$566</definedName>
    <definedName name="JV_FS_REC_LIEF.ENTWICKLUNGSKOSTEN">[5]Import!$P$550:$P$566</definedName>
    <definedName name="JV_FS_REC_LIEF.FS_POSITION">[5]Import!$B$550:$B$566</definedName>
    <definedName name="JV_FS_REC_LIEF.LIEF_ID">[5]Import!$C$550:$C$566</definedName>
    <definedName name="JV_FS_REC_LIEF.R1">[5]Import!$H$550:$H$566</definedName>
    <definedName name="JV_FS_REC_LIEF.R2">[5]Import!$I$550:$I$566</definedName>
    <definedName name="JV_FS_REC_LIEF.R3">[5]Import!$J$550:$J$566</definedName>
    <definedName name="JV_FS_REC_LIEF.R4">[5]Import!$K$550:$K$566</definedName>
    <definedName name="JV_FS_REC_LIEF.R5">[5]Import!$L$550:$L$566</definedName>
    <definedName name="JV_FS_REC_LIEF.R6">[5]Import!$M$550:$M$566</definedName>
    <definedName name="JV_FS_REC_LIEF.R7">[5]Import!$N$550:$N$566</definedName>
    <definedName name="JV_FS_REC_LIEF.R8">[5]Import!$O$550:$O$566</definedName>
    <definedName name="JV_FS_REC_LIEF.SOP">[5]Import!$G$550:$G$566</definedName>
    <definedName name="JV_FS_REC_LIEF.STK_SUMME">[5]Import!$D$550:$D$566</definedName>
    <definedName name="JV_FS_REC_SAVING.FRUEHEST_SOP">[5]Import!$C$570:$C$571</definedName>
    <definedName name="JV_FS_REC_SAVING.FS_POSITION">[5]Import!$B$570:$B$571</definedName>
    <definedName name="JV_FS_REC_SAVING.SAV_PA0">[5]Import!$E$570:$E$571</definedName>
    <definedName name="JV_FS_REC_SAVING.SAV_PA1">[5]Import!$F$570:$F$571</definedName>
    <definedName name="JV_FS_REC_SAVING.SAV_PA2">[5]Import!$G$570:$G$571</definedName>
    <definedName name="JV_FS_REC_SAVING.SAV_PA3">[5]Import!$H$570:$H$571</definedName>
    <definedName name="JV_FS_REC_SAVING.SAV_PA4">[5]Import!$I$570:$I$571</definedName>
    <definedName name="JV_FS_REC_SAVING.SAV_PA5">[5]Import!$J$570:$J$571</definedName>
    <definedName name="JV_FS_REC_SAVING.SAV_PA6">[5]Import!$K$570:$K$571</definedName>
    <definedName name="JV_FS_REC_SAVING.SAV_PA7">[5]Import!$L$570:$L$571</definedName>
    <definedName name="JV_FS_REC_SAVING.SOP_BASIS">[5]Import!$D$570:$D$571</definedName>
    <definedName name="JV_FS_REC_SAVING.TOTAL_SAVING_OVER_LIFE">[5]Import!$M$570:$M$571</definedName>
    <definedName name="JV_FS_RV_AVG_PROTODATA.DM_AVG_PROTOPREIS">[5]Import!$D$122:$D$123</definedName>
    <definedName name="JV_FS_RV_AVG_PROTODATA.DM_WERKZEUGKOSTEN">[5]Import!$E$122:$E$123</definedName>
    <definedName name="JV_FS_RV_AVG_PROTODATA.FS_POSITION">[5]Import!$B$122:$B$123</definedName>
    <definedName name="JV_FS_RV_AVG_PROTODATA.LIEF_ID">[5]Import!$C$122:$C$123</definedName>
    <definedName name="JV_FS_RV_LTERM_PNACHLASS.BJAHR1">[5]Import!$E$147:$E$163</definedName>
    <definedName name="JV_FS_RV_LTERM_PNACHLASS.BJAHR2">[5]Import!$G$147:$G$163</definedName>
    <definedName name="JV_FS_RV_LTERM_PNACHLASS.BJAHR3">[5]Import!$I$147:$I$163</definedName>
    <definedName name="JV_FS_RV_LTERM_PNACHLASS.BJAHR4">[5]Import!$K$147:$K$163</definedName>
    <definedName name="JV_FS_RV_LTERM_PNACHLASS.BJAHR5">[5]Import!$M$147:$M$163</definedName>
    <definedName name="JV_FS_RV_LTERM_PNACHLASS.BJAHR6">[5]Import!$O$147:$O$163</definedName>
    <definedName name="JV_FS_RV_LTERM_PNACHLASS.BJAHR7">[5]Import!$Q$147:$Q$163</definedName>
    <definedName name="JV_FS_RV_LTERM_PNACHLASS.BJAHR8">[5]Import!$S$147:$S$163</definedName>
    <definedName name="JV_FS_RV_LTERM_PNACHLASS.ENTWICKLUNGSKOSTEN">[5]Import!$X$147:$X$163</definedName>
    <definedName name="JV_FS_RV_LTERM_PNACHLASS.FS_POSITION">[5]Import!$B$147:$B$163</definedName>
    <definedName name="JV_FS_RV_LTERM_PNACHLASS.INVESTITIONEN">[5]Import!$U$147:$U$163</definedName>
    <definedName name="JV_FS_RV_LTERM_PNACHLASS.LIEF_ID">[5]Import!$C$147:$C$163</definedName>
    <definedName name="JV_FS_RV_LTERM_PNACHLASS.LIEF_NAME_PROD">[5]Import!$D$147:$D$163</definedName>
    <definedName name="JV_FS_RV_LTERM_PNACHLASS.PROTO_KOSTEN">[5]Import!$W$147:$W$163</definedName>
    <definedName name="JV_FS_RV_LTERM_PNACHLASS.REDUCTION_1">[5]Import!$F$147:$F$163</definedName>
    <definedName name="JV_FS_RV_LTERM_PNACHLASS.REDUCTION_2">[5]Import!$H$147:$H$163</definedName>
    <definedName name="JV_FS_RV_LTERM_PNACHLASS.REDUCTION_3">[5]Import!$J$147:$J$163</definedName>
    <definedName name="JV_FS_RV_LTERM_PNACHLASS.REDUCTION_4">[5]Import!$L$147:$L$163</definedName>
    <definedName name="JV_FS_RV_LTERM_PNACHLASS.REDUCTION_5">[5]Import!$N$147:$N$163</definedName>
    <definedName name="JV_FS_RV_LTERM_PNACHLASS.REDUCTION_6">[5]Import!$P$147:$P$163</definedName>
    <definedName name="JV_FS_RV_LTERM_PNACHLASS.REDUCTION_7">[5]Import!$R$147:$R$163</definedName>
    <definedName name="JV_FS_RV_LTERM_PNACHLASS.REDUCTION_8">[5]Import!$T$147:$T$163</definedName>
    <definedName name="JV_FS_RV_LTERM_PNACHLASS.TURNOVER_OVER_LIFE">[5]Import!$V$147:$V$163</definedName>
    <definedName name="L" localSheetId="5">#REF!</definedName>
    <definedName name="L" localSheetId="3">#REF!</definedName>
    <definedName name="L">[12]협조전!#REF!</definedName>
    <definedName name="LARGE" localSheetId="5">#REF!</definedName>
    <definedName name="LARGE" localSheetId="3">#REF!</definedName>
    <definedName name="LARGE">#REF!</definedName>
    <definedName name="Mischpreis1" localSheetId="5">#REF!</definedName>
    <definedName name="Mischpreis1" localSheetId="3">#REF!</definedName>
    <definedName name="Mischpreis1">#REF!</definedName>
    <definedName name="Mischpreis2" localSheetId="5">#REF!</definedName>
    <definedName name="Mischpreis2" localSheetId="3">#REF!</definedName>
    <definedName name="Mischpreis2">#REF!</definedName>
    <definedName name="Mischpreis3" localSheetId="5">#REF!</definedName>
    <definedName name="Mischpreis3" localSheetId="3">#REF!</definedName>
    <definedName name="Mischpreis3">#REF!</definedName>
    <definedName name="Mischpreis4" localSheetId="5">#REF!</definedName>
    <definedName name="Mischpreis4" localSheetId="3">#REF!</definedName>
    <definedName name="Mischpreis4">#REF!</definedName>
    <definedName name="Model_ID">[6]Model!$A$4:$A$43</definedName>
    <definedName name="Mq" localSheetId="5">#REF!</definedName>
    <definedName name="Mq" localSheetId="3">#REF!</definedName>
    <definedName name="Mq">[20]GRACE!#REF!</definedName>
    <definedName name="M행" localSheetId="5">#REF!</definedName>
    <definedName name="M행" localSheetId="3">#REF!</definedName>
    <definedName name="M행">#REF!</definedName>
    <definedName name="NEWCODE" localSheetId="5">#REF!</definedName>
    <definedName name="NEWCODE" localSheetId="3">#REF!</definedName>
    <definedName name="NEWCODE">#REF!</definedName>
    <definedName name="nime" localSheetId="5" hidden="1">#REF!</definedName>
    <definedName name="nime" localSheetId="3" hidden="1">#REF!</definedName>
    <definedName name="nime" hidden="1">#REF!</definedName>
    <definedName name="N행" localSheetId="5">#REF!</definedName>
    <definedName name="N행" localSheetId="3">#REF!</definedName>
    <definedName name="N행">#REF!</definedName>
    <definedName name="O행" localSheetId="5">#REF!</definedName>
    <definedName name="O행" localSheetId="3">#REF!</definedName>
    <definedName name="O행">#REF!</definedName>
    <definedName name="plant" localSheetId="5">#REF!</definedName>
    <definedName name="plant" localSheetId="3">#REF!</definedName>
    <definedName name="plant">#REF!</definedName>
    <definedName name="PLANTS" localSheetId="5">#REF!</definedName>
    <definedName name="PLANTS" localSheetId="3">#REF!</definedName>
    <definedName name="PLANTS">#REF!</definedName>
    <definedName name="PNPrinciple" localSheetId="5">#REF!</definedName>
    <definedName name="PNPrinciple" localSheetId="3">#REF!</definedName>
    <definedName name="PNPrinciple">[8]Constant!#REF!</definedName>
    <definedName name="prem" localSheetId="5">#REF!</definedName>
    <definedName name="prem" localSheetId="3">#REF!</definedName>
    <definedName name="prem">#REF!</definedName>
    <definedName name="_xlnm.Print_Area" localSheetId="4">副驾焊接底支架降本前!$A$1:$BB$26</definedName>
    <definedName name="_xlnm.Print_Area" localSheetId="1">驾驶员座椅总成首页!$A$1:$AA$71</definedName>
    <definedName name="_xlnm.Print_Area" localSheetId="2">靠背泡沫!$A$1:$AZ$11</definedName>
    <definedName name="_xlnm.Print_Area" localSheetId="5">主边调角器!$A$1:$AZ$18</definedName>
    <definedName name="_xlnm.Print_Area" localSheetId="3">座垫泡沫!$A$1:$AY$9</definedName>
    <definedName name="PRINT_AREA_MI" localSheetId="5">#REF!</definedName>
    <definedName name="PRINT_AREA_MI" localSheetId="3">#REF!</definedName>
    <definedName name="PRINT_AREA_MI">'[21]RD제품개발투자비(매가)'!#REF!</definedName>
    <definedName name="_xlnm.Print_Titles" localSheetId="4">副驾焊接底支架降本前!$9:$9</definedName>
    <definedName name="_xlnm.Print_Titles" localSheetId="5">主边调角器!$8:$9</definedName>
    <definedName name="PROJECT명" localSheetId="5">#REF!</definedName>
    <definedName name="PROJECT명" localSheetId="3">#REF!</definedName>
    <definedName name="PROJECT명">#REF!</definedName>
    <definedName name="PROTO" localSheetId="5">#REF!</definedName>
    <definedName name="PROTO" localSheetId="3">#REF!</definedName>
    <definedName name="PROTO">#REF!</definedName>
    <definedName name="PROTO1" localSheetId="5">#REF!</definedName>
    <definedName name="PROTO1" localSheetId="3">#REF!</definedName>
    <definedName name="PROTO1">#REF!</definedName>
    <definedName name="PV_Cost_Tot">[10]Worksheet!$Q$63</definedName>
    <definedName name="PV_Cost_Tot_Mkt">[10]Worksheet!$R$63</definedName>
    <definedName name="PV_Grand_Total" localSheetId="5">#REF!</definedName>
    <definedName name="PV_Grand_Total" localSheetId="3">#REF!</definedName>
    <definedName name="PV_Grand_Total">#REF!</definedName>
    <definedName name="PV_Grand_Total_Mkt" localSheetId="5">#REF!</definedName>
    <definedName name="PV_Grand_Total_Mkt" localSheetId="3">#REF!</definedName>
    <definedName name="PV_Grand_Total_Mkt">#REF!</definedName>
    <definedName name="P행" localSheetId="5">#REF!</definedName>
    <definedName name="P행" localSheetId="3">#REF!</definedName>
    <definedName name="P행">#REF!</definedName>
    <definedName name="Q행" localSheetId="5">#REF!</definedName>
    <definedName name="Q행" localSheetId="3">#REF!</definedName>
    <definedName name="Q행">#REF!</definedName>
    <definedName name="Retest_Percent" localSheetId="5">#REF!</definedName>
    <definedName name="Retest_Percent" localSheetId="3">#REF!</definedName>
    <definedName name="Retest_Percent">#REF!</definedName>
    <definedName name="Retest_Tot" localSheetId="5">#REF!</definedName>
    <definedName name="Retest_Tot" localSheetId="3">#REF!</definedName>
    <definedName name="Retest_Tot">#REF!</definedName>
    <definedName name="Retest_Tot_Mkt" localSheetId="5">#REF!</definedName>
    <definedName name="Retest_Tot_Mkt" localSheetId="3">#REF!</definedName>
    <definedName name="Retest_Tot_Mkt">#REF!</definedName>
    <definedName name="R행" localSheetId="5">#REF!</definedName>
    <definedName name="R행" localSheetId="3">#REF!</definedName>
    <definedName name="R행">#REF!</definedName>
    <definedName name="SMALL" localSheetId="5">#REF!</definedName>
    <definedName name="SMALL" localSheetId="3">#REF!</definedName>
    <definedName name="SMALL">#REF!</definedName>
    <definedName name="SPEED_D170" localSheetId="5">#REF!</definedName>
    <definedName name="SPEED_D170" localSheetId="3">#REF!</definedName>
    <definedName name="SPEED_D170">#REF!</definedName>
    <definedName name="SSRR">[22]기안!$A$43</definedName>
    <definedName name="S행" localSheetId="5">#REF!</definedName>
    <definedName name="S행" localSheetId="3">#REF!</definedName>
    <definedName name="S행">#REF!</definedName>
    <definedName name="Total_DV_and_PV_Testing" localSheetId="5">#REF!</definedName>
    <definedName name="Total_DV_and_PV_Testing" localSheetId="3">#REF!</definedName>
    <definedName name="Total_DV_and_PV_Testing">#REF!</definedName>
    <definedName name="Total_DV_and_PV_Testing_Mkt" localSheetId="5">#REF!</definedName>
    <definedName name="Total_DV_and_PV_Testing_Mkt" localSheetId="3">#REF!</definedName>
    <definedName name="Total_DV_and_PV_Testing_Mkt">#REF!</definedName>
    <definedName name="T행" localSheetId="5">#REF!</definedName>
    <definedName name="T행" localSheetId="3">#REF!</definedName>
    <definedName name="T행">#REF!</definedName>
    <definedName name="unit" localSheetId="5">#REF!</definedName>
    <definedName name="unit" localSheetId="3">#REF!</definedName>
    <definedName name="unit">#REF!</definedName>
    <definedName name="uu" localSheetId="5">#REF!</definedName>
    <definedName name="uu" localSheetId="3">#REF!</definedName>
    <definedName name="uu">#REF!</definedName>
    <definedName name="U행" localSheetId="5">#REF!</definedName>
    <definedName name="U행" localSheetId="3">#REF!</definedName>
    <definedName name="U행">#REF!</definedName>
    <definedName name="V_FS_BAUSTUFE_VORGABEN_STK.FS_POSITION">[5]Import!$B$117:$B$118</definedName>
    <definedName name="V_FS_BAUSTUFE_VORGABEN_STK.STUECKZAHL">[5]Import!$D$117:$D$118</definedName>
    <definedName name="V_FS_BAUSTUFE_VORGABEN_STK.STUFE">[5]Import!$C$117:$C$118</definedName>
    <definedName name="Visualisierung">[5]Import!$K$389:$K$485</definedName>
    <definedName name="VV" localSheetId="5">#REF!</definedName>
    <definedName name="VV" localSheetId="3">#REF!</definedName>
    <definedName name="VV">#REF!</definedName>
    <definedName name="V행" localSheetId="5">#REF!</definedName>
    <definedName name="V행" localSheetId="3">#REF!</definedName>
    <definedName name="V행">#REF!</definedName>
    <definedName name="W" localSheetId="5">#REF!</definedName>
    <definedName name="W" localSheetId="3">#REF!</definedName>
    <definedName name="W">#REF!</definedName>
    <definedName name="Werk011" localSheetId="5">#REF!</definedName>
    <definedName name="Werk011" localSheetId="3">#REF!</definedName>
    <definedName name="Werk011">#REF!</definedName>
    <definedName name="Werk012" localSheetId="5">#REF!</definedName>
    <definedName name="Werk012" localSheetId="3">#REF!</definedName>
    <definedName name="Werk012">#REF!</definedName>
    <definedName name="Werk013" localSheetId="5">#REF!</definedName>
    <definedName name="Werk013" localSheetId="3">#REF!</definedName>
    <definedName name="Werk013">#REF!</definedName>
    <definedName name="Werk014" localSheetId="5">#REF!</definedName>
    <definedName name="Werk014" localSheetId="3">#REF!</definedName>
    <definedName name="Werk014">#REF!</definedName>
    <definedName name="Werk021" localSheetId="5">#REF!</definedName>
    <definedName name="Werk021" localSheetId="3">#REF!</definedName>
    <definedName name="Werk021">#REF!</definedName>
    <definedName name="Werk022" localSheetId="5">#REF!</definedName>
    <definedName name="Werk022" localSheetId="3">#REF!</definedName>
    <definedName name="Werk022">#REF!</definedName>
    <definedName name="Werk023" localSheetId="5">#REF!</definedName>
    <definedName name="Werk023" localSheetId="3">#REF!</definedName>
    <definedName name="Werk023">#REF!</definedName>
    <definedName name="Werk024" localSheetId="5">#REF!</definedName>
    <definedName name="Werk024" localSheetId="3">#REF!</definedName>
    <definedName name="Werk024">#REF!</definedName>
    <definedName name="Werk031" localSheetId="5">#REF!</definedName>
    <definedName name="Werk031" localSheetId="3">#REF!</definedName>
    <definedName name="Werk031">#REF!</definedName>
    <definedName name="Werk032" localSheetId="5">#REF!</definedName>
    <definedName name="Werk032" localSheetId="3">#REF!</definedName>
    <definedName name="Werk032">#REF!</definedName>
    <definedName name="Werk033" localSheetId="5">#REF!</definedName>
    <definedName name="Werk033" localSheetId="3">#REF!</definedName>
    <definedName name="Werk033">#REF!</definedName>
    <definedName name="Werk034" localSheetId="5">#REF!</definedName>
    <definedName name="Werk034" localSheetId="3">#REF!</definedName>
    <definedName name="Werk034">#REF!</definedName>
    <definedName name="Werk041" localSheetId="5">#REF!</definedName>
    <definedName name="Werk041" localSheetId="3">#REF!</definedName>
    <definedName name="Werk041">#REF!</definedName>
    <definedName name="Werk042" localSheetId="5">#REF!</definedName>
    <definedName name="Werk042" localSheetId="3">#REF!</definedName>
    <definedName name="Werk042">#REF!</definedName>
    <definedName name="Werk043" localSheetId="5">#REF!</definedName>
    <definedName name="Werk043" localSheetId="3">#REF!</definedName>
    <definedName name="Werk043">#REF!</definedName>
    <definedName name="Werk044" localSheetId="5">#REF!</definedName>
    <definedName name="Werk044" localSheetId="3">#REF!</definedName>
    <definedName name="Werk044">#REF!</definedName>
    <definedName name="Werk051" localSheetId="5">#REF!</definedName>
    <definedName name="Werk051" localSheetId="3">#REF!</definedName>
    <definedName name="Werk051">#REF!</definedName>
    <definedName name="Werk052" localSheetId="5">#REF!</definedName>
    <definedName name="Werk052" localSheetId="3">#REF!</definedName>
    <definedName name="Werk052">#REF!</definedName>
    <definedName name="Werk053" localSheetId="5">#REF!</definedName>
    <definedName name="Werk053" localSheetId="3">#REF!</definedName>
    <definedName name="Werk053">#REF!</definedName>
    <definedName name="Werk054" localSheetId="5">#REF!</definedName>
    <definedName name="Werk054" localSheetId="3">#REF!</definedName>
    <definedName name="Werk054">#REF!</definedName>
    <definedName name="Werk061" localSheetId="5">#REF!</definedName>
    <definedName name="Werk061" localSheetId="3">#REF!</definedName>
    <definedName name="Werk061">#REF!</definedName>
    <definedName name="Werk062" localSheetId="5">#REF!</definedName>
    <definedName name="Werk062" localSheetId="3">#REF!</definedName>
    <definedName name="Werk062">#REF!</definedName>
    <definedName name="Werk063" localSheetId="5">#REF!</definedName>
    <definedName name="Werk063" localSheetId="3">#REF!</definedName>
    <definedName name="Werk063">#REF!</definedName>
    <definedName name="Werk064" localSheetId="5">#REF!</definedName>
    <definedName name="Werk064" localSheetId="3">#REF!</definedName>
    <definedName name="Werk064">#REF!</definedName>
    <definedName name="Werk071" localSheetId="5">#REF!</definedName>
    <definedName name="Werk071" localSheetId="3">#REF!</definedName>
    <definedName name="Werk071">#REF!</definedName>
    <definedName name="Werk072" localSheetId="5">#REF!</definedName>
    <definedName name="Werk072" localSheetId="3">#REF!</definedName>
    <definedName name="Werk072">#REF!</definedName>
    <definedName name="Werk073" localSheetId="5">#REF!</definedName>
    <definedName name="Werk073" localSheetId="3">#REF!</definedName>
    <definedName name="Werk073">#REF!</definedName>
    <definedName name="Werk074" localSheetId="5">#REF!</definedName>
    <definedName name="Werk074" localSheetId="3">#REF!</definedName>
    <definedName name="Werk074">#REF!</definedName>
    <definedName name="Werk081" localSheetId="5">#REF!</definedName>
    <definedName name="Werk081" localSheetId="3">#REF!</definedName>
    <definedName name="Werk081">#REF!</definedName>
    <definedName name="Werk082" localSheetId="5">#REF!</definedName>
    <definedName name="Werk082" localSheetId="3">#REF!</definedName>
    <definedName name="Werk082">#REF!</definedName>
    <definedName name="Werk083" localSheetId="5">#REF!</definedName>
    <definedName name="Werk083" localSheetId="3">#REF!</definedName>
    <definedName name="Werk083">#REF!</definedName>
    <definedName name="Werk084" localSheetId="5">#REF!</definedName>
    <definedName name="Werk084" localSheetId="3">#REF!</definedName>
    <definedName name="Werk084">#REF!</definedName>
    <definedName name="Werk091" localSheetId="5">#REF!</definedName>
    <definedName name="Werk091" localSheetId="3">#REF!</definedName>
    <definedName name="Werk091">#REF!</definedName>
    <definedName name="Werk092" localSheetId="5">#REF!</definedName>
    <definedName name="Werk092" localSheetId="3">#REF!</definedName>
    <definedName name="Werk092">#REF!</definedName>
    <definedName name="Werk093" localSheetId="5">#REF!</definedName>
    <definedName name="Werk093" localSheetId="3">#REF!</definedName>
    <definedName name="Werk093">#REF!</definedName>
    <definedName name="Werk094" localSheetId="5">#REF!</definedName>
    <definedName name="Werk094" localSheetId="3">#REF!</definedName>
    <definedName name="Werk094">#REF!</definedName>
    <definedName name="Werk101" localSheetId="5">#REF!</definedName>
    <definedName name="Werk101" localSheetId="3">#REF!</definedName>
    <definedName name="Werk101">#REF!</definedName>
    <definedName name="Werk102" localSheetId="5">#REF!</definedName>
    <definedName name="Werk102" localSheetId="3">#REF!</definedName>
    <definedName name="Werk102">#REF!</definedName>
    <definedName name="Werk103" localSheetId="5">#REF!</definedName>
    <definedName name="Werk103" localSheetId="3">#REF!</definedName>
    <definedName name="Werk103">#REF!</definedName>
    <definedName name="Werk104" localSheetId="5">#REF!</definedName>
    <definedName name="Werk104" localSheetId="3">#REF!</definedName>
    <definedName name="Werk104">#REF!</definedName>
    <definedName name="Werk111" localSheetId="5">#REF!</definedName>
    <definedName name="Werk111" localSheetId="3">#REF!</definedName>
    <definedName name="Werk111">#REF!</definedName>
    <definedName name="Werk112" localSheetId="5">#REF!</definedName>
    <definedName name="Werk112" localSheetId="3">#REF!</definedName>
    <definedName name="Werk112">#REF!</definedName>
    <definedName name="Werk113" localSheetId="5">#REF!</definedName>
    <definedName name="Werk113" localSheetId="3">#REF!</definedName>
    <definedName name="Werk113">#REF!</definedName>
    <definedName name="Werk114" localSheetId="5">#REF!</definedName>
    <definedName name="Werk114" localSheetId="3">#REF!</definedName>
    <definedName name="Werk114">#REF!</definedName>
    <definedName name="Werk121" localSheetId="5">#REF!</definedName>
    <definedName name="Werk121" localSheetId="3">#REF!</definedName>
    <definedName name="Werk121">#REF!</definedName>
    <definedName name="Werk122" localSheetId="5">#REF!</definedName>
    <definedName name="Werk122" localSheetId="3">#REF!</definedName>
    <definedName name="Werk122">#REF!</definedName>
    <definedName name="Werk123" localSheetId="5">#REF!</definedName>
    <definedName name="Werk123" localSheetId="3">#REF!</definedName>
    <definedName name="Werk123">#REF!</definedName>
    <definedName name="Werk124" localSheetId="5">#REF!</definedName>
    <definedName name="Werk124" localSheetId="3">#REF!</definedName>
    <definedName name="Werk124">#REF!</definedName>
    <definedName name="Werk131" localSheetId="5">#REF!</definedName>
    <definedName name="Werk131" localSheetId="3">#REF!</definedName>
    <definedName name="Werk131">#REF!</definedName>
    <definedName name="Werk132" localSheetId="5">#REF!</definedName>
    <definedName name="Werk132" localSheetId="3">#REF!</definedName>
    <definedName name="Werk132">#REF!</definedName>
    <definedName name="Werk133" localSheetId="5">#REF!</definedName>
    <definedName name="Werk133" localSheetId="3">#REF!</definedName>
    <definedName name="Werk133">#REF!</definedName>
    <definedName name="Werk134" localSheetId="5">#REF!</definedName>
    <definedName name="Werk134" localSheetId="3">#REF!</definedName>
    <definedName name="Werk134">#REF!</definedName>
    <definedName name="Werk141" localSheetId="5">#REF!</definedName>
    <definedName name="Werk141" localSheetId="3">#REF!</definedName>
    <definedName name="Werk141">#REF!</definedName>
    <definedName name="Werk142" localSheetId="5">#REF!</definedName>
    <definedName name="Werk142" localSheetId="3">#REF!</definedName>
    <definedName name="Werk142">#REF!</definedName>
    <definedName name="Werk143" localSheetId="5">#REF!</definedName>
    <definedName name="Werk143" localSheetId="3">#REF!</definedName>
    <definedName name="Werk143">#REF!</definedName>
    <definedName name="Werk144" localSheetId="5">#REF!</definedName>
    <definedName name="Werk144" localSheetId="3">#REF!</definedName>
    <definedName name="Werk144">#REF!</definedName>
    <definedName name="ww" localSheetId="5">#REF!</definedName>
    <definedName name="ww" localSheetId="3">#REF!</definedName>
    <definedName name="ww">#REF!</definedName>
    <definedName name="W행" localSheetId="5">#REF!</definedName>
    <definedName name="W행" localSheetId="3">#REF!</definedName>
    <definedName name="W행">#REF!</definedName>
    <definedName name="W행1">#N/A</definedName>
    <definedName name="XG액션" localSheetId="5">#REF!</definedName>
    <definedName name="XG액션" localSheetId="3">#REF!</definedName>
    <definedName name="XG액션">#REF!</definedName>
    <definedName name="xx" localSheetId="5">#REF!</definedName>
    <definedName name="xx" localSheetId="3">#REF!</definedName>
    <definedName name="xx">#REF!</definedName>
    <definedName name="X행" localSheetId="5">#REF!</definedName>
    <definedName name="X행" localSheetId="3">#REF!</definedName>
    <definedName name="X행">#REF!</definedName>
    <definedName name="YEN" localSheetId="5">#REF!</definedName>
    <definedName name="YEN" localSheetId="3">#REF!</definedName>
    <definedName name="YEN">#REF!</definedName>
    <definedName name="yy" localSheetId="5">#REF!</definedName>
    <definedName name="yy" localSheetId="3">#REF!</definedName>
    <definedName name="yy">#REF!</definedName>
    <definedName name="YYY" localSheetId="5">#REF!</definedName>
    <definedName name="YYY" localSheetId="3">#REF!</definedName>
    <definedName name="YYY">#REF!</definedName>
    <definedName name="ZZ" localSheetId="5">#REF!</definedName>
    <definedName name="ZZ" localSheetId="3">#REF!</definedName>
    <definedName name="ZZ">#REF!</definedName>
    <definedName name="기안" localSheetId="5">#REF!</definedName>
    <definedName name="기안" localSheetId="3">#REF!</definedName>
    <definedName name="기안">'[23]2.대외공문'!#REF!</definedName>
    <definedName name="기안3" localSheetId="5">#REF!</definedName>
    <definedName name="기안3" localSheetId="3">#REF!</definedName>
    <definedName name="기안3">#REF!</definedName>
    <definedName name="기안갑" localSheetId="5">#REF!</definedName>
    <definedName name="기안갑" localSheetId="3">#REF!</definedName>
    <definedName name="기안갑">#REF!</definedName>
    <definedName name="기안갑1">#N/A</definedName>
    <definedName name="기안용지" localSheetId="5">#REF!</definedName>
    <definedName name="기안용지" localSheetId="3">#REF!</definedName>
    <definedName name="기안용지">#REF!</definedName>
    <definedName name="기안을" localSheetId="5">#REF!</definedName>
    <definedName name="기안을" localSheetId="3">#REF!</definedName>
    <definedName name="기안을">#REF!</definedName>
    <definedName name="기안을1">#N/A</definedName>
    <definedName name="單位阡원_阡￥" localSheetId="5">#REF!</definedName>
    <definedName name="單位阡원_阡￥" localSheetId="3">#REF!</definedName>
    <definedName name="單位阡원_阡￥">#REF!</definedName>
    <definedName name="ㄴㅇㅎㅇ">#N/A</definedName>
    <definedName name="년도__실적추정은_건설이자_미포" localSheetId="5">#REF!</definedName>
    <definedName name="년도__실적추정은_건설이자_미포" localSheetId="3">#REF!</definedName>
    <definedName name="년도__실적추정은_건설이자_미포">'[24]R&amp;D'!#REF!</definedName>
    <definedName name="解_任_">[3]기안!$A$34</definedName>
    <definedName name="ㄷㅈ">[9]총괄표!$C$2</definedName>
    <definedName name="대회" localSheetId="5">#REF!</definedName>
    <definedName name="대회" localSheetId="3">#REF!</definedName>
    <definedName name="대회">#REF!</definedName>
    <definedName name="라ㅕ화" localSheetId="5">#REF!</definedName>
    <definedName name="라ㅕ화" localSheetId="3">#REF!</definedName>
    <definedName name="라ㅕ화">#REF!</definedName>
    <definedName name="_xlnm.Extract" localSheetId="5">#REF!</definedName>
    <definedName name="_xlnm.Extract" localSheetId="3">#REF!</definedName>
    <definedName name="_xlnm.Extract">#REF!</definedName>
    <definedName name="ㅁ1" localSheetId="5">#REF!</definedName>
    <definedName name="ㅁ1" localSheetId="3">#REF!</definedName>
    <definedName name="ㅁ1">[4]신규DEP!#REF!</definedName>
    <definedName name="ㅁ1430" localSheetId="5">#REF!</definedName>
    <definedName name="ㅁ1430" localSheetId="3">#REF!</definedName>
    <definedName name="ㅁ1430">#REF!</definedName>
    <definedName name="ㅁㅁㅁ" localSheetId="5">#REF!</definedName>
    <definedName name="ㅁㅁㅁ" localSheetId="3">#REF!</definedName>
    <definedName name="ㅁㅁㅁ">'[25]5.세운W-A'!#REF!</definedName>
    <definedName name="모" localSheetId="5">#REF!</definedName>
    <definedName name="모" localSheetId="3">#REF!</definedName>
    <definedName name="모">#REF!</definedName>
    <definedName name="발" localSheetId="5">#REF!</definedName>
    <definedName name="발" localSheetId="3">#REF!</definedName>
    <definedName name="발">#REF!</definedName>
    <definedName name="변경" localSheetId="5">#REF!</definedName>
    <definedName name="변경" localSheetId="3">#REF!</definedName>
    <definedName name="변경">#REF!</definedName>
    <definedName name="부서" localSheetId="5">#REF!</definedName>
    <definedName name="부서" localSheetId="3">#REF!</definedName>
    <definedName name="부서">#REF!</definedName>
    <definedName name="부서별예산" localSheetId="5">#REF!</definedName>
    <definedName name="부서별예산" localSheetId="3">#REF!</definedName>
    <definedName name="부서별예산">#REF!</definedName>
    <definedName name="비교A" localSheetId="5">#REF!</definedName>
    <definedName name="비교A" localSheetId="3">#REF!</definedName>
    <definedName name="비교A">#REF!</definedName>
    <definedName name="ㅅ7" localSheetId="5">#REF!</definedName>
    <definedName name="ㅅ7" localSheetId="3">#REF!</definedName>
    <definedName name="ㅅ7">#REF!</definedName>
    <definedName name="사업투자" localSheetId="5">#REF!</definedName>
    <definedName name="사업투자" localSheetId="3">#REF!</definedName>
    <definedName name="사업투자">#REF!</definedName>
    <definedName name="사업투자1" localSheetId="5">#REF!</definedName>
    <definedName name="사업투자1" localSheetId="3">#REF!</definedName>
    <definedName name="사업투자1">#REF!</definedName>
    <definedName name="엉댜ㄷㅈ" localSheetId="5">#REF!</definedName>
    <definedName name="엉댜ㄷㅈ" localSheetId="3">#REF!</definedName>
    <definedName name="엉댜ㄷㅈ">#REF!</definedName>
    <definedName name="엉댜ㄷㅈ1">#N/A</definedName>
    <definedName name="예산총괄시트설ONLY" localSheetId="5">#REF!</definedName>
    <definedName name="예산총괄시트설ONLY" localSheetId="3">#REF!</definedName>
    <definedName name="예산총괄시트설ONLY">#REF!</definedName>
    <definedName name="장기투자.94.BB" localSheetId="5">#REF!</definedName>
    <definedName name="장기투자.94.BB" localSheetId="3">#REF!</definedName>
    <definedName name="장기투자.94.BB">#REF!</definedName>
    <definedName name="제목" localSheetId="5">#REF!</definedName>
    <definedName name="제목" localSheetId="3">#REF!</definedName>
    <definedName name="제목">#REF!</definedName>
    <definedName name="투자비" localSheetId="5">#REF!</definedName>
    <definedName name="투자비" localSheetId="3">#REF!</definedName>
    <definedName name="투자비">#REF!</definedName>
    <definedName name="허">#N/A</definedName>
    <definedName name="흵____R3_t" localSheetId="5">#REF!</definedName>
    <definedName name="흵____R3_t" localSheetId="3">#REF!</definedName>
    <definedName name="흵____R3_t">#REF!</definedName>
    <definedName name="ㅗㅗㅘㅣㅣㅏ" localSheetId="5">#REF!</definedName>
    <definedName name="ㅗㅗㅘㅣㅣㅏ" localSheetId="3">#REF!</definedName>
    <definedName name="ㅗㅗㅘㅣㅣㅏ">#REF!</definedName>
    <definedName name="ㅘㅎ">#N/A</definedName>
  </definedName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AN10" i="41" l="1"/>
  <c r="G3" i="42"/>
  <c r="G4" i="45"/>
  <c r="J4" i="45"/>
  <c r="K4" i="45" s="1"/>
  <c r="I4" i="37" s="1"/>
  <c r="M4" i="45"/>
  <c r="P4" i="45"/>
  <c r="J4" i="37" s="1"/>
  <c r="J6" i="37" s="1"/>
  <c r="G5" i="45"/>
  <c r="J5" i="45"/>
  <c r="K5" i="45" s="1"/>
  <c r="I5" i="37" s="1"/>
  <c r="M5" i="45"/>
  <c r="P5" i="45"/>
  <c r="J5" i="37" s="1"/>
  <c r="H5" i="45"/>
  <c r="H4" i="45"/>
  <c r="L22" i="39"/>
  <c r="H22" i="39"/>
  <c r="H26" i="40"/>
  <c r="H25" i="40"/>
  <c r="H23" i="40"/>
  <c r="H22" i="40"/>
  <c r="H18" i="40"/>
  <c r="H17" i="40"/>
  <c r="H13" i="40"/>
  <c r="H12" i="40"/>
  <c r="H7" i="40"/>
  <c r="H6" i="40"/>
  <c r="G26" i="43"/>
  <c r="G25" i="43"/>
  <c r="H25" i="43" s="1"/>
  <c r="G23" i="43"/>
  <c r="H22" i="43" s="1"/>
  <c r="G22" i="43"/>
  <c r="G20" i="43"/>
  <c r="G19" i="43"/>
  <c r="G18" i="43"/>
  <c r="G17" i="43"/>
  <c r="G15" i="43"/>
  <c r="G14" i="43"/>
  <c r="G13" i="43"/>
  <c r="G12" i="43"/>
  <c r="G10" i="43"/>
  <c r="G8" i="43"/>
  <c r="G7" i="43"/>
  <c r="G6" i="43"/>
  <c r="G4" i="43"/>
  <c r="G3" i="43"/>
  <c r="H3" i="43" s="1"/>
  <c r="H28" i="43" s="1"/>
  <c r="F5" i="37" s="1"/>
  <c r="G22" i="42"/>
  <c r="H18" i="42" s="1"/>
  <c r="G21" i="42"/>
  <c r="G20" i="42"/>
  <c r="G19" i="42"/>
  <c r="G18" i="42"/>
  <c r="G16" i="42"/>
  <c r="G15" i="42"/>
  <c r="G13" i="42"/>
  <c r="G12" i="42"/>
  <c r="H12" i="42" s="1"/>
  <c r="G10" i="42"/>
  <c r="H10" i="42" s="1"/>
  <c r="H23" i="42" s="1"/>
  <c r="F4" i="37" s="1"/>
  <c r="F6" i="37" s="1"/>
  <c r="G9" i="42"/>
  <c r="G8" i="42"/>
  <c r="G7" i="42"/>
  <c r="G6" i="42"/>
  <c r="G4" i="42"/>
  <c r="BF16" i="44"/>
  <c r="BE16" i="44"/>
  <c r="BD16" i="44"/>
  <c r="BC16" i="44"/>
  <c r="BB16" i="44"/>
  <c r="BF15" i="44"/>
  <c r="BE15" i="44"/>
  <c r="BC15" i="44"/>
  <c r="BB15" i="44"/>
  <c r="AM15" i="44"/>
  <c r="AN15" i="44" s="1"/>
  <c r="BD15" i="44" s="1"/>
  <c r="AC15" i="44"/>
  <c r="BF14" i="44"/>
  <c r="BE14" i="44"/>
  <c r="BC14" i="44"/>
  <c r="BB14" i="44"/>
  <c r="AM14" i="44"/>
  <c r="AN14" i="44" s="1"/>
  <c r="BD14" i="44" s="1"/>
  <c r="AC14" i="44"/>
  <c r="AF14" i="44" s="1"/>
  <c r="BF13" i="44"/>
  <c r="BE13" i="44"/>
  <c r="BC13" i="44"/>
  <c r="BB13" i="44"/>
  <c r="AM13" i="44"/>
  <c r="AC13" i="44"/>
  <c r="AF13" i="44" s="1"/>
  <c r="BF12" i="44"/>
  <c r="BE12" i="44"/>
  <c r="BC12" i="44"/>
  <c r="BB12" i="44"/>
  <c r="AM12" i="44"/>
  <c r="AC12" i="44"/>
  <c r="AF12" i="44" s="1"/>
  <c r="BF11" i="44"/>
  <c r="BE11" i="44"/>
  <c r="BC11" i="44"/>
  <c r="BB11" i="44"/>
  <c r="AM11" i="44"/>
  <c r="AF11" i="44"/>
  <c r="AN11" i="44" s="1"/>
  <c r="BD11" i="44" s="1"/>
  <c r="AC11" i="44"/>
  <c r="BF10" i="44"/>
  <c r="BE10" i="44"/>
  <c r="BC10" i="44"/>
  <c r="BB10" i="44"/>
  <c r="AM10" i="44"/>
  <c r="AN10" i="44" s="1"/>
  <c r="BD10" i="44" s="1"/>
  <c r="AF10" i="44"/>
  <c r="BF9" i="44"/>
  <c r="BE9" i="44"/>
  <c r="BC9" i="44"/>
  <c r="BB9" i="44"/>
  <c r="AN9" i="44"/>
  <c r="BD9" i="44" s="1"/>
  <c r="BF8" i="44"/>
  <c r="BE8" i="44"/>
  <c r="BC8" i="44"/>
  <c r="BB8" i="44"/>
  <c r="AC8" i="44"/>
  <c r="AF8" i="44"/>
  <c r="AN8" i="44" s="1"/>
  <c r="BD8" i="44" s="1"/>
  <c r="BF7" i="44"/>
  <c r="BE7" i="44"/>
  <c r="BC7" i="44"/>
  <c r="BB7" i="44"/>
  <c r="AN7" i="44"/>
  <c r="BD7" i="44"/>
  <c r="BF6" i="44"/>
  <c r="BE6" i="44"/>
  <c r="BE3" i="44" s="1"/>
  <c r="BC6" i="44"/>
  <c r="BB6" i="44"/>
  <c r="AM6" i="44"/>
  <c r="AN6" i="44" s="1"/>
  <c r="BD6" i="44" s="1"/>
  <c r="AC6" i="44"/>
  <c r="AF6" i="44" s="1"/>
  <c r="BF5" i="44"/>
  <c r="BE5" i="44"/>
  <c r="BC5" i="44"/>
  <c r="BC3" i="44" s="1"/>
  <c r="BB5" i="44"/>
  <c r="AD5" i="44"/>
  <c r="AC5" i="44"/>
  <c r="AF5" i="44"/>
  <c r="AN5" i="44" s="1"/>
  <c r="BD5" i="44" s="1"/>
  <c r="BF4" i="44"/>
  <c r="BF3" i="44" s="1"/>
  <c r="BE4" i="44"/>
  <c r="BC4" i="44"/>
  <c r="BB4" i="44"/>
  <c r="BB3" i="44" s="1"/>
  <c r="AM4" i="44"/>
  <c r="AC4" i="44"/>
  <c r="AF4" i="44" s="1"/>
  <c r="AL3" i="44"/>
  <c r="AR3" i="44" s="1"/>
  <c r="H10" i="43"/>
  <c r="AL35" i="41"/>
  <c r="AC35" i="41"/>
  <c r="AF35" i="41"/>
  <c r="AG35" i="41" s="1"/>
  <c r="AO35" i="41"/>
  <c r="AL34" i="41"/>
  <c r="AC34" i="41"/>
  <c r="AF34" i="41"/>
  <c r="AO34" i="41" s="1"/>
  <c r="AL33" i="41"/>
  <c r="AC33" i="41"/>
  <c r="AF33" i="41"/>
  <c r="AG33" i="41"/>
  <c r="AL32" i="41"/>
  <c r="AC32" i="41"/>
  <c r="AF32" i="41" s="1"/>
  <c r="AL31" i="41"/>
  <c r="AC31" i="41"/>
  <c r="AF31" i="41"/>
  <c r="AL30" i="41"/>
  <c r="AC30" i="41"/>
  <c r="AF30" i="41"/>
  <c r="AO30" i="41" s="1"/>
  <c r="AL29" i="41"/>
  <c r="AF29" i="41"/>
  <c r="AG29" i="41"/>
  <c r="AC29" i="41"/>
  <c r="AL28" i="41"/>
  <c r="AF28" i="41"/>
  <c r="AG28" i="41" s="1"/>
  <c r="AN28" i="41"/>
  <c r="AO27" i="41"/>
  <c r="AL27" i="41"/>
  <c r="AF27" i="41"/>
  <c r="AG27" i="41" s="1"/>
  <c r="AL26" i="41"/>
  <c r="AN25" i="41"/>
  <c r="AL25" i="41"/>
  <c r="AG25" i="41"/>
  <c r="AF25" i="41"/>
  <c r="AO25" i="41" s="1"/>
  <c r="AL24" i="41"/>
  <c r="AF24" i="41"/>
  <c r="AG24" i="41" s="1"/>
  <c r="AN24" i="41"/>
  <c r="AN23" i="41"/>
  <c r="AL23" i="41"/>
  <c r="V23" i="41"/>
  <c r="AL22" i="41"/>
  <c r="AF22" i="41"/>
  <c r="AN22" i="41" s="1"/>
  <c r="AL21" i="41"/>
  <c r="AC21" i="41"/>
  <c r="AF21" i="41"/>
  <c r="AO21" i="41" s="1"/>
  <c r="AL20" i="41"/>
  <c r="AC20" i="41"/>
  <c r="AF20" i="41" s="1"/>
  <c r="AL19" i="41"/>
  <c r="AF19" i="41"/>
  <c r="AO19" i="41"/>
  <c r="AL18" i="41"/>
  <c r="AL17" i="41"/>
  <c r="AL16" i="41"/>
  <c r="AG16" i="41"/>
  <c r="AF16" i="41"/>
  <c r="AN16" i="41"/>
  <c r="AN15" i="41"/>
  <c r="AL15" i="41"/>
  <c r="AL14" i="41"/>
  <c r="AC14" i="41"/>
  <c r="AF14" i="41" s="1"/>
  <c r="AL13" i="41"/>
  <c r="AD13" i="41"/>
  <c r="AC13" i="41"/>
  <c r="AL12" i="41"/>
  <c r="AD12" i="41"/>
  <c r="AC12" i="41"/>
  <c r="AF12" i="41"/>
  <c r="AO12" i="41" s="1"/>
  <c r="AL10" i="41"/>
  <c r="AR10" i="41" s="1"/>
  <c r="L20" i="40"/>
  <c r="H20" i="40"/>
  <c r="L15" i="40"/>
  <c r="H15" i="40"/>
  <c r="L19" i="40"/>
  <c r="H19" i="40"/>
  <c r="L13" i="39"/>
  <c r="H13" i="39"/>
  <c r="L26" i="40"/>
  <c r="N25" i="40" s="1"/>
  <c r="L25" i="40"/>
  <c r="L23" i="40"/>
  <c r="L22" i="40"/>
  <c r="N22" i="40" s="1"/>
  <c r="L18" i="40"/>
  <c r="L17" i="40"/>
  <c r="N17" i="40" s="1"/>
  <c r="L8" i="40"/>
  <c r="H8" i="40"/>
  <c r="L10" i="40"/>
  <c r="H10" i="40"/>
  <c r="L14" i="40"/>
  <c r="H14" i="40"/>
  <c r="L13" i="40"/>
  <c r="L12" i="40"/>
  <c r="N12" i="40" s="1"/>
  <c r="H12" i="39"/>
  <c r="H10" i="39"/>
  <c r="L21" i="39"/>
  <c r="H21" i="39"/>
  <c r="H15" i="42"/>
  <c r="H6" i="43"/>
  <c r="AG11" i="44"/>
  <c r="H12" i="43"/>
  <c r="H17" i="43"/>
  <c r="M25" i="40"/>
  <c r="H6" i="42"/>
  <c r="H3" i="42"/>
  <c r="AG12" i="41"/>
  <c r="AO16" i="41"/>
  <c r="AO28" i="41"/>
  <c r="AO24" i="41"/>
  <c r="AO22" i="41"/>
  <c r="AF13" i="41"/>
  <c r="AO13" i="41" s="1"/>
  <c r="AG34" i="41"/>
  <c r="AN21" i="41"/>
  <c r="AN31" i="41"/>
  <c r="AG31" i="41"/>
  <c r="AO31" i="41"/>
  <c r="AN13" i="41"/>
  <c r="AG19" i="41"/>
  <c r="AN29" i="41"/>
  <c r="AN33" i="41"/>
  <c r="AN19" i="41"/>
  <c r="AO29" i="41"/>
  <c r="AN35" i="41"/>
  <c r="M17" i="40"/>
  <c r="M22" i="40"/>
  <c r="L20" i="39"/>
  <c r="H20" i="39"/>
  <c r="L19" i="39"/>
  <c r="H19" i="39"/>
  <c r="L18" i="39"/>
  <c r="N18" i="39" s="1"/>
  <c r="H18" i="39"/>
  <c r="M18" i="39" s="1"/>
  <c r="H16" i="39"/>
  <c r="L15" i="39"/>
  <c r="N15" i="39" s="1"/>
  <c r="H15" i="39"/>
  <c r="L7" i="40"/>
  <c r="L6" i="40"/>
  <c r="L4" i="40"/>
  <c r="H4" i="40"/>
  <c r="M3" i="40" s="1"/>
  <c r="M28" i="40" s="1"/>
  <c r="L3" i="40"/>
  <c r="N3" i="40" s="1"/>
  <c r="H3" i="40"/>
  <c r="L14" i="39"/>
  <c r="H14" i="39"/>
  <c r="L12" i="39"/>
  <c r="L10" i="39"/>
  <c r="N10" i="39" s="1"/>
  <c r="L9" i="39"/>
  <c r="H9" i="39"/>
  <c r="L8" i="39"/>
  <c r="H8" i="39"/>
  <c r="L7" i="39"/>
  <c r="N6" i="39" s="1"/>
  <c r="H7" i="39"/>
  <c r="L6" i="39"/>
  <c r="H6" i="39"/>
  <c r="L4" i="39"/>
  <c r="H4" i="39"/>
  <c r="M3" i="39" s="1"/>
  <c r="M24" i="39" s="1"/>
  <c r="L3" i="39"/>
  <c r="N3" i="39" s="1"/>
  <c r="N24" i="39" s="1"/>
  <c r="H3" i="39"/>
  <c r="AB21" i="29"/>
  <c r="AA21" i="29"/>
  <c r="Q21" i="29"/>
  <c r="A21" i="29"/>
  <c r="AA20" i="29"/>
  <c r="Q20" i="29"/>
  <c r="AB20" i="29" s="1"/>
  <c r="A20" i="29"/>
  <c r="AB19" i="29"/>
  <c r="AA19" i="29"/>
  <c r="A19" i="29"/>
  <c r="AA16" i="29"/>
  <c r="AB16" i="29"/>
  <c r="A16" i="29"/>
  <c r="A15" i="29"/>
  <c r="A14" i="29"/>
  <c r="AB13" i="29"/>
  <c r="AA13" i="29"/>
  <c r="A13" i="29"/>
  <c r="A12" i="29"/>
  <c r="AJ11" i="29"/>
  <c r="A11" i="29"/>
  <c r="AA10" i="29"/>
  <c r="AB10" i="29" s="1"/>
  <c r="A10" i="29"/>
  <c r="AA7" i="29"/>
  <c r="AB7" i="29"/>
  <c r="A7" i="29"/>
  <c r="A6" i="29"/>
  <c r="A5" i="29"/>
  <c r="AA4" i="29"/>
  <c r="AB4" i="29" s="1"/>
  <c r="A4" i="29"/>
  <c r="A3" i="29"/>
  <c r="U18" i="28"/>
  <c r="A18" i="28"/>
  <c r="U17" i="28"/>
  <c r="A17" i="28"/>
  <c r="AJ16" i="28"/>
  <c r="AT16" i="28" s="1"/>
  <c r="U16" i="28"/>
  <c r="A16" i="28"/>
  <c r="AJ15" i="28"/>
  <c r="AR15" i="28" s="1"/>
  <c r="AT15" i="28"/>
  <c r="U15" i="28"/>
  <c r="A15" i="28"/>
  <c r="AJ14" i="28"/>
  <c r="AT14" i="28" s="1"/>
  <c r="AR14" i="28"/>
  <c r="U14" i="28"/>
  <c r="A14" i="28"/>
  <c r="AT13" i="28"/>
  <c r="AK13" i="28"/>
  <c r="AJ13" i="28"/>
  <c r="AR13" i="28"/>
  <c r="U13" i="28"/>
  <c r="A13" i="28"/>
  <c r="AT12" i="28"/>
  <c r="AR12" i="28"/>
  <c r="AT11" i="28"/>
  <c r="AR11" i="28"/>
  <c r="AC10" i="28"/>
  <c r="U10" i="28"/>
  <c r="A10" i="28"/>
  <c r="AI25" i="25"/>
  <c r="AH25" i="25"/>
  <c r="AK25" i="25" s="1"/>
  <c r="AL25" i="25" s="1"/>
  <c r="A25" i="25"/>
  <c r="AH24" i="25"/>
  <c r="AK24" i="25" s="1"/>
  <c r="AL24" i="25" s="1"/>
  <c r="A24" i="25"/>
  <c r="AH23" i="25"/>
  <c r="AK23" i="25" s="1"/>
  <c r="AL23" i="25" s="1"/>
  <c r="A23" i="25"/>
  <c r="AI22" i="25"/>
  <c r="AH22" i="25"/>
  <c r="AK22" i="25" s="1"/>
  <c r="AL22" i="25" s="1"/>
  <c r="A22" i="25"/>
  <c r="AK21" i="25"/>
  <c r="AL21" i="25" s="1"/>
  <c r="A21" i="25"/>
  <c r="AI20" i="25"/>
  <c r="AH20" i="25"/>
  <c r="AK20" i="25" s="1"/>
  <c r="AL20" i="25" s="1"/>
  <c r="A20" i="25"/>
  <c r="A19" i="25"/>
  <c r="AI18" i="25"/>
  <c r="AH18" i="25"/>
  <c r="AK18" i="25" s="1"/>
  <c r="AL18" i="25" s="1"/>
  <c r="A18" i="25"/>
  <c r="AM17" i="25"/>
  <c r="A17" i="25"/>
  <c r="A16" i="25"/>
  <c r="AI15" i="25"/>
  <c r="AH15" i="25"/>
  <c r="AK15" i="25" s="1"/>
  <c r="AL15" i="25" s="1"/>
  <c r="A15" i="25"/>
  <c r="AM14" i="25"/>
  <c r="A14" i="25"/>
  <c r="AH13" i="25"/>
  <c r="AK13" i="25" s="1"/>
  <c r="AL13" i="25" s="1"/>
  <c r="A13" i="25"/>
  <c r="AI12" i="25"/>
  <c r="AH12" i="25"/>
  <c r="AK12" i="25" s="1"/>
  <c r="AL12" i="25" s="1"/>
  <c r="A12" i="25"/>
  <c r="AI11" i="25"/>
  <c r="AH11" i="25"/>
  <c r="AK11" i="25" s="1"/>
  <c r="AL11" i="25" s="1"/>
  <c r="A11" i="25"/>
  <c r="AM10" i="25"/>
  <c r="A10" i="25"/>
  <c r="AJ13" i="27"/>
  <c r="AK13" i="27" s="1"/>
  <c r="A13" i="27"/>
  <c r="AJ12" i="27"/>
  <c r="AK12" i="27" s="1"/>
  <c r="A12" i="27"/>
  <c r="AR11" i="27"/>
  <c r="AV11" i="27"/>
  <c r="AU11" i="27" s="1"/>
  <c r="AK11" i="27"/>
  <c r="A11" i="27"/>
  <c r="AC10" i="27"/>
  <c r="A10" i="27"/>
  <c r="A14" i="26"/>
  <c r="A13" i="26"/>
  <c r="A12" i="26"/>
  <c r="AK11" i="26"/>
  <c r="A11" i="26"/>
  <c r="A10" i="26"/>
  <c r="M6" i="40"/>
  <c r="M10" i="40"/>
  <c r="N6" i="40"/>
  <c r="N10" i="40"/>
  <c r="M12" i="40"/>
  <c r="M15" i="39"/>
  <c r="M6" i="39"/>
  <c r="M12" i="39"/>
  <c r="N12" i="39"/>
  <c r="M10" i="39"/>
  <c r="AK15" i="28"/>
  <c r="N28" i="40" l="1"/>
  <c r="O28" i="40"/>
  <c r="G5" i="37" s="1"/>
  <c r="AG13" i="44"/>
  <c r="AO13" i="44"/>
  <c r="AT10" i="28"/>
  <c r="AN4" i="44"/>
  <c r="AO4" i="44"/>
  <c r="AG4" i="44"/>
  <c r="AN13" i="44"/>
  <c r="BD13" i="44" s="1"/>
  <c r="AG20" i="41"/>
  <c r="AO20" i="41"/>
  <c r="AN20" i="41"/>
  <c r="AN32" i="41"/>
  <c r="AG32" i="41"/>
  <c r="AO32" i="41"/>
  <c r="AO12" i="44"/>
  <c r="AN12" i="44"/>
  <c r="BD12" i="44" s="1"/>
  <c r="AG12" i="44"/>
  <c r="O24" i="39"/>
  <c r="G4" i="37" s="1"/>
  <c r="AN14" i="41"/>
  <c r="AO14" i="41"/>
  <c r="AG14" i="41"/>
  <c r="AO10" i="41"/>
  <c r="I6" i="37"/>
  <c r="AG6" i="44"/>
  <c r="AO6" i="44"/>
  <c r="AG14" i="44"/>
  <c r="AO14" i="44"/>
  <c r="AO5" i="44"/>
  <c r="AK16" i="28"/>
  <c r="AN34" i="41"/>
  <c r="AN30" i="41"/>
  <c r="AG5" i="44"/>
  <c r="AO11" i="44"/>
  <c r="AR16" i="28"/>
  <c r="AR10" i="28" s="1"/>
  <c r="AV11" i="28" s="1"/>
  <c r="AG30" i="41"/>
  <c r="AN27" i="41"/>
  <c r="AG13" i="41"/>
  <c r="AG8" i="44"/>
  <c r="AN12" i="41"/>
  <c r="AG21" i="41"/>
  <c r="AK14" i="28"/>
  <c r="AG22" i="41"/>
  <c r="G6" i="37" l="1"/>
  <c r="AN3" i="44"/>
  <c r="BD4" i="44"/>
  <c r="BD3" i="44" s="1"/>
  <c r="AO3" i="44"/>
  <c r="AW10" i="28"/>
  <c r="AX10" i="28"/>
  <c r="AQ10" i="41" l="1"/>
  <c r="E4" i="37"/>
  <c r="AQ3" i="44"/>
  <c r="E5" i="37"/>
  <c r="H5" i="37" s="1"/>
  <c r="K5" i="37" s="1"/>
  <c r="D5" i="37" l="1"/>
  <c r="AT3" i="44"/>
  <c r="AU3" i="44" s="1"/>
  <c r="E6" i="37"/>
  <c r="H4" i="37"/>
  <c r="K4" i="37" s="1"/>
  <c r="K6" i="37" s="1"/>
  <c r="D4" i="37"/>
  <c r="D6" i="37" s="1"/>
  <c r="AT10" i="41"/>
  <c r="AU10" i="41" s="1"/>
  <c r="H6" i="37" l="1"/>
  <c r="E7" i="37"/>
  <c r="H7" i="37" l="1"/>
  <c r="K7" i="37"/>
  <c r="J7" i="37"/>
  <c r="F7" i="37"/>
  <c r="G7" i="37"/>
  <c r="I7" i="37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C42" authorId="0" shapeId="0" xr:uid="{00000000-0006-0000-0100-000001000000}">
      <text>
        <r>
          <rPr>
            <b/>
            <sz val="9"/>
            <rFont val="宋体"/>
            <family val="3"/>
            <charset val="134"/>
          </rPr>
          <t>作者:</t>
        </r>
        <r>
          <rPr>
            <sz val="9"/>
            <rFont val="宋体"/>
            <family val="3"/>
            <charset val="134"/>
          </rPr>
          <t xml:space="preserve">
7/16按照图纸将材质更改为PA6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hp</author>
  </authors>
  <commentList>
    <comment ref="AA25" authorId="0" shapeId="0" xr:uid="{00000000-0006-0000-0400-000001000000}">
      <text>
        <r>
          <rPr>
            <b/>
            <sz val="9"/>
            <rFont val="宋体"/>
            <family val="3"/>
            <charset val="134"/>
          </rPr>
          <t>hp:</t>
        </r>
        <r>
          <rPr>
            <sz val="9"/>
            <rFont val="宋体"/>
            <family val="3"/>
            <charset val="134"/>
          </rPr>
          <t xml:space="preserve">
工艺测量</t>
        </r>
      </text>
    </comment>
  </commentList>
</comments>
</file>

<file path=xl/sharedStrings.xml><?xml version="1.0" encoding="utf-8"?>
<sst xmlns="http://schemas.openxmlformats.org/spreadsheetml/2006/main" count="2400" uniqueCount="646">
  <si>
    <t>编制</t>
  </si>
  <si>
    <t>审核</t>
  </si>
  <si>
    <t>批准</t>
  </si>
  <si>
    <t>序号</t>
  </si>
  <si>
    <t>名称</t>
  </si>
  <si>
    <t>备注</t>
  </si>
  <si>
    <t>驾驶员座椅总成</t>
  </si>
  <si>
    <t>高配</t>
  </si>
  <si>
    <t>低配</t>
  </si>
  <si>
    <t>前座总成</t>
  </si>
  <si>
    <t>6900010BH13-C00</t>
  </si>
  <si>
    <t>SHT0014470</t>
  </si>
  <si>
    <t>6900010AH13-C00</t>
  </si>
  <si>
    <t>SHT0014568</t>
  </si>
  <si>
    <t>版本：A
识别号：GR/ZY/BOM-2022-03-001</t>
  </si>
  <si>
    <t>编号：GR-21-01-23</t>
  </si>
  <si>
    <t xml:space="preserve">    </t>
  </si>
  <si>
    <t>车型</t>
  </si>
  <si>
    <t>J6L</t>
  </si>
  <si>
    <t xml:space="preserve">                          解放J6L驾驶员座椅总成EBOM清单                          </t>
  </si>
  <si>
    <t>标准化</t>
  </si>
  <si>
    <t>页次</t>
  </si>
  <si>
    <t>日 期</t>
  </si>
  <si>
    <t xml:space="preserve">                                  (首页 )</t>
  </si>
  <si>
    <t>李世新</t>
  </si>
  <si>
    <t>1/1</t>
  </si>
  <si>
    <t>2022.03.28</t>
  </si>
  <si>
    <t>图示</t>
  </si>
  <si>
    <t>NO.</t>
  </si>
  <si>
    <t>件号</t>
  </si>
  <si>
    <t>件名</t>
  </si>
  <si>
    <t>产品描述</t>
  </si>
  <si>
    <t>单台用量</t>
  </si>
  <si>
    <t>车型配置</t>
  </si>
  <si>
    <t>SHT0014475（6800010EH13-C00）</t>
  </si>
  <si>
    <t>气囊减震、气动升降、速升速降、可变阻尼、仰角调节、坐垫延伸、两气袋腰脱、带锁扣</t>
  </si>
  <si>
    <t>使用2.2平台</t>
  </si>
  <si>
    <t>SHT0014476（6800010DH13-C00）</t>
  </si>
  <si>
    <t>气囊减震、气动升降、机械腰脱、带锁扣</t>
  </si>
  <si>
    <t>低成本平台</t>
  </si>
  <si>
    <t>以下空白</t>
  </si>
  <si>
    <t>变更履历</t>
  </si>
  <si>
    <t>No</t>
  </si>
  <si>
    <t>日期</t>
  </si>
  <si>
    <t>零件号</t>
  </si>
  <si>
    <t>零件名称</t>
  </si>
  <si>
    <t>变更内容</t>
  </si>
  <si>
    <t>变更原因</t>
  </si>
  <si>
    <t xml:space="preserve">  变更来源</t>
  </si>
  <si>
    <t>SHT0014630</t>
  </si>
  <si>
    <t>靠背泡棉总成</t>
  </si>
  <si>
    <t>SHT0014469</t>
  </si>
  <si>
    <t>副司机底支架U型管</t>
  </si>
  <si>
    <t>RC02-6802404-2</t>
  </si>
  <si>
    <t>左围框接头组件</t>
  </si>
  <si>
    <t>SQXM3000-6901107</t>
  </si>
  <si>
    <t>后横管</t>
  </si>
  <si>
    <t>SQXM3000-6901105</t>
  </si>
  <si>
    <t>上纵管</t>
  </si>
  <si>
    <t>SHT0015061</t>
  </si>
  <si>
    <t>SHT0014964</t>
  </si>
  <si>
    <t>SLT0010907</t>
  </si>
  <si>
    <t>座椅靠背调节限位柱B</t>
  </si>
  <si>
    <t>中排独立软带轴承</t>
  </si>
  <si>
    <t>SHT0014965</t>
  </si>
  <si>
    <t>塑料件固定钣金连接钣金</t>
  </si>
  <si>
    <t>SQDZ 6903 000</t>
  </si>
  <si>
    <t>副驾驶员主边调角器</t>
  </si>
  <si>
    <t>SHT0014966</t>
  </si>
  <si>
    <t>扭力杆固定片</t>
  </si>
  <si>
    <t>SHT0014967</t>
  </si>
  <si>
    <t>横支撑钢丝</t>
  </si>
  <si>
    <t>SHT0014968</t>
  </si>
  <si>
    <t>左侧翼支撑钢丝</t>
  </si>
  <si>
    <t>副司机副边调角器总成</t>
  </si>
  <si>
    <t>SHT0014969</t>
  </si>
  <si>
    <t>右侧翼支撑钢丝</t>
  </si>
  <si>
    <t>M4-6907009</t>
  </si>
  <si>
    <t>塑料件固定钣金</t>
  </si>
  <si>
    <t>SHT0014970</t>
  </si>
  <si>
    <t>泡沫扣片钢丝</t>
  </si>
  <si>
    <t>SHT0014972</t>
  </si>
  <si>
    <t>高度支撑钢丝</t>
  </si>
  <si>
    <t>SHT0014973</t>
  </si>
  <si>
    <t>泡沫前端撑型钢丝</t>
  </si>
  <si>
    <t>SHT0014974</t>
  </si>
  <si>
    <t>泡沫后扣片钢丝</t>
  </si>
  <si>
    <t>SQXM3000-6901106</t>
  </si>
  <si>
    <t>围框</t>
  </si>
  <si>
    <t>RC02 6802 403</t>
  </si>
  <si>
    <t>前连接板</t>
  </si>
  <si>
    <t>SHT0012345</t>
  </si>
  <si>
    <t>副驾驶座垫泡沫总成</t>
  </si>
  <si>
    <t>SHT0012305</t>
  </si>
  <si>
    <t>SHT0014977</t>
  </si>
  <si>
    <t>SHT0014489</t>
  </si>
  <si>
    <t>SHT0014978</t>
  </si>
  <si>
    <t>1B180-6805009</t>
  </si>
  <si>
    <t>司机背右旋转阶梯螺栓</t>
  </si>
  <si>
    <t>SHT0012313</t>
  </si>
  <si>
    <t>SHT0012448</t>
  </si>
  <si>
    <t>SHT0014980</t>
  </si>
  <si>
    <t>SHT0015058</t>
  </si>
  <si>
    <t>靠背横向支撑钢丝（上部）</t>
  </si>
  <si>
    <t>SHT0015059</t>
  </si>
  <si>
    <t>靠背横向支撑钢丝（中部）</t>
  </si>
  <si>
    <t>SQX3000-6802113</t>
  </si>
  <si>
    <t>支撑钢丝</t>
  </si>
  <si>
    <t>校核：   标准化：</t>
  </si>
  <si>
    <t>前座总成总成EBOM</t>
  </si>
  <si>
    <t>内部号</t>
  </si>
  <si>
    <t>会签：</t>
  </si>
  <si>
    <t>批准：</t>
  </si>
  <si>
    <t>日期：</t>
  </si>
  <si>
    <t>规格型号</t>
  </si>
  <si>
    <t>版本：A</t>
  </si>
  <si>
    <t>说明：</t>
  </si>
  <si>
    <t>种类</t>
  </si>
  <si>
    <t>来源</t>
  </si>
  <si>
    <t>QAD</t>
  </si>
  <si>
    <t>零件描述</t>
  </si>
  <si>
    <t>重要度</t>
  </si>
  <si>
    <t>单位</t>
  </si>
  <si>
    <t>数据版本</t>
  </si>
  <si>
    <t>图纸号</t>
  </si>
  <si>
    <t>图纸版本</t>
  </si>
  <si>
    <t>是否申请新零件号</t>
  </si>
  <si>
    <t>沿用件            Y/N</t>
  </si>
  <si>
    <t>零件类别</t>
  </si>
  <si>
    <t>材料</t>
  </si>
  <si>
    <t>规格</t>
  </si>
  <si>
    <t>材料标准</t>
  </si>
  <si>
    <t>轮廓尺寸
(长*宽*高)</t>
  </si>
  <si>
    <t>设计密度</t>
  </si>
  <si>
    <t>设计重量
（Kg）</t>
  </si>
  <si>
    <t>平台</t>
  </si>
  <si>
    <t>颜色</t>
  </si>
  <si>
    <t>皮纹</t>
  </si>
  <si>
    <t>表面处理</t>
  </si>
  <si>
    <t>工艺方式</t>
  </si>
  <si>
    <t>净重尺寸</t>
  </si>
  <si>
    <t>工艺规格</t>
  </si>
  <si>
    <t>工艺重量
（Kg）</t>
  </si>
  <si>
    <t>材料利用率</t>
  </si>
  <si>
    <t>焊接长度
（cm）</t>
  </si>
  <si>
    <r>
      <rPr>
        <sz val="16"/>
        <rFont val="宋体"/>
        <family val="3"/>
        <charset val="134"/>
      </rPr>
      <t>涂装面积
（m</t>
    </r>
    <r>
      <rPr>
        <vertAlign val="superscript"/>
        <sz val="16"/>
        <rFont val="宋体"/>
        <family val="3"/>
        <charset val="134"/>
      </rPr>
      <t>2</t>
    </r>
    <r>
      <rPr>
        <sz val="16"/>
        <rFont val="宋体"/>
        <family val="3"/>
        <charset val="134"/>
      </rPr>
      <t>）</t>
    </r>
  </si>
  <si>
    <t>外购/自制</t>
  </si>
  <si>
    <t>供应商</t>
  </si>
  <si>
    <t>实物重量</t>
  </si>
  <si>
    <t>原材料价格</t>
  </si>
  <si>
    <t>材料成本</t>
  </si>
  <si>
    <t>系数</t>
  </si>
  <si>
    <t>目标价</t>
  </si>
  <si>
    <t>采购每公斤单价</t>
  </si>
  <si>
    <t>采购价格</t>
  </si>
  <si>
    <t>差异价格</t>
  </si>
  <si>
    <t>差价比率</t>
  </si>
  <si>
    <t>用量</t>
  </si>
  <si>
    <t>长</t>
  </si>
  <si>
    <t>宽</t>
  </si>
  <si>
    <t>高</t>
  </si>
  <si>
    <t>A</t>
  </si>
  <si>
    <t>Ea</t>
  </si>
  <si>
    <t>Y</t>
  </si>
  <si>
    <t>N</t>
  </si>
  <si>
    <t>ASSY</t>
  </si>
  <si>
    <t>——</t>
  </si>
  <si>
    <t>组装</t>
  </si>
  <si>
    <t>C</t>
  </si>
  <si>
    <t>靠背骨架焊接总成（副驾）</t>
  </si>
  <si>
    <t>B</t>
  </si>
  <si>
    <t>562*462*41</t>
  </si>
  <si>
    <t>黑色</t>
  </si>
  <si>
    <t>电泳</t>
  </si>
  <si>
    <t>长春外购</t>
  </si>
  <si>
    <t>河北自制</t>
  </si>
  <si>
    <t>发泡车间</t>
  </si>
  <si>
    <t>M4</t>
  </si>
  <si>
    <t>分总成</t>
  </si>
  <si>
    <t>495*540*130</t>
  </si>
  <si>
    <t>SHT0014466</t>
  </si>
  <si>
    <t>副司机底支架焊接总成</t>
  </si>
  <si>
    <t>X3000</t>
  </si>
  <si>
    <t>M10</t>
  </si>
  <si>
    <t>个</t>
  </si>
  <si>
    <t>A1</t>
  </si>
  <si>
    <r>
      <rPr>
        <b/>
        <sz val="14"/>
        <rFont val="宋体"/>
        <family val="3"/>
        <charset val="134"/>
      </rPr>
      <t>设计</t>
    </r>
    <r>
      <rPr>
        <b/>
        <sz val="14"/>
        <rFont val="Arial"/>
        <family val="2"/>
      </rPr>
      <t>:</t>
    </r>
  </si>
  <si>
    <t>校核：</t>
  </si>
  <si>
    <t>标准化：</t>
  </si>
  <si>
    <t>M3000-S宽靠背驾驶员座椅总成EBOM</t>
  </si>
  <si>
    <r>
      <rPr>
        <sz val="10"/>
        <rFont val="宋体"/>
        <family val="3"/>
        <charset val="134"/>
        <scheme val="minor"/>
      </rPr>
      <t>SHT0012949（DZ1</t>
    </r>
    <r>
      <rPr>
        <sz val="10"/>
        <rFont val="宋体"/>
        <family val="3"/>
        <charset val="134"/>
      </rPr>
      <t>522</t>
    </r>
    <r>
      <rPr>
        <sz val="10"/>
        <rFont val="宋体"/>
        <family val="3"/>
        <charset val="134"/>
      </rPr>
      <t>1519963）</t>
    </r>
  </si>
  <si>
    <t>中文名称</t>
  </si>
  <si>
    <t>批准:</t>
  </si>
  <si>
    <t>整体式座椅</t>
  </si>
  <si>
    <t>标配</t>
  </si>
  <si>
    <t>重量</t>
  </si>
  <si>
    <t>价格</t>
  </si>
  <si>
    <t>装配等级</t>
  </si>
  <si>
    <t>零件来源</t>
  </si>
  <si>
    <t>沿用件Y/N</t>
  </si>
  <si>
    <t>重量
（Kg）</t>
  </si>
  <si>
    <t>工艺重量(kg)</t>
  </si>
  <si>
    <t>焊接长度(cm)</t>
  </si>
  <si>
    <t>涂装面积(㎡)</t>
  </si>
  <si>
    <t>供应商/工序</t>
  </si>
  <si>
    <t>供应商联系人</t>
  </si>
  <si>
    <t>采购价格比重</t>
  </si>
  <si>
    <t>差差价比率</t>
  </si>
  <si>
    <t>发泡</t>
  </si>
  <si>
    <t>480*610*180</t>
  </si>
  <si>
    <t>SHT0012982</t>
  </si>
  <si>
    <t>靠背泡棉（不带安全带）</t>
  </si>
  <si>
    <t>聚氨酯</t>
  </si>
  <si>
    <t>SLT0001092</t>
  </si>
  <si>
    <t>钢丝2.5*220</t>
  </si>
  <si>
    <t>线材</t>
  </si>
  <si>
    <t>65#
Φ2.5</t>
  </si>
  <si>
    <t>河北外购</t>
  </si>
  <si>
    <t>黄骅市泰行汽车配件厂</t>
  </si>
  <si>
    <t>SLT0001126</t>
  </si>
  <si>
    <t>钢丝2.5*400</t>
  </si>
  <si>
    <t>SHT0012748</t>
  </si>
  <si>
    <t>异形钢线</t>
  </si>
  <si>
    <t>海兴中盛弹簧有限公司</t>
  </si>
  <si>
    <r>
      <rPr>
        <b/>
        <sz val="11"/>
        <rFont val="宋体"/>
        <family val="3"/>
        <charset val="134"/>
      </rPr>
      <t>设计</t>
    </r>
    <r>
      <rPr>
        <b/>
        <sz val="11"/>
        <rFont val="宋体"/>
        <family val="3"/>
        <charset val="134"/>
      </rPr>
      <t>:</t>
    </r>
  </si>
  <si>
    <t>座垫泡沫EBOM</t>
  </si>
  <si>
    <r>
      <rPr>
        <sz val="11"/>
        <rFont val="宋体"/>
        <family val="3"/>
        <charset val="134"/>
      </rPr>
      <t>涂装面积
（m</t>
    </r>
    <r>
      <rPr>
        <vertAlign val="superscript"/>
        <sz val="11"/>
        <rFont val="宋体"/>
        <family val="3"/>
        <charset val="134"/>
      </rPr>
      <t>2</t>
    </r>
    <r>
      <rPr>
        <sz val="11"/>
        <rFont val="宋体"/>
        <family val="3"/>
        <charset val="134"/>
      </rPr>
      <t>）</t>
    </r>
  </si>
  <si>
    <t>M3000S</t>
  </si>
  <si>
    <t>泡沫</t>
  </si>
  <si>
    <t>SHT0012341</t>
  </si>
  <si>
    <t>副驾驶座垫泡沫</t>
  </si>
  <si>
    <t>17.62</t>
  </si>
  <si>
    <t>SLT0001093</t>
  </si>
  <si>
    <t>钢丝2.5*270</t>
  </si>
  <si>
    <t>钢丝</t>
  </si>
  <si>
    <t>2.5*270</t>
  </si>
  <si>
    <t>切断</t>
  </si>
  <si>
    <t>SLT0000740</t>
  </si>
  <si>
    <t>钢丝2.5*160</t>
  </si>
  <si>
    <t>/</t>
  </si>
  <si>
    <t>2.5*160</t>
  </si>
  <si>
    <r>
      <rPr>
        <sz val="14"/>
        <color theme="1"/>
        <rFont val="宋体"/>
        <family val="3"/>
        <charset val="134"/>
      </rPr>
      <t>设计</t>
    </r>
    <r>
      <rPr>
        <sz val="14"/>
        <color theme="1"/>
        <rFont val="Arial"/>
        <family val="2"/>
      </rPr>
      <t>:</t>
    </r>
  </si>
  <si>
    <t>副驾焊接底支架</t>
  </si>
  <si>
    <t>长生</t>
  </si>
  <si>
    <t>SHT0014467</t>
  </si>
  <si>
    <t>副司机底支架前地脚</t>
  </si>
  <si>
    <t>冲压件</t>
  </si>
  <si>
    <t>SPFH590</t>
  </si>
  <si>
    <t>t=2.5mm</t>
  </si>
  <si>
    <t>78*427*22</t>
  </si>
  <si>
    <t>冲压</t>
  </si>
  <si>
    <t>462*74*2.5</t>
  </si>
  <si>
    <t>SHT0014468</t>
  </si>
  <si>
    <t>副司机底支架后地脚</t>
  </si>
  <si>
    <t>71*428*20</t>
  </si>
  <si>
    <t>470*83*2.5</t>
  </si>
  <si>
    <t>管件</t>
  </si>
  <si>
    <t>Q235</t>
  </si>
  <si>
    <t>t=2mm</t>
  </si>
  <si>
    <t>451*25*247</t>
  </si>
  <si>
    <t>弯管</t>
  </si>
  <si>
    <t>SHT0001135</t>
  </si>
  <si>
    <t>109*12*47</t>
  </si>
  <si>
    <t>焊接</t>
  </si>
  <si>
    <t>RC02 6802 404</t>
  </si>
  <si>
    <t>左围框接头</t>
  </si>
  <si>
    <t>t=5</t>
  </si>
  <si>
    <t>110*48*5</t>
  </si>
  <si>
    <t>Q370C10</t>
  </si>
  <si>
    <t>焊接六角螺母</t>
  </si>
  <si>
    <t>标准件</t>
  </si>
  <si>
    <t>SHT0001115</t>
  </si>
  <si>
    <t>RC02-6802404-3</t>
  </si>
  <si>
    <t>右围框接头组件</t>
  </si>
  <si>
    <t>109*5*47</t>
  </si>
  <si>
    <t>Q195</t>
  </si>
  <si>
    <t>400*375*65</t>
  </si>
  <si>
    <t>1123*31*5</t>
  </si>
  <si>
    <t>SQXM3000-6901101</t>
  </si>
  <si>
    <t>安全带锁扣固定座</t>
  </si>
  <si>
    <t>45#</t>
  </si>
  <si>
    <t>25*17*25</t>
  </si>
  <si>
    <t>50*17</t>
  </si>
  <si>
    <t>H4681010216A0</t>
  </si>
  <si>
    <t>安全带连接限位片</t>
  </si>
  <si>
    <t>t=3</t>
  </si>
  <si>
    <t>40*3*44</t>
  </si>
  <si>
    <t>39*31*3</t>
  </si>
  <si>
    <t>t=2</t>
  </si>
  <si>
    <t>25*366*25</t>
  </si>
  <si>
    <t>450*25*44</t>
  </si>
  <si>
    <t>t=4</t>
  </si>
  <si>
    <t>20*55*4</t>
  </si>
  <si>
    <t>55*20*3</t>
  </si>
  <si>
    <t>22*23*50</t>
  </si>
  <si>
    <r>
      <rPr>
        <sz val="14"/>
        <rFont val="宋体"/>
        <family val="3"/>
        <charset val="134"/>
      </rPr>
      <t>设计</t>
    </r>
    <r>
      <rPr>
        <sz val="14"/>
        <rFont val="Arial"/>
        <family val="2"/>
      </rPr>
      <t>:</t>
    </r>
  </si>
  <si>
    <t>T5副驾驶员座椅总成（1.0机械减震平台）设计BOM</t>
  </si>
  <si>
    <t>WG1662511054/2</t>
  </si>
  <si>
    <t>内部图号</t>
  </si>
  <si>
    <t>SHT0012562</t>
  </si>
  <si>
    <t>副驾驶员座椅总成</t>
  </si>
  <si>
    <t>T5</t>
  </si>
  <si>
    <r>
      <rPr>
        <sz val="11"/>
        <rFont val="宋体"/>
        <family val="3"/>
        <charset val="134"/>
      </rPr>
      <t>沿用件</t>
    </r>
    <r>
      <rPr>
        <sz val="11"/>
        <rFont val="Arial"/>
        <family val="2"/>
      </rPr>
      <t xml:space="preserve">            Y/N</t>
    </r>
  </si>
  <si>
    <t>工艺用量
（Kg）</t>
  </si>
  <si>
    <r>
      <rPr>
        <sz val="11"/>
        <rFont val="宋体"/>
        <family val="3"/>
        <charset val="134"/>
        <scheme val="minor"/>
      </rPr>
      <t>涂装面积
（m</t>
    </r>
    <r>
      <rPr>
        <vertAlign val="superscript"/>
        <sz val="11"/>
        <rFont val="宋体"/>
        <family val="3"/>
        <charset val="134"/>
        <scheme val="minor"/>
      </rPr>
      <t>2</t>
    </r>
    <r>
      <rPr>
        <sz val="11"/>
        <rFont val="宋体"/>
        <family val="3"/>
        <charset val="134"/>
        <scheme val="minor"/>
      </rPr>
      <t>）</t>
    </r>
  </si>
  <si>
    <t>采购比重</t>
  </si>
  <si>
    <t>差异比率</t>
  </si>
  <si>
    <t>M3000</t>
  </si>
  <si>
    <t>SHT0000181</t>
  </si>
  <si>
    <t>焊接总成</t>
  </si>
  <si>
    <t>230*60*150</t>
  </si>
  <si>
    <t>西安外购</t>
  </si>
  <si>
    <t>力乐/德实</t>
  </si>
  <si>
    <t>SQDZ6905201</t>
  </si>
  <si>
    <t>副司机主边调角器上板</t>
  </si>
  <si>
    <t>钣金件</t>
  </si>
  <si>
    <t>t=3
SPFH590</t>
  </si>
  <si>
    <t>Q/BQB301
Q/BQB310</t>
  </si>
  <si>
    <t>135*20*194</t>
  </si>
  <si>
    <t>190*99*3</t>
  </si>
  <si>
    <t>SQDZ6802411</t>
  </si>
  <si>
    <t>主总座</t>
  </si>
  <si>
    <t>t=5
SPFH590</t>
  </si>
  <si>
    <t>99*27*190</t>
  </si>
  <si>
    <t>178*100*5</t>
  </si>
  <si>
    <t>SQDZ6901001</t>
  </si>
  <si>
    <t>副司机角度调节手柄板</t>
  </si>
  <si>
    <t>t=2.5
SPFH590</t>
  </si>
  <si>
    <t>43*31*94</t>
  </si>
  <si>
    <t>121*12*2.5</t>
  </si>
  <si>
    <t>H3-6805103</t>
  </si>
  <si>
    <t>上顶点</t>
  </si>
  <si>
    <t>冷镦件</t>
  </si>
  <si>
    <t>20#</t>
  </si>
  <si>
    <t>19*20*19</t>
  </si>
  <si>
    <t>冷镦</t>
  </si>
  <si>
    <t>SQDZ6901300</t>
  </si>
  <si>
    <t>右操作盘式调角器</t>
  </si>
  <si>
    <t>总成件</t>
  </si>
  <si>
    <t>82*33*82</t>
  </si>
  <si>
    <t>Q370C6</t>
  </si>
  <si>
    <t>M6</t>
  </si>
  <si>
    <t>水平</t>
  </si>
  <si>
    <t>级别</t>
  </si>
  <si>
    <t>QAD号</t>
  </si>
  <si>
    <t>版本号</t>
  </si>
  <si>
    <t>数量</t>
  </si>
  <si>
    <t>重量kg</t>
  </si>
  <si>
    <t>材质</t>
  </si>
  <si>
    <t>原料生产厂家</t>
  </si>
  <si>
    <t>图片</t>
  </si>
  <si>
    <t>原材料单价</t>
  </si>
  <si>
    <t>设计原材料成本</t>
  </si>
  <si>
    <t>表面处理方式</t>
  </si>
  <si>
    <t>工艺用量(kg)</t>
  </si>
  <si>
    <t>工序数</t>
  </si>
  <si>
    <t>模具工序</t>
  </si>
  <si>
    <t>工序设备/T</t>
  </si>
  <si>
    <t>模具价格(未税)</t>
  </si>
  <si>
    <t>工序价格(未税)</t>
  </si>
  <si>
    <t>工时(min)</t>
  </si>
  <si>
    <t>人数</t>
  </si>
  <si>
    <t>自制/采购</t>
  </si>
  <si>
    <t>采购</t>
  </si>
  <si>
    <t>自制*X+采购*Y</t>
  </si>
  <si>
    <t>采购单价(不含税）</t>
  </si>
  <si>
    <t>采购成本</t>
  </si>
  <si>
    <t>供应商1（供货量大）</t>
  </si>
  <si>
    <t>供应商2（供货量小）</t>
  </si>
  <si>
    <t>竞争对手供应商（如有）</t>
  </si>
  <si>
    <t>√</t>
  </si>
  <si>
    <t>SHT0000161</t>
  </si>
  <si>
    <t>RC026905110</t>
  </si>
  <si>
    <t>组件</t>
  </si>
  <si>
    <t>黄骅荣昌</t>
  </si>
  <si>
    <t>BFA0000375</t>
  </si>
  <si>
    <t>RC02 6802 442</t>
  </si>
  <si>
    <t>前限位销</t>
  </si>
  <si>
    <t>车加工</t>
  </si>
  <si>
    <t>φ10*25</t>
  </si>
  <si>
    <t>SHT0001243</t>
  </si>
  <si>
    <t>调角器上联接板-右电泳</t>
  </si>
  <si>
    <t>SHT0001131</t>
  </si>
  <si>
    <t>调角器上联接板-右焊接</t>
  </si>
  <si>
    <t>万昌五金</t>
  </si>
  <si>
    <t>调角器上联接板-右</t>
  </si>
  <si>
    <t>t=3.0</t>
  </si>
  <si>
    <t>211*104</t>
  </si>
  <si>
    <t>剪板</t>
  </si>
  <si>
    <t>剪板机</t>
  </si>
  <si>
    <t>落料冲孔</t>
  </si>
  <si>
    <t>冲床160T</t>
  </si>
  <si>
    <t>成型</t>
  </si>
  <si>
    <t>锁止销</t>
  </si>
  <si>
    <t>φ24*8</t>
  </si>
  <si>
    <t>调角器下联接板组装</t>
  </si>
  <si>
    <t>BSP0000047</t>
  </si>
  <si>
    <t>RC02  6801 004</t>
  </si>
  <si>
    <t>蜗簧</t>
  </si>
  <si>
    <t>65Mn</t>
  </si>
  <si>
    <t>11*4</t>
  </si>
  <si>
    <t>江苏万金</t>
  </si>
  <si>
    <t>SHT0001144</t>
  </si>
  <si>
    <t>RC02 6801 003-2</t>
  </si>
  <si>
    <t>右旋转轴</t>
  </si>
  <si>
    <t>φ14*63</t>
  </si>
  <si>
    <t>津华</t>
  </si>
  <si>
    <t>SHT0001462</t>
  </si>
  <si>
    <t>调角器下联接板电泳</t>
  </si>
  <si>
    <t>SHT0001244</t>
  </si>
  <si>
    <t>调角器下联接板焊接</t>
  </si>
  <si>
    <t>SHT0001184</t>
  </si>
  <si>
    <t>RC02 6805 112</t>
  </si>
  <si>
    <t>调角器下联接板</t>
  </si>
  <si>
    <t>t=5.0</t>
  </si>
  <si>
    <t>188*106</t>
  </si>
  <si>
    <t>天丰</t>
  </si>
  <si>
    <t>SHT0001151</t>
  </si>
  <si>
    <t>SQDZ  6802 412</t>
  </si>
  <si>
    <t>上顶点-右</t>
  </si>
  <si>
    <t>φ20*24</t>
  </si>
  <si>
    <t>SHT0001136</t>
  </si>
  <si>
    <t>SQDZ 6803 101</t>
  </si>
  <si>
    <t>罩壳卡片</t>
  </si>
  <si>
    <t>t=1.5</t>
  </si>
  <si>
    <t>36*21*1.5</t>
  </si>
  <si>
    <t>落料</t>
  </si>
  <si>
    <t>冲床45T</t>
  </si>
  <si>
    <t>佳祥五金</t>
  </si>
  <si>
    <t>BFA0000388</t>
  </si>
  <si>
    <t>RC02 6802 443</t>
  </si>
  <si>
    <t>盘簧钩销</t>
  </si>
  <si>
    <t>Φ8</t>
  </si>
  <si>
    <t>φ8*22</t>
  </si>
  <si>
    <r>
      <rPr>
        <sz val="10"/>
        <color theme="1"/>
        <rFont val="宋体"/>
        <family val="3"/>
        <charset val="134"/>
      </rPr>
      <t>零件描述</t>
    </r>
  </si>
  <si>
    <r>
      <rPr>
        <sz val="11"/>
        <color theme="1"/>
        <rFont val="宋体"/>
        <family val="3"/>
        <charset val="134"/>
      </rPr>
      <t>图纸号</t>
    </r>
  </si>
  <si>
    <r>
      <rPr>
        <sz val="11"/>
        <color theme="1"/>
        <rFont val="宋体"/>
        <family val="3"/>
        <charset val="134"/>
      </rPr>
      <t>图纸版本</t>
    </r>
  </si>
  <si>
    <r>
      <rPr>
        <sz val="11"/>
        <color theme="1"/>
        <rFont val="宋体"/>
        <family val="3"/>
        <charset val="134"/>
      </rPr>
      <t>沿用件</t>
    </r>
    <r>
      <rPr>
        <sz val="11"/>
        <color theme="1"/>
        <rFont val="Arial"/>
        <family val="2"/>
      </rPr>
      <t xml:space="preserve">            Y/N</t>
    </r>
  </si>
  <si>
    <r>
      <rPr>
        <sz val="11"/>
        <color theme="1"/>
        <rFont val="宋体"/>
        <family val="3"/>
        <charset val="134"/>
      </rPr>
      <t>零件类别</t>
    </r>
  </si>
  <si>
    <r>
      <rPr>
        <sz val="11"/>
        <color theme="1"/>
        <rFont val="宋体"/>
        <family val="3"/>
        <charset val="134"/>
      </rPr>
      <t>备注</t>
    </r>
  </si>
  <si>
    <t>t=1.5mm</t>
  </si>
  <si>
    <t>折弯</t>
  </si>
  <si>
    <t>改材质壁厚</t>
  </si>
  <si>
    <t>黄骅市鑫祺汽车配件有限公司</t>
  </si>
  <si>
    <t>109*48*5</t>
  </si>
  <si>
    <t xml:space="preserve"> </t>
  </si>
  <si>
    <t>SHT0001103</t>
  </si>
  <si>
    <t>38*30*3</t>
  </si>
  <si>
    <t>黄骅市再兴汽车配件有限公司</t>
  </si>
  <si>
    <t>改壁厚</t>
  </si>
  <si>
    <t>61*20*2</t>
  </si>
  <si>
    <t>连接底支架与靠背</t>
  </si>
  <si>
    <t>t=2.5</t>
  </si>
  <si>
    <t>150*32*137</t>
  </si>
  <si>
    <t>新开</t>
  </si>
  <si>
    <t>174*156*2.5</t>
  </si>
  <si>
    <t>福田G3</t>
  </si>
  <si>
    <t>机加件</t>
  </si>
  <si>
    <t>φ11*19</t>
  </si>
  <si>
    <t>机加</t>
  </si>
  <si>
    <t>一汽轻卡</t>
  </si>
  <si>
    <t>BAS0000017</t>
  </si>
  <si>
    <t>DC01 0.5</t>
  </si>
  <si>
    <t>20*3.5*20</t>
  </si>
  <si>
    <t>钣金</t>
  </si>
  <si>
    <t>安徽汉升工业部件股份有限公司</t>
  </si>
  <si>
    <t>60*15*2</t>
  </si>
  <si>
    <t>18*15*26</t>
  </si>
  <si>
    <t>39*15*2</t>
  </si>
  <si>
    <t>φ5</t>
  </si>
  <si>
    <t>φ5*257</t>
  </si>
  <si>
    <t>φ6</t>
  </si>
  <si>
    <t>226*92*70</t>
  </si>
  <si>
    <t>387*68*22</t>
  </si>
  <si>
    <t>7*276*24</t>
  </si>
  <si>
    <t>84*367*17</t>
  </si>
  <si>
    <t>5*324*36</t>
  </si>
  <si>
    <t>设计图示</t>
  </si>
  <si>
    <t>轮廓尺寸(长*宽*高)</t>
  </si>
  <si>
    <t>设计重量（Kg）</t>
  </si>
  <si>
    <t>SHT0014939</t>
  </si>
  <si>
    <t>副驾焊接总成</t>
  </si>
  <si>
    <t>SHT0012225</t>
  </si>
  <si>
    <t>借用重汽2.0平台</t>
  </si>
  <si>
    <t xml:space="preserve">Q195  
</t>
  </si>
  <si>
    <t>Φ20×1.5</t>
  </si>
  <si>
    <t>GB/T 700</t>
  </si>
  <si>
    <t>23*283*196</t>
  </si>
  <si>
    <t>1.0平台</t>
  </si>
  <si>
    <t>板材</t>
  </si>
  <si>
    <t xml:space="preserve"> t=2.0</t>
  </si>
  <si>
    <t>管材</t>
  </si>
  <si>
    <t>SPCC</t>
  </si>
  <si>
    <t>Φ25×1.5</t>
  </si>
  <si>
    <t>118*504*600</t>
  </si>
  <si>
    <t>BFA0000775</t>
  </si>
  <si>
    <t>紧固件</t>
  </si>
  <si>
    <t xml:space="preserve">φ20 </t>
  </si>
  <si>
    <t>20*21*20</t>
  </si>
  <si>
    <t xml:space="preserve">φ6 </t>
  </si>
  <si>
    <t>SHT0001789</t>
  </si>
  <si>
    <t xml:space="preserve">Q235 </t>
  </si>
  <si>
    <t>Φ6</t>
  </si>
  <si>
    <t>∅6-GB/T 342             Q235-GB/T 700</t>
  </si>
  <si>
    <t>6*6*59</t>
  </si>
  <si>
    <t>T712</t>
  </si>
  <si>
    <t>25*371*25</t>
  </si>
  <si>
    <t>SHT0014979</t>
  </si>
  <si>
    <t>侧翼支撑钢丝</t>
  </si>
  <si>
    <t>151*56*184</t>
  </si>
  <si>
    <t>拍扁后对称</t>
  </si>
  <si>
    <t>88*29*338</t>
  </si>
  <si>
    <t>副边内衬</t>
  </si>
  <si>
    <t>H5</t>
  </si>
  <si>
    <t>SHT0001954</t>
  </si>
  <si>
    <t>H5-6802149</t>
  </si>
  <si>
    <t>支撑框线</t>
  </si>
  <si>
    <t>41*250*98</t>
  </si>
  <si>
    <t>BFA0000087</t>
  </si>
  <si>
    <t>19*8*17</t>
  </si>
  <si>
    <t>零件号</t>
    <phoneticPr fontId="98" type="noConversion"/>
  </si>
  <si>
    <t>零件名称</t>
    <phoneticPr fontId="98" type="noConversion"/>
  </si>
  <si>
    <t>目标价</t>
    <phoneticPr fontId="98" type="noConversion"/>
  </si>
  <si>
    <t>河北自制</t>
    <phoneticPr fontId="98" type="noConversion"/>
  </si>
  <si>
    <t>电泳车间</t>
    <phoneticPr fontId="98" type="noConversion"/>
  </si>
  <si>
    <t>焊接</t>
    <phoneticPr fontId="98" type="noConversion"/>
  </si>
  <si>
    <t>焊接车间</t>
    <phoneticPr fontId="98" type="noConversion"/>
  </si>
  <si>
    <t>河北外购</t>
    <phoneticPr fontId="98" type="noConversion"/>
  </si>
  <si>
    <t>黄骅长生</t>
    <phoneticPr fontId="98" type="noConversion"/>
  </si>
  <si>
    <t>弯管车间</t>
    <phoneticPr fontId="98" type="noConversion"/>
  </si>
  <si>
    <t>冲压车间</t>
    <phoneticPr fontId="98" type="noConversion"/>
  </si>
  <si>
    <t>物料代码</t>
  </si>
  <si>
    <t>工序</t>
  </si>
  <si>
    <t>每序时间（s）</t>
  </si>
  <si>
    <t>设备</t>
  </si>
  <si>
    <t>设备折旧（固定制造费用）</t>
  </si>
  <si>
    <t>燃动费（变动制造费用）</t>
  </si>
  <si>
    <t>固定制造费用合计</t>
  </si>
  <si>
    <t>变动制造费用合计</t>
  </si>
  <si>
    <t>设备原值</t>
  </si>
  <si>
    <t>折旧年限</t>
  </si>
  <si>
    <t>折旧费</t>
  </si>
  <si>
    <t>设备功率（KW）</t>
  </si>
  <si>
    <t>设备运行效率（**%）</t>
  </si>
  <si>
    <t>电费单价
（元/度）</t>
  </si>
  <si>
    <t>燃动费
（元/件）</t>
  </si>
  <si>
    <t>液压闸式数显剪板机</t>
  </si>
  <si>
    <t>冲孔</t>
  </si>
  <si>
    <t>JF21-63开式固定台压力机JF21-63</t>
  </si>
  <si>
    <t>合计</t>
  </si>
  <si>
    <t>SHT0014466</t>
    <phoneticPr fontId="98" type="noConversion"/>
  </si>
  <si>
    <t>物料名称</t>
    <phoneticPr fontId="98" type="noConversion"/>
  </si>
  <si>
    <t>副司机底支架焊接总成</t>
    <phoneticPr fontId="98" type="noConversion"/>
  </si>
  <si>
    <t>电泳</t>
    <phoneticPr fontId="98" type="noConversion"/>
  </si>
  <si>
    <t>手工焊机</t>
    <phoneticPr fontId="98" type="noConversion"/>
  </si>
  <si>
    <t>电泳线</t>
    <phoneticPr fontId="98" type="noConversion"/>
  </si>
  <si>
    <t>SHT0014469</t>
    <phoneticPr fontId="98" type="noConversion"/>
  </si>
  <si>
    <t>副司机底支架U型管</t>
    <phoneticPr fontId="98" type="noConversion"/>
  </si>
  <si>
    <t>SQXM3000-6901107</t>
    <phoneticPr fontId="98" type="noConversion"/>
  </si>
  <si>
    <t>后横管</t>
    <phoneticPr fontId="98" type="noConversion"/>
  </si>
  <si>
    <t>SQXM3000-6901105</t>
    <phoneticPr fontId="98" type="noConversion"/>
  </si>
  <si>
    <t>上纵管</t>
    <phoneticPr fontId="98" type="noConversion"/>
  </si>
  <si>
    <t>SHT0015061</t>
    <phoneticPr fontId="98" type="noConversion"/>
  </si>
  <si>
    <t>SHT0014964</t>
    <phoneticPr fontId="98" type="noConversion"/>
  </si>
  <si>
    <t>底支架连接板总成</t>
    <phoneticPr fontId="98" type="noConversion"/>
  </si>
  <si>
    <t>铆接</t>
    <phoneticPr fontId="98" type="noConversion"/>
  </si>
  <si>
    <t>成型凸凹台</t>
  </si>
  <si>
    <t>翻边整形</t>
  </si>
  <si>
    <t>底支架连接板</t>
    <phoneticPr fontId="98" type="noConversion"/>
  </si>
  <si>
    <t>SHT0014977</t>
    <phoneticPr fontId="98" type="noConversion"/>
  </si>
  <si>
    <t>靠背骨架焊接总成（副驾）</t>
    <phoneticPr fontId="98" type="noConversion"/>
  </si>
  <si>
    <t>SHT0012225</t>
    <phoneticPr fontId="98" type="noConversion"/>
  </si>
  <si>
    <t>头枕主体管</t>
    <phoneticPr fontId="98" type="noConversion"/>
  </si>
  <si>
    <t>SHT0014489</t>
    <phoneticPr fontId="98" type="noConversion"/>
  </si>
  <si>
    <t>头枕支撑板条</t>
    <phoneticPr fontId="98" type="noConversion"/>
  </si>
  <si>
    <t>SHT0014978</t>
    <phoneticPr fontId="98" type="noConversion"/>
  </si>
  <si>
    <t>靠背主体管</t>
    <phoneticPr fontId="98" type="noConversion"/>
  </si>
  <si>
    <t>SHT0012313</t>
    <phoneticPr fontId="98" type="noConversion"/>
  </si>
  <si>
    <t>靠背下支撑管</t>
    <phoneticPr fontId="98" type="noConversion"/>
  </si>
  <si>
    <t>SHT0012448</t>
    <phoneticPr fontId="98" type="noConversion"/>
  </si>
  <si>
    <t>靠背骨架内衬管</t>
    <phoneticPr fontId="98" type="noConversion"/>
  </si>
  <si>
    <t>SHT0014980</t>
    <phoneticPr fontId="98" type="noConversion"/>
  </si>
  <si>
    <t>切断</t>
    <phoneticPr fontId="98" type="noConversion"/>
  </si>
  <si>
    <t>弯管</t>
    <phoneticPr fontId="98" type="noConversion"/>
  </si>
  <si>
    <t>切弧</t>
    <phoneticPr fontId="98" type="noConversion"/>
  </si>
  <si>
    <t>冲孔</t>
    <phoneticPr fontId="98" type="noConversion"/>
  </si>
  <si>
    <t>数控弯管机</t>
  </si>
  <si>
    <t>台钻</t>
    <phoneticPr fontId="98" type="noConversion"/>
  </si>
  <si>
    <t>钻孔</t>
    <phoneticPr fontId="98" type="noConversion"/>
  </si>
  <si>
    <t>气动工装</t>
    <phoneticPr fontId="98" type="noConversion"/>
  </si>
  <si>
    <t>落料</t>
    <phoneticPr fontId="98" type="noConversion"/>
  </si>
  <si>
    <t>冲扁</t>
    <phoneticPr fontId="98" type="noConversion"/>
  </si>
  <si>
    <t>45T</t>
    <phoneticPr fontId="98" type="noConversion"/>
  </si>
  <si>
    <t>实物重量kg</t>
    <phoneticPr fontId="98" type="noConversion"/>
  </si>
  <si>
    <t>废料成本</t>
    <phoneticPr fontId="98" type="noConversion"/>
  </si>
  <si>
    <t>未税目标价</t>
    <phoneticPr fontId="98" type="noConversion"/>
  </si>
  <si>
    <t>未税采购价格</t>
    <phoneticPr fontId="98" type="noConversion"/>
  </si>
  <si>
    <t>底支架连接板总成</t>
  </si>
  <si>
    <t>底支架连接板</t>
  </si>
  <si>
    <t>材料成本</t>
    <phoneticPr fontId="98" type="noConversion"/>
  </si>
  <si>
    <t>制造费用</t>
    <phoneticPr fontId="98" type="noConversion"/>
  </si>
  <si>
    <t>人工费用</t>
    <phoneticPr fontId="98" type="noConversion"/>
  </si>
  <si>
    <t>合计</t>
    <phoneticPr fontId="98" type="noConversion"/>
  </si>
  <si>
    <r>
      <t>涂装面积
（m</t>
    </r>
    <r>
      <rPr>
        <vertAlign val="superscript"/>
        <sz val="12"/>
        <rFont val="宋体"/>
        <family val="3"/>
        <charset val="134"/>
        <scheme val="minor"/>
      </rPr>
      <t>2</t>
    </r>
    <r>
      <rPr>
        <sz val="12"/>
        <rFont val="宋体"/>
        <family val="3"/>
        <charset val="134"/>
        <scheme val="minor"/>
      </rPr>
      <t>）</t>
    </r>
  </si>
  <si>
    <t>SHT0012990</t>
  </si>
  <si>
    <t>SHT0013905</t>
  </si>
  <si>
    <t>头枕主体管</t>
  </si>
  <si>
    <t>头枕支撑板条</t>
  </si>
  <si>
    <t>靠背主体管</t>
  </si>
  <si>
    <t>靠背下支撑管</t>
  </si>
  <si>
    <t>靠背骨架内衬管</t>
  </si>
  <si>
    <t>人工费率/h</t>
    <phoneticPr fontId="98" type="noConversion"/>
  </si>
  <si>
    <t>人数</t>
    <phoneticPr fontId="98" type="noConversion"/>
  </si>
  <si>
    <t>费用</t>
    <phoneticPr fontId="98" type="noConversion"/>
  </si>
  <si>
    <t>包装</t>
    <phoneticPr fontId="98" type="noConversion"/>
  </si>
  <si>
    <t>运费</t>
    <phoneticPr fontId="98" type="noConversion"/>
  </si>
  <si>
    <t>材料+制造</t>
    <phoneticPr fontId="98" type="noConversion"/>
  </si>
  <si>
    <t>长</t>
    <phoneticPr fontId="98" type="noConversion"/>
  </si>
  <si>
    <t>宽</t>
    <phoneticPr fontId="98" type="noConversion"/>
  </si>
  <si>
    <t>高</t>
    <phoneticPr fontId="98" type="noConversion"/>
  </si>
  <si>
    <t>原材料单价</t>
    <phoneticPr fontId="98" type="noConversion"/>
  </si>
  <si>
    <t>纸箱费用</t>
    <phoneticPr fontId="98" type="noConversion"/>
  </si>
  <si>
    <t>单箱装载数量</t>
    <phoneticPr fontId="98" type="noConversion"/>
  </si>
  <si>
    <t>河北-长春工厂距离</t>
    <phoneticPr fontId="98" type="noConversion"/>
  </si>
  <si>
    <t>单趟运费</t>
    <phoneticPr fontId="98" type="noConversion"/>
  </si>
  <si>
    <t>摊销运费</t>
    <phoneticPr fontId="98" type="noConversion"/>
  </si>
  <si>
    <t>13.5米货车装载箱数</t>
    <phoneticPr fontId="98" type="noConversion"/>
  </si>
  <si>
    <t>体积/m³</t>
    <phoneticPr fontId="98" type="noConversion"/>
  </si>
  <si>
    <t>表面积/㎡</t>
    <phoneticPr fontId="98" type="noConversion"/>
  </si>
  <si>
    <t>金属圆锯机（FA-111NC）</t>
  </si>
  <si>
    <t>金属圆锯机（FA-111NC）</t>
    <phoneticPr fontId="98" type="noConversion"/>
  </si>
  <si>
    <t>JF21-80开式固定台压力机</t>
    <phoneticPr fontId="98" type="noConversion"/>
  </si>
  <si>
    <t>元/㎡</t>
    <phoneticPr fontId="98" type="noConversion"/>
  </si>
  <si>
    <t>3层瓦楞纸</t>
    <phoneticPr fontId="98" type="noConversion"/>
  </si>
  <si>
    <t>5层瓦楞纸</t>
    <phoneticPr fontId="98" type="noConversion"/>
  </si>
  <si>
    <t>7层瓦楞纸</t>
    <phoneticPr fontId="98" type="noConversion"/>
  </si>
  <si>
    <t>总计</t>
  </si>
  <si>
    <t>总计</t>
    <phoneticPr fontId="98" type="noConversion"/>
  </si>
  <si>
    <t>占比</t>
    <phoneticPr fontId="98" type="noConversion"/>
  </si>
  <si>
    <t>初步分析</t>
    <phoneticPr fontId="98" type="noConversion"/>
  </si>
  <si>
    <t>高</t>
    <phoneticPr fontId="98" type="noConversion"/>
  </si>
  <si>
    <t>按照每次120件一盘（1.8*1.05*1.4米，2.646立方米/盘，发2个托盘，共计5.292立方，提货费485.44元/趟+184.47元/方），6元/件</t>
    <phoneticPr fontId="98" type="noConversion"/>
  </si>
  <si>
    <t>运费参考新强力定价按5.00</t>
    <phoneticPr fontId="98" type="noConversion"/>
  </si>
  <si>
    <t>建议用缠绕膜/保护膜，靠背只需保护关键外漏部位</t>
    <phoneticPr fontId="98" type="noConversion"/>
  </si>
  <si>
    <t>SQXM3000-6901101</t>
    <phoneticPr fontId="98" type="noConversion"/>
  </si>
  <si>
    <t>M4-6907009</t>
    <phoneticPr fontId="98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</si>
</sst>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7">
    <numFmt numFmtId="43" formatCode="_ * #,##0.00_ ;_ * \-#,##0.00_ ;_ * &quot;-&quot;??_ ;_ @_ "/>
    <numFmt numFmtId="176" formatCode="0_);[Red]\(0\)"/>
    <numFmt numFmtId="177" formatCode="0.0000_ "/>
    <numFmt numFmtId="178" formatCode="0.0000_);[Red]\(0.0000\)"/>
    <numFmt numFmtId="179" formatCode="0.0_);[Red]\(0.0\)"/>
    <numFmt numFmtId="180" formatCode="0.000_);[Red]\(0.000\)"/>
    <numFmt numFmtId="181" formatCode="0.00;_샿"/>
    <numFmt numFmtId="182" formatCode="0.00_);[Red]\(0.00\)"/>
    <numFmt numFmtId="183" formatCode="0.00_ "/>
    <numFmt numFmtId="184" formatCode="0.0_ "/>
    <numFmt numFmtId="185" formatCode="_ * #,##0.0000_ ;_ * \-#,##0.0000_ ;_ * &quot;-&quot;????_ ;_ @_ "/>
    <numFmt numFmtId="186" formatCode="0.0000"/>
    <numFmt numFmtId="187" formatCode="#,##0.00_);[Red]\(#,##0.00\)"/>
    <numFmt numFmtId="188" formatCode="0.000_ "/>
    <numFmt numFmtId="189" formatCode="#,##0.00_ "/>
    <numFmt numFmtId="190" formatCode="_ * #,##0_ ;_ * \-#,##0_ ;_ * &quot;-&quot;??_ ;_ @_ "/>
    <numFmt numFmtId="191" formatCode="0.0%"/>
  </numFmts>
  <fonts count="109" x14ac:knownFonts="1">
    <font>
      <sz val="11"/>
      <color theme="1"/>
      <name val="宋体"/>
      <charset val="134"/>
      <scheme val="minor"/>
    </font>
    <font>
      <sz val="10"/>
      <color theme="1"/>
      <name val="宋体"/>
      <family val="3"/>
      <charset val="134"/>
    </font>
    <font>
      <sz val="10"/>
      <name val="宋体"/>
      <family val="3"/>
      <charset val="134"/>
    </font>
    <font>
      <sz val="11"/>
      <name val="宋体"/>
      <family val="3"/>
      <charset val="134"/>
      <scheme val="minor"/>
    </font>
    <font>
      <sz val="12"/>
      <name val="宋体"/>
      <family val="3"/>
      <charset val="134"/>
      <scheme val="minor"/>
    </font>
    <font>
      <sz val="11"/>
      <name val="微软雅黑"/>
      <family val="2"/>
      <charset val="134"/>
    </font>
    <font>
      <sz val="14"/>
      <name val="宋体"/>
      <family val="3"/>
      <charset val="134"/>
    </font>
    <font>
      <sz val="12"/>
      <name val="宋体"/>
      <family val="3"/>
      <charset val="134"/>
    </font>
    <font>
      <sz val="11"/>
      <name val="宋体"/>
      <family val="3"/>
      <charset val="134"/>
    </font>
    <font>
      <sz val="14"/>
      <name val="宋体"/>
      <family val="3"/>
      <charset val="134"/>
      <scheme val="minor"/>
    </font>
    <font>
      <sz val="11"/>
      <name val="Arial"/>
      <family val="2"/>
    </font>
    <font>
      <sz val="14"/>
      <color theme="1"/>
      <name val="Arial"/>
      <family val="2"/>
    </font>
    <font>
      <sz val="14"/>
      <color theme="1"/>
      <name val="宋体"/>
      <family val="3"/>
      <charset val="134"/>
    </font>
    <font>
      <b/>
      <sz val="20"/>
      <color theme="1"/>
      <name val="宋体"/>
      <family val="3"/>
      <charset val="134"/>
    </font>
    <font>
      <b/>
      <sz val="14"/>
      <color theme="1"/>
      <name val="宋体"/>
      <family val="3"/>
      <charset val="134"/>
    </font>
    <font>
      <b/>
      <sz val="14"/>
      <color theme="1"/>
      <name val="Arial"/>
      <family val="2"/>
    </font>
    <font>
      <sz val="11"/>
      <color theme="1"/>
      <name val="宋体"/>
      <family val="3"/>
      <charset val="134"/>
    </font>
    <font>
      <sz val="14"/>
      <color theme="1"/>
      <name val="宋体"/>
      <family val="3"/>
      <charset val="134"/>
      <scheme val="minor"/>
    </font>
    <font>
      <b/>
      <sz val="14"/>
      <color theme="1"/>
      <name val="宋体"/>
      <family val="3"/>
      <charset val="134"/>
      <scheme val="minor"/>
    </font>
    <font>
      <sz val="16"/>
      <name val="宋体"/>
      <family val="3"/>
      <charset val="134"/>
    </font>
    <font>
      <sz val="9"/>
      <color theme="1"/>
      <name val="宋体"/>
      <family val="3"/>
      <charset val="134"/>
      <scheme val="minor"/>
    </font>
    <font>
      <sz val="10"/>
      <color theme="1"/>
      <name val="宋体"/>
      <family val="3"/>
      <charset val="134"/>
      <scheme val="minor"/>
    </font>
    <font>
      <sz val="16"/>
      <color rgb="FFFF0000"/>
      <name val="宋体"/>
      <family val="3"/>
      <charset val="134"/>
    </font>
    <font>
      <sz val="11"/>
      <color theme="1"/>
      <name val="Arial"/>
      <family val="2"/>
    </font>
    <font>
      <sz val="10"/>
      <name val="宋体"/>
      <family val="3"/>
      <charset val="134"/>
      <scheme val="minor"/>
    </font>
    <font>
      <sz val="12"/>
      <name val="Arial"/>
      <family val="2"/>
    </font>
    <font>
      <sz val="14"/>
      <name val="Arial"/>
      <family val="2"/>
    </font>
    <font>
      <b/>
      <sz val="14"/>
      <name val="宋体"/>
      <family val="3"/>
      <charset val="134"/>
    </font>
    <font>
      <b/>
      <sz val="20"/>
      <name val="宋体"/>
      <family val="3"/>
      <charset val="134"/>
    </font>
    <font>
      <b/>
      <sz val="14"/>
      <name val="Arial"/>
      <family val="2"/>
    </font>
    <font>
      <sz val="11"/>
      <name val="宋体"/>
      <family val="3"/>
      <charset val="134"/>
      <scheme val="major"/>
    </font>
    <font>
      <sz val="16"/>
      <color theme="1"/>
      <name val="宋体"/>
      <family val="3"/>
      <charset val="134"/>
      <scheme val="minor"/>
    </font>
    <font>
      <sz val="16"/>
      <name val="宋体"/>
      <family val="3"/>
      <charset val="134"/>
      <scheme val="minor"/>
    </font>
    <font>
      <b/>
      <sz val="16"/>
      <color theme="1"/>
      <name val="宋体"/>
      <family val="3"/>
      <charset val="134"/>
      <scheme val="minor"/>
    </font>
    <font>
      <sz val="14"/>
      <color rgb="FFFF0000"/>
      <name val="宋体"/>
      <family val="3"/>
      <charset val="134"/>
      <scheme val="minor"/>
    </font>
    <font>
      <sz val="11"/>
      <color rgb="FFFF0000"/>
      <name val="宋体"/>
      <family val="3"/>
      <charset val="134"/>
    </font>
    <font>
      <b/>
      <sz val="11"/>
      <name val="宋体"/>
      <family val="3"/>
      <charset val="134"/>
    </font>
    <font>
      <b/>
      <sz val="24"/>
      <name val="宋体"/>
      <family val="3"/>
      <charset val="134"/>
    </font>
    <font>
      <sz val="16"/>
      <name val="微软雅黑"/>
      <family val="2"/>
      <charset val="134"/>
    </font>
    <font>
      <sz val="12"/>
      <name val="微软雅黑"/>
      <family val="2"/>
      <charset val="134"/>
    </font>
    <font>
      <b/>
      <sz val="14"/>
      <name val="微软雅黑"/>
      <family val="2"/>
      <charset val="134"/>
    </font>
    <font>
      <b/>
      <sz val="18"/>
      <name val="微软雅黑"/>
      <family val="2"/>
      <charset val="134"/>
    </font>
    <font>
      <b/>
      <sz val="20"/>
      <name val="微软雅黑"/>
      <family val="2"/>
      <charset val="134"/>
    </font>
    <font>
      <b/>
      <u/>
      <sz val="17"/>
      <name val="微软雅黑"/>
      <family val="2"/>
      <charset val="134"/>
    </font>
    <font>
      <b/>
      <sz val="17"/>
      <name val="微软雅黑"/>
      <family val="2"/>
      <charset val="134"/>
    </font>
    <font>
      <sz val="15"/>
      <name val="微软雅黑"/>
      <family val="2"/>
      <charset val="134"/>
    </font>
    <font>
      <b/>
      <sz val="22"/>
      <name val="微软雅黑"/>
      <family val="2"/>
      <charset val="134"/>
    </font>
    <font>
      <b/>
      <sz val="16"/>
      <name val="微软雅黑"/>
      <family val="2"/>
      <charset val="134"/>
    </font>
    <font>
      <sz val="14"/>
      <name val="微软雅黑"/>
      <family val="2"/>
      <charset val="134"/>
    </font>
    <font>
      <sz val="11"/>
      <color indexed="8"/>
      <name val="Tahoma"/>
      <family val="2"/>
    </font>
    <font>
      <sz val="11"/>
      <color indexed="8"/>
      <name val="宋体"/>
      <family val="3"/>
      <charset val="134"/>
    </font>
    <font>
      <b/>
      <sz val="11"/>
      <color indexed="56"/>
      <name val="宋体"/>
      <family val="3"/>
      <charset val="134"/>
    </font>
    <font>
      <sz val="11"/>
      <color indexed="52"/>
      <name val="宋体"/>
      <family val="3"/>
      <charset val="134"/>
    </font>
    <font>
      <sz val="11"/>
      <color theme="1"/>
      <name val="宋体"/>
      <family val="3"/>
      <charset val="134"/>
      <scheme val="minor"/>
    </font>
    <font>
      <sz val="11"/>
      <color indexed="9"/>
      <name val="宋体"/>
      <family val="3"/>
      <charset val="134"/>
    </font>
    <font>
      <sz val="11"/>
      <color indexed="62"/>
      <name val="宋体"/>
      <family val="3"/>
      <charset val="134"/>
    </font>
    <font>
      <sz val="9"/>
      <name val="Arial"/>
      <family val="2"/>
    </font>
    <font>
      <sz val="11"/>
      <color indexed="20"/>
      <name val="宋体"/>
      <family val="3"/>
      <charset val="134"/>
    </font>
    <font>
      <i/>
      <sz val="11"/>
      <color indexed="23"/>
      <name val="宋体"/>
      <family val="3"/>
      <charset val="134"/>
    </font>
    <font>
      <sz val="12"/>
      <name val="新細明體"/>
      <family val="1"/>
    </font>
    <font>
      <b/>
      <sz val="11"/>
      <color indexed="52"/>
      <name val="宋体"/>
      <family val="3"/>
      <charset val="134"/>
    </font>
    <font>
      <b/>
      <sz val="13"/>
      <color indexed="56"/>
      <name val="宋体"/>
      <family val="3"/>
      <charset val="134"/>
    </font>
    <font>
      <sz val="11"/>
      <color indexed="60"/>
      <name val="Tahoma"/>
      <family val="2"/>
    </font>
    <font>
      <sz val="11"/>
      <color indexed="60"/>
      <name val="宋体"/>
      <family val="3"/>
      <charset val="134"/>
    </font>
    <font>
      <b/>
      <sz val="18"/>
      <color indexed="56"/>
      <name val="宋体"/>
      <family val="3"/>
      <charset val="134"/>
    </font>
    <font>
      <sz val="11"/>
      <color indexed="17"/>
      <name val="宋体"/>
      <family val="3"/>
      <charset val="134"/>
    </font>
    <font>
      <sz val="11"/>
      <color indexed="9"/>
      <name val="Tahoma"/>
      <family val="2"/>
    </font>
    <font>
      <b/>
      <sz val="11"/>
      <color indexed="63"/>
      <name val="宋体"/>
      <family val="3"/>
      <charset val="134"/>
    </font>
    <font>
      <sz val="11"/>
      <color indexed="10"/>
      <name val="宋体"/>
      <family val="3"/>
      <charset val="134"/>
    </font>
    <font>
      <sz val="12"/>
      <color indexed="0"/>
      <name val="宋体"/>
      <family val="3"/>
      <charset val="134"/>
    </font>
    <font>
      <b/>
      <sz val="11"/>
      <color indexed="9"/>
      <name val="宋体"/>
      <family val="3"/>
      <charset val="134"/>
    </font>
    <font>
      <b/>
      <sz val="11"/>
      <color indexed="8"/>
      <name val="宋体"/>
      <family val="3"/>
      <charset val="134"/>
    </font>
    <font>
      <b/>
      <sz val="11"/>
      <color indexed="9"/>
      <name val="Tahoma"/>
      <family val="2"/>
    </font>
    <font>
      <sz val="11"/>
      <color indexed="10"/>
      <name val="Tahoma"/>
      <family val="2"/>
    </font>
    <font>
      <b/>
      <sz val="10"/>
      <name val="Arial"/>
      <family val="2"/>
    </font>
    <font>
      <sz val="11"/>
      <color indexed="17"/>
      <name val="Tahoma"/>
      <family val="2"/>
    </font>
    <font>
      <sz val="11"/>
      <color indexed="0"/>
      <name val="宋体"/>
      <family val="3"/>
      <charset val="134"/>
    </font>
    <font>
      <b/>
      <sz val="13"/>
      <color indexed="56"/>
      <name val="Tahoma"/>
      <family val="2"/>
    </font>
    <font>
      <b/>
      <sz val="11"/>
      <color indexed="56"/>
      <name val="Tahoma"/>
      <family val="2"/>
    </font>
    <font>
      <sz val="10"/>
      <name val="Tahoma"/>
      <family val="2"/>
    </font>
    <font>
      <sz val="10"/>
      <name val="Arial"/>
      <family val="2"/>
    </font>
    <font>
      <b/>
      <sz val="15"/>
      <color indexed="56"/>
      <name val="宋体"/>
      <family val="3"/>
      <charset val="134"/>
    </font>
    <font>
      <b/>
      <sz val="15"/>
      <color indexed="56"/>
      <name val="Tahoma"/>
      <family val="2"/>
    </font>
    <font>
      <i/>
      <sz val="11"/>
      <color indexed="23"/>
      <name val="Tahoma"/>
      <family val="2"/>
    </font>
    <font>
      <sz val="11"/>
      <color indexed="20"/>
      <name val="Tahoma"/>
      <family val="2"/>
    </font>
    <font>
      <sz val="11"/>
      <color rgb="FF9C0006"/>
      <name val="宋体"/>
      <family val="3"/>
      <charset val="134"/>
      <scheme val="minor"/>
    </font>
    <font>
      <sz val="11"/>
      <color indexed="62"/>
      <name val="Tahoma"/>
      <family val="2"/>
    </font>
    <font>
      <sz val="11"/>
      <color rgb="FF006100"/>
      <name val="宋体"/>
      <family val="3"/>
      <charset val="134"/>
      <scheme val="minor"/>
    </font>
    <font>
      <b/>
      <sz val="11"/>
      <color indexed="8"/>
      <name val="Tahoma"/>
      <family val="2"/>
    </font>
    <font>
      <b/>
      <sz val="11"/>
      <color indexed="52"/>
      <name val="Tahoma"/>
      <family val="2"/>
    </font>
    <font>
      <sz val="11"/>
      <color indexed="52"/>
      <name val="Tahoma"/>
      <family val="2"/>
    </font>
    <font>
      <b/>
      <sz val="11"/>
      <color indexed="63"/>
      <name val="Tahoma"/>
      <family val="2"/>
    </font>
    <font>
      <vertAlign val="superscript"/>
      <sz val="11"/>
      <name val="宋体"/>
      <family val="3"/>
      <charset val="134"/>
      <scheme val="minor"/>
    </font>
    <font>
      <vertAlign val="superscript"/>
      <sz val="16"/>
      <name val="宋体"/>
      <family val="3"/>
      <charset val="134"/>
    </font>
    <font>
      <vertAlign val="superscript"/>
      <sz val="11"/>
      <name val="宋体"/>
      <family val="3"/>
      <charset val="134"/>
    </font>
    <font>
      <b/>
      <sz val="9"/>
      <name val="宋体"/>
      <family val="3"/>
      <charset val="134"/>
    </font>
    <font>
      <sz val="9"/>
      <name val="宋体"/>
      <family val="3"/>
      <charset val="134"/>
    </font>
    <font>
      <sz val="11"/>
      <color theme="1"/>
      <name val="宋体"/>
      <family val="3"/>
      <charset val="134"/>
      <scheme val="minor"/>
    </font>
    <font>
      <sz val="9"/>
      <name val="宋体"/>
      <family val="3"/>
      <charset val="134"/>
      <scheme val="minor"/>
    </font>
    <font>
      <b/>
      <sz val="12"/>
      <name val="微软雅黑"/>
      <family val="2"/>
      <charset val="134"/>
    </font>
    <font>
      <b/>
      <sz val="12"/>
      <color theme="1"/>
      <name val="微软雅黑"/>
      <family val="2"/>
      <charset val="134"/>
    </font>
    <font>
      <sz val="11"/>
      <color theme="1"/>
      <name val="微软雅黑"/>
      <family val="2"/>
      <charset val="134"/>
    </font>
    <font>
      <sz val="12"/>
      <color theme="1"/>
      <name val="宋体"/>
      <family val="3"/>
      <charset val="134"/>
      <scheme val="minor"/>
    </font>
    <font>
      <vertAlign val="superscript"/>
      <sz val="12"/>
      <name val="宋体"/>
      <family val="3"/>
      <charset val="134"/>
      <scheme val="minor"/>
    </font>
    <font>
      <sz val="12"/>
      <color rgb="FFFF0000"/>
      <name val="宋体"/>
      <family val="3"/>
      <charset val="134"/>
      <scheme val="minor"/>
    </font>
    <font>
      <sz val="11"/>
      <color theme="1"/>
      <name val="宋体"/>
      <family val="3"/>
      <charset val="134"/>
      <scheme val="minor"/>
    </font>
    <font>
      <b/>
      <sz val="11"/>
      <color theme="1"/>
      <name val="宋体"/>
      <family val="3"/>
      <charset val="134"/>
      <scheme val="minor"/>
    </font>
    <font>
      <sz val="11"/>
      <color rgb="FFFF0000"/>
      <name val="宋体"/>
      <family val="3"/>
      <charset val="134"/>
      <scheme val="minor"/>
    </font>
    <font>
      <sz val="9"/>
      <color rgb="FFFF0000"/>
      <name val="宋体"/>
      <family val="3"/>
      <charset val="134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FF0000"/>
        <bgColor indexed="64"/>
      </patternFill>
    </fill>
  </fills>
  <borders count="4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 diagonalDown="1"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 style="thin">
        <color auto="1"/>
      </diagonal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indexed="62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979">
    <xf numFmtId="0" fontId="0" fillId="0" borderId="0">
      <alignment vertical="center"/>
    </xf>
    <xf numFmtId="0" fontId="97" fillId="0" borderId="0">
      <alignment vertical="center"/>
    </xf>
    <xf numFmtId="0" fontId="49" fillId="7" borderId="0" applyNumberFormat="0" applyBorder="0" applyAlignment="0" applyProtection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1" fillId="0" borderId="26" applyNumberFormat="0" applyFill="0" applyAlignment="0" applyProtection="0">
      <alignment vertical="center"/>
    </xf>
    <xf numFmtId="0" fontId="52" fillId="0" borderId="27" applyNumberFormat="0" applyFill="0" applyAlignment="0" applyProtection="0">
      <alignment vertical="center"/>
    </xf>
    <xf numFmtId="0" fontId="54" fillId="8" borderId="0" applyNumberFormat="0" applyBorder="0" applyAlignment="0" applyProtection="0">
      <alignment vertical="center"/>
    </xf>
    <xf numFmtId="0" fontId="9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54" fillId="9" borderId="0" applyNumberFormat="0" applyBorder="0" applyAlignment="0" applyProtection="0">
      <alignment vertical="center"/>
    </xf>
    <xf numFmtId="0" fontId="55" fillId="11" borderId="28" applyNumberFormat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56" fillId="0" borderId="3" applyNumberFormat="0" applyFill="0" applyBorder="0" applyAlignment="0" applyProtection="0">
      <alignment vertical="center"/>
    </xf>
    <xf numFmtId="0" fontId="7" fillId="0" borderId="0"/>
    <xf numFmtId="0" fontId="50" fillId="7" borderId="0" applyNumberFormat="0" applyBorder="0" applyAlignment="0" applyProtection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4" fillId="12" borderId="0" applyNumberFormat="0" applyBorder="0" applyAlignment="0" applyProtection="0">
      <alignment vertical="center"/>
    </xf>
    <xf numFmtId="0" fontId="50" fillId="13" borderId="0" applyNumberFormat="0" applyBorder="0" applyAlignment="0" applyProtection="0">
      <alignment vertical="center"/>
    </xf>
    <xf numFmtId="0" fontId="50" fillId="14" borderId="0" applyNumberFormat="0" applyBorder="0" applyAlignment="0" applyProtection="0">
      <alignment vertical="center"/>
    </xf>
    <xf numFmtId="0" fontId="7" fillId="0" borderId="0">
      <alignment vertical="center"/>
    </xf>
    <xf numFmtId="0" fontId="57" fillId="15" borderId="0" applyNumberFormat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0" fillId="16" borderId="29" applyNumberFormat="0" applyFont="0" applyAlignment="0" applyProtection="0">
      <alignment vertical="center"/>
    </xf>
    <xf numFmtId="0" fontId="50" fillId="0" borderId="0">
      <alignment vertical="center"/>
    </xf>
    <xf numFmtId="0" fontId="7" fillId="0" borderId="0">
      <alignment vertical="center"/>
    </xf>
    <xf numFmtId="0" fontId="59" fillId="0" borderId="0"/>
    <xf numFmtId="0" fontId="54" fillId="12" borderId="0" applyNumberFormat="0" applyBorder="0" applyAlignment="0" applyProtection="0">
      <alignment vertical="center"/>
    </xf>
    <xf numFmtId="0" fontId="54" fillId="17" borderId="0" applyNumberFormat="0" applyBorder="0" applyAlignment="0" applyProtection="0">
      <alignment vertical="center"/>
    </xf>
    <xf numFmtId="0" fontId="54" fillId="18" borderId="0" applyNumberFormat="0" applyBorder="0" applyAlignment="0" applyProtection="0">
      <alignment vertical="center"/>
    </xf>
    <xf numFmtId="0" fontId="50" fillId="14" borderId="0" applyNumberFormat="0" applyBorder="0" applyAlignment="0" applyProtection="0">
      <alignment vertical="center"/>
    </xf>
    <xf numFmtId="0" fontId="54" fillId="19" borderId="0" applyNumberFormat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7" fillId="15" borderId="0" applyNumberFormat="0" applyBorder="0" applyAlignment="0" applyProtection="0">
      <alignment vertical="center"/>
    </xf>
    <xf numFmtId="0" fontId="50" fillId="0" borderId="0">
      <alignment vertical="center"/>
    </xf>
    <xf numFmtId="0" fontId="57" fillId="15" borderId="0" applyNumberFormat="0" applyBorder="0" applyAlignment="0" applyProtection="0">
      <alignment vertical="center"/>
    </xf>
    <xf numFmtId="0" fontId="50" fillId="14" borderId="0" applyNumberFormat="0" applyBorder="0" applyAlignment="0" applyProtection="0">
      <alignment vertical="center"/>
    </xf>
    <xf numFmtId="0" fontId="7" fillId="0" borderId="0">
      <alignment vertical="center"/>
    </xf>
    <xf numFmtId="0" fontId="57" fillId="15" borderId="0" applyNumberFormat="0" applyBorder="0" applyAlignment="0" applyProtection="0">
      <alignment vertical="center"/>
    </xf>
    <xf numFmtId="0" fontId="7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49" fillId="13" borderId="0" applyNumberFormat="0" applyBorder="0" applyAlignment="0" applyProtection="0">
      <alignment vertical="center"/>
    </xf>
    <xf numFmtId="0" fontId="60" fillId="20" borderId="28" applyNumberFormat="0" applyAlignment="0" applyProtection="0">
      <alignment vertical="center"/>
    </xf>
    <xf numFmtId="0" fontId="55" fillId="11" borderId="28" applyNumberFormat="0" applyAlignment="0" applyProtection="0">
      <alignment vertical="center"/>
    </xf>
    <xf numFmtId="0" fontId="52" fillId="0" borderId="27" applyNumberFormat="0" applyFill="0" applyAlignment="0" applyProtection="0">
      <alignment vertical="center"/>
    </xf>
    <xf numFmtId="0" fontId="50" fillId="0" borderId="0">
      <alignment vertical="center"/>
    </xf>
    <xf numFmtId="0" fontId="61" fillId="0" borderId="30" applyNumberFormat="0" applyFill="0" applyAlignment="0" applyProtection="0">
      <alignment vertical="center"/>
    </xf>
    <xf numFmtId="0" fontId="50" fillId="16" borderId="29" applyNumberFormat="0" applyFont="0" applyAlignment="0" applyProtection="0">
      <alignment vertical="center"/>
    </xf>
    <xf numFmtId="0" fontId="7" fillId="0" borderId="0">
      <alignment vertical="center"/>
    </xf>
    <xf numFmtId="0" fontId="50" fillId="21" borderId="0" applyNumberFormat="0" applyBorder="0" applyAlignment="0" applyProtection="0">
      <alignment vertical="center"/>
    </xf>
    <xf numFmtId="0" fontId="50" fillId="22" borderId="0" applyNumberFormat="0" applyBorder="0" applyAlignment="0" applyProtection="0">
      <alignment vertical="center"/>
    </xf>
    <xf numFmtId="0" fontId="54" fillId="19" borderId="0" applyNumberFormat="0" applyBorder="0" applyAlignment="0" applyProtection="0">
      <alignment vertical="center"/>
    </xf>
    <xf numFmtId="0" fontId="62" fillId="23" borderId="0" applyNumberFormat="0" applyBorder="0" applyAlignment="0" applyProtection="0">
      <alignment vertical="center"/>
    </xf>
    <xf numFmtId="0" fontId="54" fillId="9" borderId="0" applyNumberFormat="0" applyBorder="0" applyAlignment="0" applyProtection="0">
      <alignment vertical="center"/>
    </xf>
    <xf numFmtId="0" fontId="63" fillId="23" borderId="0" applyNumberFormat="0" applyBorder="0" applyAlignment="0" applyProtection="0">
      <alignment vertical="center"/>
    </xf>
    <xf numFmtId="0" fontId="50" fillId="0" borderId="0">
      <alignment vertical="center"/>
    </xf>
    <xf numFmtId="0" fontId="50" fillId="25" borderId="0" applyNumberFormat="0" applyBorder="0" applyAlignment="0" applyProtection="0">
      <alignment vertical="center"/>
    </xf>
    <xf numFmtId="0" fontId="52" fillId="0" borderId="27" applyNumberFormat="0" applyFill="0" applyAlignment="0" applyProtection="0">
      <alignment vertical="center"/>
    </xf>
    <xf numFmtId="0" fontId="50" fillId="0" borderId="0">
      <alignment vertical="center"/>
    </xf>
    <xf numFmtId="0" fontId="52" fillId="0" borderId="27" applyNumberFormat="0" applyFill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52" fillId="0" borderId="27" applyNumberFormat="0" applyFill="0" applyAlignment="0" applyProtection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2" fillId="0" borderId="27" applyNumberFormat="0" applyFill="0" applyAlignment="0" applyProtection="0">
      <alignment vertical="center"/>
    </xf>
    <xf numFmtId="0" fontId="50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50" fillId="0" borderId="0">
      <alignment vertical="center"/>
    </xf>
    <xf numFmtId="0" fontId="9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55" fillId="11" borderId="28" applyNumberFormat="0" applyAlignment="0" applyProtection="0">
      <alignment vertical="center"/>
    </xf>
    <xf numFmtId="0" fontId="54" fillId="12" borderId="0" applyNumberFormat="0" applyBorder="0" applyAlignment="0" applyProtection="0">
      <alignment vertical="center"/>
    </xf>
    <xf numFmtId="0" fontId="54" fillId="17" borderId="0" applyNumberFormat="0" applyBorder="0" applyAlignment="0" applyProtection="0">
      <alignment vertical="center"/>
    </xf>
    <xf numFmtId="0" fontId="55" fillId="11" borderId="28" applyNumberFormat="0" applyAlignment="0" applyProtection="0">
      <alignment vertical="center"/>
    </xf>
    <xf numFmtId="0" fontId="54" fillId="18" borderId="0" applyNumberFormat="0" applyBorder="0" applyAlignment="0" applyProtection="0">
      <alignment vertical="center"/>
    </xf>
    <xf numFmtId="0" fontId="50" fillId="15" borderId="0" applyNumberFormat="0" applyBorder="0" applyAlignment="0" applyProtection="0">
      <alignment vertical="center"/>
    </xf>
    <xf numFmtId="0" fontId="50" fillId="14" borderId="0" applyNumberFormat="0" applyBorder="0" applyAlignment="0" applyProtection="0">
      <alignment vertical="center"/>
    </xf>
    <xf numFmtId="0" fontId="50" fillId="7" borderId="0" applyNumberFormat="0" applyBorder="0" applyAlignment="0" applyProtection="0">
      <alignment vertical="center"/>
    </xf>
    <xf numFmtId="0" fontId="50" fillId="0" borderId="0">
      <alignment vertical="center"/>
    </xf>
    <xf numFmtId="0" fontId="50" fillId="7" borderId="0" applyNumberFormat="0" applyBorder="0" applyAlignment="0" applyProtection="0">
      <alignment vertical="center"/>
    </xf>
    <xf numFmtId="0" fontId="54" fillId="26" borderId="0" applyNumberFormat="0" applyBorder="0" applyAlignment="0" applyProtection="0">
      <alignment vertical="center"/>
    </xf>
    <xf numFmtId="0" fontId="49" fillId="12" borderId="0" applyNumberFormat="0" applyBorder="0" applyAlignment="0" applyProtection="0">
      <alignment vertical="center"/>
    </xf>
    <xf numFmtId="0" fontId="50" fillId="7" borderId="0" applyNumberFormat="0" applyBorder="0" applyAlignment="0" applyProtection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7" borderId="0" applyNumberFormat="0" applyBorder="0" applyAlignment="0" applyProtection="0">
      <alignment vertical="center"/>
    </xf>
    <xf numFmtId="0" fontId="50" fillId="0" borderId="0">
      <alignment vertical="center"/>
    </xf>
    <xf numFmtId="0" fontId="50" fillId="7" borderId="0" applyNumberFormat="0" applyBorder="0" applyAlignment="0" applyProtection="0">
      <alignment vertical="center"/>
    </xf>
    <xf numFmtId="0" fontId="50" fillId="7" borderId="0" applyNumberFormat="0" applyBorder="0" applyAlignment="0" applyProtection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65" fillId="25" borderId="0" applyNumberFormat="0" applyBorder="0" applyAlignment="0" applyProtection="0">
      <alignment vertical="center"/>
    </xf>
    <xf numFmtId="0" fontId="51" fillId="0" borderId="26" applyNumberFormat="0" applyFill="0" applyAlignment="0" applyProtection="0">
      <alignment vertical="center"/>
    </xf>
    <xf numFmtId="0" fontId="50" fillId="7" borderId="0" applyNumberFormat="0" applyBorder="0" applyAlignment="0" applyProtection="0">
      <alignment vertical="center"/>
    </xf>
    <xf numFmtId="0" fontId="65" fillId="25" borderId="0" applyNumberFormat="0" applyBorder="0" applyAlignment="0" applyProtection="0">
      <alignment vertical="center"/>
    </xf>
    <xf numFmtId="0" fontId="51" fillId="0" borderId="26" applyNumberFormat="0" applyFill="0" applyAlignment="0" applyProtection="0">
      <alignment vertical="center"/>
    </xf>
    <xf numFmtId="0" fontId="50" fillId="7" borderId="0" applyNumberFormat="0" applyBorder="0" applyAlignment="0" applyProtection="0">
      <alignment vertical="center"/>
    </xf>
    <xf numFmtId="0" fontId="54" fillId="8" borderId="0" applyNumberFormat="0" applyBorder="0" applyAlignment="0" applyProtection="0">
      <alignment vertical="center"/>
    </xf>
    <xf numFmtId="0" fontId="50" fillId="7" borderId="0" applyNumberFormat="0" applyBorder="0" applyAlignment="0" applyProtection="0">
      <alignment vertical="center"/>
    </xf>
    <xf numFmtId="0" fontId="50" fillId="12" borderId="0" applyNumberFormat="0" applyBorder="0" applyAlignment="0" applyProtection="0">
      <alignment vertical="center"/>
    </xf>
    <xf numFmtId="0" fontId="50" fillId="7" borderId="0" applyNumberFormat="0" applyBorder="0" applyAlignment="0" applyProtection="0">
      <alignment vertical="center"/>
    </xf>
    <xf numFmtId="0" fontId="50" fillId="7" borderId="0" applyNumberFormat="0" applyBorder="0" applyAlignment="0" applyProtection="0">
      <alignment vertical="center"/>
    </xf>
    <xf numFmtId="0" fontId="50" fillId="13" borderId="0" applyNumberFormat="0" applyBorder="0" applyAlignment="0" applyProtection="0">
      <alignment vertical="center"/>
    </xf>
    <xf numFmtId="0" fontId="54" fillId="26" borderId="0" applyNumberFormat="0" applyBorder="0" applyAlignment="0" applyProtection="0">
      <alignment vertical="center"/>
    </xf>
    <xf numFmtId="0" fontId="50" fillId="12" borderId="0" applyNumberFormat="0" applyBorder="0" applyAlignment="0" applyProtection="0">
      <alignment vertical="center"/>
    </xf>
    <xf numFmtId="0" fontId="49" fillId="7" borderId="0" applyNumberFormat="0" applyBorder="0" applyAlignment="0" applyProtection="0">
      <alignment vertical="center"/>
    </xf>
    <xf numFmtId="0" fontId="50" fillId="25" borderId="0" applyNumberFormat="0" applyBorder="0" applyAlignment="0" applyProtection="0">
      <alignment vertical="center"/>
    </xf>
    <xf numFmtId="0" fontId="50" fillId="13" borderId="0" applyNumberFormat="0" applyBorder="0" applyAlignment="0" applyProtection="0">
      <alignment vertical="center"/>
    </xf>
    <xf numFmtId="0" fontId="50" fillId="12" borderId="0" applyNumberFormat="0" applyBorder="0" applyAlignment="0" applyProtection="0">
      <alignment vertical="center"/>
    </xf>
    <xf numFmtId="0" fontId="54" fillId="12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50" fillId="15" borderId="0" applyNumberFormat="0" applyBorder="0" applyAlignment="0" applyProtection="0">
      <alignment vertical="center"/>
    </xf>
    <xf numFmtId="0" fontId="49" fillId="15" borderId="0" applyNumberFormat="0" applyBorder="0" applyAlignment="0" applyProtection="0">
      <alignment vertical="center"/>
    </xf>
    <xf numFmtId="0" fontId="50" fillId="15" borderId="0" applyNumberFormat="0" applyBorder="0" applyAlignment="0" applyProtection="0">
      <alignment vertical="center"/>
    </xf>
    <xf numFmtId="0" fontId="50" fillId="15" borderId="0" applyNumberFormat="0" applyBorder="0" applyAlignment="0" applyProtection="0">
      <alignment vertical="center"/>
    </xf>
    <xf numFmtId="0" fontId="50" fillId="15" borderId="0" applyNumberFormat="0" applyBorder="0" applyAlignment="0" applyProtection="0">
      <alignment vertical="center"/>
    </xf>
    <xf numFmtId="0" fontId="49" fillId="15" borderId="0" applyNumberFormat="0" applyBorder="0" applyAlignment="0" applyProtection="0">
      <alignment vertical="center"/>
    </xf>
    <xf numFmtId="0" fontId="50" fillId="15" borderId="0" applyNumberFormat="0" applyBorder="0" applyAlignment="0" applyProtection="0">
      <alignment vertical="center"/>
    </xf>
    <xf numFmtId="0" fontId="50" fillId="15" borderId="0" applyNumberFormat="0" applyBorder="0" applyAlignment="0" applyProtection="0">
      <alignment vertical="center"/>
    </xf>
    <xf numFmtId="0" fontId="50" fillId="15" borderId="0" applyNumberFormat="0" applyBorder="0" applyAlignment="0" applyProtection="0">
      <alignment vertical="center"/>
    </xf>
    <xf numFmtId="0" fontId="50" fillId="15" borderId="0" applyNumberFormat="0" applyBorder="0" applyAlignment="0" applyProtection="0">
      <alignment vertical="center"/>
    </xf>
    <xf numFmtId="0" fontId="50" fillId="15" borderId="0" applyNumberFormat="0" applyBorder="0" applyAlignment="0" applyProtection="0">
      <alignment vertical="center"/>
    </xf>
    <xf numFmtId="0" fontId="7" fillId="0" borderId="0"/>
    <xf numFmtId="0" fontId="50" fillId="15" borderId="0" applyNumberFormat="0" applyBorder="0" applyAlignment="0" applyProtection="0">
      <alignment vertical="center"/>
    </xf>
    <xf numFmtId="0" fontId="50" fillId="15" borderId="0" applyNumberFormat="0" applyBorder="0" applyAlignment="0" applyProtection="0">
      <alignment vertical="center"/>
    </xf>
    <xf numFmtId="0" fontId="50" fillId="12" borderId="0" applyNumberFormat="0" applyBorder="0" applyAlignment="0" applyProtection="0">
      <alignment vertical="center"/>
    </xf>
    <xf numFmtId="0" fontId="67" fillId="20" borderId="31" applyNumberFormat="0" applyAlignment="0" applyProtection="0">
      <alignment vertical="center"/>
    </xf>
    <xf numFmtId="0" fontId="50" fillId="25" borderId="0" applyNumberFormat="0" applyBorder="0" applyAlignment="0" applyProtection="0">
      <alignment vertical="center"/>
    </xf>
    <xf numFmtId="0" fontId="63" fillId="23" borderId="0" applyNumberFormat="0" applyBorder="0" applyAlignment="0" applyProtection="0">
      <alignment vertical="center"/>
    </xf>
    <xf numFmtId="0" fontId="50" fillId="0" borderId="0">
      <alignment vertical="center"/>
    </xf>
    <xf numFmtId="0" fontId="49" fillId="25" borderId="0" applyNumberFormat="0" applyBorder="0" applyAlignment="0" applyProtection="0">
      <alignment vertical="center"/>
    </xf>
    <xf numFmtId="0" fontId="50" fillId="25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0" fillId="25" borderId="0" applyNumberFormat="0" applyBorder="0" applyAlignment="0" applyProtection="0">
      <alignment vertical="center"/>
    </xf>
    <xf numFmtId="0" fontId="50" fillId="25" borderId="0" applyNumberFormat="0" applyBorder="0" applyAlignment="0" applyProtection="0">
      <alignment vertical="center"/>
    </xf>
    <xf numFmtId="0" fontId="49" fillId="25" borderId="0" applyNumberFormat="0" applyBorder="0" applyAlignment="0" applyProtection="0">
      <alignment vertical="center"/>
    </xf>
    <xf numFmtId="0" fontId="66" fillId="8" borderId="0" applyNumberFormat="0" applyBorder="0" applyAlignment="0" applyProtection="0">
      <alignment vertical="center"/>
    </xf>
    <xf numFmtId="0" fontId="63" fillId="23" borderId="0" applyNumberFormat="0" applyBorder="0" applyAlignment="0" applyProtection="0">
      <alignment vertical="center"/>
    </xf>
    <xf numFmtId="0" fontId="50" fillId="0" borderId="0">
      <alignment vertical="center"/>
    </xf>
    <xf numFmtId="0" fontId="50" fillId="25" borderId="0" applyNumberFormat="0" applyBorder="0" applyAlignment="0" applyProtection="0">
      <alignment vertical="center"/>
    </xf>
    <xf numFmtId="0" fontId="54" fillId="8" borderId="0" applyNumberFormat="0" applyBorder="0" applyAlignment="0" applyProtection="0">
      <alignment vertical="center"/>
    </xf>
    <xf numFmtId="0" fontId="50" fillId="0" borderId="0">
      <alignment vertical="center"/>
    </xf>
    <xf numFmtId="0" fontId="50" fillId="25" borderId="0" applyNumberFormat="0" applyBorder="0" applyAlignment="0" applyProtection="0">
      <alignment vertical="center"/>
    </xf>
    <xf numFmtId="0" fontId="54" fillId="8" borderId="0" applyNumberFormat="0" applyBorder="0" applyAlignment="0" applyProtection="0">
      <alignment vertical="center"/>
    </xf>
    <xf numFmtId="0" fontId="50" fillId="0" borderId="0">
      <alignment vertical="center"/>
    </xf>
    <xf numFmtId="0" fontId="50" fillId="25" borderId="0" applyNumberFormat="0" applyBorder="0" applyAlignment="0" applyProtection="0">
      <alignment vertical="center"/>
    </xf>
    <xf numFmtId="0" fontId="54" fillId="8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50" fillId="25" borderId="0" applyNumberFormat="0" applyBorder="0" applyAlignment="0" applyProtection="0">
      <alignment vertical="center"/>
    </xf>
    <xf numFmtId="0" fontId="54" fillId="8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50" fillId="25" borderId="0" applyNumberFormat="0" applyBorder="0" applyAlignment="0" applyProtection="0">
      <alignment vertical="center"/>
    </xf>
    <xf numFmtId="0" fontId="7" fillId="0" borderId="0"/>
    <xf numFmtId="0" fontId="68" fillId="0" borderId="0" applyNumberFormat="0" applyFill="0" applyBorder="0" applyAlignment="0" applyProtection="0">
      <alignment vertical="center"/>
    </xf>
    <xf numFmtId="0" fontId="50" fillId="25" borderId="0" applyNumberFormat="0" applyBorder="0" applyAlignment="0" applyProtection="0">
      <alignment vertical="center"/>
    </xf>
    <xf numFmtId="0" fontId="54" fillId="14" borderId="0" applyNumberFormat="0" applyBorder="0" applyAlignment="0" applyProtection="0">
      <alignment vertical="center"/>
    </xf>
    <xf numFmtId="0" fontId="54" fillId="8" borderId="0" applyNumberFormat="0" applyBorder="0" applyAlignment="0" applyProtection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13" borderId="0" applyNumberFormat="0" applyBorder="0" applyAlignment="0" applyProtection="0">
      <alignment vertical="center"/>
    </xf>
    <xf numFmtId="0" fontId="50" fillId="21" borderId="0" applyNumberFormat="0" applyBorder="0" applyAlignment="0" applyProtection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13" borderId="0" applyNumberFormat="0" applyBorder="0" applyAlignment="0" applyProtection="0">
      <alignment vertical="center"/>
    </xf>
    <xf numFmtId="0" fontId="50" fillId="16" borderId="29" applyNumberFormat="0" applyFont="0" applyAlignment="0" applyProtection="0">
      <alignment vertical="center"/>
    </xf>
    <xf numFmtId="0" fontId="67" fillId="20" borderId="31" applyNumberFormat="0" applyAlignment="0" applyProtection="0">
      <alignment vertical="center"/>
    </xf>
    <xf numFmtId="0" fontId="65" fillId="25" borderId="0" applyNumberFormat="0" applyBorder="0" applyAlignment="0" applyProtection="0">
      <alignment vertical="center"/>
    </xf>
    <xf numFmtId="0" fontId="50" fillId="0" borderId="0">
      <alignment vertical="center"/>
    </xf>
    <xf numFmtId="0" fontId="97" fillId="0" borderId="0">
      <alignment vertical="center"/>
    </xf>
    <xf numFmtId="0" fontId="49" fillId="13" borderId="0" applyNumberFormat="0" applyBorder="0" applyAlignment="0" applyProtection="0">
      <alignment vertical="center"/>
    </xf>
    <xf numFmtId="0" fontId="50" fillId="16" borderId="29" applyNumberFormat="0" applyFont="0" applyAlignment="0" applyProtection="0">
      <alignment vertical="center"/>
    </xf>
    <xf numFmtId="0" fontId="69" fillId="0" borderId="0" applyNumberFormat="0" applyBorder="0" applyProtection="0">
      <alignment vertical="center"/>
    </xf>
    <xf numFmtId="0" fontId="54" fillId="19" borderId="0" applyNumberFormat="0" applyBorder="0" applyAlignment="0" applyProtection="0">
      <alignment vertical="center"/>
    </xf>
    <xf numFmtId="0" fontId="50" fillId="13" borderId="0" applyNumberFormat="0" applyBorder="0" applyAlignment="0" applyProtection="0">
      <alignment vertical="center"/>
    </xf>
    <xf numFmtId="0" fontId="55" fillId="11" borderId="28" applyNumberFormat="0" applyAlignment="0" applyProtection="0">
      <alignment vertical="center"/>
    </xf>
    <xf numFmtId="0" fontId="7" fillId="0" borderId="0">
      <alignment vertical="center"/>
    </xf>
    <xf numFmtId="0" fontId="54" fillId="19" borderId="0" applyNumberFormat="0" applyBorder="0" applyAlignment="0" applyProtection="0">
      <alignment vertical="center"/>
    </xf>
    <xf numFmtId="0" fontId="70" fillId="27" borderId="32" applyNumberFormat="0" applyAlignment="0" applyProtection="0">
      <alignment vertical="center"/>
    </xf>
    <xf numFmtId="0" fontId="50" fillId="13" borderId="0" applyNumberFormat="0" applyBorder="0" applyAlignment="0" applyProtection="0">
      <alignment vertical="center"/>
    </xf>
    <xf numFmtId="0" fontId="70" fillId="27" borderId="32" applyNumberFormat="0" applyAlignment="0" applyProtection="0">
      <alignment vertical="center"/>
    </xf>
    <xf numFmtId="0" fontId="50" fillId="13" borderId="0" applyNumberFormat="0" applyBorder="0" applyAlignment="0" applyProtection="0">
      <alignment vertical="center"/>
    </xf>
    <xf numFmtId="0" fontId="66" fillId="26" borderId="0" applyNumberFormat="0" applyBorder="0" applyAlignment="0" applyProtection="0">
      <alignment vertical="center"/>
    </xf>
    <xf numFmtId="0" fontId="49" fillId="13" borderId="0" applyNumberFormat="0" applyBorder="0" applyAlignment="0" applyProtection="0">
      <alignment vertical="center"/>
    </xf>
    <xf numFmtId="0" fontId="50" fillId="13" borderId="0" applyNumberFormat="0" applyBorder="0" applyAlignment="0" applyProtection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66" fillId="12" borderId="0" applyNumberFormat="0" applyBorder="0" applyAlignment="0" applyProtection="0">
      <alignment vertical="center"/>
    </xf>
    <xf numFmtId="0" fontId="50" fillId="13" borderId="0" applyNumberFormat="0" applyBorder="0" applyAlignment="0" applyProtection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4" fillId="12" borderId="0" applyNumberFormat="0" applyBorder="0" applyAlignment="0" applyProtection="0">
      <alignment vertical="center"/>
    </xf>
    <xf numFmtId="0" fontId="50" fillId="13" borderId="0" applyNumberFormat="0" applyBorder="0" applyAlignment="0" applyProtection="0">
      <alignment vertical="center"/>
    </xf>
    <xf numFmtId="0" fontId="7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4" fillId="12" borderId="0" applyNumberFormat="0" applyBorder="0" applyAlignment="0" applyProtection="0">
      <alignment vertical="center"/>
    </xf>
    <xf numFmtId="0" fontId="50" fillId="13" borderId="0" applyNumberFormat="0" applyBorder="0" applyAlignment="0" applyProtection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4" fillId="12" borderId="0" applyNumberFormat="0" applyBorder="0" applyAlignment="0" applyProtection="0">
      <alignment vertical="center"/>
    </xf>
    <xf numFmtId="0" fontId="50" fillId="13" borderId="0" applyNumberFormat="0" applyBorder="0" applyAlignment="0" applyProtection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4" fillId="12" borderId="0" applyNumberFormat="0" applyBorder="0" applyAlignment="0" applyProtection="0">
      <alignment vertical="center"/>
    </xf>
    <xf numFmtId="0" fontId="50" fillId="13" borderId="0" applyNumberFormat="0" applyBorder="0" applyAlignment="0" applyProtection="0">
      <alignment vertical="center"/>
    </xf>
    <xf numFmtId="0" fontId="50" fillId="28" borderId="0" applyNumberFormat="0" applyBorder="0" applyAlignment="0" applyProtection="0">
      <alignment vertical="center"/>
    </xf>
    <xf numFmtId="0" fontId="50" fillId="22" borderId="0" applyNumberFormat="0" applyBorder="0" applyAlignment="0" applyProtection="0">
      <alignment vertical="center"/>
    </xf>
    <xf numFmtId="0" fontId="50" fillId="28" borderId="0" applyNumberFormat="0" applyBorder="0" applyAlignment="0" applyProtection="0">
      <alignment vertical="center"/>
    </xf>
    <xf numFmtId="0" fontId="49" fillId="28" borderId="0" applyNumberFormat="0" applyBorder="0" applyAlignment="0" applyProtection="0">
      <alignment vertical="center"/>
    </xf>
    <xf numFmtId="0" fontId="97" fillId="0" borderId="0">
      <alignment vertical="center"/>
    </xf>
    <xf numFmtId="0" fontId="7" fillId="0" borderId="0"/>
    <xf numFmtId="0" fontId="7" fillId="0" borderId="0"/>
    <xf numFmtId="0" fontId="50" fillId="28" borderId="0" applyNumberFormat="0" applyBorder="0" applyAlignment="0" applyProtection="0">
      <alignment vertical="center"/>
    </xf>
    <xf numFmtId="0" fontId="7" fillId="0" borderId="0"/>
    <xf numFmtId="0" fontId="7" fillId="0" borderId="0"/>
    <xf numFmtId="0" fontId="50" fillId="28" borderId="0" applyNumberFormat="0" applyBorder="0" applyAlignment="0" applyProtection="0">
      <alignment vertical="center"/>
    </xf>
    <xf numFmtId="0" fontId="7" fillId="0" borderId="0"/>
    <xf numFmtId="0" fontId="7" fillId="0" borderId="0"/>
    <xf numFmtId="0" fontId="50" fillId="28" borderId="0" applyNumberFormat="0" applyBorder="0" applyAlignment="0" applyProtection="0">
      <alignment vertical="center"/>
    </xf>
    <xf numFmtId="0" fontId="7" fillId="0" borderId="0"/>
    <xf numFmtId="0" fontId="7" fillId="0" borderId="0"/>
    <xf numFmtId="0" fontId="49" fillId="28" borderId="0" applyNumberFormat="0" applyBorder="0" applyAlignment="0" applyProtection="0">
      <alignment vertical="center"/>
    </xf>
    <xf numFmtId="0" fontId="50" fillId="28" borderId="0" applyNumberFormat="0" applyBorder="0" applyAlignment="0" applyProtection="0">
      <alignment vertical="center"/>
    </xf>
    <xf numFmtId="0" fontId="54" fillId="19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50" fillId="28" borderId="0" applyNumberFormat="0" applyBorder="0" applyAlignment="0" applyProtection="0">
      <alignment vertical="center"/>
    </xf>
    <xf numFmtId="0" fontId="54" fillId="19" borderId="0" applyNumberFormat="0" applyBorder="0" applyAlignment="0" applyProtection="0">
      <alignment vertical="center"/>
    </xf>
    <xf numFmtId="0" fontId="71" fillId="0" borderId="33" applyNumberFormat="0" applyFill="0" applyAlignment="0" applyProtection="0">
      <alignment vertical="center"/>
    </xf>
    <xf numFmtId="0" fontId="54" fillId="14" borderId="0" applyNumberFormat="0" applyBorder="0" applyAlignment="0" applyProtection="0">
      <alignment vertical="center"/>
    </xf>
    <xf numFmtId="0" fontId="50" fillId="28" borderId="0" applyNumberFormat="0" applyBorder="0" applyAlignment="0" applyProtection="0">
      <alignment vertical="center"/>
    </xf>
    <xf numFmtId="0" fontId="71" fillId="0" borderId="33" applyNumberFormat="0" applyFill="0" applyAlignment="0" applyProtection="0">
      <alignment vertical="center"/>
    </xf>
    <xf numFmtId="0" fontId="54" fillId="14" borderId="0" applyNumberFormat="0" applyBorder="0" applyAlignment="0" applyProtection="0">
      <alignment vertical="center"/>
    </xf>
    <xf numFmtId="0" fontId="50" fillId="28" borderId="0" applyNumberFormat="0" applyBorder="0" applyAlignment="0" applyProtection="0">
      <alignment vertical="center"/>
    </xf>
    <xf numFmtId="0" fontId="54" fillId="14" borderId="0" applyNumberFormat="0" applyBorder="0" applyAlignment="0" applyProtection="0">
      <alignment vertical="center"/>
    </xf>
    <xf numFmtId="0" fontId="50" fillId="28" borderId="0" applyNumberFormat="0" applyBorder="0" applyAlignment="0" applyProtection="0">
      <alignment vertical="center"/>
    </xf>
    <xf numFmtId="0" fontId="54" fillId="14" borderId="0" applyNumberFormat="0" applyBorder="0" applyAlignment="0" applyProtection="0">
      <alignment vertical="center"/>
    </xf>
    <xf numFmtId="0" fontId="50" fillId="28" borderId="0" applyNumberFormat="0" applyBorder="0" applyAlignment="0" applyProtection="0">
      <alignment vertical="center"/>
    </xf>
    <xf numFmtId="0" fontId="54" fillId="14" borderId="0" applyNumberFormat="0" applyBorder="0" applyAlignment="0" applyProtection="0">
      <alignment vertical="center"/>
    </xf>
    <xf numFmtId="0" fontId="50" fillId="28" borderId="0" applyNumberFormat="0" applyBorder="0" applyAlignment="0" applyProtection="0">
      <alignment vertical="center"/>
    </xf>
    <xf numFmtId="0" fontId="72" fillId="27" borderId="32" applyNumberFormat="0" applyAlignment="0" applyProtection="0">
      <alignment vertical="center"/>
    </xf>
    <xf numFmtId="0" fontId="50" fillId="11" borderId="0" applyNumberFormat="0" applyBorder="0" applyAlignment="0" applyProtection="0">
      <alignment vertical="center"/>
    </xf>
    <xf numFmtId="0" fontId="50" fillId="11" borderId="0" applyNumberFormat="0" applyBorder="0" applyAlignment="0" applyProtection="0">
      <alignment vertical="center"/>
    </xf>
    <xf numFmtId="0" fontId="67" fillId="20" borderId="31" applyNumberFormat="0" applyAlignment="0" applyProtection="0">
      <alignment vertical="center"/>
    </xf>
    <xf numFmtId="0" fontId="66" fillId="26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49" fillId="11" borderId="0" applyNumberFormat="0" applyBorder="0" applyAlignment="0" applyProtection="0">
      <alignment vertical="center"/>
    </xf>
    <xf numFmtId="0" fontId="54" fillId="17" borderId="0" applyNumberFormat="0" applyBorder="0" applyAlignment="0" applyProtection="0">
      <alignment vertical="center"/>
    </xf>
    <xf numFmtId="0" fontId="50" fillId="13" borderId="0" applyNumberFormat="0" applyBorder="0" applyAlignment="0" applyProtection="0">
      <alignment vertical="center"/>
    </xf>
    <xf numFmtId="0" fontId="50" fillId="11" borderId="0" applyNumberFormat="0" applyBorder="0" applyAlignment="0" applyProtection="0">
      <alignment vertical="center"/>
    </xf>
    <xf numFmtId="0" fontId="50" fillId="13" borderId="0" applyNumberFormat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0" fillId="11" borderId="0" applyNumberFormat="0" applyBorder="0" applyAlignment="0" applyProtection="0">
      <alignment vertical="center"/>
    </xf>
    <xf numFmtId="0" fontId="50" fillId="13" borderId="0" applyNumberFormat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0" fillId="11" borderId="0" applyNumberFormat="0" applyBorder="0" applyAlignment="0" applyProtection="0">
      <alignment vertical="center"/>
    </xf>
    <xf numFmtId="0" fontId="50" fillId="13" borderId="0" applyNumberFormat="0" applyBorder="0" applyAlignment="0" applyProtection="0">
      <alignment vertical="center"/>
    </xf>
    <xf numFmtId="0" fontId="49" fillId="11" borderId="0" applyNumberFormat="0" applyBorder="0" applyAlignment="0" applyProtection="0">
      <alignment vertical="center"/>
    </xf>
    <xf numFmtId="0" fontId="50" fillId="11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50" fillId="11" borderId="0" applyNumberFormat="0" applyBorder="0" applyAlignment="0" applyProtection="0">
      <alignment vertical="center"/>
    </xf>
    <xf numFmtId="0" fontId="54" fillId="19" borderId="0" applyNumberFormat="0" applyBorder="0" applyAlignment="0" applyProtection="0">
      <alignment vertical="center"/>
    </xf>
    <xf numFmtId="0" fontId="50" fillId="11" borderId="0" applyNumberFormat="0" applyBorder="0" applyAlignment="0" applyProtection="0">
      <alignment vertical="center"/>
    </xf>
    <xf numFmtId="0" fontId="50" fillId="21" borderId="0" applyNumberFormat="0" applyBorder="0" applyAlignment="0" applyProtection="0">
      <alignment vertical="center"/>
    </xf>
    <xf numFmtId="0" fontId="54" fillId="19" borderId="0" applyNumberFormat="0" applyBorder="0" applyAlignment="0" applyProtection="0">
      <alignment vertical="center"/>
    </xf>
    <xf numFmtId="0" fontId="50" fillId="11" borderId="0" applyNumberFormat="0" applyBorder="0" applyAlignment="0" applyProtection="0">
      <alignment vertical="center"/>
    </xf>
    <xf numFmtId="0" fontId="50" fillId="21" borderId="0" applyNumberFormat="0" applyBorder="0" applyAlignment="0" applyProtection="0">
      <alignment vertical="center"/>
    </xf>
    <xf numFmtId="0" fontId="54" fillId="19" borderId="0" applyNumberFormat="0" applyBorder="0" applyAlignment="0" applyProtection="0">
      <alignment vertical="center"/>
    </xf>
    <xf numFmtId="0" fontId="50" fillId="11" borderId="0" applyNumberFormat="0" applyBorder="0" applyAlignment="0" applyProtection="0">
      <alignment vertical="center"/>
    </xf>
    <xf numFmtId="0" fontId="50" fillId="21" borderId="0" applyNumberFormat="0" applyBorder="0" applyAlignment="0" applyProtection="0">
      <alignment vertical="center"/>
    </xf>
    <xf numFmtId="0" fontId="54" fillId="19" borderId="0" applyNumberFormat="0" applyBorder="0" applyAlignment="0" applyProtection="0">
      <alignment vertical="center"/>
    </xf>
    <xf numFmtId="0" fontId="50" fillId="11" borderId="0" applyNumberFormat="0" applyBorder="0" applyAlignment="0" applyProtection="0">
      <alignment vertical="center"/>
    </xf>
    <xf numFmtId="0" fontId="49" fillId="21" borderId="0" applyNumberFormat="0" applyBorder="0" applyAlignment="0" applyProtection="0">
      <alignment vertical="center"/>
    </xf>
    <xf numFmtId="0" fontId="54" fillId="19" borderId="0" applyNumberFormat="0" applyBorder="0" applyAlignment="0" applyProtection="0">
      <alignment vertical="center"/>
    </xf>
    <xf numFmtId="0" fontId="50" fillId="11" borderId="0" applyNumberFormat="0" applyBorder="0" applyAlignment="0" applyProtection="0">
      <alignment vertical="center"/>
    </xf>
    <xf numFmtId="0" fontId="50" fillId="0" borderId="0">
      <alignment vertical="center"/>
    </xf>
    <xf numFmtId="0" fontId="50" fillId="21" borderId="0" applyNumberFormat="0" applyBorder="0" applyAlignment="0" applyProtection="0">
      <alignment vertical="center"/>
    </xf>
    <xf numFmtId="0" fontId="54" fillId="12" borderId="0" applyNumberFormat="0" applyBorder="0" applyAlignment="0" applyProtection="0">
      <alignment vertical="center"/>
    </xf>
    <xf numFmtId="0" fontId="7" fillId="0" borderId="0">
      <alignment vertical="center"/>
    </xf>
    <xf numFmtId="0" fontId="50" fillId="0" borderId="0">
      <alignment vertical="center"/>
    </xf>
    <xf numFmtId="0" fontId="50" fillId="21" borderId="0" applyNumberFormat="0" applyBorder="0" applyAlignment="0" applyProtection="0">
      <alignment vertical="center"/>
    </xf>
    <xf numFmtId="0" fontId="49" fillId="21" borderId="0" applyNumberFormat="0" applyBorder="0" applyAlignment="0" applyProtection="0">
      <alignment vertical="center"/>
    </xf>
    <xf numFmtId="0" fontId="50" fillId="21" borderId="0" applyNumberFormat="0" applyBorder="0" applyAlignment="0" applyProtection="0">
      <alignment vertical="center"/>
    </xf>
    <xf numFmtId="0" fontId="50" fillId="21" borderId="0" applyNumberFormat="0" applyBorder="0" applyAlignment="0" applyProtection="0">
      <alignment vertical="center"/>
    </xf>
    <xf numFmtId="0" fontId="50" fillId="21" borderId="0" applyNumberFormat="0" applyBorder="0" applyAlignment="0" applyProtection="0">
      <alignment vertical="center"/>
    </xf>
    <xf numFmtId="0" fontId="49" fillId="21" borderId="0" applyNumberFormat="0" applyBorder="0" applyAlignment="0" applyProtection="0">
      <alignment vertical="center"/>
    </xf>
    <xf numFmtId="0" fontId="50" fillId="21" borderId="0" applyNumberFormat="0" applyBorder="0" applyAlignment="0" applyProtection="0">
      <alignment vertical="center"/>
    </xf>
    <xf numFmtId="0" fontId="50" fillId="21" borderId="0" applyNumberFormat="0" applyBorder="0" applyAlignment="0" applyProtection="0">
      <alignment vertical="center"/>
    </xf>
    <xf numFmtId="0" fontId="50" fillId="21" borderId="0" applyNumberFormat="0" applyBorder="0" applyAlignment="0" applyProtection="0">
      <alignment vertical="center"/>
    </xf>
    <xf numFmtId="0" fontId="50" fillId="21" borderId="0" applyNumberFormat="0" applyBorder="0" applyAlignment="0" applyProtection="0">
      <alignment vertical="center"/>
    </xf>
    <xf numFmtId="0" fontId="50" fillId="21" borderId="0" applyNumberFormat="0" applyBorder="0" applyAlignment="0" applyProtection="0">
      <alignment vertical="center"/>
    </xf>
    <xf numFmtId="0" fontId="50" fillId="21" borderId="0" applyNumberFormat="0" applyBorder="0" applyAlignment="0" applyProtection="0">
      <alignment vertical="center"/>
    </xf>
    <xf numFmtId="0" fontId="50" fillId="21" borderId="0" applyNumberFormat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50" fillId="12" borderId="0" applyNumberFormat="0" applyBorder="0" applyAlignment="0" applyProtection="0">
      <alignment vertical="center"/>
    </xf>
    <xf numFmtId="0" fontId="54" fillId="14" borderId="0" applyNumberFormat="0" applyBorder="0" applyAlignment="0" applyProtection="0">
      <alignment vertical="center"/>
    </xf>
    <xf numFmtId="0" fontId="54" fillId="8" borderId="0" applyNumberFormat="0" applyBorder="0" applyAlignment="0" applyProtection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12" borderId="0" applyNumberFormat="0" applyBorder="0" applyAlignment="0" applyProtection="0">
      <alignment vertical="center"/>
    </xf>
    <xf numFmtId="0" fontId="50" fillId="0" borderId="0">
      <alignment vertical="center"/>
    </xf>
    <xf numFmtId="0" fontId="50" fillId="12" borderId="0" applyNumberFormat="0" applyBorder="0" applyAlignment="0" applyProtection="0">
      <alignment vertical="center"/>
    </xf>
    <xf numFmtId="0" fontId="50" fillId="0" borderId="0">
      <alignment vertical="center"/>
    </xf>
    <xf numFmtId="0" fontId="50" fillId="12" borderId="0" applyNumberFormat="0" applyBorder="0" applyAlignment="0" applyProtection="0">
      <alignment vertical="center"/>
    </xf>
    <xf numFmtId="0" fontId="49" fillId="12" borderId="0" applyNumberFormat="0" applyBorder="0" applyAlignment="0" applyProtection="0">
      <alignment vertical="center"/>
    </xf>
    <xf numFmtId="0" fontId="50" fillId="12" borderId="0" applyNumberFormat="0" applyBorder="0" applyAlignment="0" applyProtection="0">
      <alignment vertical="center"/>
    </xf>
    <xf numFmtId="0" fontId="50" fillId="12" borderId="0" applyNumberFormat="0" applyBorder="0" applyAlignment="0" applyProtection="0">
      <alignment vertical="center"/>
    </xf>
    <xf numFmtId="0" fontId="50" fillId="12" borderId="0" applyNumberFormat="0" applyBorder="0" applyAlignment="0" applyProtection="0">
      <alignment vertical="center"/>
    </xf>
    <xf numFmtId="0" fontId="50" fillId="12" borderId="0" applyNumberFormat="0" applyBorder="0" applyAlignment="0" applyProtection="0">
      <alignment vertical="center"/>
    </xf>
    <xf numFmtId="0" fontId="49" fillId="14" borderId="0" applyNumberFormat="0" applyBorder="0" applyAlignment="0" applyProtection="0">
      <alignment vertical="center"/>
    </xf>
    <xf numFmtId="0" fontId="50" fillId="14" borderId="0" applyNumberFormat="0" applyBorder="0" applyAlignment="0" applyProtection="0">
      <alignment vertical="center"/>
    </xf>
    <xf numFmtId="0" fontId="50" fillId="22" borderId="0" applyNumberFormat="0" applyBorder="0" applyAlignment="0" applyProtection="0">
      <alignment vertical="center"/>
    </xf>
    <xf numFmtId="0" fontId="50" fillId="14" borderId="0" applyNumberFormat="0" applyBorder="0" applyAlignment="0" applyProtection="0">
      <alignment vertical="center"/>
    </xf>
    <xf numFmtId="0" fontId="50" fillId="14" borderId="0" applyNumberFormat="0" applyBorder="0" applyAlignment="0" applyProtection="0">
      <alignment vertical="center"/>
    </xf>
    <xf numFmtId="0" fontId="49" fillId="14" borderId="0" applyNumberFormat="0" applyBorder="0" applyAlignment="0" applyProtection="0">
      <alignment vertical="center"/>
    </xf>
    <xf numFmtId="0" fontId="60" fillId="20" borderId="28" applyNumberFormat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50" fillId="14" borderId="0" applyNumberFormat="0" applyBorder="0" applyAlignment="0" applyProtection="0">
      <alignment vertical="center"/>
    </xf>
    <xf numFmtId="0" fontId="50" fillId="14" borderId="0" applyNumberFormat="0" applyBorder="0" applyAlignment="0" applyProtection="0">
      <alignment vertical="center"/>
    </xf>
    <xf numFmtId="0" fontId="50" fillId="14" borderId="0" applyNumberFormat="0" applyBorder="0" applyAlignment="0" applyProtection="0">
      <alignment vertical="center"/>
    </xf>
    <xf numFmtId="0" fontId="50" fillId="14" borderId="0" applyNumberFormat="0" applyBorder="0" applyAlignment="0" applyProtection="0">
      <alignment vertical="center"/>
    </xf>
    <xf numFmtId="0" fontId="50" fillId="14" borderId="0" applyNumberFormat="0" applyBorder="0" applyAlignment="0" applyProtection="0">
      <alignment vertical="center"/>
    </xf>
    <xf numFmtId="0" fontId="50" fillId="13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0" fillId="13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0" fillId="13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49" fillId="13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5" fillId="11" borderId="28" applyNumberFormat="0" applyAlignment="0" applyProtection="0">
      <alignment vertical="center"/>
    </xf>
    <xf numFmtId="0" fontId="50" fillId="13" borderId="0" applyNumberFormat="0" applyBorder="0" applyAlignment="0" applyProtection="0">
      <alignment vertical="center"/>
    </xf>
    <xf numFmtId="0" fontId="50" fillId="13" borderId="0" applyNumberFormat="0" applyBorder="0" applyAlignment="0" applyProtection="0">
      <alignment vertical="center"/>
    </xf>
    <xf numFmtId="0" fontId="50" fillId="13" borderId="0" applyNumberFormat="0" applyBorder="0" applyAlignment="0" applyProtection="0">
      <alignment vertical="center"/>
    </xf>
    <xf numFmtId="0" fontId="50" fillId="0" borderId="0">
      <alignment vertical="center"/>
    </xf>
    <xf numFmtId="0" fontId="50" fillId="21" borderId="0" applyNumberFormat="0" applyBorder="0" applyAlignment="0" applyProtection="0">
      <alignment vertical="center"/>
    </xf>
    <xf numFmtId="0" fontId="54" fillId="17" borderId="0" applyNumberFormat="0" applyBorder="0" applyAlignment="0" applyProtection="0">
      <alignment vertical="center"/>
    </xf>
    <xf numFmtId="0" fontId="65" fillId="25" borderId="0" applyNumberFormat="0" applyBorder="0" applyAlignment="0" applyProtection="0">
      <alignment vertical="center"/>
    </xf>
    <xf numFmtId="0" fontId="49" fillId="21" borderId="0" applyNumberFormat="0" applyBorder="0" applyAlignment="0" applyProtection="0">
      <alignment vertical="center"/>
    </xf>
    <xf numFmtId="0" fontId="55" fillId="11" borderId="28" applyNumberFormat="0" applyAlignment="0" applyProtection="0">
      <alignment vertical="center"/>
    </xf>
    <xf numFmtId="0" fontId="65" fillId="25" borderId="0" applyNumberFormat="0" applyBorder="0" applyAlignment="0" applyProtection="0">
      <alignment vertical="center"/>
    </xf>
    <xf numFmtId="0" fontId="50" fillId="21" borderId="0" applyNumberFormat="0" applyBorder="0" applyAlignment="0" applyProtection="0">
      <alignment vertical="center"/>
    </xf>
    <xf numFmtId="0" fontId="75" fillId="25" borderId="0" applyNumberFormat="0" applyBorder="0" applyAlignment="0" applyProtection="0">
      <alignment vertical="center"/>
    </xf>
    <xf numFmtId="0" fontId="50" fillId="21" borderId="0" applyNumberFormat="0" applyBorder="0" applyAlignment="0" applyProtection="0">
      <alignment vertical="center"/>
    </xf>
    <xf numFmtId="0" fontId="50" fillId="21" borderId="0" applyNumberFormat="0" applyBorder="0" applyAlignment="0" applyProtection="0">
      <alignment vertical="center"/>
    </xf>
    <xf numFmtId="0" fontId="61" fillId="0" borderId="30" applyNumberFormat="0" applyFill="0" applyAlignment="0" applyProtection="0">
      <alignment vertical="center"/>
    </xf>
    <xf numFmtId="0" fontId="76" fillId="16" borderId="29" applyNumberFormat="0" applyFont="0" applyAlignment="0" applyProtection="0">
      <alignment vertical="center"/>
    </xf>
    <xf numFmtId="0" fontId="7" fillId="0" borderId="0">
      <alignment vertical="center"/>
    </xf>
    <xf numFmtId="0" fontId="50" fillId="21" borderId="0" applyNumberFormat="0" applyBorder="0" applyAlignment="0" applyProtection="0">
      <alignment vertical="center"/>
    </xf>
    <xf numFmtId="0" fontId="50" fillId="16" borderId="29" applyNumberFormat="0" applyFont="0" applyAlignment="0" applyProtection="0">
      <alignment vertical="center"/>
    </xf>
    <xf numFmtId="0" fontId="7" fillId="0" borderId="0">
      <alignment vertical="center"/>
    </xf>
    <xf numFmtId="0" fontId="50" fillId="21" borderId="0" applyNumberFormat="0" applyBorder="0" applyAlignment="0" applyProtection="0">
      <alignment vertical="center"/>
    </xf>
    <xf numFmtId="0" fontId="76" fillId="16" borderId="29" applyNumberFormat="0" applyFont="0" applyAlignment="0" applyProtection="0">
      <alignment vertical="center"/>
    </xf>
    <xf numFmtId="0" fontId="7" fillId="0" borderId="0">
      <alignment vertical="center"/>
    </xf>
    <xf numFmtId="0" fontId="50" fillId="21" borderId="0" applyNumberFormat="0" applyBorder="0" applyAlignment="0" applyProtection="0">
      <alignment vertical="center"/>
    </xf>
    <xf numFmtId="0" fontId="50" fillId="22" borderId="0" applyNumberFormat="0" applyBorder="0" applyAlignment="0" applyProtection="0">
      <alignment vertical="center"/>
    </xf>
    <xf numFmtId="0" fontId="49" fillId="22" borderId="0" applyNumberFormat="0" applyBorder="0" applyAlignment="0" applyProtection="0">
      <alignment vertical="center"/>
    </xf>
    <xf numFmtId="0" fontId="61" fillId="0" borderId="30" applyNumberFormat="0" applyFill="0" applyAlignment="0" applyProtection="0">
      <alignment vertical="center"/>
    </xf>
    <xf numFmtId="0" fontId="7" fillId="0" borderId="0"/>
    <xf numFmtId="0" fontId="50" fillId="22" borderId="0" applyNumberFormat="0" applyBorder="0" applyAlignment="0" applyProtection="0">
      <alignment vertical="center"/>
    </xf>
    <xf numFmtId="0" fontId="7" fillId="0" borderId="0"/>
    <xf numFmtId="0" fontId="50" fillId="22" borderId="0" applyNumberFormat="0" applyBorder="0" applyAlignment="0" applyProtection="0">
      <alignment vertical="center"/>
    </xf>
    <xf numFmtId="0" fontId="7" fillId="0" borderId="0"/>
    <xf numFmtId="0" fontId="50" fillId="22" borderId="0" applyNumberFormat="0" applyBorder="0" applyAlignment="0" applyProtection="0">
      <alignment vertical="center"/>
    </xf>
    <xf numFmtId="0" fontId="7" fillId="0" borderId="0"/>
    <xf numFmtId="0" fontId="49" fillId="22" borderId="0" applyNumberFormat="0" applyBorder="0" applyAlignment="0" applyProtection="0">
      <alignment vertical="center"/>
    </xf>
    <xf numFmtId="0" fontId="55" fillId="11" borderId="28" applyNumberFormat="0" applyAlignment="0" applyProtection="0">
      <alignment vertical="center"/>
    </xf>
    <xf numFmtId="0" fontId="50" fillId="22" borderId="0" applyNumberFormat="0" applyBorder="0" applyAlignment="0" applyProtection="0">
      <alignment vertical="center"/>
    </xf>
    <xf numFmtId="0" fontId="77" fillId="0" borderId="30" applyNumberFormat="0" applyFill="0" applyAlignment="0" applyProtection="0">
      <alignment vertical="center"/>
    </xf>
    <xf numFmtId="0" fontId="50" fillId="22" borderId="0" applyNumberFormat="0" applyBorder="0" applyAlignment="0" applyProtection="0">
      <alignment vertical="center"/>
    </xf>
    <xf numFmtId="0" fontId="54" fillId="19" borderId="0" applyNumberFormat="0" applyBorder="0" applyAlignment="0" applyProtection="0">
      <alignment vertical="center"/>
    </xf>
    <xf numFmtId="0" fontId="76" fillId="16" borderId="29" applyNumberFormat="0" applyFont="0" applyAlignment="0" applyProtection="0">
      <alignment vertical="center"/>
    </xf>
    <xf numFmtId="0" fontId="50" fillId="22" borderId="0" applyNumberFormat="0" applyBorder="0" applyAlignment="0" applyProtection="0">
      <alignment vertical="center"/>
    </xf>
    <xf numFmtId="0" fontId="54" fillId="19" borderId="0" applyNumberFormat="0" applyBorder="0" applyAlignment="0" applyProtection="0">
      <alignment vertical="center"/>
    </xf>
    <xf numFmtId="0" fontId="50" fillId="22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50" fillId="22" borderId="0" applyNumberFormat="0" applyBorder="0" applyAlignment="0" applyProtection="0">
      <alignment vertical="center"/>
    </xf>
    <xf numFmtId="0" fontId="54" fillId="8" borderId="0" applyNumberFormat="0" applyBorder="0" applyAlignment="0" applyProtection="0">
      <alignment vertical="center"/>
    </xf>
    <xf numFmtId="0" fontId="54" fillId="8" borderId="0" applyNumberFormat="0" applyBorder="0" applyAlignment="0" applyProtection="0">
      <alignment vertical="center"/>
    </xf>
    <xf numFmtId="0" fontId="54" fillId="8" borderId="0" applyNumberFormat="0" applyBorder="0" applyAlignment="0" applyProtection="0">
      <alignment vertical="center"/>
    </xf>
    <xf numFmtId="0" fontId="54" fillId="8" borderId="0" applyNumberFormat="0" applyBorder="0" applyAlignment="0" applyProtection="0">
      <alignment vertical="center"/>
    </xf>
    <xf numFmtId="0" fontId="66" fillId="8" borderId="0" applyNumberFormat="0" applyBorder="0" applyAlignment="0" applyProtection="0">
      <alignment vertical="center"/>
    </xf>
    <xf numFmtId="0" fontId="97" fillId="0" borderId="0"/>
    <xf numFmtId="0" fontId="50" fillId="0" borderId="0">
      <alignment vertical="center"/>
    </xf>
    <xf numFmtId="0" fontId="54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4" fillId="12" borderId="0" applyNumberFormat="0" applyBorder="0" applyAlignment="0" applyProtection="0">
      <alignment vertical="center"/>
    </xf>
    <xf numFmtId="0" fontId="55" fillId="11" borderId="28" applyNumberFormat="0" applyAlignment="0" applyProtection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4" fillId="12" borderId="0" applyNumberFormat="0" applyBorder="0" applyAlignment="0" applyProtection="0">
      <alignment vertical="center"/>
    </xf>
    <xf numFmtId="0" fontId="50" fillId="0" borderId="0">
      <alignment vertical="center"/>
    </xf>
    <xf numFmtId="0" fontId="54" fillId="14" borderId="0" applyNumberFormat="0" applyBorder="0" applyAlignment="0" applyProtection="0">
      <alignment vertical="center"/>
    </xf>
    <xf numFmtId="0" fontId="50" fillId="0" borderId="0">
      <alignment vertical="center"/>
    </xf>
    <xf numFmtId="0" fontId="54" fillId="14" borderId="0" applyNumberFormat="0" applyBorder="0" applyAlignment="0" applyProtection="0">
      <alignment vertical="center"/>
    </xf>
    <xf numFmtId="0" fontId="50" fillId="0" borderId="0">
      <alignment vertical="center"/>
    </xf>
    <xf numFmtId="0" fontId="54" fillId="14" borderId="0" applyNumberFormat="0" applyBorder="0" applyAlignment="0" applyProtection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66" fillId="14" borderId="0" applyNumberFormat="0" applyBorder="0" applyAlignment="0" applyProtection="0">
      <alignment vertical="center"/>
    </xf>
    <xf numFmtId="0" fontId="54" fillId="14" borderId="0" applyNumberFormat="0" applyBorder="0" applyAlignment="0" applyProtection="0">
      <alignment vertical="center"/>
    </xf>
    <xf numFmtId="0" fontId="7" fillId="0" borderId="0"/>
    <xf numFmtId="0" fontId="55" fillId="11" borderId="28" applyNumberFormat="0" applyAlignment="0" applyProtection="0">
      <alignment vertical="center"/>
    </xf>
    <xf numFmtId="0" fontId="54" fillId="14" borderId="0" applyNumberFormat="0" applyBorder="0" applyAlignment="0" applyProtection="0">
      <alignment vertical="center"/>
    </xf>
    <xf numFmtId="0" fontId="7" fillId="0" borderId="0">
      <alignment vertical="center"/>
    </xf>
    <xf numFmtId="0" fontId="54" fillId="17" borderId="0" applyNumberFormat="0" applyBorder="0" applyAlignment="0" applyProtection="0">
      <alignment vertical="center"/>
    </xf>
    <xf numFmtId="0" fontId="54" fillId="18" borderId="0" applyNumberFormat="0" applyBorder="0" applyAlignment="0" applyProtection="0">
      <alignment vertical="center"/>
    </xf>
    <xf numFmtId="0" fontId="54" fillId="19" borderId="0" applyNumberFormat="0" applyBorder="0" applyAlignment="0" applyProtection="0">
      <alignment vertical="center"/>
    </xf>
    <xf numFmtId="0" fontId="66" fillId="26" borderId="0" applyNumberFormat="0" applyBorder="0" applyAlignment="0" applyProtection="0">
      <alignment vertical="center"/>
    </xf>
    <xf numFmtId="0" fontId="65" fillId="25" borderId="0" applyNumberFormat="0" applyBorder="0" applyAlignment="0" applyProtection="0">
      <alignment vertical="center"/>
    </xf>
    <xf numFmtId="0" fontId="54" fillId="26" borderId="0" applyNumberFormat="0" applyBorder="0" applyAlignment="0" applyProtection="0">
      <alignment vertical="center"/>
    </xf>
    <xf numFmtId="0" fontId="54" fillId="26" borderId="0" applyNumberFormat="0" applyBorder="0" applyAlignment="0" applyProtection="0">
      <alignment vertical="center"/>
    </xf>
    <xf numFmtId="43" fontId="97" fillId="0" borderId="0" applyFont="0" applyFill="0" applyBorder="0" applyAlignment="0" applyProtection="0">
      <alignment vertical="center"/>
    </xf>
    <xf numFmtId="0" fontId="54" fillId="26" borderId="0" applyNumberFormat="0" applyBorder="0" applyAlignment="0" applyProtection="0">
      <alignment vertical="center"/>
    </xf>
    <xf numFmtId="43" fontId="7" fillId="0" borderId="0" applyFont="0" applyFill="0" applyBorder="0" applyAlignment="0" applyProtection="0">
      <alignment vertical="center"/>
    </xf>
    <xf numFmtId="0" fontId="66" fillId="26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9" fillId="0" borderId="0"/>
    <xf numFmtId="0" fontId="54" fillId="26" borderId="0" applyNumberFormat="0" applyBorder="0" applyAlignment="0" applyProtection="0">
      <alignment vertical="center"/>
    </xf>
    <xf numFmtId="0" fontId="56" fillId="0" borderId="3" applyNumberFormat="0" applyFill="0" applyBorder="0" applyAlignment="0" applyProtection="0">
      <alignment vertical="center"/>
    </xf>
    <xf numFmtId="0" fontId="54" fillId="26" borderId="0" applyNumberFormat="0" applyBorder="0" applyAlignment="0" applyProtection="0">
      <alignment vertical="center"/>
    </xf>
    <xf numFmtId="0" fontId="54" fillId="26" borderId="0" applyNumberFormat="0" applyBorder="0" applyAlignment="0" applyProtection="0">
      <alignment vertical="center"/>
    </xf>
    <xf numFmtId="0" fontId="54" fillId="26" borderId="0" applyNumberFormat="0" applyBorder="0" applyAlignment="0" applyProtection="0">
      <alignment vertical="center"/>
    </xf>
    <xf numFmtId="0" fontId="54" fillId="26" borderId="0" applyNumberFormat="0" applyBorder="0" applyAlignment="0" applyProtection="0">
      <alignment vertical="center"/>
    </xf>
    <xf numFmtId="0" fontId="50" fillId="16" borderId="29" applyNumberFormat="0" applyFont="0" applyAlignment="0" applyProtection="0">
      <alignment vertical="center"/>
    </xf>
    <xf numFmtId="0" fontId="7" fillId="0" borderId="0">
      <alignment vertical="center"/>
    </xf>
    <xf numFmtId="0" fontId="54" fillId="26" borderId="0" applyNumberFormat="0" applyBorder="0" applyAlignment="0" applyProtection="0">
      <alignment vertical="center"/>
    </xf>
    <xf numFmtId="0" fontId="55" fillId="11" borderId="28" applyNumberFormat="0" applyAlignment="0" applyProtection="0">
      <alignment vertical="center"/>
    </xf>
    <xf numFmtId="0" fontId="7" fillId="0" borderId="0">
      <alignment vertical="center"/>
    </xf>
    <xf numFmtId="0" fontId="54" fillId="26" borderId="0" applyNumberFormat="0" applyBorder="0" applyAlignment="0" applyProtection="0">
      <alignment vertical="center"/>
    </xf>
    <xf numFmtId="0" fontId="50" fillId="0" borderId="0">
      <alignment vertical="center"/>
    </xf>
    <xf numFmtId="0" fontId="60" fillId="20" borderId="28" applyNumberFormat="0" applyAlignment="0" applyProtection="0">
      <alignment vertical="center"/>
    </xf>
    <xf numFmtId="0" fontId="54" fillId="17" borderId="0" applyNumberFormat="0" applyBorder="0" applyAlignment="0" applyProtection="0">
      <alignment vertical="center"/>
    </xf>
    <xf numFmtId="0" fontId="66" fillId="17" borderId="0" applyNumberFormat="0" applyBorder="0" applyAlignment="0" applyProtection="0">
      <alignment vertical="center"/>
    </xf>
    <xf numFmtId="0" fontId="54" fillId="17" borderId="0" applyNumberFormat="0" applyBorder="0" applyAlignment="0" applyProtection="0">
      <alignment vertical="center"/>
    </xf>
    <xf numFmtId="0" fontId="54" fillId="26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4" fillId="17" borderId="0" applyNumberFormat="0" applyBorder="0" applyAlignment="0" applyProtection="0">
      <alignment vertical="center"/>
    </xf>
    <xf numFmtId="0" fontId="54" fillId="17" borderId="0" applyNumberFormat="0" applyBorder="0" applyAlignment="0" applyProtection="0">
      <alignment vertical="center"/>
    </xf>
    <xf numFmtId="0" fontId="54" fillId="17" borderId="0" applyNumberFormat="0" applyBorder="0" applyAlignment="0" applyProtection="0">
      <alignment vertical="center"/>
    </xf>
    <xf numFmtId="0" fontId="54" fillId="17" borderId="0" applyNumberFormat="0" applyBorder="0" applyAlignment="0" applyProtection="0">
      <alignment vertical="center"/>
    </xf>
    <xf numFmtId="0" fontId="54" fillId="17" borderId="0" applyNumberFormat="0" applyBorder="0" applyAlignment="0" applyProtection="0">
      <alignment vertical="center"/>
    </xf>
    <xf numFmtId="0" fontId="56" fillId="0" borderId="3" applyNumberFormat="0" applyFill="0" applyBorder="0" applyAlignment="0" applyProtection="0">
      <alignment vertical="center"/>
    </xf>
    <xf numFmtId="0" fontId="56" fillId="0" borderId="3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/>
    <xf numFmtId="0" fontId="67" fillId="20" borderId="31" applyNumberFormat="0" applyAlignment="0" applyProtection="0">
      <alignment vertical="center"/>
    </xf>
    <xf numFmtId="0" fontId="81" fillId="0" borderId="34" applyNumberFormat="0" applyFill="0" applyAlignment="0" applyProtection="0">
      <alignment vertical="center"/>
    </xf>
    <xf numFmtId="0" fontId="67" fillId="20" borderId="31" applyNumberFormat="0" applyAlignment="0" applyProtection="0">
      <alignment vertical="center"/>
    </xf>
    <xf numFmtId="0" fontId="81" fillId="0" borderId="34" applyNumberFormat="0" applyFill="0" applyAlignment="0" applyProtection="0">
      <alignment vertical="center"/>
    </xf>
    <xf numFmtId="0" fontId="82" fillId="0" borderId="34" applyNumberFormat="0" applyFill="0" applyAlignment="0" applyProtection="0">
      <alignment vertical="center"/>
    </xf>
    <xf numFmtId="0" fontId="7" fillId="0" borderId="0"/>
    <xf numFmtId="0" fontId="81" fillId="0" borderId="34" applyNumberFormat="0" applyFill="0" applyAlignment="0" applyProtection="0">
      <alignment vertical="center"/>
    </xf>
    <xf numFmtId="0" fontId="81" fillId="0" borderId="34" applyNumberFormat="0" applyFill="0" applyAlignment="0" applyProtection="0">
      <alignment vertical="center"/>
    </xf>
    <xf numFmtId="0" fontId="50" fillId="0" borderId="0">
      <alignment vertical="center"/>
    </xf>
    <xf numFmtId="0" fontId="81" fillId="0" borderId="34" applyNumberFormat="0" applyFill="0" applyAlignment="0" applyProtection="0">
      <alignment vertical="center"/>
    </xf>
    <xf numFmtId="0" fontId="50" fillId="0" borderId="0">
      <alignment vertical="center"/>
    </xf>
    <xf numFmtId="0" fontId="82" fillId="0" borderId="34" applyNumberFormat="0" applyFill="0" applyAlignment="0" applyProtection="0">
      <alignment vertical="center"/>
    </xf>
    <xf numFmtId="0" fontId="81" fillId="0" borderId="34" applyNumberFormat="0" applyFill="0" applyAlignment="0" applyProtection="0">
      <alignment vertical="center"/>
    </xf>
    <xf numFmtId="0" fontId="7" fillId="0" borderId="0"/>
    <xf numFmtId="0" fontId="81" fillId="0" borderId="34" applyNumberFormat="0" applyFill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81" fillId="0" borderId="34" applyNumberFormat="0" applyFill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81" fillId="0" borderId="34" applyNumberFormat="0" applyFill="0" applyAlignment="0" applyProtection="0">
      <alignment vertical="center"/>
    </xf>
    <xf numFmtId="0" fontId="7" fillId="0" borderId="0">
      <alignment vertical="center"/>
    </xf>
    <xf numFmtId="0" fontId="81" fillId="0" borderId="34" applyNumberFormat="0" applyFill="0" applyAlignment="0" applyProtection="0">
      <alignment vertical="center"/>
    </xf>
    <xf numFmtId="0" fontId="81" fillId="0" borderId="34" applyNumberFormat="0" applyFill="0" applyAlignment="0" applyProtection="0">
      <alignment vertical="center"/>
    </xf>
    <xf numFmtId="0" fontId="60" fillId="20" borderId="28" applyNumberFormat="0" applyAlignment="0" applyProtection="0">
      <alignment vertical="center"/>
    </xf>
    <xf numFmtId="0" fontId="50" fillId="0" borderId="0">
      <alignment vertical="center"/>
    </xf>
    <xf numFmtId="0" fontId="81" fillId="0" borderId="34" applyNumberFormat="0" applyFill="0" applyAlignment="0" applyProtection="0">
      <alignment vertical="center"/>
    </xf>
    <xf numFmtId="0" fontId="60" fillId="20" borderId="28" applyNumberFormat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7" fillId="20" borderId="31" applyNumberFormat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77" fillId="0" borderId="30" applyNumberFormat="0" applyFill="0" applyAlignment="0" applyProtection="0">
      <alignment vertical="center"/>
    </xf>
    <xf numFmtId="0" fontId="61" fillId="0" borderId="30" applyNumberFormat="0" applyFill="0" applyAlignment="0" applyProtection="0">
      <alignment vertical="center"/>
    </xf>
    <xf numFmtId="0" fontId="61" fillId="0" borderId="30" applyNumberFormat="0" applyFill="0" applyAlignment="0" applyProtection="0">
      <alignment vertical="center"/>
    </xf>
    <xf numFmtId="0" fontId="61" fillId="0" borderId="30" applyNumberFormat="0" applyFill="0" applyAlignment="0" applyProtection="0">
      <alignment vertical="center"/>
    </xf>
    <xf numFmtId="0" fontId="61" fillId="0" borderId="30" applyNumberFormat="0" applyFill="0" applyAlignment="0" applyProtection="0">
      <alignment vertical="center"/>
    </xf>
    <xf numFmtId="0" fontId="61" fillId="0" borderId="30" applyNumberFormat="0" applyFill="0" applyAlignment="0" applyProtection="0">
      <alignment vertical="center"/>
    </xf>
    <xf numFmtId="0" fontId="61" fillId="0" borderId="30" applyNumberFormat="0" applyFill="0" applyAlignment="0" applyProtection="0">
      <alignment vertical="center"/>
    </xf>
    <xf numFmtId="0" fontId="61" fillId="0" borderId="30" applyNumberFormat="0" applyFill="0" applyAlignment="0" applyProtection="0">
      <alignment vertical="center"/>
    </xf>
    <xf numFmtId="0" fontId="61" fillId="0" borderId="30" applyNumberFormat="0" applyFill="0" applyAlignment="0" applyProtection="0">
      <alignment vertical="center"/>
    </xf>
    <xf numFmtId="0" fontId="60" fillId="20" borderId="28" applyNumberFormat="0" applyAlignment="0" applyProtection="0">
      <alignment vertical="center"/>
    </xf>
    <xf numFmtId="0" fontId="61" fillId="0" borderId="30" applyNumberFormat="0" applyFill="0" applyAlignment="0" applyProtection="0">
      <alignment vertical="center"/>
    </xf>
    <xf numFmtId="0" fontId="50" fillId="16" borderId="29" applyNumberFormat="0" applyFont="0" applyAlignment="0" applyProtection="0">
      <alignment vertical="center"/>
    </xf>
    <xf numFmtId="0" fontId="50" fillId="0" borderId="0">
      <alignment vertical="center"/>
    </xf>
    <xf numFmtId="0" fontId="51" fillId="0" borderId="26" applyNumberFormat="0" applyFill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78" fillId="0" borderId="26" applyNumberFormat="0" applyFill="0" applyAlignment="0" applyProtection="0">
      <alignment vertical="center"/>
    </xf>
    <xf numFmtId="0" fontId="65" fillId="25" borderId="0" applyNumberFormat="0" applyBorder="0" applyAlignment="0" applyProtection="0">
      <alignment vertical="center"/>
    </xf>
    <xf numFmtId="0" fontId="51" fillId="0" borderId="26" applyNumberFormat="0" applyFill="0" applyAlignment="0" applyProtection="0">
      <alignment vertical="center"/>
    </xf>
    <xf numFmtId="0" fontId="65" fillId="25" borderId="0" applyNumberFormat="0" applyBorder="0" applyAlignment="0" applyProtection="0">
      <alignment vertical="center"/>
    </xf>
    <xf numFmtId="0" fontId="78" fillId="0" borderId="26" applyNumberFormat="0" applyFill="0" applyAlignment="0" applyProtection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51" fillId="0" borderId="26" applyNumberFormat="0" applyFill="0" applyAlignment="0" applyProtection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51" fillId="0" borderId="26" applyNumberFormat="0" applyFill="0" applyAlignment="0" applyProtection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51" fillId="0" borderId="26" applyNumberFormat="0" applyFill="0" applyAlignment="0" applyProtection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51" fillId="0" borderId="26" applyNumberFormat="0" applyFill="0" applyAlignment="0" applyProtection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51" fillId="0" borderId="26" applyNumberFormat="0" applyFill="0" applyAlignment="0" applyProtection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51" fillId="0" borderId="26" applyNumberFormat="0" applyFill="0" applyAlignment="0" applyProtection="0">
      <alignment vertical="center"/>
    </xf>
    <xf numFmtId="0" fontId="50" fillId="0" borderId="0">
      <alignment vertical="center"/>
    </xf>
    <xf numFmtId="0" fontId="7" fillId="0" borderId="0"/>
    <xf numFmtId="0" fontId="7" fillId="0" borderId="0"/>
    <xf numFmtId="0" fontId="60" fillId="20" borderId="28" applyNumberFormat="0" applyAlignment="0" applyProtection="0">
      <alignment vertical="center"/>
    </xf>
    <xf numFmtId="0" fontId="7" fillId="0" borderId="0">
      <alignment vertical="center"/>
    </xf>
    <xf numFmtId="0" fontId="51" fillId="0" borderId="26" applyNumberFormat="0" applyFill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50" fillId="0" borderId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57" fillId="15" borderId="0" applyNumberFormat="0" applyBorder="0" applyAlignment="0" applyProtection="0">
      <alignment vertical="center"/>
    </xf>
    <xf numFmtId="0" fontId="57" fillId="15" borderId="0" applyNumberFormat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84" fillId="15" borderId="0" applyNumberFormat="0" applyBorder="0" applyAlignment="0" applyProtection="0">
      <alignment vertical="center"/>
    </xf>
    <xf numFmtId="0" fontId="57" fillId="15" borderId="0" applyNumberFormat="0" applyBorder="0" applyAlignment="0" applyProtection="0">
      <alignment vertical="center"/>
    </xf>
    <xf numFmtId="0" fontId="57" fillId="15" borderId="0" applyNumberFormat="0" applyBorder="0" applyAlignment="0" applyProtection="0">
      <alignment vertical="center"/>
    </xf>
    <xf numFmtId="0" fontId="54" fillId="29" borderId="0" applyNumberFormat="0" applyBorder="0" applyAlignment="0" applyProtection="0">
      <alignment vertical="center"/>
    </xf>
    <xf numFmtId="0" fontId="57" fillId="15" borderId="0" applyNumberFormat="0" applyBorder="0" applyAlignment="0" applyProtection="0">
      <alignment vertical="center"/>
    </xf>
    <xf numFmtId="0" fontId="54" fillId="29" borderId="0" applyNumberFormat="0" applyBorder="0" applyAlignment="0" applyProtection="0">
      <alignment vertical="center"/>
    </xf>
    <xf numFmtId="0" fontId="84" fillId="15" borderId="0" applyNumberFormat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60" fillId="20" borderId="28" applyNumberFormat="0" applyAlignment="0" applyProtection="0">
      <alignment vertical="center"/>
    </xf>
    <xf numFmtId="0" fontId="57" fillId="15" borderId="0" applyNumberFormat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60" fillId="20" borderId="28" applyNumberFormat="0" applyAlignment="0" applyProtection="0">
      <alignment vertical="center"/>
    </xf>
    <xf numFmtId="0" fontId="57" fillId="15" borderId="0" applyNumberFormat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7" fillId="15" borderId="0" applyNumberFormat="0" applyBorder="0" applyAlignment="0" applyProtection="0">
      <alignment vertical="center"/>
    </xf>
    <xf numFmtId="0" fontId="85" fillId="10" borderId="0" applyNumberFormat="0" applyBorder="0" applyAlignment="0" applyProtection="0">
      <alignment vertical="center"/>
    </xf>
    <xf numFmtId="0" fontId="7" fillId="0" borderId="0"/>
    <xf numFmtId="0" fontId="50" fillId="0" borderId="0">
      <alignment vertical="center"/>
    </xf>
    <xf numFmtId="0" fontId="50" fillId="0" borderId="0">
      <alignment vertical="center"/>
    </xf>
    <xf numFmtId="0" fontId="76" fillId="16" borderId="29" applyNumberFormat="0" applyFont="0" applyAlignment="0" applyProtection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65" fillId="25" borderId="0" applyNumberFormat="0" applyBorder="0" applyAlignment="0" applyProtection="0">
      <alignment vertical="center"/>
    </xf>
    <xf numFmtId="0" fontId="69" fillId="0" borderId="0" applyNumberFormat="0" applyBorder="0" applyProtection="0">
      <alignment vertical="center"/>
    </xf>
    <xf numFmtId="0" fontId="54" fillId="9" borderId="0" applyNumberFormat="0" applyBorder="0" applyAlignment="0" applyProtection="0">
      <alignment vertical="center"/>
    </xf>
    <xf numFmtId="0" fontId="7" fillId="0" borderId="0">
      <alignment vertical="center"/>
    </xf>
    <xf numFmtId="0" fontId="54" fillId="9" borderId="0" applyNumberFormat="0" applyBorder="0" applyAlignment="0" applyProtection="0">
      <alignment vertical="center"/>
    </xf>
    <xf numFmtId="0" fontId="7" fillId="0" borderId="0">
      <alignment vertical="center"/>
    </xf>
    <xf numFmtId="0" fontId="54" fillId="9" borderId="0" applyNumberFormat="0" applyBorder="0" applyAlignment="0" applyProtection="0">
      <alignment vertical="center"/>
    </xf>
    <xf numFmtId="0" fontId="71" fillId="0" borderId="33" applyNumberFormat="0" applyFill="0" applyAlignment="0" applyProtection="0">
      <alignment vertical="center"/>
    </xf>
    <xf numFmtId="0" fontId="7" fillId="0" borderId="0">
      <alignment vertical="center"/>
    </xf>
    <xf numFmtId="0" fontId="54" fillId="9" borderId="0" applyNumberFormat="0" applyBorder="0" applyAlignment="0" applyProtection="0">
      <alignment vertical="center"/>
    </xf>
    <xf numFmtId="0" fontId="7" fillId="0" borderId="0">
      <alignment vertical="center"/>
    </xf>
    <xf numFmtId="0" fontId="54" fillId="9" borderId="0" applyNumberFormat="0" applyBorder="0" applyAlignment="0" applyProtection="0">
      <alignment vertical="center"/>
    </xf>
    <xf numFmtId="0" fontId="7" fillId="0" borderId="0">
      <alignment vertical="center"/>
    </xf>
    <xf numFmtId="0" fontId="54" fillId="9" borderId="0" applyNumberFormat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54" fillId="9" borderId="0" applyNumberFormat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3" fontId="50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50" fillId="0" borderId="0">
      <alignment vertical="center"/>
    </xf>
    <xf numFmtId="0" fontId="7" fillId="0" borderId="0"/>
    <xf numFmtId="0" fontId="7" fillId="0" borderId="0"/>
    <xf numFmtId="0" fontId="50" fillId="0" borderId="0">
      <alignment vertical="center"/>
    </xf>
    <xf numFmtId="0" fontId="7" fillId="0" borderId="0"/>
    <xf numFmtId="0" fontId="50" fillId="0" borderId="0">
      <alignment vertical="center"/>
    </xf>
    <xf numFmtId="0" fontId="7" fillId="0" borderId="0"/>
    <xf numFmtId="0" fontId="7" fillId="0" borderId="0"/>
    <xf numFmtId="0" fontId="50" fillId="0" borderId="0">
      <alignment vertical="center"/>
    </xf>
    <xf numFmtId="0" fontId="68" fillId="0" borderId="0" applyNumberFormat="0" applyFill="0" applyBorder="0" applyAlignment="0" applyProtection="0">
      <alignment vertical="center"/>
    </xf>
    <xf numFmtId="0" fontId="7" fillId="0" borderId="0"/>
    <xf numFmtId="0" fontId="7" fillId="0" borderId="0"/>
    <xf numFmtId="0" fontId="50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9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86" fillId="11" borderId="28" applyNumberFormat="0" applyAlignment="0" applyProtection="0">
      <alignment vertical="center"/>
    </xf>
    <xf numFmtId="0" fontId="7" fillId="0" borderId="0">
      <alignment vertical="center"/>
    </xf>
    <xf numFmtId="0" fontId="55" fillId="11" borderId="28" applyNumberFormat="0" applyAlignment="0" applyProtection="0">
      <alignment vertical="center"/>
    </xf>
    <xf numFmtId="0" fontId="7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63" fillId="23" borderId="0" applyNumberFormat="0" applyBorder="0" applyAlignment="0" applyProtection="0">
      <alignment vertical="center"/>
    </xf>
    <xf numFmtId="0" fontId="60" fillId="20" borderId="28" applyNumberFormat="0" applyAlignment="0" applyProtection="0">
      <alignment vertical="center"/>
    </xf>
    <xf numFmtId="0" fontId="7" fillId="0" borderId="0">
      <alignment vertical="center"/>
    </xf>
    <xf numFmtId="0" fontId="63" fillId="23" borderId="0" applyNumberFormat="0" applyBorder="0" applyAlignment="0" applyProtection="0">
      <alignment vertical="center"/>
    </xf>
    <xf numFmtId="0" fontId="60" fillId="20" borderId="28" applyNumberFormat="0" applyAlignment="0" applyProtection="0">
      <alignment vertical="center"/>
    </xf>
    <xf numFmtId="0" fontId="50" fillId="0" borderId="0">
      <alignment vertical="center"/>
    </xf>
    <xf numFmtId="0" fontId="50" fillId="16" borderId="29" applyNumberFormat="0" applyFont="0" applyAlignment="0" applyProtection="0">
      <alignment vertical="center"/>
    </xf>
    <xf numFmtId="0" fontId="63" fillId="23" borderId="0" applyNumberFormat="0" applyBorder="0" applyAlignment="0" applyProtection="0">
      <alignment vertical="center"/>
    </xf>
    <xf numFmtId="0" fontId="60" fillId="20" borderId="28" applyNumberFormat="0" applyAlignment="0" applyProtection="0">
      <alignment vertical="center"/>
    </xf>
    <xf numFmtId="0" fontId="50" fillId="0" borderId="0">
      <alignment vertical="center"/>
    </xf>
    <xf numFmtId="0" fontId="9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97" fillId="0" borderId="0">
      <alignment vertical="center"/>
    </xf>
    <xf numFmtId="0" fontId="97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50" fillId="16" borderId="29" applyNumberFormat="0" applyFont="0" applyAlignment="0" applyProtection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1" fillId="0" borderId="33" applyNumberFormat="0" applyFill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7" fillId="0" borderId="0">
      <alignment vertical="center"/>
    </xf>
    <xf numFmtId="0" fontId="50" fillId="0" borderId="0">
      <alignment vertical="center"/>
    </xf>
    <xf numFmtId="0" fontId="55" fillId="11" borderId="28" applyNumberFormat="0" applyAlignment="0" applyProtection="0">
      <alignment vertical="center"/>
    </xf>
    <xf numFmtId="0" fontId="7" fillId="0" borderId="0">
      <alignment vertical="center"/>
    </xf>
    <xf numFmtId="0" fontId="55" fillId="11" borderId="28" applyNumberFormat="0" applyAlignment="0" applyProtection="0">
      <alignment vertical="center"/>
    </xf>
    <xf numFmtId="0" fontId="7" fillId="0" borderId="0">
      <alignment vertical="center"/>
    </xf>
    <xf numFmtId="0" fontId="86" fillId="11" borderId="28" applyNumberFormat="0" applyAlignment="0" applyProtection="0">
      <alignment vertical="center"/>
    </xf>
    <xf numFmtId="0" fontId="7" fillId="0" borderId="0">
      <alignment vertical="center"/>
    </xf>
    <xf numFmtId="0" fontId="76" fillId="16" borderId="29" applyNumberFormat="0" applyFont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50" fillId="16" borderId="29" applyNumberFormat="0" applyFont="0" applyAlignment="0" applyProtection="0">
      <alignment vertical="center"/>
    </xf>
    <xf numFmtId="0" fontId="50" fillId="0" borderId="0">
      <alignment vertical="center"/>
    </xf>
    <xf numFmtId="0" fontId="7" fillId="0" borderId="0">
      <alignment vertical="center"/>
    </xf>
    <xf numFmtId="0" fontId="50" fillId="16" borderId="29" applyNumberFormat="0" applyFont="0" applyAlignment="0" applyProtection="0">
      <alignment vertical="center"/>
    </xf>
    <xf numFmtId="0" fontId="50" fillId="0" borderId="0">
      <alignment vertical="center"/>
    </xf>
    <xf numFmtId="0" fontId="7" fillId="0" borderId="0">
      <alignment vertical="center"/>
    </xf>
    <xf numFmtId="0" fontId="50" fillId="16" borderId="29" applyNumberFormat="0" applyFont="0" applyAlignment="0" applyProtection="0">
      <alignment vertical="center"/>
    </xf>
    <xf numFmtId="0" fontId="50" fillId="0" borderId="0">
      <alignment vertical="center"/>
    </xf>
    <xf numFmtId="0" fontId="7" fillId="0" borderId="0">
      <alignment vertical="center"/>
    </xf>
    <xf numFmtId="0" fontId="50" fillId="16" borderId="29" applyNumberFormat="0" applyFont="0" applyAlignment="0" applyProtection="0">
      <alignment vertical="center"/>
    </xf>
    <xf numFmtId="0" fontId="50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50" fillId="0" borderId="0">
      <alignment vertical="center"/>
    </xf>
    <xf numFmtId="0" fontId="7" fillId="0" borderId="0">
      <alignment vertical="center"/>
    </xf>
    <xf numFmtId="0" fontId="50" fillId="0" borderId="0">
      <alignment vertical="center"/>
    </xf>
    <xf numFmtId="0" fontId="7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76" fillId="16" borderId="29" applyNumberFormat="0" applyFont="0" applyAlignment="0" applyProtection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6" fillId="16" borderId="29" applyNumberFormat="0" applyFont="0" applyAlignment="0" applyProtection="0">
      <alignment vertical="center"/>
    </xf>
    <xf numFmtId="0" fontId="55" fillId="11" borderId="28" applyNumberFormat="0" applyAlignment="0" applyProtection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7" fillId="0" borderId="0">
      <alignment vertical="center"/>
    </xf>
    <xf numFmtId="0" fontId="67" fillId="20" borderId="31" applyNumberFormat="0" applyAlignment="0" applyProtection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7" fillId="0" borderId="0"/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75" fillId="25" borderId="0" applyNumberFormat="0" applyBorder="0" applyAlignment="0" applyProtection="0">
      <alignment vertical="center"/>
    </xf>
    <xf numFmtId="0" fontId="65" fillId="25" borderId="0" applyNumberFormat="0" applyBorder="0" applyAlignment="0" applyProtection="0">
      <alignment vertical="center"/>
    </xf>
    <xf numFmtId="0" fontId="65" fillId="25" borderId="0" applyNumberFormat="0" applyBorder="0" applyAlignment="0" applyProtection="0">
      <alignment vertical="center"/>
    </xf>
    <xf numFmtId="0" fontId="65" fillId="25" borderId="0" applyNumberFormat="0" applyBorder="0" applyAlignment="0" applyProtection="0">
      <alignment vertical="center"/>
    </xf>
    <xf numFmtId="0" fontId="87" fillId="24" borderId="0" applyNumberFormat="0" applyBorder="0" applyAlignment="0" applyProtection="0">
      <alignment vertical="center"/>
    </xf>
    <xf numFmtId="0" fontId="71" fillId="0" borderId="33" applyNumberFormat="0" applyFill="0" applyAlignment="0" applyProtection="0">
      <alignment vertical="center"/>
    </xf>
    <xf numFmtId="0" fontId="71" fillId="0" borderId="33" applyNumberFormat="0" applyFill="0" applyAlignment="0" applyProtection="0">
      <alignment vertical="center"/>
    </xf>
    <xf numFmtId="0" fontId="88" fillId="0" borderId="33" applyNumberFormat="0" applyFill="0" applyAlignment="0" applyProtection="0">
      <alignment vertical="center"/>
    </xf>
    <xf numFmtId="0" fontId="71" fillId="0" borderId="33" applyNumberFormat="0" applyFill="0" applyAlignment="0" applyProtection="0">
      <alignment vertical="center"/>
    </xf>
    <xf numFmtId="0" fontId="71" fillId="0" borderId="33" applyNumberFormat="0" applyFill="0" applyAlignment="0" applyProtection="0">
      <alignment vertical="center"/>
    </xf>
    <xf numFmtId="0" fontId="72" fillId="27" borderId="32" applyNumberFormat="0" applyAlignment="0" applyProtection="0">
      <alignment vertical="center"/>
    </xf>
    <xf numFmtId="0" fontId="71" fillId="0" borderId="33" applyNumberFormat="0" applyFill="0" applyAlignment="0" applyProtection="0">
      <alignment vertical="center"/>
    </xf>
    <xf numFmtId="0" fontId="70" fillId="27" borderId="32" applyNumberFormat="0" applyAlignment="0" applyProtection="0">
      <alignment vertical="center"/>
    </xf>
    <xf numFmtId="0" fontId="71" fillId="0" borderId="33" applyNumberFormat="0" applyFill="0" applyAlignment="0" applyProtection="0">
      <alignment vertical="center"/>
    </xf>
    <xf numFmtId="0" fontId="70" fillId="27" borderId="32" applyNumberFormat="0" applyAlignment="0" applyProtection="0">
      <alignment vertical="center"/>
    </xf>
    <xf numFmtId="0" fontId="71" fillId="0" borderId="33" applyNumberFormat="0" applyFill="0" applyAlignment="0" applyProtection="0">
      <alignment vertical="center"/>
    </xf>
    <xf numFmtId="0" fontId="71" fillId="0" borderId="33" applyNumberFormat="0" applyFill="0" applyAlignment="0" applyProtection="0">
      <alignment vertical="center"/>
    </xf>
    <xf numFmtId="0" fontId="70" fillId="27" borderId="32" applyNumberFormat="0" applyAlignment="0" applyProtection="0">
      <alignment vertical="center"/>
    </xf>
    <xf numFmtId="0" fontId="88" fillId="0" borderId="33" applyNumberFormat="0" applyFill="0" applyAlignment="0" applyProtection="0">
      <alignment vertical="center"/>
    </xf>
    <xf numFmtId="0" fontId="70" fillId="27" borderId="32" applyNumberFormat="0" applyAlignment="0" applyProtection="0">
      <alignment vertical="center"/>
    </xf>
    <xf numFmtId="0" fontId="88" fillId="0" borderId="33" applyNumberFormat="0" applyFill="0" applyAlignment="0" applyProtection="0">
      <alignment vertical="center"/>
    </xf>
    <xf numFmtId="0" fontId="71" fillId="0" borderId="33" applyNumberFormat="0" applyFill="0" applyAlignment="0" applyProtection="0">
      <alignment vertical="center"/>
    </xf>
    <xf numFmtId="0" fontId="54" fillId="18" borderId="0" applyNumberFormat="0" applyBorder="0" applyAlignment="0" applyProtection="0">
      <alignment vertical="center"/>
    </xf>
    <xf numFmtId="0" fontId="71" fillId="0" borderId="33" applyNumberFormat="0" applyFill="0" applyAlignment="0" applyProtection="0">
      <alignment vertical="center"/>
    </xf>
    <xf numFmtId="0" fontId="71" fillId="0" borderId="33" applyNumberFormat="0" applyFill="0" applyAlignment="0" applyProtection="0">
      <alignment vertical="center"/>
    </xf>
    <xf numFmtId="0" fontId="54" fillId="30" borderId="0" applyNumberFormat="0" applyBorder="0" applyAlignment="0" applyProtection="0">
      <alignment vertical="center"/>
    </xf>
    <xf numFmtId="0" fontId="71" fillId="0" borderId="33" applyNumberFormat="0" applyFill="0" applyAlignment="0" applyProtection="0">
      <alignment vertical="center"/>
    </xf>
    <xf numFmtId="0" fontId="71" fillId="0" borderId="33" applyNumberFormat="0" applyFill="0" applyAlignment="0" applyProtection="0">
      <alignment vertical="center"/>
    </xf>
    <xf numFmtId="0" fontId="71" fillId="0" borderId="33" applyNumberFormat="0" applyFill="0" applyAlignment="0" applyProtection="0">
      <alignment vertical="center"/>
    </xf>
    <xf numFmtId="0" fontId="54" fillId="19" borderId="0" applyNumberFormat="0" applyBorder="0" applyAlignment="0" applyProtection="0">
      <alignment vertical="center"/>
    </xf>
    <xf numFmtId="0" fontId="71" fillId="0" borderId="33" applyNumberFormat="0" applyFill="0" applyAlignment="0" applyProtection="0">
      <alignment vertical="center"/>
    </xf>
    <xf numFmtId="0" fontId="54" fillId="26" borderId="0" applyNumberFormat="0" applyBorder="0" applyAlignment="0" applyProtection="0">
      <alignment vertical="center"/>
    </xf>
    <xf numFmtId="0" fontId="71" fillId="0" borderId="33" applyNumberFormat="0" applyFill="0" applyAlignment="0" applyProtection="0">
      <alignment vertical="center"/>
    </xf>
    <xf numFmtId="0" fontId="71" fillId="0" borderId="33" applyNumberFormat="0" applyFill="0" applyAlignment="0" applyProtection="0">
      <alignment vertical="center"/>
    </xf>
    <xf numFmtId="0" fontId="54" fillId="29" borderId="0" applyNumberFormat="0" applyBorder="0" applyAlignment="0" applyProtection="0">
      <alignment vertical="center"/>
    </xf>
    <xf numFmtId="0" fontId="71" fillId="0" borderId="33" applyNumberFormat="0" applyFill="0" applyAlignment="0" applyProtection="0">
      <alignment vertical="center"/>
    </xf>
    <xf numFmtId="0" fontId="71" fillId="0" borderId="33" applyNumberFormat="0" applyFill="0" applyAlignment="0" applyProtection="0">
      <alignment vertical="center"/>
    </xf>
    <xf numFmtId="0" fontId="71" fillId="0" borderId="33" applyNumberFormat="0" applyFill="0" applyAlignment="0" applyProtection="0">
      <alignment vertical="center"/>
    </xf>
    <xf numFmtId="0" fontId="60" fillId="20" borderId="28" applyNumberFormat="0" applyAlignment="0" applyProtection="0">
      <alignment vertical="center"/>
    </xf>
    <xf numFmtId="0" fontId="54" fillId="18" borderId="0" applyNumberFormat="0" applyBorder="0" applyAlignment="0" applyProtection="0">
      <alignment vertical="center"/>
    </xf>
    <xf numFmtId="0" fontId="89" fillId="20" borderId="28" applyNumberFormat="0" applyAlignment="0" applyProtection="0">
      <alignment vertical="center"/>
    </xf>
    <xf numFmtId="0" fontId="60" fillId="20" borderId="28" applyNumberFormat="0" applyAlignment="0" applyProtection="0">
      <alignment vertical="center"/>
    </xf>
    <xf numFmtId="0" fontId="60" fillId="20" borderId="28" applyNumberFormat="0" applyAlignment="0" applyProtection="0">
      <alignment vertical="center"/>
    </xf>
    <xf numFmtId="0" fontId="60" fillId="20" borderId="28" applyNumberFormat="0" applyAlignment="0" applyProtection="0">
      <alignment vertical="center"/>
    </xf>
    <xf numFmtId="0" fontId="60" fillId="20" borderId="28" applyNumberFormat="0" applyAlignment="0" applyProtection="0">
      <alignment vertical="center"/>
    </xf>
    <xf numFmtId="0" fontId="60" fillId="20" borderId="28" applyNumberFormat="0" applyAlignment="0" applyProtection="0">
      <alignment vertical="center"/>
    </xf>
    <xf numFmtId="0" fontId="89" fillId="20" borderId="28" applyNumberFormat="0" applyAlignment="0" applyProtection="0">
      <alignment vertical="center"/>
    </xf>
    <xf numFmtId="0" fontId="89" fillId="20" borderId="28" applyNumberFormat="0" applyAlignment="0" applyProtection="0">
      <alignment vertical="center"/>
    </xf>
    <xf numFmtId="0" fontId="54" fillId="18" borderId="0" applyNumberFormat="0" applyBorder="0" applyAlignment="0" applyProtection="0">
      <alignment vertical="center"/>
    </xf>
    <xf numFmtId="0" fontId="60" fillId="20" borderId="28" applyNumberFormat="0" applyAlignment="0" applyProtection="0">
      <alignment vertical="center"/>
    </xf>
    <xf numFmtId="0" fontId="60" fillId="20" borderId="28" applyNumberFormat="0" applyAlignment="0" applyProtection="0">
      <alignment vertical="center"/>
    </xf>
    <xf numFmtId="0" fontId="60" fillId="20" borderId="28" applyNumberFormat="0" applyAlignment="0" applyProtection="0">
      <alignment vertical="center"/>
    </xf>
    <xf numFmtId="0" fontId="62" fillId="23" borderId="0" applyNumberFormat="0" applyBorder="0" applyAlignment="0" applyProtection="0">
      <alignment vertical="center"/>
    </xf>
    <xf numFmtId="0" fontId="60" fillId="20" borderId="28" applyNumberFormat="0" applyAlignment="0" applyProtection="0">
      <alignment vertical="center"/>
    </xf>
    <xf numFmtId="0" fontId="63" fillId="23" borderId="0" applyNumberFormat="0" applyBorder="0" applyAlignment="0" applyProtection="0">
      <alignment vertical="center"/>
    </xf>
    <xf numFmtId="0" fontId="60" fillId="20" borderId="28" applyNumberFormat="0" applyAlignment="0" applyProtection="0">
      <alignment vertical="center"/>
    </xf>
    <xf numFmtId="0" fontId="63" fillId="23" borderId="0" applyNumberFormat="0" applyBorder="0" applyAlignment="0" applyProtection="0">
      <alignment vertical="center"/>
    </xf>
    <xf numFmtId="0" fontId="60" fillId="20" borderId="28" applyNumberFormat="0" applyAlignment="0" applyProtection="0">
      <alignment vertical="center"/>
    </xf>
    <xf numFmtId="0" fontId="70" fillId="27" borderId="32" applyNumberFormat="0" applyAlignment="0" applyProtection="0">
      <alignment vertical="center"/>
    </xf>
    <xf numFmtId="0" fontId="70" fillId="27" borderId="32" applyNumberFormat="0" applyAlignment="0" applyProtection="0">
      <alignment vertical="center"/>
    </xf>
    <xf numFmtId="0" fontId="70" fillId="27" borderId="32" applyNumberFormat="0" applyAlignment="0" applyProtection="0">
      <alignment vertical="center"/>
    </xf>
    <xf numFmtId="0" fontId="70" fillId="27" borderId="32" applyNumberFormat="0" applyAlignment="0" applyProtection="0">
      <alignment vertical="center"/>
    </xf>
    <xf numFmtId="0" fontId="70" fillId="27" borderId="32" applyNumberFormat="0" applyAlignment="0" applyProtection="0">
      <alignment vertical="center"/>
    </xf>
    <xf numFmtId="0" fontId="70" fillId="27" borderId="32" applyNumberFormat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50" fillId="16" borderId="29" applyNumberFormat="0" applyFont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52" fillId="0" borderId="27" applyNumberFormat="0" applyFill="0" applyAlignment="0" applyProtection="0">
      <alignment vertical="center"/>
    </xf>
    <xf numFmtId="0" fontId="52" fillId="0" borderId="27" applyNumberFormat="0" applyFill="0" applyAlignment="0" applyProtection="0">
      <alignment vertical="center"/>
    </xf>
    <xf numFmtId="0" fontId="90" fillId="0" borderId="27" applyNumberFormat="0" applyFill="0" applyAlignment="0" applyProtection="0">
      <alignment vertical="center"/>
    </xf>
    <xf numFmtId="0" fontId="52" fillId="0" borderId="27" applyNumberFormat="0" applyFill="0" applyAlignment="0" applyProtection="0">
      <alignment vertical="center"/>
    </xf>
    <xf numFmtId="0" fontId="52" fillId="0" borderId="27" applyNumberFormat="0" applyFill="0" applyAlignment="0" applyProtection="0">
      <alignment vertical="center"/>
    </xf>
    <xf numFmtId="0" fontId="52" fillId="0" borderId="27" applyNumberFormat="0" applyFill="0" applyAlignment="0" applyProtection="0">
      <alignment vertical="center"/>
    </xf>
    <xf numFmtId="0" fontId="90" fillId="0" borderId="27" applyNumberFormat="0" applyFill="0" applyAlignment="0" applyProtection="0">
      <alignment vertical="center"/>
    </xf>
    <xf numFmtId="0" fontId="52" fillId="0" borderId="27" applyNumberFormat="0" applyFill="0" applyAlignment="0" applyProtection="0">
      <alignment vertical="center"/>
    </xf>
    <xf numFmtId="0" fontId="54" fillId="18" borderId="0" applyNumberFormat="0" applyBorder="0" applyAlignment="0" applyProtection="0">
      <alignment vertical="center"/>
    </xf>
    <xf numFmtId="0" fontId="54" fillId="18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54" fillId="18" borderId="0" applyNumberFormat="0" applyBorder="0" applyAlignment="0" applyProtection="0">
      <alignment vertical="center"/>
    </xf>
    <xf numFmtId="0" fontId="54" fillId="18" borderId="0" applyNumberFormat="0" applyBorder="0" applyAlignment="0" applyProtection="0">
      <alignment vertical="center"/>
    </xf>
    <xf numFmtId="0" fontId="54" fillId="18" borderId="0" applyNumberFormat="0" applyBorder="0" applyAlignment="0" applyProtection="0">
      <alignment vertical="center"/>
    </xf>
    <xf numFmtId="0" fontId="54" fillId="18" borderId="0" applyNumberFormat="0" applyBorder="0" applyAlignment="0" applyProtection="0">
      <alignment vertical="center"/>
    </xf>
    <xf numFmtId="0" fontId="54" fillId="30" borderId="0" applyNumberFormat="0" applyBorder="0" applyAlignment="0" applyProtection="0">
      <alignment vertical="center"/>
    </xf>
    <xf numFmtId="0" fontId="54" fillId="30" borderId="0" applyNumberFormat="0" applyBorder="0" applyAlignment="0" applyProtection="0">
      <alignment vertical="center"/>
    </xf>
    <xf numFmtId="0" fontId="66" fillId="30" borderId="0" applyNumberFormat="0" applyBorder="0" applyAlignment="0" applyProtection="0">
      <alignment vertical="center"/>
    </xf>
    <xf numFmtId="0" fontId="54" fillId="30" borderId="0" applyNumberFormat="0" applyBorder="0" applyAlignment="0" applyProtection="0">
      <alignment vertical="center"/>
    </xf>
    <xf numFmtId="0" fontId="54" fillId="30" borderId="0" applyNumberFormat="0" applyBorder="0" applyAlignment="0" applyProtection="0">
      <alignment vertical="center"/>
    </xf>
    <xf numFmtId="0" fontId="54" fillId="30" borderId="0" applyNumberFormat="0" applyBorder="0" applyAlignment="0" applyProtection="0">
      <alignment vertical="center"/>
    </xf>
    <xf numFmtId="0" fontId="66" fillId="30" borderId="0" applyNumberFormat="0" applyBorder="0" applyAlignment="0" applyProtection="0">
      <alignment vertical="center"/>
    </xf>
    <xf numFmtId="0" fontId="54" fillId="30" borderId="0" applyNumberFormat="0" applyBorder="0" applyAlignment="0" applyProtection="0">
      <alignment vertical="center"/>
    </xf>
    <xf numFmtId="0" fontId="54" fillId="30" borderId="0" applyNumberFormat="0" applyBorder="0" applyAlignment="0" applyProtection="0">
      <alignment vertical="center"/>
    </xf>
    <xf numFmtId="0" fontId="54" fillId="30" borderId="0" applyNumberFormat="0" applyBorder="0" applyAlignment="0" applyProtection="0">
      <alignment vertical="center"/>
    </xf>
    <xf numFmtId="0" fontId="54" fillId="30" borderId="0" applyNumberFormat="0" applyBorder="0" applyAlignment="0" applyProtection="0">
      <alignment vertical="center"/>
    </xf>
    <xf numFmtId="0" fontId="54" fillId="30" borderId="0" applyNumberFormat="0" applyBorder="0" applyAlignment="0" applyProtection="0">
      <alignment vertical="center"/>
    </xf>
    <xf numFmtId="0" fontId="54" fillId="30" borderId="0" applyNumberFormat="0" applyBorder="0" applyAlignment="0" applyProtection="0">
      <alignment vertical="center"/>
    </xf>
    <xf numFmtId="0" fontId="54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3" fillId="23" borderId="0" applyNumberFormat="0" applyBorder="0" applyAlignment="0" applyProtection="0">
      <alignment vertical="center"/>
    </xf>
    <xf numFmtId="0" fontId="54" fillId="9" borderId="0" applyNumberFormat="0" applyBorder="0" applyAlignment="0" applyProtection="0">
      <alignment vertical="center"/>
    </xf>
    <xf numFmtId="0" fontId="63" fillId="23" borderId="0" applyNumberFormat="0" applyBorder="0" applyAlignment="0" applyProtection="0">
      <alignment vertical="center"/>
    </xf>
    <xf numFmtId="0" fontId="54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54" fillId="19" borderId="0" applyNumberFormat="0" applyBorder="0" applyAlignment="0" applyProtection="0">
      <alignment vertical="center"/>
    </xf>
    <xf numFmtId="0" fontId="54" fillId="19" borderId="0" applyNumberFormat="0" applyBorder="0" applyAlignment="0" applyProtection="0">
      <alignment vertical="center"/>
    </xf>
    <xf numFmtId="0" fontId="54" fillId="19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54" fillId="19" borderId="0" applyNumberFormat="0" applyBorder="0" applyAlignment="0" applyProtection="0">
      <alignment vertical="center"/>
    </xf>
    <xf numFmtId="0" fontId="54" fillId="19" borderId="0" applyNumberFormat="0" applyBorder="0" applyAlignment="0" applyProtection="0">
      <alignment vertical="center"/>
    </xf>
    <xf numFmtId="0" fontId="54" fillId="19" borderId="0" applyNumberFormat="0" applyBorder="0" applyAlignment="0" applyProtection="0">
      <alignment vertical="center"/>
    </xf>
    <xf numFmtId="0" fontId="54" fillId="19" borderId="0" applyNumberFormat="0" applyBorder="0" applyAlignment="0" applyProtection="0">
      <alignment vertical="center"/>
    </xf>
    <xf numFmtId="0" fontId="55" fillId="11" borderId="28" applyNumberFormat="0" applyAlignment="0" applyProtection="0">
      <alignment vertical="center"/>
    </xf>
    <xf numFmtId="0" fontId="54" fillId="19" borderId="0" applyNumberFormat="0" applyBorder="0" applyAlignment="0" applyProtection="0">
      <alignment vertical="center"/>
    </xf>
    <xf numFmtId="0" fontId="55" fillId="11" borderId="28" applyNumberFormat="0" applyAlignment="0" applyProtection="0">
      <alignment vertical="center"/>
    </xf>
    <xf numFmtId="0" fontId="54" fillId="19" borderId="0" applyNumberFormat="0" applyBorder="0" applyAlignment="0" applyProtection="0">
      <alignment vertical="center"/>
    </xf>
    <xf numFmtId="0" fontId="54" fillId="26" borderId="0" applyNumberFormat="0" applyBorder="0" applyAlignment="0" applyProtection="0">
      <alignment vertical="center"/>
    </xf>
    <xf numFmtId="0" fontId="54" fillId="26" borderId="0" applyNumberFormat="0" applyBorder="0" applyAlignment="0" applyProtection="0">
      <alignment vertical="center"/>
    </xf>
    <xf numFmtId="0" fontId="54" fillId="26" borderId="0" applyNumberFormat="0" applyBorder="0" applyAlignment="0" applyProtection="0">
      <alignment vertical="center"/>
    </xf>
    <xf numFmtId="0" fontId="54" fillId="26" borderId="0" applyNumberFormat="0" applyBorder="0" applyAlignment="0" applyProtection="0">
      <alignment vertical="center"/>
    </xf>
    <xf numFmtId="0" fontId="54" fillId="26" borderId="0" applyNumberFormat="0" applyBorder="0" applyAlignment="0" applyProtection="0">
      <alignment vertical="center"/>
    </xf>
    <xf numFmtId="0" fontId="54" fillId="26" borderId="0" applyNumberFormat="0" applyBorder="0" applyAlignment="0" applyProtection="0">
      <alignment vertical="center"/>
    </xf>
    <xf numFmtId="0" fontId="54" fillId="26" borderId="0" applyNumberFormat="0" applyBorder="0" applyAlignment="0" applyProtection="0">
      <alignment vertical="center"/>
    </xf>
    <xf numFmtId="0" fontId="54" fillId="26" borderId="0" applyNumberFormat="0" applyBorder="0" applyAlignment="0" applyProtection="0">
      <alignment vertical="center"/>
    </xf>
    <xf numFmtId="0" fontId="54" fillId="26" borderId="0" applyNumberFormat="0" applyBorder="0" applyAlignment="0" applyProtection="0">
      <alignment vertical="center"/>
    </xf>
    <xf numFmtId="0" fontId="54" fillId="26" borderId="0" applyNumberFormat="0" applyBorder="0" applyAlignment="0" applyProtection="0">
      <alignment vertical="center"/>
    </xf>
    <xf numFmtId="0" fontId="66" fillId="29" borderId="0" applyNumberFormat="0" applyBorder="0" applyAlignment="0" applyProtection="0">
      <alignment vertical="center"/>
    </xf>
    <xf numFmtId="0" fontId="54" fillId="29" borderId="0" applyNumberFormat="0" applyBorder="0" applyAlignment="0" applyProtection="0">
      <alignment vertical="center"/>
    </xf>
    <xf numFmtId="0" fontId="54" fillId="29" borderId="0" applyNumberFormat="0" applyBorder="0" applyAlignment="0" applyProtection="0">
      <alignment vertical="center"/>
    </xf>
    <xf numFmtId="0" fontId="54" fillId="29" borderId="0" applyNumberFormat="0" applyBorder="0" applyAlignment="0" applyProtection="0">
      <alignment vertical="center"/>
    </xf>
    <xf numFmtId="0" fontId="66" fillId="29" borderId="0" applyNumberFormat="0" applyBorder="0" applyAlignment="0" applyProtection="0">
      <alignment vertical="center"/>
    </xf>
    <xf numFmtId="0" fontId="54" fillId="29" borderId="0" applyNumberFormat="0" applyBorder="0" applyAlignment="0" applyProtection="0">
      <alignment vertical="center"/>
    </xf>
    <xf numFmtId="0" fontId="54" fillId="29" borderId="0" applyNumberFormat="0" applyBorder="0" applyAlignment="0" applyProtection="0">
      <alignment vertical="center"/>
    </xf>
    <xf numFmtId="0" fontId="54" fillId="29" borderId="0" applyNumberFormat="0" applyBorder="0" applyAlignment="0" applyProtection="0">
      <alignment vertical="center"/>
    </xf>
    <xf numFmtId="0" fontId="54" fillId="29" borderId="0" applyNumberFormat="0" applyBorder="0" applyAlignment="0" applyProtection="0">
      <alignment vertical="center"/>
    </xf>
    <xf numFmtId="0" fontId="54" fillId="29" borderId="0" applyNumberFormat="0" applyBorder="0" applyAlignment="0" applyProtection="0">
      <alignment vertical="center"/>
    </xf>
    <xf numFmtId="0" fontId="54" fillId="29" borderId="0" applyNumberFormat="0" applyBorder="0" applyAlignment="0" applyProtection="0">
      <alignment vertical="center"/>
    </xf>
    <xf numFmtId="0" fontId="63" fillId="23" borderId="0" applyNumberFormat="0" applyBorder="0" applyAlignment="0" applyProtection="0">
      <alignment vertical="center"/>
    </xf>
    <xf numFmtId="0" fontId="63" fillId="23" borderId="0" applyNumberFormat="0" applyBorder="0" applyAlignment="0" applyProtection="0">
      <alignment vertical="center"/>
    </xf>
    <xf numFmtId="0" fontId="67" fillId="20" borderId="31" applyNumberFormat="0" applyAlignment="0" applyProtection="0">
      <alignment vertical="center"/>
    </xf>
    <xf numFmtId="0" fontId="67" fillId="20" borderId="31" applyNumberFormat="0" applyAlignment="0" applyProtection="0">
      <alignment vertical="center"/>
    </xf>
    <xf numFmtId="0" fontId="91" fillId="20" borderId="31" applyNumberFormat="0" applyAlignment="0" applyProtection="0">
      <alignment vertical="center"/>
    </xf>
    <xf numFmtId="0" fontId="67" fillId="20" borderId="31" applyNumberFormat="0" applyAlignment="0" applyProtection="0">
      <alignment vertical="center"/>
    </xf>
    <xf numFmtId="0" fontId="67" fillId="20" borderId="31" applyNumberFormat="0" applyAlignment="0" applyProtection="0">
      <alignment vertical="center"/>
    </xf>
    <xf numFmtId="0" fontId="67" fillId="20" borderId="31" applyNumberFormat="0" applyAlignment="0" applyProtection="0">
      <alignment vertical="center"/>
    </xf>
    <xf numFmtId="0" fontId="67" fillId="20" borderId="31" applyNumberFormat="0" applyAlignment="0" applyProtection="0">
      <alignment vertical="center"/>
    </xf>
    <xf numFmtId="0" fontId="67" fillId="20" borderId="31" applyNumberFormat="0" applyAlignment="0" applyProtection="0">
      <alignment vertical="center"/>
    </xf>
    <xf numFmtId="0" fontId="67" fillId="20" borderId="31" applyNumberFormat="0" applyAlignment="0" applyProtection="0">
      <alignment vertical="center"/>
    </xf>
    <xf numFmtId="0" fontId="91" fillId="20" borderId="31" applyNumberFormat="0" applyAlignment="0" applyProtection="0">
      <alignment vertical="center"/>
    </xf>
    <xf numFmtId="0" fontId="91" fillId="20" borderId="31" applyNumberFormat="0" applyAlignment="0" applyProtection="0">
      <alignment vertical="center"/>
    </xf>
    <xf numFmtId="0" fontId="67" fillId="20" borderId="31" applyNumberFormat="0" applyAlignment="0" applyProtection="0">
      <alignment vertical="center"/>
    </xf>
    <xf numFmtId="0" fontId="67" fillId="20" borderId="31" applyNumberFormat="0" applyAlignment="0" applyProtection="0">
      <alignment vertical="center"/>
    </xf>
    <xf numFmtId="0" fontId="67" fillId="20" borderId="31" applyNumberFormat="0" applyAlignment="0" applyProtection="0">
      <alignment vertical="center"/>
    </xf>
    <xf numFmtId="0" fontId="67" fillId="20" borderId="31" applyNumberFormat="0" applyAlignment="0" applyProtection="0">
      <alignment vertical="center"/>
    </xf>
    <xf numFmtId="0" fontId="67" fillId="20" borderId="31" applyNumberFormat="0" applyAlignment="0" applyProtection="0">
      <alignment vertical="center"/>
    </xf>
    <xf numFmtId="0" fontId="67" fillId="20" borderId="31" applyNumberFormat="0" applyAlignment="0" applyProtection="0">
      <alignment vertical="center"/>
    </xf>
    <xf numFmtId="0" fontId="67" fillId="20" borderId="31" applyNumberFormat="0" applyAlignment="0" applyProtection="0">
      <alignment vertical="center"/>
    </xf>
    <xf numFmtId="0" fontId="67" fillId="20" borderId="31" applyNumberFormat="0" applyAlignment="0" applyProtection="0">
      <alignment vertical="center"/>
    </xf>
    <xf numFmtId="0" fontId="67" fillId="20" borderId="31" applyNumberFormat="0" applyAlignment="0" applyProtection="0">
      <alignment vertical="center"/>
    </xf>
    <xf numFmtId="0" fontId="55" fillId="11" borderId="28" applyNumberFormat="0" applyAlignment="0" applyProtection="0">
      <alignment vertical="center"/>
    </xf>
    <xf numFmtId="0" fontId="86" fillId="11" borderId="28" applyNumberFormat="0" applyAlignment="0" applyProtection="0">
      <alignment vertical="center"/>
    </xf>
    <xf numFmtId="0" fontId="55" fillId="11" borderId="28" applyNumberFormat="0" applyAlignment="0" applyProtection="0">
      <alignment vertical="center"/>
    </xf>
    <xf numFmtId="0" fontId="55" fillId="11" borderId="28" applyNumberFormat="0" applyAlignment="0" applyProtection="0">
      <alignment vertical="center"/>
    </xf>
    <xf numFmtId="0" fontId="55" fillId="11" borderId="28" applyNumberFormat="0" applyAlignment="0" applyProtection="0">
      <alignment vertical="center"/>
    </xf>
    <xf numFmtId="0" fontId="55" fillId="11" borderId="28" applyNumberFormat="0" applyAlignment="0" applyProtection="0">
      <alignment vertical="center"/>
    </xf>
    <xf numFmtId="0" fontId="55" fillId="11" borderId="28" applyNumberFormat="0" applyAlignment="0" applyProtection="0">
      <alignment vertical="center"/>
    </xf>
    <xf numFmtId="0" fontId="55" fillId="11" borderId="28" applyNumberFormat="0" applyAlignment="0" applyProtection="0">
      <alignment vertical="center"/>
    </xf>
    <xf numFmtId="0" fontId="7" fillId="0" borderId="0"/>
    <xf numFmtId="0" fontId="50" fillId="16" borderId="29" applyNumberFormat="0" applyFont="0" applyAlignment="0" applyProtection="0">
      <alignment vertical="center"/>
    </xf>
    <xf numFmtId="0" fontId="50" fillId="16" borderId="29" applyNumberFormat="0" applyFont="0" applyAlignment="0" applyProtection="0">
      <alignment vertical="center"/>
    </xf>
    <xf numFmtId="0" fontId="76" fillId="16" borderId="29" applyNumberFormat="0" applyFont="0" applyAlignment="0" applyProtection="0">
      <alignment vertical="center"/>
    </xf>
    <xf numFmtId="0" fontId="50" fillId="16" borderId="29" applyNumberFormat="0" applyFont="0" applyAlignment="0" applyProtection="0">
      <alignment vertical="center"/>
    </xf>
    <xf numFmtId="0" fontId="50" fillId="16" borderId="29" applyNumberFormat="0" applyFont="0" applyAlignment="0" applyProtection="0">
      <alignment vertical="center"/>
    </xf>
    <xf numFmtId="0" fontId="50" fillId="16" borderId="29" applyNumberFormat="0" applyFont="0" applyAlignment="0" applyProtection="0">
      <alignment vertical="center"/>
    </xf>
    <xf numFmtId="0" fontId="50" fillId="16" borderId="29" applyNumberFormat="0" applyFont="0" applyAlignment="0" applyProtection="0">
      <alignment vertical="center"/>
    </xf>
    <xf numFmtId="0" fontId="7" fillId="0" borderId="0"/>
    <xf numFmtId="0" fontId="53" fillId="0" borderId="0">
      <alignment vertical="center"/>
    </xf>
    <xf numFmtId="43" fontId="53" fillId="0" borderId="0" applyFont="0" applyFill="0" applyBorder="0" applyAlignment="0" applyProtection="0">
      <alignment vertical="center"/>
    </xf>
    <xf numFmtId="9" fontId="53" fillId="0" borderId="0" applyFont="0" applyFill="0" applyBorder="0" applyAlignment="0" applyProtection="0">
      <alignment vertical="center"/>
    </xf>
    <xf numFmtId="0" fontId="53" fillId="0" borderId="0">
      <alignment vertical="center"/>
    </xf>
    <xf numFmtId="9" fontId="105" fillId="0" borderId="0" applyFont="0" applyFill="0" applyBorder="0" applyAlignment="0" applyProtection="0">
      <alignment vertical="center"/>
    </xf>
  </cellStyleXfs>
  <cellXfs count="691">
    <xf numFmtId="0" fontId="0" fillId="0" borderId="0" xfId="0">
      <alignment vertical="center"/>
    </xf>
    <xf numFmtId="0" fontId="2" fillId="2" borderId="3" xfId="129" applyFont="1" applyFill="1" applyBorder="1" applyAlignment="1" applyProtection="1">
      <alignment horizontal="left" vertical="center" wrapText="1"/>
      <protection locked="0"/>
    </xf>
    <xf numFmtId="0" fontId="3" fillId="0" borderId="3" xfId="0" applyFont="1" applyBorder="1" applyAlignment="1">
      <alignment horizontal="center" vertical="center" wrapText="1"/>
    </xf>
    <xf numFmtId="0" fontId="3" fillId="0" borderId="3" xfId="129" applyFont="1" applyBorder="1" applyAlignment="1" applyProtection="1">
      <alignment horizontal="center" vertical="center" wrapText="1"/>
      <protection locked="0"/>
    </xf>
    <xf numFmtId="0" fontId="6" fillId="0" borderId="3" xfId="0" applyFont="1" applyBorder="1" applyAlignment="1">
      <alignment horizontal="center" vertical="center" wrapText="1"/>
    </xf>
    <xf numFmtId="0" fontId="10" fillId="0" borderId="0" xfId="129" applyFont="1" applyAlignment="1" applyProtection="1">
      <alignment horizontal="center" vertical="center" wrapText="1"/>
      <protection locked="0"/>
    </xf>
    <xf numFmtId="0" fontId="10" fillId="2" borderId="0" xfId="129" applyFont="1" applyFill="1" applyAlignment="1" applyProtection="1">
      <alignment horizontal="center" vertical="center" wrapText="1"/>
      <protection locked="0"/>
    </xf>
    <xf numFmtId="0" fontId="10" fillId="0" borderId="0" xfId="129" applyFont="1" applyAlignment="1" applyProtection="1">
      <alignment horizontal="left" vertical="center" wrapText="1"/>
      <protection locked="0"/>
    </xf>
    <xf numFmtId="49" fontId="10" fillId="0" borderId="0" xfId="129" applyNumberFormat="1" applyFont="1" applyAlignment="1" applyProtection="1">
      <alignment horizontal="center" vertical="center" wrapText="1"/>
      <protection locked="0"/>
    </xf>
    <xf numFmtId="185" fontId="10" fillId="0" borderId="0" xfId="129" applyNumberFormat="1" applyFont="1" applyAlignment="1" applyProtection="1">
      <alignment horizontal="left" vertical="center" wrapText="1"/>
      <protection locked="0"/>
    </xf>
    <xf numFmtId="186" fontId="10" fillId="0" borderId="0" xfId="129" applyNumberFormat="1" applyFont="1" applyAlignment="1" applyProtection="1">
      <alignment horizontal="center" vertical="center" wrapText="1"/>
      <protection locked="0"/>
    </xf>
    <xf numFmtId="177" fontId="10" fillId="0" borderId="0" xfId="129" applyNumberFormat="1" applyFont="1" applyAlignment="1" applyProtection="1">
      <alignment horizontal="center" vertical="center" wrapText="1"/>
      <protection locked="0"/>
    </xf>
    <xf numFmtId="10" fontId="10" fillId="0" borderId="0" xfId="129" applyNumberFormat="1" applyFont="1" applyAlignment="1" applyProtection="1">
      <alignment horizontal="center" vertical="center" wrapText="1"/>
      <protection locked="0"/>
    </xf>
    <xf numFmtId="0" fontId="14" fillId="0" borderId="3" xfId="129" applyFont="1" applyBorder="1" applyAlignment="1" applyProtection="1">
      <alignment horizontal="left" vertical="center" wrapText="1"/>
      <protection locked="0"/>
    </xf>
    <xf numFmtId="0" fontId="17" fillId="2" borderId="3" xfId="129" applyFont="1" applyFill="1" applyBorder="1" applyAlignment="1" applyProtection="1">
      <alignment horizontal="center" vertical="center" wrapText="1"/>
      <protection locked="0"/>
    </xf>
    <xf numFmtId="0" fontId="17" fillId="2" borderId="3" xfId="0" applyFont="1" applyFill="1" applyBorder="1" applyAlignment="1">
      <alignment horizontal="center" vertical="center" wrapText="1"/>
    </xf>
    <xf numFmtId="0" fontId="17" fillId="2" borderId="6" xfId="0" applyFont="1" applyFill="1" applyBorder="1" applyAlignment="1">
      <alignment horizontal="center" vertical="center" wrapText="1"/>
    </xf>
    <xf numFmtId="0" fontId="17" fillId="2" borderId="3" xfId="0" applyFont="1" applyFill="1" applyBorder="1" applyAlignment="1">
      <alignment horizontal="left" vertical="center" wrapText="1"/>
    </xf>
    <xf numFmtId="0" fontId="17" fillId="2" borderId="3" xfId="452" applyNumberFormat="1" applyFont="1" applyFill="1" applyBorder="1" applyAlignment="1" applyProtection="1">
      <alignment horizontal="center" vertical="center" wrapText="1"/>
      <protection locked="0"/>
    </xf>
    <xf numFmtId="0" fontId="17" fillId="0" borderId="5" xfId="0" applyFont="1" applyBorder="1" applyAlignment="1">
      <alignment horizontal="center" vertical="center" wrapText="1"/>
    </xf>
    <xf numFmtId="0" fontId="17" fillId="0" borderId="3" xfId="0" applyFont="1" applyBorder="1" applyAlignment="1">
      <alignment horizontal="center" vertical="center" wrapText="1"/>
    </xf>
    <xf numFmtId="0" fontId="17" fillId="0" borderId="6" xfId="0" applyFont="1" applyBorder="1" applyAlignment="1">
      <alignment horizontal="center" vertical="center" wrapText="1"/>
    </xf>
    <xf numFmtId="0" fontId="17" fillId="0" borderId="3" xfId="452" applyNumberFormat="1" applyFont="1" applyFill="1" applyBorder="1" applyAlignment="1" applyProtection="1">
      <alignment horizontal="center" vertical="center" wrapText="1"/>
      <protection locked="0"/>
    </xf>
    <xf numFmtId="0" fontId="12" fillId="2" borderId="3" xfId="452" applyFont="1" applyFill="1" applyBorder="1" applyAlignment="1" applyProtection="1">
      <alignment horizontal="center" vertical="center" wrapText="1"/>
      <protection locked="0"/>
    </xf>
    <xf numFmtId="0" fontId="17" fillId="0" borderId="3" xfId="129" applyFont="1" applyBorder="1" applyAlignment="1" applyProtection="1">
      <alignment horizontal="center" vertical="center" wrapText="1"/>
      <protection locked="0"/>
    </xf>
    <xf numFmtId="0" fontId="12" fillId="0" borderId="3" xfId="452" applyFont="1" applyFill="1" applyBorder="1" applyAlignment="1" applyProtection="1">
      <alignment horizontal="center" vertical="center" wrapText="1"/>
      <protection locked="0"/>
    </xf>
    <xf numFmtId="185" fontId="17" fillId="0" borderId="3" xfId="452" applyNumberFormat="1" applyFont="1" applyFill="1" applyBorder="1" applyAlignment="1" applyProtection="1">
      <alignment horizontal="left" vertical="center" wrapText="1"/>
      <protection locked="0"/>
    </xf>
    <xf numFmtId="185" fontId="17" fillId="2" borderId="3" xfId="452" applyNumberFormat="1" applyFont="1" applyFill="1" applyBorder="1" applyAlignment="1" applyProtection="1">
      <alignment horizontal="left" vertical="center" wrapText="1"/>
      <protection locked="0"/>
    </xf>
    <xf numFmtId="177" fontId="17" fillId="0" borderId="3" xfId="452" applyNumberFormat="1" applyFont="1" applyFill="1" applyBorder="1" applyAlignment="1" applyProtection="1">
      <alignment horizontal="center" vertical="center" wrapText="1"/>
      <protection locked="0"/>
    </xf>
    <xf numFmtId="0" fontId="8" fillId="2" borderId="3" xfId="129" applyFont="1" applyFill="1" applyBorder="1" applyAlignment="1" applyProtection="1">
      <alignment horizontal="center" vertical="center" wrapText="1"/>
      <protection locked="0"/>
    </xf>
    <xf numFmtId="0" fontId="10" fillId="2" borderId="3" xfId="129" applyFont="1" applyFill="1" applyBorder="1" applyAlignment="1" applyProtection="1">
      <alignment horizontal="center" vertical="center" wrapText="1"/>
      <protection locked="0"/>
    </xf>
    <xf numFmtId="10" fontId="17" fillId="0" borderId="3" xfId="452" applyNumberFormat="1" applyFont="1" applyFill="1" applyBorder="1" applyAlignment="1" applyProtection="1">
      <alignment horizontal="center" vertical="center" wrapText="1"/>
      <protection locked="0"/>
    </xf>
    <xf numFmtId="0" fontId="17" fillId="0" borderId="4" xfId="452" applyNumberFormat="1" applyFont="1" applyFill="1" applyBorder="1" applyAlignment="1" applyProtection="1">
      <alignment horizontal="center" vertical="center" wrapText="1"/>
      <protection locked="0"/>
    </xf>
    <xf numFmtId="0" fontId="16" fillId="0" borderId="3" xfId="129" applyFont="1" applyBorder="1" applyAlignment="1" applyProtection="1">
      <alignment horizontal="center" vertical="center" wrapText="1"/>
      <protection locked="0"/>
    </xf>
    <xf numFmtId="0" fontId="20" fillId="0" borderId="3" xfId="0" applyFont="1" applyBorder="1" applyAlignment="1">
      <alignment horizontal="center" vertical="center" wrapText="1"/>
    </xf>
    <xf numFmtId="0" fontId="21" fillId="0" borderId="3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23" fillId="0" borderId="3" xfId="16" applyFont="1" applyFill="1" applyBorder="1" applyAlignment="1" applyProtection="1">
      <alignment horizontal="center" vertical="top" wrapText="1" shrinkToFit="1"/>
      <protection locked="0"/>
    </xf>
    <xf numFmtId="0" fontId="8" fillId="2" borderId="0" xfId="129" applyFont="1" applyFill="1" applyAlignment="1" applyProtection="1">
      <alignment horizontal="center" vertical="center" wrapText="1"/>
      <protection locked="0"/>
    </xf>
    <xf numFmtId="0" fontId="2" fillId="0" borderId="0" xfId="0" applyFont="1">
      <alignment vertical="center"/>
    </xf>
    <xf numFmtId="0" fontId="2" fillId="0" borderId="0" xfId="0" applyFont="1" applyAlignment="1">
      <alignment horizontal="center" vertical="center"/>
    </xf>
    <xf numFmtId="49" fontId="2" fillId="0" borderId="0" xfId="0" applyNumberFormat="1" applyFont="1">
      <alignment vertical="center"/>
    </xf>
    <xf numFmtId="0" fontId="2" fillId="0" borderId="0" xfId="0" applyFont="1" applyAlignment="1">
      <alignment vertical="center" wrapText="1"/>
    </xf>
    <xf numFmtId="187" fontId="2" fillId="0" borderId="0" xfId="0" applyNumberFormat="1" applyFont="1">
      <alignment vertical="center"/>
    </xf>
    <xf numFmtId="178" fontId="2" fillId="0" borderId="0" xfId="0" applyNumberFormat="1" applyFont="1">
      <alignment vertical="center"/>
    </xf>
    <xf numFmtId="187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3" xfId="0" applyFont="1" applyBorder="1" applyAlignment="1">
      <alignment horizontal="center" vertical="center"/>
    </xf>
    <xf numFmtId="0" fontId="2" fillId="0" borderId="18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2" fillId="0" borderId="3" xfId="588" applyNumberFormat="1" applyFont="1" applyBorder="1" applyAlignment="1" applyProtection="1">
      <alignment horizontal="center" vertical="center"/>
    </xf>
    <xf numFmtId="176" fontId="21" fillId="0" borderId="0" xfId="0" applyNumberFormat="1" applyFont="1" applyAlignment="1">
      <alignment horizontal="center" vertical="center"/>
    </xf>
    <xf numFmtId="49" fontId="2" fillId="0" borderId="3" xfId="0" applyNumberFormat="1" applyFont="1" applyBorder="1" applyAlignment="1">
      <alignment horizontal="center" vertical="center"/>
    </xf>
    <xf numFmtId="0" fontId="2" fillId="0" borderId="0" xfId="588" applyNumberFormat="1" applyFont="1" applyBorder="1" applyAlignment="1" applyProtection="1">
      <alignment horizontal="center" vertical="center"/>
    </xf>
    <xf numFmtId="0" fontId="2" fillId="0" borderId="3" xfId="588" applyNumberFormat="1" applyFont="1" applyBorder="1" applyAlignment="1" applyProtection="1">
      <alignment horizontal="left" vertical="center" wrapText="1"/>
    </xf>
    <xf numFmtId="0" fontId="2" fillId="0" borderId="3" xfId="588" applyNumberFormat="1" applyFont="1" applyBorder="1" applyAlignment="1" applyProtection="1">
      <alignment horizontal="left" vertical="center"/>
    </xf>
    <xf numFmtId="187" fontId="2" fillId="0" borderId="3" xfId="588" applyNumberFormat="1" applyFont="1" applyBorder="1" applyAlignment="1" applyProtection="1">
      <alignment horizontal="left" vertical="center"/>
    </xf>
    <xf numFmtId="178" fontId="2" fillId="0" borderId="3" xfId="588" applyNumberFormat="1" applyFont="1" applyBorder="1" applyAlignment="1" applyProtection="1">
      <alignment horizontal="center" vertical="center"/>
    </xf>
    <xf numFmtId="187" fontId="2" fillId="0" borderId="3" xfId="588" applyNumberFormat="1" applyFont="1" applyBorder="1" applyAlignment="1" applyProtection="1">
      <alignment horizontal="center" vertical="center"/>
    </xf>
    <xf numFmtId="10" fontId="2" fillId="0" borderId="3" xfId="588" applyNumberFormat="1" applyFont="1" applyBorder="1" applyAlignment="1" applyProtection="1">
      <alignment horizontal="center" vertical="center"/>
    </xf>
    <xf numFmtId="176" fontId="2" fillId="0" borderId="3" xfId="588" applyNumberFormat="1" applyFont="1" applyBorder="1" applyAlignment="1" applyProtection="1">
      <alignment horizontal="center" vertical="center"/>
    </xf>
    <xf numFmtId="182" fontId="2" fillId="0" borderId="3" xfId="588" applyNumberFormat="1" applyFont="1" applyBorder="1" applyAlignment="1" applyProtection="1">
      <alignment horizontal="center" vertical="center"/>
    </xf>
    <xf numFmtId="0" fontId="2" fillId="0" borderId="3" xfId="588" applyNumberFormat="1" applyFont="1" applyBorder="1" applyAlignment="1" applyProtection="1">
      <alignment horizontal="center" vertical="center" wrapText="1"/>
    </xf>
    <xf numFmtId="183" fontId="2" fillId="0" borderId="3" xfId="588" applyNumberFormat="1" applyFont="1" applyBorder="1" applyAlignment="1" applyProtection="1">
      <alignment horizontal="center" vertical="center"/>
    </xf>
    <xf numFmtId="181" fontId="2" fillId="0" borderId="3" xfId="588" applyNumberFormat="1" applyFont="1" applyBorder="1" applyAlignment="1" applyProtection="1">
      <alignment horizontal="center" vertical="center"/>
    </xf>
    <xf numFmtId="0" fontId="2" fillId="0" borderId="3" xfId="0" applyFont="1" applyBorder="1">
      <alignment vertical="center"/>
    </xf>
    <xf numFmtId="0" fontId="2" fillId="0" borderId="24" xfId="0" applyFont="1" applyBorder="1" applyAlignment="1">
      <alignment horizontal="center" vertical="center" wrapText="1"/>
    </xf>
    <xf numFmtId="181" fontId="2" fillId="0" borderId="24" xfId="0" applyNumberFormat="1" applyFont="1" applyBorder="1">
      <alignment vertical="center"/>
    </xf>
    <xf numFmtId="0" fontId="25" fillId="0" borderId="0" xfId="129" applyFont="1" applyAlignment="1" applyProtection="1">
      <alignment horizontal="center" vertical="center" wrapText="1"/>
      <protection locked="0"/>
    </xf>
    <xf numFmtId="0" fontId="25" fillId="0" borderId="0" xfId="429" applyFont="1" applyFill="1" applyBorder="1" applyAlignment="1" applyProtection="1">
      <alignment horizontal="center" vertical="center" wrapText="1"/>
      <protection locked="0"/>
    </xf>
    <xf numFmtId="178" fontId="10" fillId="0" borderId="0" xfId="129" applyNumberFormat="1" applyFont="1" applyAlignment="1" applyProtection="1">
      <alignment horizontal="center" vertical="center" wrapText="1"/>
      <protection locked="0"/>
    </xf>
    <xf numFmtId="179" fontId="10" fillId="0" borderId="0" xfId="129" applyNumberFormat="1" applyFont="1" applyAlignment="1" applyProtection="1">
      <alignment horizontal="center" vertical="center" wrapText="1"/>
      <protection locked="0"/>
    </xf>
    <xf numFmtId="0" fontId="8" fillId="0" borderId="2" xfId="429" applyNumberFormat="1" applyFont="1" applyFill="1" applyBorder="1" applyAlignment="1" applyProtection="1">
      <alignment horizontal="center" vertical="center" wrapText="1"/>
      <protection locked="0"/>
    </xf>
    <xf numFmtId="0" fontId="3" fillId="0" borderId="1" xfId="129" applyFont="1" applyBorder="1" applyAlignment="1" applyProtection="1">
      <alignment horizontal="center" vertical="center" wrapText="1"/>
      <protection locked="0"/>
    </xf>
    <xf numFmtId="0" fontId="10" fillId="0" borderId="0" xfId="129" applyFont="1" applyAlignment="1" applyProtection="1">
      <alignment horizontal="right" vertical="center" wrapText="1"/>
      <protection locked="0"/>
    </xf>
    <xf numFmtId="0" fontId="27" fillId="0" borderId="6" xfId="129" applyFont="1" applyBorder="1" applyAlignment="1" applyProtection="1">
      <alignment horizontal="left" vertical="center" wrapText="1"/>
      <protection locked="0"/>
    </xf>
    <xf numFmtId="0" fontId="8" fillId="0" borderId="1" xfId="129" applyFont="1" applyBorder="1" applyAlignment="1" applyProtection="1">
      <alignment horizontal="center" vertical="center" wrapText="1"/>
      <protection locked="0"/>
    </xf>
    <xf numFmtId="0" fontId="3" fillId="0" borderId="1" xfId="429" applyNumberFormat="1" applyFont="1" applyFill="1" applyBorder="1" applyAlignment="1" applyProtection="1">
      <alignment horizontal="center" vertical="center" wrapText="1"/>
      <protection locked="0"/>
    </xf>
    <xf numFmtId="0" fontId="8" fillId="0" borderId="2" xfId="129" applyFont="1" applyBorder="1" applyAlignment="1" applyProtection="1">
      <alignment horizontal="center" vertical="center" wrapText="1"/>
      <protection locked="0"/>
    </xf>
    <xf numFmtId="49" fontId="8" fillId="0" borderId="2" xfId="129" applyNumberFormat="1" applyFont="1" applyBorder="1" applyAlignment="1" applyProtection="1">
      <alignment horizontal="center" vertical="center" wrapText="1"/>
      <protection locked="0"/>
    </xf>
    <xf numFmtId="0" fontId="8" fillId="0" borderId="3" xfId="0" applyFont="1" applyBorder="1" applyAlignment="1">
      <alignment horizontal="center" vertical="center" wrapText="1"/>
    </xf>
    <xf numFmtId="0" fontId="3" fillId="0" borderId="3" xfId="429" applyNumberFormat="1" applyFont="1" applyFill="1" applyBorder="1" applyAlignment="1" applyProtection="1">
      <alignment horizontal="center" vertical="center" wrapText="1"/>
      <protection locked="0"/>
    </xf>
    <xf numFmtId="0" fontId="3" fillId="0" borderId="3" xfId="681" applyFont="1" applyBorder="1" applyAlignment="1">
      <alignment horizontal="center" vertical="center" wrapText="1"/>
    </xf>
    <xf numFmtId="49" fontId="10" fillId="0" borderId="2" xfId="129" applyNumberFormat="1" applyFont="1" applyBorder="1" applyAlignment="1" applyProtection="1">
      <alignment horizontal="center" vertical="center" wrapText="1"/>
      <protection locked="0"/>
    </xf>
    <xf numFmtId="49" fontId="10" fillId="0" borderId="2" xfId="429" applyNumberFormat="1" applyFont="1" applyFill="1" applyBorder="1" applyAlignment="1" applyProtection="1">
      <alignment horizontal="center" vertical="center" wrapText="1"/>
      <protection locked="0"/>
    </xf>
    <xf numFmtId="0" fontId="3" fillId="0" borderId="3" xfId="429" applyFont="1" applyFill="1" applyBorder="1" applyAlignment="1" applyProtection="1">
      <alignment horizontal="center" vertical="center" wrapText="1"/>
      <protection locked="0"/>
    </xf>
    <xf numFmtId="0" fontId="8" fillId="0" borderId="3" xfId="0" applyFont="1" applyBorder="1" applyAlignment="1">
      <alignment horizontal="center" vertical="center"/>
    </xf>
    <xf numFmtId="0" fontId="8" fillId="0" borderId="3" xfId="429" applyFont="1" applyFill="1" applyBorder="1" applyAlignment="1" applyProtection="1">
      <alignment horizontal="center" vertical="center" wrapText="1"/>
      <protection locked="0"/>
    </xf>
    <xf numFmtId="180" fontId="3" fillId="0" borderId="3" xfId="429" applyNumberFormat="1" applyFont="1" applyFill="1" applyBorder="1" applyAlignment="1" applyProtection="1">
      <alignment horizontal="center" vertical="center" wrapText="1"/>
      <protection locked="0"/>
    </xf>
    <xf numFmtId="178" fontId="3" fillId="0" borderId="3" xfId="129" applyNumberFormat="1" applyFont="1" applyBorder="1" applyAlignment="1" applyProtection="1">
      <alignment horizontal="center" vertical="center" wrapText="1"/>
      <protection locked="0"/>
    </xf>
    <xf numFmtId="180" fontId="3" fillId="5" borderId="3" xfId="429" applyNumberFormat="1" applyFont="1" applyFill="1" applyBorder="1" applyAlignment="1" applyProtection="1">
      <alignment horizontal="center" vertical="center" wrapText="1"/>
      <protection locked="0"/>
    </xf>
    <xf numFmtId="180" fontId="8" fillId="5" borderId="3" xfId="16" applyNumberFormat="1" applyFont="1" applyFill="1" applyBorder="1" applyAlignment="1" applyProtection="1">
      <alignment horizontal="center" vertical="center" wrapText="1"/>
      <protection locked="0"/>
    </xf>
    <xf numFmtId="178" fontId="3" fillId="0" borderId="3" xfId="429" applyNumberFormat="1" applyFont="1" applyFill="1" applyBorder="1" applyAlignment="1" applyProtection="1">
      <alignment horizontal="center" vertical="center" wrapText="1"/>
      <protection locked="0"/>
    </xf>
    <xf numFmtId="179" fontId="3" fillId="5" borderId="6" xfId="0" applyNumberFormat="1" applyFont="1" applyFill="1" applyBorder="1" applyAlignment="1">
      <alignment horizontal="center" vertical="center" wrapText="1"/>
    </xf>
    <xf numFmtId="179" fontId="3" fillId="5" borderId="3" xfId="0" applyNumberFormat="1" applyFont="1" applyFill="1" applyBorder="1" applyAlignment="1">
      <alignment horizontal="center" vertical="center" wrapText="1"/>
    </xf>
    <xf numFmtId="179" fontId="3" fillId="5" borderId="3" xfId="429" applyNumberFormat="1" applyFont="1" applyFill="1" applyBorder="1" applyAlignment="1" applyProtection="1">
      <alignment horizontal="center" vertical="center" wrapText="1"/>
      <protection locked="0"/>
    </xf>
    <xf numFmtId="178" fontId="3" fillId="5" borderId="3" xfId="429" applyNumberFormat="1" applyFont="1" applyFill="1" applyBorder="1" applyAlignment="1" applyProtection="1">
      <alignment horizontal="center" vertical="center" wrapText="1"/>
      <protection locked="0"/>
    </xf>
    <xf numFmtId="180" fontId="30" fillId="3" borderId="3" xfId="16" applyNumberFormat="1" applyFont="1" applyFill="1" applyBorder="1" applyAlignment="1" applyProtection="1">
      <alignment horizontal="center" vertical="center" wrapText="1"/>
      <protection locked="0"/>
    </xf>
    <xf numFmtId="180" fontId="3" fillId="3" borderId="4" xfId="429" applyNumberFormat="1" applyFont="1" applyFill="1" applyBorder="1" applyAlignment="1" applyProtection="1">
      <alignment horizontal="center" vertical="center" wrapText="1"/>
      <protection locked="0"/>
    </xf>
    <xf numFmtId="179" fontId="8" fillId="5" borderId="3" xfId="16" applyNumberFormat="1" applyFont="1" applyFill="1" applyBorder="1" applyAlignment="1" applyProtection="1">
      <alignment horizontal="center" vertical="center" wrapText="1"/>
      <protection locked="0"/>
    </xf>
    <xf numFmtId="178" fontId="8" fillId="5" borderId="3" xfId="16" applyNumberFormat="1" applyFont="1" applyFill="1" applyBorder="1" applyAlignment="1" applyProtection="1">
      <alignment horizontal="center" vertical="center" wrapText="1"/>
      <protection locked="0"/>
    </xf>
    <xf numFmtId="10" fontId="3" fillId="5" borderId="3" xfId="677" applyNumberFormat="1" applyFont="1" applyFill="1" applyBorder="1" applyAlignment="1">
      <alignment horizontal="center" vertical="center" wrapText="1"/>
    </xf>
    <xf numFmtId="178" fontId="8" fillId="5" borderId="3" xfId="452" applyNumberFormat="1" applyFont="1" applyFill="1" applyBorder="1" applyAlignment="1" applyProtection="1">
      <alignment horizontal="center" vertical="center" wrapText="1"/>
      <protection locked="0"/>
    </xf>
    <xf numFmtId="10" fontId="8" fillId="5" borderId="3" xfId="452" applyNumberFormat="1" applyFont="1" applyFill="1" applyBorder="1" applyAlignment="1" applyProtection="1">
      <alignment horizontal="center" vertical="center" wrapText="1"/>
      <protection locked="0"/>
    </xf>
    <xf numFmtId="179" fontId="8" fillId="5" borderId="3" xfId="452" applyNumberFormat="1" applyFont="1" applyFill="1" applyBorder="1" applyAlignment="1" applyProtection="1">
      <alignment horizontal="center" vertical="center" wrapText="1"/>
      <protection locked="0"/>
    </xf>
    <xf numFmtId="180" fontId="3" fillId="3" borderId="3" xfId="429" applyNumberFormat="1" applyFont="1" applyFill="1" applyBorder="1" applyAlignment="1" applyProtection="1">
      <alignment horizontal="center" vertical="center" wrapText="1"/>
      <protection locked="0"/>
    </xf>
    <xf numFmtId="180" fontId="30" fillId="2" borderId="3" xfId="16" applyNumberFormat="1" applyFont="1" applyFill="1" applyBorder="1" applyAlignment="1" applyProtection="1">
      <alignment horizontal="center" vertical="center" wrapText="1"/>
      <protection locked="0"/>
    </xf>
    <xf numFmtId="0" fontId="7" fillId="0" borderId="3" xfId="129" applyBorder="1" applyAlignment="1" applyProtection="1">
      <alignment horizontal="center" vertical="center" wrapText="1"/>
      <protection locked="0"/>
    </xf>
    <xf numFmtId="0" fontId="4" fillId="0" borderId="3" xfId="0" applyFont="1" applyBorder="1" applyAlignment="1">
      <alignment horizontal="center" vertical="center" wrapText="1"/>
    </xf>
    <xf numFmtId="0" fontId="4" fillId="0" borderId="3" xfId="30" applyFont="1" applyBorder="1" applyAlignment="1">
      <alignment vertical="center" wrapText="1"/>
    </xf>
    <xf numFmtId="0" fontId="4" fillId="0" borderId="3" xfId="30" applyFont="1" applyBorder="1" applyAlignment="1">
      <alignment horizontal="center" vertical="center" wrapText="1"/>
    </xf>
    <xf numFmtId="10" fontId="3" fillId="3" borderId="3" xfId="429" applyNumberFormat="1" applyFont="1" applyFill="1" applyBorder="1" applyAlignment="1" applyProtection="1">
      <alignment horizontal="center" vertical="center" wrapText="1"/>
      <protection locked="0"/>
    </xf>
    <xf numFmtId="0" fontId="31" fillId="0" borderId="0" xfId="0" applyFont="1" applyAlignment="1">
      <alignment horizontal="center" vertical="center"/>
    </xf>
    <xf numFmtId="0" fontId="32" fillId="0" borderId="0" xfId="129" applyFont="1" applyAlignment="1" applyProtection="1">
      <alignment horizontal="center" vertical="center" wrapText="1"/>
      <protection locked="0"/>
    </xf>
    <xf numFmtId="183" fontId="10" fillId="0" borderId="0" xfId="129" applyNumberFormat="1" applyFont="1" applyAlignment="1" applyProtection="1">
      <alignment horizontal="center" vertical="center" wrapText="1"/>
      <protection locked="0"/>
    </xf>
    <xf numFmtId="0" fontId="17" fillId="0" borderId="5" xfId="129" applyFont="1" applyBorder="1" applyAlignment="1" applyProtection="1">
      <alignment horizontal="center" vertical="center" wrapText="1"/>
      <protection locked="0"/>
    </xf>
    <xf numFmtId="0" fontId="26" fillId="2" borderId="3" xfId="129" applyFont="1" applyFill="1" applyBorder="1" applyAlignment="1" applyProtection="1">
      <alignment horizontal="center" vertical="center" wrapText="1"/>
      <protection locked="0"/>
    </xf>
    <xf numFmtId="0" fontId="34" fillId="0" borderId="3" xfId="452" applyNumberFormat="1" applyFont="1" applyFill="1" applyBorder="1" applyAlignment="1" applyProtection="1">
      <alignment horizontal="center" vertical="center" wrapText="1"/>
      <protection locked="0"/>
    </xf>
    <xf numFmtId="185" fontId="17" fillId="0" borderId="3" xfId="0" applyNumberFormat="1" applyFont="1" applyBorder="1" applyAlignment="1">
      <alignment horizontal="center" vertical="center" wrapText="1"/>
    </xf>
    <xf numFmtId="185" fontId="17" fillId="0" borderId="3" xfId="452" applyNumberFormat="1" applyFont="1" applyFill="1" applyBorder="1" applyAlignment="1" applyProtection="1">
      <alignment horizontal="center" vertical="center" wrapText="1"/>
      <protection locked="0"/>
    </xf>
    <xf numFmtId="185" fontId="34" fillId="0" borderId="3" xfId="452" applyNumberFormat="1" applyFont="1" applyFill="1" applyBorder="1" applyAlignment="1" applyProtection="1">
      <alignment horizontal="center" vertical="center" wrapText="1"/>
      <protection locked="0"/>
    </xf>
    <xf numFmtId="179" fontId="8" fillId="5" borderId="3" xfId="0" applyNumberFormat="1" applyFont="1" applyFill="1" applyBorder="1" applyAlignment="1">
      <alignment horizontal="center" vertical="center" wrapText="1"/>
    </xf>
    <xf numFmtId="183" fontId="8" fillId="5" borderId="3" xfId="0" applyNumberFormat="1" applyFont="1" applyFill="1" applyBorder="1" applyAlignment="1">
      <alignment horizontal="center" vertical="center" wrapText="1"/>
    </xf>
    <xf numFmtId="183" fontId="17" fillId="0" borderId="3" xfId="452" applyNumberFormat="1" applyFont="1" applyFill="1" applyBorder="1" applyAlignment="1" applyProtection="1">
      <alignment horizontal="center" vertical="center" wrapText="1"/>
      <protection locked="0"/>
    </xf>
    <xf numFmtId="0" fontId="10" fillId="2" borderId="4" xfId="129" applyFont="1" applyFill="1" applyBorder="1" applyAlignment="1" applyProtection="1">
      <alignment horizontal="center" vertical="center" wrapText="1"/>
      <protection locked="0"/>
    </xf>
    <xf numFmtId="0" fontId="31" fillId="0" borderId="3" xfId="129" applyFont="1" applyBorder="1" applyAlignment="1" applyProtection="1">
      <alignment horizontal="center" vertical="center" wrapText="1"/>
      <protection locked="0"/>
    </xf>
    <xf numFmtId="0" fontId="31" fillId="0" borderId="3" xfId="0" applyFont="1" applyBorder="1" applyAlignment="1">
      <alignment horizontal="center" vertical="center" wrapText="1"/>
    </xf>
    <xf numFmtId="0" fontId="31" fillId="0" borderId="3" xfId="16" applyFont="1" applyFill="1" applyBorder="1" applyAlignment="1" applyProtection="1">
      <alignment horizontal="center" vertical="center" wrapText="1" shrinkToFit="1"/>
      <protection locked="0"/>
    </xf>
    <xf numFmtId="0" fontId="8" fillId="0" borderId="0" xfId="16" applyFont="1" applyFill="1" applyBorder="1" applyAlignment="1" applyProtection="1">
      <alignment horizontal="center" vertical="center" wrapText="1"/>
      <protection locked="0"/>
    </xf>
    <xf numFmtId="0" fontId="1" fillId="0" borderId="0" xfId="0" applyFont="1">
      <alignment vertical="center"/>
    </xf>
    <xf numFmtId="0" fontId="1" fillId="2" borderId="0" xfId="0" applyFont="1" applyFill="1">
      <alignment vertical="center"/>
    </xf>
    <xf numFmtId="0" fontId="8" fillId="0" borderId="0" xfId="129" applyFont="1" applyAlignment="1" applyProtection="1">
      <alignment horizontal="center" vertical="center" wrapText="1"/>
      <protection locked="0"/>
    </xf>
    <xf numFmtId="0" fontId="8" fillId="0" borderId="0" xfId="129" applyFont="1" applyAlignment="1" applyProtection="1">
      <alignment horizontal="left" vertical="center" wrapText="1"/>
      <protection locked="0"/>
    </xf>
    <xf numFmtId="188" fontId="8" fillId="0" borderId="0" xfId="129" applyNumberFormat="1" applyFont="1" applyAlignment="1" applyProtection="1">
      <alignment horizontal="center" vertical="center" wrapText="1"/>
      <protection locked="0"/>
    </xf>
    <xf numFmtId="182" fontId="8" fillId="0" borderId="0" xfId="129" applyNumberFormat="1" applyFont="1" applyAlignment="1" applyProtection="1">
      <alignment horizontal="center" vertical="center" wrapText="1"/>
      <protection locked="0"/>
    </xf>
    <xf numFmtId="49" fontId="8" fillId="0" borderId="0" xfId="129" applyNumberFormat="1" applyFont="1" applyAlignment="1" applyProtection="1">
      <alignment horizontal="center" vertical="center" wrapText="1"/>
      <protection locked="0"/>
    </xf>
    <xf numFmtId="176" fontId="8" fillId="0" borderId="0" xfId="129" applyNumberFormat="1" applyFont="1" applyAlignment="1" applyProtection="1">
      <alignment horizontal="center" vertical="center" wrapText="1"/>
      <protection locked="0"/>
    </xf>
    <xf numFmtId="0" fontId="8" fillId="0" borderId="0" xfId="129" applyFont="1" applyAlignment="1" applyProtection="1">
      <alignment vertical="center" wrapText="1"/>
      <protection locked="0"/>
    </xf>
    <xf numFmtId="0" fontId="36" fillId="0" borderId="6" xfId="129" applyFont="1" applyBorder="1" applyAlignment="1" applyProtection="1">
      <alignment horizontal="left" vertical="center"/>
      <protection locked="0"/>
    </xf>
    <xf numFmtId="0" fontId="8" fillId="0" borderId="3" xfId="129" applyFont="1" applyBorder="1" applyAlignment="1" applyProtection="1">
      <alignment horizontal="center" vertical="center" wrapText="1"/>
      <protection locked="0"/>
    </xf>
    <xf numFmtId="0" fontId="2" fillId="0" borderId="3" xfId="783" applyFont="1" applyBorder="1" applyAlignment="1" applyProtection="1">
      <alignment horizontal="center" vertical="center" wrapText="1"/>
      <protection locked="0"/>
    </xf>
    <xf numFmtId="0" fontId="2" fillId="0" borderId="3" xfId="16" applyNumberFormat="1" applyFont="1" applyFill="1" applyBorder="1" applyAlignment="1" applyProtection="1">
      <alignment horizontal="center" vertical="center" wrapText="1"/>
      <protection locked="0"/>
    </xf>
    <xf numFmtId="0" fontId="2" fillId="2" borderId="3" xfId="783" applyFont="1" applyFill="1" applyBorder="1" applyAlignment="1" applyProtection="1">
      <alignment horizontal="center" vertical="center" wrapText="1"/>
      <protection locked="0"/>
    </xf>
    <xf numFmtId="0" fontId="2" fillId="2" borderId="3" xfId="16" applyNumberFormat="1" applyFont="1" applyFill="1" applyBorder="1" applyAlignment="1" applyProtection="1">
      <alignment horizontal="center" vertical="center" wrapText="1"/>
      <protection locked="0"/>
    </xf>
    <xf numFmtId="0" fontId="36" fillId="0" borderId="12" xfId="129" applyFont="1" applyBorder="1" applyAlignment="1" applyProtection="1">
      <alignment horizontal="center" vertical="center"/>
      <protection locked="0"/>
    </xf>
    <xf numFmtId="0" fontId="36" fillId="0" borderId="3" xfId="129" applyFont="1" applyBorder="1" applyAlignment="1" applyProtection="1">
      <alignment horizontal="left" vertical="center" wrapText="1"/>
      <protection locked="0"/>
    </xf>
    <xf numFmtId="0" fontId="36" fillId="0" borderId="5" xfId="129" applyFont="1" applyBorder="1" applyAlignment="1" applyProtection="1">
      <alignment horizontal="center" vertical="center" wrapText="1"/>
      <protection locked="0"/>
    </xf>
    <xf numFmtId="0" fontId="8" fillId="0" borderId="3" xfId="16" applyNumberFormat="1" applyFont="1" applyFill="1" applyBorder="1" applyAlignment="1" applyProtection="1">
      <alignment horizontal="center" vertical="center" wrapText="1"/>
      <protection locked="0"/>
    </xf>
    <xf numFmtId="12" fontId="2" fillId="0" borderId="3" xfId="129" applyNumberFormat="1" applyFont="1" applyBorder="1" applyAlignment="1" applyProtection="1">
      <alignment horizontal="center" vertical="center" wrapText="1"/>
      <protection locked="0"/>
    </xf>
    <xf numFmtId="0" fontId="1" fillId="0" borderId="3" xfId="0" applyFont="1" applyBorder="1" applyAlignment="1">
      <alignment horizontal="center" vertical="center"/>
    </xf>
    <xf numFmtId="0" fontId="0" fillId="2" borderId="3" xfId="0" applyFill="1" applyBorder="1" applyAlignment="1">
      <alignment horizontal="center" vertical="center"/>
    </xf>
    <xf numFmtId="0" fontId="2" fillId="0" borderId="3" xfId="129" applyFont="1" applyBorder="1" applyAlignment="1" applyProtection="1">
      <alignment horizontal="center" vertical="center" wrapText="1"/>
      <protection locked="0"/>
    </xf>
    <xf numFmtId="188" fontId="2" fillId="0" borderId="5" xfId="0" applyNumberFormat="1" applyFont="1" applyBorder="1" applyAlignment="1">
      <alignment horizontal="center" vertical="center" wrapText="1"/>
    </xf>
    <xf numFmtId="0" fontId="2" fillId="0" borderId="3" xfId="16" applyFont="1" applyFill="1" applyBorder="1" applyAlignment="1" applyProtection="1">
      <alignment horizontal="center" vertical="center" wrapText="1"/>
      <protection locked="0"/>
    </xf>
    <xf numFmtId="49" fontId="2" fillId="0" borderId="3" xfId="16" applyNumberFormat="1" applyFont="1" applyFill="1" applyBorder="1" applyAlignment="1" applyProtection="1">
      <alignment horizontal="center" vertical="center" wrapText="1"/>
      <protection locked="0"/>
    </xf>
    <xf numFmtId="0" fontId="2" fillId="2" borderId="3" xfId="129" applyFont="1" applyFill="1" applyBorder="1" applyAlignment="1" applyProtection="1">
      <alignment horizontal="center" vertical="center" wrapText="1"/>
      <protection locked="0"/>
    </xf>
    <xf numFmtId="0" fontId="2" fillId="2" borderId="3" xfId="16" applyFont="1" applyFill="1" applyBorder="1" applyAlignment="1" applyProtection="1">
      <alignment horizontal="center" vertical="center" wrapText="1"/>
      <protection locked="0"/>
    </xf>
    <xf numFmtId="12" fontId="2" fillId="2" borderId="3" xfId="129" applyNumberFormat="1" applyFont="1" applyFill="1" applyBorder="1" applyAlignment="1" applyProtection="1">
      <alignment horizontal="center" vertical="center" wrapText="1"/>
      <protection locked="0"/>
    </xf>
    <xf numFmtId="49" fontId="2" fillId="2" borderId="3" xfId="16" applyNumberFormat="1" applyFont="1" applyFill="1" applyBorder="1" applyAlignment="1" applyProtection="1">
      <alignment horizontal="center" vertical="center" wrapText="1"/>
      <protection locked="0"/>
    </xf>
    <xf numFmtId="49" fontId="2" fillId="2" borderId="2" xfId="129" applyNumberFormat="1" applyFont="1" applyFill="1" applyBorder="1" applyAlignment="1" applyProtection="1">
      <alignment horizontal="center" vertical="center" wrapText="1"/>
      <protection locked="0"/>
    </xf>
    <xf numFmtId="49" fontId="2" fillId="2" borderId="2" xfId="16" applyNumberFormat="1" applyFont="1" applyFill="1" applyBorder="1" applyAlignment="1" applyProtection="1">
      <alignment horizontal="center" vertical="center" wrapText="1"/>
      <protection locked="0"/>
    </xf>
    <xf numFmtId="0" fontId="2" fillId="0" borderId="3" xfId="175" applyFont="1" applyBorder="1" applyAlignment="1">
      <alignment horizontal="center" vertical="center" wrapText="1"/>
    </xf>
    <xf numFmtId="0" fontId="2" fillId="5" borderId="3" xfId="30" applyFont="1" applyFill="1" applyBorder="1" applyAlignment="1">
      <alignment horizontal="center" vertical="center" wrapText="1"/>
    </xf>
    <xf numFmtId="179" fontId="2" fillId="5" borderId="3" xfId="16" applyNumberFormat="1" applyFont="1" applyFill="1" applyBorder="1" applyAlignment="1" applyProtection="1">
      <alignment horizontal="center" vertical="center" wrapText="1"/>
      <protection locked="0"/>
    </xf>
    <xf numFmtId="0" fontId="2" fillId="2" borderId="3" xfId="175" applyFont="1" applyFill="1" applyBorder="1" applyAlignment="1">
      <alignment horizontal="center" vertical="center" wrapText="1"/>
    </xf>
    <xf numFmtId="0" fontId="2" fillId="2" borderId="3" xfId="677" applyFont="1" applyFill="1" applyBorder="1" applyAlignment="1">
      <alignment horizontal="center" vertical="center" wrapText="1"/>
    </xf>
    <xf numFmtId="179" fontId="2" fillId="2" borderId="3" xfId="677" applyNumberFormat="1" applyFont="1" applyFill="1" applyBorder="1" applyAlignment="1">
      <alignment horizontal="center" vertical="center" wrapText="1"/>
    </xf>
    <xf numFmtId="188" fontId="8" fillId="0" borderId="0" xfId="129" applyNumberFormat="1" applyFont="1" applyAlignment="1" applyProtection="1">
      <alignment vertical="center" wrapText="1"/>
      <protection locked="0"/>
    </xf>
    <xf numFmtId="188" fontId="8" fillId="5" borderId="3" xfId="0" applyNumberFormat="1" applyFont="1" applyFill="1" applyBorder="1" applyAlignment="1">
      <alignment horizontal="center" vertical="center" wrapText="1"/>
    </xf>
    <xf numFmtId="188" fontId="2" fillId="5" borderId="3" xfId="16" applyNumberFormat="1" applyFont="1" applyFill="1" applyBorder="1" applyAlignment="1" applyProtection="1">
      <alignment horizontal="center" vertical="center" wrapText="1"/>
      <protection locked="0"/>
    </xf>
    <xf numFmtId="10" fontId="2" fillId="5" borderId="3" xfId="16" applyNumberFormat="1" applyFont="1" applyFill="1" applyBorder="1" applyAlignment="1" applyProtection="1">
      <alignment horizontal="center" vertical="center" wrapText="1"/>
      <protection locked="0"/>
    </xf>
    <xf numFmtId="49" fontId="2" fillId="5" borderId="3" xfId="16" applyNumberFormat="1" applyFont="1" applyFill="1" applyBorder="1" applyAlignment="1" applyProtection="1">
      <alignment horizontal="center" vertical="center" wrapText="1"/>
      <protection locked="0"/>
    </xf>
    <xf numFmtId="49" fontId="2" fillId="3" borderId="3" xfId="16" applyNumberFormat="1" applyFont="1" applyFill="1" applyBorder="1" applyAlignment="1" applyProtection="1">
      <alignment horizontal="center" vertical="center" wrapText="1"/>
      <protection locked="0"/>
    </xf>
    <xf numFmtId="178" fontId="2" fillId="5" borderId="3" xfId="16" applyNumberFormat="1" applyFont="1" applyFill="1" applyBorder="1" applyAlignment="1" applyProtection="1">
      <alignment horizontal="center" vertical="center" wrapText="1"/>
      <protection locked="0"/>
    </xf>
    <xf numFmtId="188" fontId="2" fillId="2" borderId="3" xfId="677" applyNumberFormat="1" applyFont="1" applyFill="1" applyBorder="1" applyAlignment="1">
      <alignment horizontal="center" vertical="center" wrapText="1"/>
    </xf>
    <xf numFmtId="178" fontId="2" fillId="2" borderId="3" xfId="677" applyNumberFormat="1" applyFont="1" applyFill="1" applyBorder="1" applyAlignment="1">
      <alignment horizontal="center" vertical="center" wrapText="1"/>
    </xf>
    <xf numFmtId="10" fontId="2" fillId="2" borderId="3" xfId="16" applyNumberFormat="1" applyFont="1" applyFill="1" applyBorder="1" applyAlignment="1" applyProtection="1">
      <alignment horizontal="center" vertical="center" wrapText="1"/>
      <protection locked="0"/>
    </xf>
    <xf numFmtId="10" fontId="2" fillId="2" borderId="3" xfId="677" applyNumberFormat="1" applyFont="1" applyFill="1" applyBorder="1" applyAlignment="1">
      <alignment horizontal="center" vertical="center" wrapText="1"/>
    </xf>
    <xf numFmtId="182" fontId="8" fillId="0" borderId="0" xfId="129" applyNumberFormat="1" applyFont="1" applyAlignment="1" applyProtection="1">
      <alignment vertical="center" wrapText="1"/>
      <protection locked="0"/>
    </xf>
    <xf numFmtId="0" fontId="2" fillId="3" borderId="3" xfId="16" applyNumberFormat="1" applyFont="1" applyFill="1" applyBorder="1" applyAlignment="1" applyProtection="1">
      <alignment horizontal="center" vertical="center" wrapText="1"/>
      <protection locked="0"/>
    </xf>
    <xf numFmtId="182" fontId="2" fillId="3" borderId="3" xfId="16" applyNumberFormat="1" applyFont="1" applyFill="1" applyBorder="1" applyAlignment="1" applyProtection="1">
      <alignment horizontal="center" vertical="center" wrapText="1"/>
      <protection locked="0"/>
    </xf>
    <xf numFmtId="180" fontId="2" fillId="3" borderId="3" xfId="429" applyNumberFormat="1" applyFont="1" applyFill="1" applyBorder="1" applyAlignment="1" applyProtection="1">
      <alignment horizontal="center" vertical="center" wrapText="1"/>
      <protection locked="0"/>
    </xf>
    <xf numFmtId="182" fontId="2" fillId="2" borderId="3" xfId="16" applyNumberFormat="1" applyFont="1" applyFill="1" applyBorder="1" applyAlignment="1" applyProtection="1">
      <alignment horizontal="center" vertical="center" wrapText="1"/>
      <protection locked="0"/>
    </xf>
    <xf numFmtId="180" fontId="2" fillId="2" borderId="3" xfId="429" applyNumberFormat="1" applyFont="1" applyFill="1" applyBorder="1" applyAlignment="1" applyProtection="1">
      <alignment horizontal="center" vertical="center" wrapText="1"/>
      <protection locked="0"/>
    </xf>
    <xf numFmtId="49" fontId="8" fillId="0" borderId="0" xfId="129" applyNumberFormat="1" applyFont="1" applyAlignment="1" applyProtection="1">
      <alignment vertical="center" wrapText="1"/>
      <protection locked="0"/>
    </xf>
    <xf numFmtId="0" fontId="2" fillId="0" borderId="0" xfId="129" applyFont="1" applyAlignment="1" applyProtection="1">
      <alignment horizontal="center" vertical="center" wrapText="1"/>
      <protection locked="0"/>
    </xf>
    <xf numFmtId="0" fontId="2" fillId="2" borderId="3" xfId="0" applyFont="1" applyFill="1" applyBorder="1" applyAlignment="1">
      <alignment horizontal="center" vertical="center"/>
    </xf>
    <xf numFmtId="0" fontId="2" fillId="2" borderId="0" xfId="129" applyFont="1" applyFill="1" applyAlignment="1" applyProtection="1">
      <alignment horizontal="center" vertical="center" wrapText="1"/>
      <protection locked="0"/>
    </xf>
    <xf numFmtId="0" fontId="10" fillId="0" borderId="0" xfId="16" applyFont="1" applyFill="1" applyBorder="1" applyAlignment="1" applyProtection="1">
      <alignment horizontal="center" vertical="center" wrapText="1"/>
      <protection locked="0"/>
    </xf>
    <xf numFmtId="0" fontId="2" fillId="0" borderId="3" xfId="0" applyFont="1" applyBorder="1" applyAlignment="1">
      <alignment vertical="center" wrapText="1"/>
    </xf>
    <xf numFmtId="0" fontId="2" fillId="2" borderId="3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vertical="center" wrapText="1"/>
    </xf>
    <xf numFmtId="0" fontId="2" fillId="2" borderId="5" xfId="0" applyFont="1" applyFill="1" applyBorder="1" applyAlignment="1">
      <alignment vertical="center" wrapText="1"/>
    </xf>
    <xf numFmtId="0" fontId="0" fillId="2" borderId="0" xfId="0" applyFill="1" applyAlignment="1">
      <alignment horizontal="center" vertical="center"/>
    </xf>
    <xf numFmtId="0" fontId="0" fillId="2" borderId="6" xfId="0" applyFill="1" applyBorder="1" applyAlignment="1">
      <alignment horizontal="center" vertical="center"/>
    </xf>
    <xf numFmtId="0" fontId="28" fillId="0" borderId="0" xfId="129" applyFont="1" applyAlignment="1" applyProtection="1">
      <alignment horizontal="center" vertical="center" wrapText="1"/>
      <protection locked="0"/>
    </xf>
    <xf numFmtId="0" fontId="28" fillId="0" borderId="11" xfId="129" applyFont="1" applyBorder="1" applyAlignment="1" applyProtection="1">
      <alignment horizontal="center" vertical="center" wrapText="1"/>
      <protection locked="0"/>
    </xf>
    <xf numFmtId="178" fontId="2" fillId="0" borderId="3" xfId="129" applyNumberFormat="1" applyFont="1" applyBorder="1" applyAlignment="1" applyProtection="1">
      <alignment horizontal="center" vertical="center" wrapText="1"/>
      <protection locked="0"/>
    </xf>
    <xf numFmtId="0" fontId="2" fillId="5" borderId="3" xfId="129" applyFont="1" applyFill="1" applyBorder="1" applyAlignment="1" applyProtection="1">
      <alignment horizontal="center" vertical="center" wrapText="1"/>
      <protection locked="0"/>
    </xf>
    <xf numFmtId="0" fontId="2" fillId="5" borderId="3" xfId="16" applyNumberFormat="1" applyFont="1" applyFill="1" applyBorder="1" applyAlignment="1" applyProtection="1">
      <alignment horizontal="center" vertical="center" wrapText="1"/>
      <protection locked="0"/>
    </xf>
    <xf numFmtId="178" fontId="2" fillId="2" borderId="3" xfId="129" applyNumberFormat="1" applyFont="1" applyFill="1" applyBorder="1" applyAlignment="1" applyProtection="1">
      <alignment horizontal="center" vertical="center" wrapText="1"/>
      <protection locked="0"/>
    </xf>
    <xf numFmtId="179" fontId="2" fillId="5" borderId="6" xfId="175" applyNumberFormat="1" applyFont="1" applyFill="1" applyBorder="1" applyAlignment="1">
      <alignment horizontal="center" vertical="center" wrapText="1"/>
    </xf>
    <xf numFmtId="179" fontId="2" fillId="5" borderId="3" xfId="175" applyNumberFormat="1" applyFont="1" applyFill="1" applyBorder="1" applyAlignment="1">
      <alignment horizontal="center" vertical="center" wrapText="1"/>
    </xf>
    <xf numFmtId="10" fontId="2" fillId="5" borderId="3" xfId="129" applyNumberFormat="1" applyFont="1" applyFill="1" applyBorder="1" applyAlignment="1" applyProtection="1">
      <alignment horizontal="center" vertical="center" wrapText="1"/>
      <protection locked="0"/>
    </xf>
    <xf numFmtId="179" fontId="2" fillId="2" borderId="3" xfId="129" applyNumberFormat="1" applyFont="1" applyFill="1" applyBorder="1" applyAlignment="1" applyProtection="1">
      <alignment horizontal="center" vertical="center" wrapText="1"/>
      <protection locked="0"/>
    </xf>
    <xf numFmtId="10" fontId="2" fillId="2" borderId="3" xfId="129" applyNumberFormat="1" applyFont="1" applyFill="1" applyBorder="1" applyAlignment="1" applyProtection="1">
      <alignment horizontal="center" vertical="center" wrapText="1"/>
      <protection locked="0"/>
    </xf>
    <xf numFmtId="0" fontId="2" fillId="2" borderId="3" xfId="454" applyNumberFormat="1" applyFont="1" applyFill="1" applyBorder="1" applyAlignment="1" applyProtection="1">
      <alignment horizontal="center" vertical="center" wrapText="1"/>
      <protection locked="0"/>
    </xf>
    <xf numFmtId="0" fontId="2" fillId="3" borderId="3" xfId="129" applyFont="1" applyFill="1" applyBorder="1" applyAlignment="1" applyProtection="1">
      <alignment horizontal="center" vertical="center" wrapText="1"/>
      <protection locked="0"/>
    </xf>
    <xf numFmtId="0" fontId="24" fillId="0" borderId="3" xfId="0" applyFont="1" applyBorder="1" applyAlignment="1">
      <alignment horizontal="center" vertical="center" wrapText="1"/>
    </xf>
    <xf numFmtId="176" fontId="2" fillId="0" borderId="3" xfId="16" applyNumberFormat="1" applyFont="1" applyFill="1" applyBorder="1" applyAlignment="1" applyProtection="1">
      <alignment horizontal="center" vertical="center" wrapText="1"/>
      <protection locked="0"/>
    </xf>
    <xf numFmtId="176" fontId="10" fillId="0" borderId="0" xfId="16" applyNumberFormat="1" applyFont="1" applyFill="1" applyBorder="1" applyAlignment="1" applyProtection="1">
      <alignment horizontal="center" vertical="center" wrapText="1"/>
      <protection locked="0"/>
    </xf>
    <xf numFmtId="176" fontId="10" fillId="2" borderId="0" xfId="16" applyNumberFormat="1" applyFont="1" applyFill="1" applyBorder="1" applyAlignment="1" applyProtection="1">
      <alignment horizontal="center" vertical="center" wrapText="1"/>
      <protection locked="0"/>
    </xf>
    <xf numFmtId="0" fontId="12" fillId="0" borderId="3" xfId="0" applyFont="1" applyBorder="1" applyAlignment="1">
      <alignment horizontal="center" vertical="center" wrapText="1"/>
    </xf>
    <xf numFmtId="0" fontId="38" fillId="0" borderId="0" xfId="30" applyFont="1" applyAlignment="1">
      <alignment vertical="center"/>
    </xf>
    <xf numFmtId="0" fontId="39" fillId="0" borderId="0" xfId="30" applyFont="1" applyAlignment="1">
      <alignment vertical="center"/>
    </xf>
    <xf numFmtId="0" fontId="40" fillId="0" borderId="3" xfId="30" applyFont="1" applyBorder="1" applyAlignment="1">
      <alignment horizontal="left" vertical="center"/>
    </xf>
    <xf numFmtId="0" fontId="41" fillId="0" borderId="3" xfId="30" applyFont="1" applyBorder="1" applyAlignment="1">
      <alignment horizontal="center" vertical="center"/>
    </xf>
    <xf numFmtId="0" fontId="41" fillId="0" borderId="3" xfId="30" applyFont="1" applyBorder="1" applyAlignment="1">
      <alignment horizontal="left" vertical="center"/>
    </xf>
    <xf numFmtId="0" fontId="43" fillId="0" borderId="3" xfId="30" applyFont="1" applyBorder="1" applyAlignment="1">
      <alignment horizontal="center" vertical="center"/>
    </xf>
    <xf numFmtId="0" fontId="39" fillId="0" borderId="3" xfId="411" applyFont="1" applyBorder="1" applyAlignment="1">
      <alignment horizontal="center" vertical="center"/>
    </xf>
    <xf numFmtId="0" fontId="39" fillId="0" borderId="3" xfId="30" applyFont="1" applyBorder="1" applyAlignment="1">
      <alignment horizontal="center" vertical="center"/>
    </xf>
    <xf numFmtId="0" fontId="39" fillId="0" borderId="3" xfId="30" applyFont="1" applyBorder="1" applyAlignment="1">
      <alignment vertical="center"/>
    </xf>
    <xf numFmtId="0" fontId="39" fillId="0" borderId="3" xfId="30" applyFont="1" applyBorder="1" applyAlignment="1">
      <alignment vertical="center" wrapText="1"/>
    </xf>
    <xf numFmtId="0" fontId="97" fillId="0" borderId="3" xfId="175" applyBorder="1">
      <alignment vertical="center"/>
    </xf>
    <xf numFmtId="0" fontId="47" fillId="0" borderId="3" xfId="30" applyFont="1" applyBorder="1" applyAlignment="1">
      <alignment vertical="center"/>
    </xf>
    <xf numFmtId="0" fontId="38" fillId="0" borderId="3" xfId="30" applyFont="1" applyBorder="1" applyAlignment="1">
      <alignment vertical="center"/>
    </xf>
    <xf numFmtId="0" fontId="27" fillId="0" borderId="3" xfId="30" applyFont="1" applyBorder="1" applyAlignment="1">
      <alignment horizontal="center" vertical="center"/>
    </xf>
    <xf numFmtId="0" fontId="48" fillId="0" borderId="3" xfId="30" applyFont="1" applyBorder="1" applyAlignment="1">
      <alignment horizontal="center" vertical="center"/>
    </xf>
    <xf numFmtId="0" fontId="47" fillId="0" borderId="0" xfId="30" applyFont="1" applyAlignment="1">
      <alignment vertical="center"/>
    </xf>
    <xf numFmtId="0" fontId="27" fillId="0" borderId="3" xfId="411" applyFont="1" applyBorder="1" applyAlignment="1">
      <alignment horizontal="center" vertical="center"/>
    </xf>
    <xf numFmtId="0" fontId="38" fillId="0" borderId="0" xfId="30" applyFont="1" applyAlignment="1">
      <alignment vertical="center" wrapText="1"/>
    </xf>
    <xf numFmtId="14" fontId="27" fillId="0" borderId="3" xfId="30" applyNumberFormat="1" applyFont="1" applyBorder="1" applyAlignment="1">
      <alignment horizontal="center" vertical="center" shrinkToFit="1"/>
    </xf>
    <xf numFmtId="49" fontId="48" fillId="0" borderId="3" xfId="30" applyNumberFormat="1" applyFont="1" applyBorder="1" applyAlignment="1">
      <alignment horizontal="center" vertical="center" shrinkToFit="1"/>
    </xf>
    <xf numFmtId="14" fontId="48" fillId="0" borderId="3" xfId="30" applyNumberFormat="1" applyFont="1" applyBorder="1" applyAlignment="1">
      <alignment horizontal="center" vertical="center" shrinkToFit="1"/>
    </xf>
    <xf numFmtId="0" fontId="9" fillId="0" borderId="3" xfId="0" applyFont="1" applyBorder="1" applyAlignment="1">
      <alignment horizontal="center" vertical="center" wrapText="1"/>
    </xf>
    <xf numFmtId="0" fontId="53" fillId="0" borderId="0" xfId="0" applyFont="1">
      <alignment vertical="center"/>
    </xf>
    <xf numFmtId="0" fontId="0" fillId="0" borderId="0" xfId="0" applyAlignment="1">
      <alignment horizontal="center" vertical="center"/>
    </xf>
    <xf numFmtId="0" fontId="16" fillId="0" borderId="3" xfId="129" applyFont="1" applyBorder="1" applyAlignment="1" applyProtection="1">
      <alignment horizontal="center" vertical="top" wrapText="1"/>
      <protection locked="0"/>
    </xf>
    <xf numFmtId="0" fontId="4" fillId="0" borderId="3" xfId="129" applyFont="1" applyBorder="1" applyAlignment="1" applyProtection="1">
      <alignment horizontal="center" vertical="center" wrapText="1"/>
      <protection locked="0"/>
    </xf>
    <xf numFmtId="0" fontId="10" fillId="0" borderId="3" xfId="129" applyFont="1" applyBorder="1" applyAlignment="1" applyProtection="1">
      <alignment horizontal="center" vertical="center" wrapText="1"/>
      <protection locked="0"/>
    </xf>
    <xf numFmtId="0" fontId="5" fillId="0" borderId="3" xfId="129" applyFont="1" applyBorder="1" applyAlignment="1" applyProtection="1">
      <alignment horizontal="center" vertical="center" wrapText="1"/>
      <protection locked="0"/>
    </xf>
    <xf numFmtId="177" fontId="4" fillId="0" borderId="3" xfId="129" applyNumberFormat="1" applyFont="1" applyBorder="1" applyAlignment="1" applyProtection="1">
      <alignment horizontal="center" vertical="center" wrapText="1"/>
      <protection locked="0"/>
    </xf>
    <xf numFmtId="10" fontId="4" fillId="0" borderId="3" xfId="129" applyNumberFormat="1" applyFont="1" applyBorder="1" applyAlignment="1" applyProtection="1">
      <alignment horizontal="center" vertical="center" wrapText="1"/>
      <protection locked="0"/>
    </xf>
    <xf numFmtId="184" fontId="4" fillId="0" borderId="3" xfId="129" applyNumberFormat="1" applyFont="1" applyBorder="1" applyAlignment="1" applyProtection="1">
      <alignment horizontal="center" vertical="center" wrapText="1"/>
      <protection locked="0"/>
    </xf>
    <xf numFmtId="0" fontId="99" fillId="6" borderId="1" xfId="973" applyFont="1" applyFill="1" applyBorder="1" applyAlignment="1">
      <alignment horizontal="center" vertical="center" wrapText="1"/>
    </xf>
    <xf numFmtId="0" fontId="7" fillId="0" borderId="0" xfId="590">
      <alignment vertical="center"/>
    </xf>
    <xf numFmtId="0" fontId="39" fillId="0" borderId="11" xfId="590" applyFont="1" applyBorder="1" applyAlignment="1">
      <alignment horizontal="center" vertical="center"/>
    </xf>
    <xf numFmtId="0" fontId="5" fillId="0" borderId="2" xfId="590" applyFont="1" applyBorder="1">
      <alignment vertical="center"/>
    </xf>
    <xf numFmtId="189" fontId="5" fillId="0" borderId="2" xfId="590" applyNumberFormat="1" applyFont="1" applyBorder="1" applyAlignment="1">
      <alignment horizontal="center" vertical="center"/>
    </xf>
    <xf numFmtId="0" fontId="7" fillId="0" borderId="0" xfId="590" applyAlignment="1">
      <alignment horizontal="center" vertical="center"/>
    </xf>
    <xf numFmtId="0" fontId="7" fillId="0" borderId="0" xfId="590" applyAlignment="1">
      <alignment vertical="center" wrapText="1"/>
    </xf>
    <xf numFmtId="0" fontId="5" fillId="0" borderId="3" xfId="590" applyFont="1" applyBorder="1" applyAlignment="1">
      <alignment horizontal="center" vertical="center"/>
    </xf>
    <xf numFmtId="0" fontId="100" fillId="31" borderId="1" xfId="590" applyFont="1" applyFill="1" applyBorder="1" applyAlignment="1">
      <alignment horizontal="center" vertical="center" wrapText="1"/>
    </xf>
    <xf numFmtId="0" fontId="99" fillId="6" borderId="7" xfId="973" applyFont="1" applyFill="1" applyBorder="1" applyAlignment="1">
      <alignment horizontal="center" vertical="center" wrapText="1"/>
    </xf>
    <xf numFmtId="189" fontId="101" fillId="0" borderId="3" xfId="590" applyNumberFormat="1" applyFont="1" applyBorder="1" applyAlignment="1">
      <alignment horizontal="center" vertical="center"/>
    </xf>
    <xf numFmtId="9" fontId="101" fillId="0" borderId="3" xfId="590" applyNumberFormat="1" applyFont="1" applyBorder="1" applyAlignment="1">
      <alignment horizontal="center" vertical="center"/>
    </xf>
    <xf numFmtId="0" fontId="101" fillId="0" borderId="3" xfId="590" applyFont="1" applyBorder="1" applyAlignment="1">
      <alignment horizontal="center" vertical="center"/>
    </xf>
    <xf numFmtId="0" fontId="5" fillId="0" borderId="3" xfId="590" quotePrefix="1" applyFont="1" applyBorder="1" applyAlignment="1">
      <alignment horizontal="center" vertical="center"/>
    </xf>
    <xf numFmtId="0" fontId="5" fillId="0" borderId="21" xfId="590" applyFont="1" applyBorder="1" applyAlignment="1">
      <alignment horizontal="center" vertical="center"/>
    </xf>
    <xf numFmtId="189" fontId="101" fillId="0" borderId="21" xfId="590" applyNumberFormat="1" applyFont="1" applyBorder="1" applyAlignment="1">
      <alignment horizontal="center" vertical="center"/>
    </xf>
    <xf numFmtId="9" fontId="101" fillId="0" borderId="21" xfId="590" applyNumberFormat="1" applyFont="1" applyBorder="1" applyAlignment="1">
      <alignment horizontal="center" vertical="center"/>
    </xf>
    <xf numFmtId="0" fontId="101" fillId="0" borderId="21" xfId="590" applyFont="1" applyBorder="1" applyAlignment="1">
      <alignment horizontal="center" vertical="center"/>
    </xf>
    <xf numFmtId="0" fontId="5" fillId="0" borderId="38" xfId="590" applyFont="1" applyBorder="1" applyAlignment="1">
      <alignment horizontal="center" vertical="center"/>
    </xf>
    <xf numFmtId="189" fontId="101" fillId="0" borderId="38" xfId="590" applyNumberFormat="1" applyFont="1" applyBorder="1" applyAlignment="1">
      <alignment horizontal="center" vertical="center"/>
    </xf>
    <xf numFmtId="0" fontId="101" fillId="0" borderId="38" xfId="590" applyFont="1" applyBorder="1" applyAlignment="1">
      <alignment horizontal="center" vertical="center"/>
    </xf>
    <xf numFmtId="9" fontId="101" fillId="0" borderId="38" xfId="590" applyNumberFormat="1" applyFont="1" applyBorder="1" applyAlignment="1">
      <alignment horizontal="center" vertical="center"/>
    </xf>
    <xf numFmtId="0" fontId="5" fillId="0" borderId="38" xfId="590" quotePrefix="1" applyFont="1" applyBorder="1" applyAlignment="1">
      <alignment horizontal="center" vertical="center"/>
    </xf>
    <xf numFmtId="0" fontId="5" fillId="0" borderId="21" xfId="590" quotePrefix="1" applyFont="1" applyBorder="1" applyAlignment="1">
      <alignment horizontal="center" vertical="center"/>
    </xf>
    <xf numFmtId="0" fontId="20" fillId="0" borderId="3" xfId="974" applyFont="1" applyBorder="1" applyAlignment="1">
      <alignment horizontal="center" vertical="center" wrapText="1"/>
    </xf>
    <xf numFmtId="0" fontId="21" fillId="0" borderId="3" xfId="974" applyFont="1" applyBorder="1" applyAlignment="1">
      <alignment horizontal="center" vertical="center" wrapText="1"/>
    </xf>
    <xf numFmtId="0" fontId="1" fillId="0" borderId="3" xfId="974" applyFont="1" applyBorder="1" applyAlignment="1">
      <alignment horizontal="center" vertical="center" wrapText="1"/>
    </xf>
    <xf numFmtId="177" fontId="19" fillId="0" borderId="3" xfId="974" applyNumberFormat="1" applyFont="1" applyBorder="1" applyAlignment="1">
      <alignment horizontal="center" vertical="center" wrapText="1"/>
    </xf>
    <xf numFmtId="0" fontId="17" fillId="0" borderId="5" xfId="974" applyFont="1" applyBorder="1" applyAlignment="1">
      <alignment horizontal="center" vertical="center" wrapText="1"/>
    </xf>
    <xf numFmtId="0" fontId="17" fillId="2" borderId="3" xfId="974" applyFont="1" applyFill="1" applyBorder="1" applyAlignment="1">
      <alignment horizontal="center" vertical="center" wrapText="1"/>
    </xf>
    <xf numFmtId="0" fontId="17" fillId="2" borderId="6" xfId="974" applyFont="1" applyFill="1" applyBorder="1" applyAlignment="1">
      <alignment horizontal="center" vertical="center" wrapText="1"/>
    </xf>
    <xf numFmtId="0" fontId="17" fillId="0" borderId="6" xfId="974" applyFont="1" applyBorder="1" applyAlignment="1">
      <alignment horizontal="center" vertical="center" wrapText="1"/>
    </xf>
    <xf numFmtId="0" fontId="17" fillId="0" borderId="3" xfId="974" applyFont="1" applyBorder="1" applyAlignment="1">
      <alignment horizontal="left" vertical="center" wrapText="1"/>
    </xf>
    <xf numFmtId="0" fontId="17" fillId="0" borderId="3" xfId="974" applyFont="1" applyBorder="1" applyAlignment="1">
      <alignment horizontal="center" vertical="center" wrapText="1"/>
    </xf>
    <xf numFmtId="185" fontId="17" fillId="0" borderId="3" xfId="974" applyNumberFormat="1" applyFont="1" applyBorder="1" applyAlignment="1">
      <alignment horizontal="left" vertical="center" wrapText="1"/>
    </xf>
    <xf numFmtId="177" fontId="17" fillId="2" borderId="3" xfId="452" applyNumberFormat="1" applyFont="1" applyFill="1" applyBorder="1" applyAlignment="1" applyProtection="1">
      <alignment horizontal="center" vertical="center" wrapText="1"/>
      <protection locked="0"/>
    </xf>
    <xf numFmtId="0" fontId="9" fillId="0" borderId="3" xfId="452" applyNumberFormat="1" applyFont="1" applyFill="1" applyBorder="1" applyAlignment="1" applyProtection="1">
      <alignment horizontal="center" vertical="center" wrapText="1"/>
      <protection locked="0"/>
    </xf>
    <xf numFmtId="43" fontId="17" fillId="2" borderId="3" xfId="975" applyFont="1" applyFill="1" applyBorder="1" applyAlignment="1" applyProtection="1">
      <alignment horizontal="center" vertical="center" wrapText="1"/>
      <protection locked="0"/>
    </xf>
    <xf numFmtId="43" fontId="17" fillId="0" borderId="3" xfId="975" applyFont="1" applyFill="1" applyBorder="1" applyAlignment="1" applyProtection="1">
      <alignment horizontal="center" vertical="center" wrapText="1"/>
      <protection locked="0"/>
    </xf>
    <xf numFmtId="43" fontId="17" fillId="0" borderId="3" xfId="452" applyNumberFormat="1" applyFont="1" applyFill="1" applyBorder="1" applyAlignment="1" applyProtection="1">
      <alignment horizontal="center" vertical="center" wrapText="1"/>
      <protection locked="0"/>
    </xf>
    <xf numFmtId="180" fontId="19" fillId="0" borderId="3" xfId="454" applyNumberFormat="1" applyFont="1" applyFill="1" applyBorder="1" applyAlignment="1" applyProtection="1">
      <alignment horizontal="center" vertical="center" wrapText="1"/>
      <protection locked="0"/>
    </xf>
    <xf numFmtId="10" fontId="19" fillId="0" borderId="3" xfId="976" applyNumberFormat="1" applyFont="1" applyFill="1" applyBorder="1" applyAlignment="1" applyProtection="1">
      <alignment horizontal="center" vertical="center" wrapText="1"/>
      <protection locked="0"/>
    </xf>
    <xf numFmtId="176" fontId="53" fillId="0" borderId="3" xfId="974" applyNumberFormat="1" applyBorder="1" applyAlignment="1">
      <alignment horizontal="left" vertical="center"/>
    </xf>
    <xf numFmtId="49" fontId="5" fillId="0" borderId="3" xfId="974" applyNumberFormat="1" applyFont="1" applyBorder="1" applyAlignment="1">
      <alignment horizontal="center" vertical="center" wrapText="1"/>
    </xf>
    <xf numFmtId="12" fontId="17" fillId="0" borderId="6" xfId="974" applyNumberFormat="1" applyFont="1" applyBorder="1" applyAlignment="1">
      <alignment horizontal="center" vertical="center" wrapText="1"/>
    </xf>
    <xf numFmtId="0" fontId="5" fillId="0" borderId="3" xfId="974" applyFont="1" applyBorder="1" applyAlignment="1">
      <alignment horizontal="center" vertical="center" wrapText="1"/>
    </xf>
    <xf numFmtId="0" fontId="18" fillId="0" borderId="3" xfId="974" applyFont="1" applyBorder="1" applyAlignment="1">
      <alignment horizontal="center" vertical="center" wrapText="1"/>
    </xf>
    <xf numFmtId="43" fontId="10" fillId="0" borderId="0" xfId="975" applyFont="1" applyFill="1" applyBorder="1" applyAlignment="1" applyProtection="1">
      <alignment horizontal="center" vertical="center" wrapText="1"/>
      <protection locked="0"/>
    </xf>
    <xf numFmtId="0" fontId="17" fillId="32" borderId="3" xfId="452" applyNumberFormat="1" applyFont="1" applyFill="1" applyBorder="1" applyAlignment="1" applyProtection="1">
      <alignment horizontal="center" vertical="center" wrapText="1"/>
      <protection locked="0"/>
    </xf>
    <xf numFmtId="0" fontId="17" fillId="32" borderId="4" xfId="452" applyNumberFormat="1" applyFont="1" applyFill="1" applyBorder="1" applyAlignment="1" applyProtection="1">
      <alignment horizontal="center" vertical="center" wrapText="1"/>
      <protection locked="0"/>
    </xf>
    <xf numFmtId="189" fontId="7" fillId="0" borderId="0" xfId="590" applyNumberFormat="1">
      <alignment vertical="center"/>
    </xf>
    <xf numFmtId="0" fontId="4" fillId="0" borderId="3" xfId="977" applyFont="1" applyBorder="1" applyAlignment="1">
      <alignment horizontal="center" vertical="center" wrapText="1"/>
    </xf>
    <xf numFmtId="178" fontId="4" fillId="0" borderId="3" xfId="977" applyNumberFormat="1" applyFont="1" applyBorder="1" applyAlignment="1">
      <alignment horizontal="center" vertical="center" wrapText="1"/>
    </xf>
    <xf numFmtId="177" fontId="4" fillId="0" borderId="3" xfId="977" applyNumberFormat="1" applyFont="1" applyBorder="1" applyAlignment="1">
      <alignment horizontal="center" vertical="center" wrapText="1"/>
    </xf>
    <xf numFmtId="0" fontId="102" fillId="0" borderId="0" xfId="977" applyFont="1" applyAlignment="1">
      <alignment horizontal="center" vertical="center"/>
    </xf>
    <xf numFmtId="190" fontId="4" fillId="0" borderId="3" xfId="975" applyNumberFormat="1" applyFont="1" applyFill="1" applyBorder="1" applyAlignment="1">
      <alignment horizontal="center" vertical="center" wrapText="1"/>
    </xf>
    <xf numFmtId="0" fontId="4" fillId="2" borderId="3" xfId="129" applyFont="1" applyFill="1" applyBorder="1" applyAlignment="1" applyProtection="1">
      <alignment horizontal="center" vertical="center" wrapText="1"/>
      <protection locked="0"/>
    </xf>
    <xf numFmtId="0" fontId="4" fillId="4" borderId="3" xfId="129" applyFont="1" applyFill="1" applyBorder="1" applyAlignment="1" applyProtection="1">
      <alignment horizontal="center" vertical="center" wrapText="1"/>
      <protection locked="0"/>
    </xf>
    <xf numFmtId="190" fontId="4" fillId="0" borderId="3" xfId="975" applyNumberFormat="1" applyFont="1" applyFill="1" applyBorder="1" applyAlignment="1" applyProtection="1">
      <alignment horizontal="center" vertical="center" wrapText="1"/>
      <protection locked="0"/>
    </xf>
    <xf numFmtId="43" fontId="4" fillId="0" borderId="3" xfId="975" applyFont="1" applyFill="1" applyBorder="1" applyAlignment="1" applyProtection="1">
      <alignment horizontal="center" vertical="center" wrapText="1"/>
      <protection locked="0"/>
    </xf>
    <xf numFmtId="43" fontId="9" fillId="0" borderId="3" xfId="975" applyFont="1" applyFill="1" applyBorder="1" applyAlignment="1" applyProtection="1">
      <alignment horizontal="center" vertical="center" wrapText="1"/>
      <protection locked="0"/>
    </xf>
    <xf numFmtId="43" fontId="4" fillId="2" borderId="3" xfId="975" applyFont="1" applyFill="1" applyBorder="1" applyAlignment="1" applyProtection="1">
      <alignment horizontal="center" vertical="center" wrapText="1"/>
      <protection locked="0"/>
    </xf>
    <xf numFmtId="180" fontId="6" fillId="0" borderId="3" xfId="454" applyNumberFormat="1" applyFont="1" applyFill="1" applyBorder="1" applyAlignment="1" applyProtection="1">
      <alignment horizontal="center" vertical="center" wrapText="1"/>
      <protection locked="0"/>
    </xf>
    <xf numFmtId="10" fontId="6" fillId="0" borderId="3" xfId="976" applyNumberFormat="1" applyFont="1" applyFill="1" applyBorder="1" applyAlignment="1" applyProtection="1">
      <alignment horizontal="center" vertical="center" wrapText="1"/>
      <protection locked="0"/>
    </xf>
    <xf numFmtId="0" fontId="4" fillId="2" borderId="3" xfId="977" applyFont="1" applyFill="1" applyBorder="1" applyAlignment="1">
      <alignment horizontal="center" vertical="center" wrapText="1"/>
    </xf>
    <xf numFmtId="0" fontId="102" fillId="2" borderId="3" xfId="977" applyFont="1" applyFill="1" applyBorder="1">
      <alignment vertical="center"/>
    </xf>
    <xf numFmtId="43" fontId="102" fillId="2" borderId="3" xfId="975" applyFont="1" applyFill="1" applyBorder="1" applyAlignment="1">
      <alignment vertical="center"/>
    </xf>
    <xf numFmtId="0" fontId="102" fillId="2" borderId="0" xfId="977" applyFont="1" applyFill="1">
      <alignment vertical="center"/>
    </xf>
    <xf numFmtId="0" fontId="7" fillId="0" borderId="3" xfId="977" applyFont="1" applyBorder="1" applyAlignment="1">
      <alignment horizontal="center" vertical="center" wrapText="1"/>
    </xf>
    <xf numFmtId="190" fontId="7" fillId="0" borderId="3" xfId="975" applyNumberFormat="1" applyFont="1" applyFill="1" applyBorder="1" applyAlignment="1">
      <alignment horizontal="center" vertical="center" wrapText="1"/>
    </xf>
    <xf numFmtId="177" fontId="7" fillId="0" borderId="3" xfId="977" applyNumberFormat="1" applyFont="1" applyBorder="1" applyAlignment="1">
      <alignment horizontal="center" vertical="center" wrapText="1"/>
    </xf>
    <xf numFmtId="10" fontId="7" fillId="0" borderId="3" xfId="976" applyNumberFormat="1" applyFont="1" applyFill="1" applyBorder="1" applyAlignment="1">
      <alignment horizontal="center" vertical="center" wrapText="1"/>
    </xf>
    <xf numFmtId="0" fontId="7" fillId="0" borderId="4" xfId="977" applyFont="1" applyBorder="1" applyAlignment="1">
      <alignment horizontal="center" vertical="center" wrapText="1"/>
    </xf>
    <xf numFmtId="0" fontId="102" fillId="0" borderId="3" xfId="977" applyFont="1" applyBorder="1">
      <alignment vertical="center"/>
    </xf>
    <xf numFmtId="43" fontId="102" fillId="0" borderId="3" xfId="975" applyFont="1" applyFill="1" applyBorder="1" applyAlignment="1">
      <alignment vertical="center"/>
    </xf>
    <xf numFmtId="0" fontId="102" fillId="0" borderId="0" xfId="977" applyFont="1">
      <alignment vertical="center"/>
    </xf>
    <xf numFmtId="184" fontId="7" fillId="0" borderId="3" xfId="977" applyNumberFormat="1" applyFont="1" applyBorder="1" applyAlignment="1">
      <alignment horizontal="center" vertical="center" wrapText="1"/>
    </xf>
    <xf numFmtId="0" fontId="4" fillId="0" borderId="4" xfId="129" applyFont="1" applyBorder="1" applyAlignment="1" applyProtection="1">
      <alignment horizontal="center" vertical="center" wrapText="1"/>
      <protection locked="0"/>
    </xf>
    <xf numFmtId="0" fontId="4" fillId="2" borderId="2" xfId="129" applyFont="1" applyFill="1" applyBorder="1" applyAlignment="1" applyProtection="1">
      <alignment horizontal="center" vertical="center" wrapText="1"/>
      <protection locked="0"/>
    </xf>
    <xf numFmtId="49" fontId="39" fillId="2" borderId="2" xfId="977" applyNumberFormat="1" applyFont="1" applyFill="1" applyBorder="1" applyAlignment="1">
      <alignment horizontal="center" vertical="center" wrapText="1"/>
    </xf>
    <xf numFmtId="176" fontId="39" fillId="2" borderId="2" xfId="977" applyNumberFormat="1" applyFont="1" applyFill="1" applyBorder="1" applyAlignment="1">
      <alignment horizontal="left" vertical="center" wrapText="1"/>
    </xf>
    <xf numFmtId="49" fontId="4" fillId="2" borderId="2" xfId="129" applyNumberFormat="1" applyFont="1" applyFill="1" applyBorder="1" applyAlignment="1" applyProtection="1">
      <alignment horizontal="center" vertical="center" wrapText="1"/>
      <protection locked="0"/>
    </xf>
    <xf numFmtId="176" fontId="102" fillId="0" borderId="0" xfId="977" applyNumberFormat="1" applyFont="1" applyAlignment="1">
      <alignment horizontal="center" vertical="center"/>
    </xf>
    <xf numFmtId="10" fontId="7" fillId="0" borderId="3" xfId="977" applyNumberFormat="1" applyFont="1" applyBorder="1" applyAlignment="1">
      <alignment horizontal="center" vertical="center" wrapText="1"/>
    </xf>
    <xf numFmtId="0" fontId="4" fillId="0" borderId="3" xfId="453" applyNumberFormat="1" applyFont="1" applyFill="1" applyBorder="1" applyAlignment="1" applyProtection="1">
      <alignment horizontal="center" vertical="center" wrapText="1"/>
      <protection locked="0"/>
    </xf>
    <xf numFmtId="0" fontId="4" fillId="2" borderId="3" xfId="453" applyNumberFormat="1" applyFont="1" applyFill="1" applyBorder="1" applyAlignment="1" applyProtection="1">
      <alignment horizontal="center" vertical="center" wrapText="1"/>
      <protection locked="0"/>
    </xf>
    <xf numFmtId="10" fontId="4" fillId="0" borderId="3" xfId="976" applyNumberFormat="1" applyFont="1" applyFill="1" applyBorder="1" applyAlignment="1" applyProtection="1">
      <alignment horizontal="center" vertical="center" wrapText="1"/>
      <protection locked="0"/>
    </xf>
    <xf numFmtId="190" fontId="102" fillId="0" borderId="0" xfId="975" applyNumberFormat="1" applyFont="1" applyFill="1" applyAlignment="1">
      <alignment vertical="center"/>
    </xf>
    <xf numFmtId="177" fontId="102" fillId="0" borderId="0" xfId="977" applyNumberFormat="1" applyFont="1">
      <alignment vertical="center"/>
    </xf>
    <xf numFmtId="10" fontId="102" fillId="0" borderId="0" xfId="977" applyNumberFormat="1" applyFont="1">
      <alignment vertical="center"/>
    </xf>
    <xf numFmtId="43" fontId="102" fillId="0" borderId="0" xfId="975" applyFont="1" applyFill="1" applyAlignment="1">
      <alignment vertical="center"/>
    </xf>
    <xf numFmtId="189" fontId="5" fillId="0" borderId="3" xfId="590" applyNumberFormat="1" applyFont="1" applyBorder="1">
      <alignment vertical="center"/>
    </xf>
    <xf numFmtId="189" fontId="5" fillId="0" borderId="3" xfId="590" applyNumberFormat="1" applyFont="1" applyBorder="1" applyAlignment="1">
      <alignment horizontal="center" vertical="center"/>
    </xf>
    <xf numFmtId="0" fontId="5" fillId="0" borderId="2" xfId="590" applyFont="1" applyBorder="1" applyAlignment="1">
      <alignment horizontal="center" vertical="center"/>
    </xf>
    <xf numFmtId="182" fontId="0" fillId="0" borderId="0" xfId="0" applyNumberFormat="1">
      <alignment vertical="center"/>
    </xf>
    <xf numFmtId="182" fontId="0" fillId="0" borderId="0" xfId="0" applyNumberFormat="1" applyAlignment="1">
      <alignment horizontal="center" vertical="center"/>
    </xf>
    <xf numFmtId="0" fontId="53" fillId="0" borderId="3" xfId="0" applyFont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182" fontId="53" fillId="0" borderId="3" xfId="0" applyNumberFormat="1" applyFont="1" applyBorder="1">
      <alignment vertical="center"/>
    </xf>
    <xf numFmtId="182" fontId="0" fillId="0" borderId="3" xfId="0" applyNumberFormat="1" applyBorder="1">
      <alignment vertical="center"/>
    </xf>
    <xf numFmtId="182" fontId="0" fillId="0" borderId="3" xfId="0" applyNumberFormat="1" applyBorder="1" applyAlignment="1">
      <alignment horizontal="center" vertical="center"/>
    </xf>
    <xf numFmtId="0" fontId="53" fillId="0" borderId="3" xfId="0" applyFont="1" applyBorder="1" applyAlignment="1">
      <alignment horizontal="center" vertical="center" wrapText="1"/>
    </xf>
    <xf numFmtId="0" fontId="53" fillId="0" borderId="3" xfId="0" applyFont="1" applyBorder="1">
      <alignment vertical="center"/>
    </xf>
    <xf numFmtId="0" fontId="34" fillId="0" borderId="6" xfId="974" applyFont="1" applyBorder="1" applyAlignment="1">
      <alignment horizontal="center" vertical="center" wrapText="1"/>
    </xf>
    <xf numFmtId="0" fontId="34" fillId="0" borderId="3" xfId="974" applyFont="1" applyBorder="1" applyAlignment="1">
      <alignment horizontal="left" vertical="center" wrapText="1"/>
    </xf>
    <xf numFmtId="0" fontId="99" fillId="0" borderId="1" xfId="973" applyFont="1" applyBorder="1" applyAlignment="1">
      <alignment horizontal="center" vertical="center" wrapText="1"/>
    </xf>
    <xf numFmtId="189" fontId="5" fillId="0" borderId="21" xfId="590" applyNumberFormat="1" applyFont="1" applyBorder="1">
      <alignment vertical="center"/>
    </xf>
    <xf numFmtId="189" fontId="5" fillId="0" borderId="38" xfId="590" applyNumberFormat="1" applyFont="1" applyBorder="1">
      <alignment vertical="center"/>
    </xf>
    <xf numFmtId="0" fontId="5" fillId="0" borderId="1" xfId="590" applyFont="1" applyBorder="1" applyAlignment="1">
      <alignment horizontal="center" vertical="center"/>
    </xf>
    <xf numFmtId="0" fontId="0" fillId="0" borderId="3" xfId="0" applyBorder="1" applyAlignment="1">
      <alignment horizontal="left" vertical="center"/>
    </xf>
    <xf numFmtId="0" fontId="0" fillId="0" borderId="0" xfId="0" applyAlignment="1">
      <alignment horizontal="left" vertical="center"/>
    </xf>
    <xf numFmtId="182" fontId="53" fillId="0" borderId="3" xfId="0" applyNumberFormat="1" applyFont="1" applyBorder="1" applyAlignment="1">
      <alignment horizontal="center" vertical="center" wrapText="1"/>
    </xf>
    <xf numFmtId="182" fontId="0" fillId="0" borderId="3" xfId="0" applyNumberFormat="1" applyBorder="1" applyAlignment="1">
      <alignment horizontal="left" vertical="center"/>
    </xf>
    <xf numFmtId="182" fontId="0" fillId="2" borderId="3" xfId="0" applyNumberFormat="1" applyFill="1" applyBorder="1">
      <alignment vertical="center"/>
    </xf>
    <xf numFmtId="43" fontId="53" fillId="2" borderId="3" xfId="0" applyNumberFormat="1" applyFont="1" applyFill="1" applyBorder="1" applyAlignment="1">
      <alignment horizontal="center" vertical="center" wrapText="1"/>
    </xf>
    <xf numFmtId="43" fontId="3" fillId="2" borderId="3" xfId="129" applyNumberFormat="1" applyFont="1" applyFill="1" applyBorder="1" applyAlignment="1" applyProtection="1">
      <alignment horizontal="center" vertical="center" wrapText="1"/>
      <protection locked="0"/>
    </xf>
    <xf numFmtId="0" fontId="0" fillId="0" borderId="42" xfId="0" applyBorder="1">
      <alignment vertical="center"/>
    </xf>
    <xf numFmtId="0" fontId="53" fillId="0" borderId="42" xfId="0" applyFont="1" applyBorder="1" applyAlignment="1">
      <alignment horizontal="center" vertical="center"/>
    </xf>
    <xf numFmtId="0" fontId="0" fillId="0" borderId="42" xfId="0" applyBorder="1" applyAlignment="1">
      <alignment horizontal="center" vertical="center"/>
    </xf>
    <xf numFmtId="182" fontId="0" fillId="0" borderId="42" xfId="0" applyNumberFormat="1" applyBorder="1" applyAlignment="1">
      <alignment horizontal="center" vertical="center"/>
    </xf>
    <xf numFmtId="182" fontId="0" fillId="0" borderId="42" xfId="0" applyNumberFormat="1" applyBorder="1">
      <alignment vertical="center"/>
    </xf>
    <xf numFmtId="182" fontId="53" fillId="33" borderId="42" xfId="0" applyNumberFormat="1" applyFont="1" applyFill="1" applyBorder="1" applyAlignment="1">
      <alignment horizontal="center" vertical="center"/>
    </xf>
    <xf numFmtId="0" fontId="106" fillId="0" borderId="42" xfId="0" applyFont="1" applyBorder="1" applyAlignment="1">
      <alignment horizontal="center" vertical="center"/>
    </xf>
    <xf numFmtId="182" fontId="106" fillId="0" borderId="42" xfId="0" applyNumberFormat="1" applyFont="1" applyBorder="1" applyAlignment="1">
      <alignment horizontal="center" vertical="center"/>
    </xf>
    <xf numFmtId="182" fontId="106" fillId="0" borderId="42" xfId="0" applyNumberFormat="1" applyFont="1" applyBorder="1">
      <alignment vertical="center"/>
    </xf>
    <xf numFmtId="191" fontId="106" fillId="0" borderId="42" xfId="978" applyNumberFormat="1" applyFont="1" applyBorder="1">
      <alignment vertical="center"/>
    </xf>
    <xf numFmtId="43" fontId="106" fillId="2" borderId="42" xfId="0" applyNumberFormat="1" applyFont="1" applyFill="1" applyBorder="1" applyAlignment="1">
      <alignment horizontal="center" vertical="center"/>
    </xf>
    <xf numFmtId="182" fontId="106" fillId="2" borderId="42" xfId="0" applyNumberFormat="1" applyFont="1" applyFill="1" applyBorder="1">
      <alignment vertical="center"/>
    </xf>
    <xf numFmtId="182" fontId="106" fillId="0" borderId="3" xfId="0" applyNumberFormat="1" applyFont="1" applyBorder="1" applyAlignment="1">
      <alignment horizontal="center" vertical="center"/>
    </xf>
    <xf numFmtId="182" fontId="106" fillId="0" borderId="3" xfId="0" applyNumberFormat="1" applyFont="1" applyBorder="1">
      <alignment vertical="center"/>
    </xf>
    <xf numFmtId="0" fontId="107" fillId="0" borderId="0" xfId="0" applyFont="1" applyAlignment="1">
      <alignment vertical="center" wrapText="1"/>
    </xf>
    <xf numFmtId="0" fontId="108" fillId="0" borderId="0" xfId="0" applyFont="1" applyAlignment="1">
      <alignment vertical="center" wrapText="1"/>
    </xf>
    <xf numFmtId="182" fontId="21" fillId="0" borderId="0" xfId="0" applyNumberFormat="1" applyFont="1" applyAlignment="1">
      <alignment horizontal="center" vertical="center" wrapText="1"/>
    </xf>
    <xf numFmtId="0" fontId="40" fillId="0" borderId="3" xfId="30" applyFont="1" applyBorder="1" applyAlignment="1">
      <alignment horizontal="left" vertical="center"/>
    </xf>
    <xf numFmtId="0" fontId="41" fillId="0" borderId="3" xfId="30" applyFont="1" applyBorder="1" applyAlignment="1">
      <alignment horizontal="center" vertical="center"/>
    </xf>
    <xf numFmtId="0" fontId="42" fillId="0" borderId="3" xfId="30" applyFont="1" applyBorder="1" applyAlignment="1">
      <alignment horizontal="center" vertical="center"/>
    </xf>
    <xf numFmtId="0" fontId="43" fillId="0" borderId="3" xfId="30" applyFont="1" applyBorder="1" applyAlignment="1">
      <alignment horizontal="center" vertical="center"/>
    </xf>
    <xf numFmtId="0" fontId="27" fillId="0" borderId="3" xfId="30" applyFont="1" applyBorder="1" applyAlignment="1">
      <alignment horizontal="center" vertical="center"/>
    </xf>
    <xf numFmtId="0" fontId="44" fillId="0" borderId="3" xfId="30" applyFont="1" applyBorder="1" applyAlignment="1">
      <alignment horizontal="center" vertical="center"/>
    </xf>
    <xf numFmtId="0" fontId="38" fillId="0" borderId="3" xfId="30" applyFont="1" applyBorder="1" applyAlignment="1">
      <alignment horizontal="center" vertical="center"/>
    </xf>
    <xf numFmtId="0" fontId="48" fillId="0" borderId="3" xfId="30" applyFont="1" applyBorder="1" applyAlignment="1">
      <alignment horizontal="center" vertical="center"/>
    </xf>
    <xf numFmtId="0" fontId="39" fillId="0" borderId="3" xfId="411" applyFont="1" applyBorder="1" applyAlignment="1">
      <alignment horizontal="center" vertical="center" wrapText="1"/>
    </xf>
    <xf numFmtId="0" fontId="39" fillId="0" borderId="3" xfId="411" applyFont="1" applyBorder="1" applyAlignment="1">
      <alignment horizontal="center" vertical="center"/>
    </xf>
    <xf numFmtId="0" fontId="39" fillId="0" borderId="3" xfId="30" applyFont="1" applyBorder="1" applyAlignment="1">
      <alignment horizontal="center" vertical="center"/>
    </xf>
    <xf numFmtId="0" fontId="45" fillId="0" borderId="3" xfId="411" applyFont="1" applyBorder="1" applyAlignment="1">
      <alignment horizontal="center" vertical="center"/>
    </xf>
    <xf numFmtId="0" fontId="45" fillId="0" borderId="3" xfId="411" applyFont="1" applyBorder="1" applyAlignment="1">
      <alignment horizontal="center" vertical="center" wrapText="1"/>
    </xf>
    <xf numFmtId="0" fontId="39" fillId="0" borderId="5" xfId="30" applyFont="1" applyBorder="1" applyAlignment="1">
      <alignment horizontal="center" vertical="center"/>
    </xf>
    <xf numFmtId="0" fontId="39" fillId="0" borderId="12" xfId="30" applyFont="1" applyBorder="1" applyAlignment="1">
      <alignment horizontal="center" vertical="center"/>
    </xf>
    <xf numFmtId="0" fontId="39" fillId="0" borderId="6" xfId="30" applyFont="1" applyBorder="1" applyAlignment="1">
      <alignment horizontal="center" vertical="center"/>
    </xf>
    <xf numFmtId="0" fontId="45" fillId="0" borderId="3" xfId="30" applyFont="1" applyBorder="1" applyAlignment="1">
      <alignment horizontal="center" vertical="center"/>
    </xf>
    <xf numFmtId="0" fontId="39" fillId="0" borderId="3" xfId="30" applyFont="1" applyBorder="1" applyAlignment="1">
      <alignment horizontal="center" vertical="center" wrapText="1"/>
    </xf>
    <xf numFmtId="0" fontId="40" fillId="0" borderId="3" xfId="30" applyFont="1" applyBorder="1" applyAlignment="1">
      <alignment horizontal="center" vertical="center" wrapText="1"/>
    </xf>
    <xf numFmtId="0" fontId="47" fillId="0" borderId="3" xfId="30" applyFont="1" applyBorder="1" applyAlignment="1">
      <alignment horizontal="left" vertical="center" wrapText="1"/>
    </xf>
    <xf numFmtId="0" fontId="46" fillId="0" borderId="3" xfId="30" applyFont="1" applyBorder="1" applyAlignment="1">
      <alignment horizontal="center" vertical="center"/>
    </xf>
    <xf numFmtId="0" fontId="10" fillId="0" borderId="11" xfId="129" applyFont="1" applyBorder="1" applyAlignment="1" applyProtection="1">
      <alignment horizontal="right" vertical="center" wrapText="1"/>
      <protection locked="0"/>
    </xf>
    <xf numFmtId="0" fontId="10" fillId="0" borderId="11" xfId="129" applyFont="1" applyBorder="1" applyAlignment="1" applyProtection="1">
      <alignment horizontal="center" vertical="center" wrapText="1"/>
      <protection locked="0"/>
    </xf>
    <xf numFmtId="0" fontId="10" fillId="0" borderId="0" xfId="129" applyFont="1" applyAlignment="1" applyProtection="1">
      <alignment horizontal="right" vertical="center" wrapText="1"/>
      <protection locked="0"/>
    </xf>
    <xf numFmtId="0" fontId="29" fillId="0" borderId="5" xfId="129" applyFont="1" applyBorder="1" applyAlignment="1" applyProtection="1">
      <alignment horizontal="left" vertical="center"/>
      <protection locked="0"/>
    </xf>
    <xf numFmtId="0" fontId="29" fillId="0" borderId="12" xfId="129" applyFont="1" applyBorder="1" applyAlignment="1" applyProtection="1">
      <alignment horizontal="left" vertical="center"/>
      <protection locked="0"/>
    </xf>
    <xf numFmtId="0" fontId="29" fillId="0" borderId="6" xfId="129" applyFont="1" applyBorder="1" applyAlignment="1" applyProtection="1">
      <alignment horizontal="left" vertical="center"/>
      <protection locked="0"/>
    </xf>
    <xf numFmtId="0" fontId="27" fillId="0" borderId="5" xfId="129" applyFont="1" applyBorder="1" applyAlignment="1" applyProtection="1">
      <alignment horizontal="left" vertical="center"/>
      <protection locked="0"/>
    </xf>
    <xf numFmtId="0" fontId="27" fillId="0" borderId="12" xfId="129" applyFont="1" applyBorder="1" applyAlignment="1" applyProtection="1">
      <alignment horizontal="left" vertical="center"/>
      <protection locked="0"/>
    </xf>
    <xf numFmtId="0" fontId="27" fillId="0" borderId="6" xfId="129" applyFont="1" applyBorder="1" applyAlignment="1" applyProtection="1">
      <alignment horizontal="left" vertical="center"/>
      <protection locked="0"/>
    </xf>
    <xf numFmtId="0" fontId="27" fillId="0" borderId="3" xfId="129" applyFont="1" applyBorder="1" applyAlignment="1" applyProtection="1">
      <alignment horizontal="left" vertical="center" wrapText="1"/>
      <protection locked="0"/>
    </xf>
    <xf numFmtId="0" fontId="27" fillId="0" borderId="3" xfId="129" applyFont="1" applyBorder="1" applyAlignment="1" applyProtection="1">
      <alignment horizontal="center" vertical="center" wrapText="1"/>
      <protection locked="0"/>
    </xf>
    <xf numFmtId="0" fontId="29" fillId="0" borderId="3" xfId="129" applyFont="1" applyBorder="1" applyAlignment="1" applyProtection="1">
      <alignment horizontal="left" vertical="center" wrapText="1"/>
      <protection locked="0"/>
    </xf>
    <xf numFmtId="0" fontId="27" fillId="0" borderId="3" xfId="129" applyFont="1" applyBorder="1" applyAlignment="1" applyProtection="1">
      <alignment horizontal="left" vertical="center"/>
      <protection locked="0"/>
    </xf>
    <xf numFmtId="0" fontId="27" fillId="0" borderId="3" xfId="129" applyFont="1" applyBorder="1" applyAlignment="1" applyProtection="1">
      <alignment horizontal="center" vertical="center"/>
      <protection locked="0"/>
    </xf>
    <xf numFmtId="0" fontId="2" fillId="0" borderId="5" xfId="129" applyFont="1" applyBorder="1" applyAlignment="1" applyProtection="1">
      <alignment horizontal="center" vertical="center" wrapText="1"/>
      <protection locked="0"/>
    </xf>
    <xf numFmtId="0" fontId="2" fillId="0" borderId="12" xfId="129" applyFont="1" applyBorder="1" applyAlignment="1" applyProtection="1">
      <alignment horizontal="center" vertical="center" wrapText="1"/>
      <protection locked="0"/>
    </xf>
    <xf numFmtId="0" fontId="2" fillId="0" borderId="6" xfId="129" applyFont="1" applyBorder="1" applyAlignment="1" applyProtection="1">
      <alignment horizontal="center" vertical="center" wrapText="1"/>
      <protection locked="0"/>
    </xf>
    <xf numFmtId="179" fontId="2" fillId="5" borderId="8" xfId="175" applyNumberFormat="1" applyFont="1" applyFill="1" applyBorder="1" applyAlignment="1">
      <alignment horizontal="center" vertical="center" wrapText="1"/>
    </xf>
    <xf numFmtId="179" fontId="2" fillId="5" borderId="13" xfId="175" applyNumberFormat="1" applyFont="1" applyFill="1" applyBorder="1" applyAlignment="1">
      <alignment horizontal="center" vertical="center" wrapText="1"/>
    </xf>
    <xf numFmtId="0" fontId="2" fillId="0" borderId="1" xfId="16" applyNumberFormat="1" applyFont="1" applyFill="1" applyBorder="1" applyAlignment="1" applyProtection="1">
      <alignment horizontal="center" vertical="center" wrapText="1"/>
      <protection locked="0"/>
    </xf>
    <xf numFmtId="0" fontId="2" fillId="0" borderId="2" xfId="16" applyNumberFormat="1" applyFont="1" applyFill="1" applyBorder="1" applyAlignment="1" applyProtection="1">
      <alignment horizontal="center" vertical="center" wrapText="1"/>
      <protection locked="0"/>
    </xf>
    <xf numFmtId="0" fontId="2" fillId="0" borderId="1" xfId="129" applyFont="1" applyBorder="1" applyAlignment="1" applyProtection="1">
      <alignment horizontal="center" vertical="center" wrapText="1"/>
      <protection locked="0"/>
    </xf>
    <xf numFmtId="0" fontId="2" fillId="0" borderId="2" xfId="129" applyFont="1" applyBorder="1" applyAlignment="1" applyProtection="1">
      <alignment horizontal="center" vertical="center" wrapText="1"/>
      <protection locked="0"/>
    </xf>
    <xf numFmtId="49" fontId="2" fillId="0" borderId="1" xfId="129" applyNumberFormat="1" applyFont="1" applyBorder="1" applyAlignment="1" applyProtection="1">
      <alignment horizontal="center" vertical="center" wrapText="1"/>
      <protection locked="0"/>
    </xf>
    <xf numFmtId="49" fontId="2" fillId="0" borderId="2" xfId="129" applyNumberFormat="1" applyFont="1" applyBorder="1" applyAlignment="1" applyProtection="1">
      <alignment horizontal="center" vertical="center" wrapText="1"/>
      <protection locked="0"/>
    </xf>
    <xf numFmtId="49" fontId="2" fillId="0" borderId="1" xfId="16" applyNumberFormat="1" applyFont="1" applyFill="1" applyBorder="1" applyAlignment="1" applyProtection="1">
      <alignment horizontal="center" vertical="center" wrapText="1"/>
      <protection locked="0"/>
    </xf>
    <xf numFmtId="49" fontId="2" fillId="0" borderId="2" xfId="16" applyNumberFormat="1" applyFont="1" applyFill="1" applyBorder="1" applyAlignment="1" applyProtection="1">
      <alignment horizontal="center" vertical="center" wrapText="1"/>
      <protection locked="0"/>
    </xf>
    <xf numFmtId="182" fontId="2" fillId="5" borderId="1" xfId="175" applyNumberFormat="1" applyFont="1" applyFill="1" applyBorder="1" applyAlignment="1">
      <alignment horizontal="center" vertical="center" wrapText="1"/>
    </xf>
    <xf numFmtId="182" fontId="2" fillId="5" borderId="2" xfId="175" applyNumberFormat="1" applyFont="1" applyFill="1" applyBorder="1" applyAlignment="1">
      <alignment horizontal="center" vertical="center" wrapText="1"/>
    </xf>
    <xf numFmtId="182" fontId="2" fillId="5" borderId="3" xfId="175" applyNumberFormat="1" applyFont="1" applyFill="1" applyBorder="1" applyAlignment="1">
      <alignment horizontal="center" vertical="center" wrapText="1"/>
    </xf>
    <xf numFmtId="178" fontId="2" fillId="5" borderId="1" xfId="175" applyNumberFormat="1" applyFont="1" applyFill="1" applyBorder="1" applyAlignment="1">
      <alignment horizontal="center" vertical="center" wrapText="1"/>
    </xf>
    <xf numFmtId="178" fontId="2" fillId="5" borderId="2" xfId="175" applyNumberFormat="1" applyFont="1" applyFill="1" applyBorder="1" applyAlignment="1">
      <alignment horizontal="center" vertical="center" wrapText="1"/>
    </xf>
    <xf numFmtId="10" fontId="2" fillId="5" borderId="1" xfId="175" applyNumberFormat="1" applyFont="1" applyFill="1" applyBorder="1" applyAlignment="1">
      <alignment horizontal="center" vertical="center" wrapText="1"/>
    </xf>
    <xf numFmtId="10" fontId="2" fillId="5" borderId="2" xfId="175" applyNumberFormat="1" applyFont="1" applyFill="1" applyBorder="1" applyAlignment="1">
      <alignment horizontal="center" vertical="center" wrapText="1"/>
    </xf>
    <xf numFmtId="43" fontId="1" fillId="3" borderId="1" xfId="129" applyNumberFormat="1" applyFont="1" applyFill="1" applyBorder="1" applyAlignment="1" applyProtection="1">
      <alignment horizontal="center" vertical="center" wrapText="1"/>
      <protection locked="0"/>
    </xf>
    <xf numFmtId="43" fontId="1" fillId="3" borderId="2" xfId="129" applyNumberFormat="1" applyFont="1" applyFill="1" applyBorder="1" applyAlignment="1" applyProtection="1">
      <alignment horizontal="center" vertical="center" wrapText="1"/>
      <protection locked="0"/>
    </xf>
    <xf numFmtId="10" fontId="1" fillId="3" borderId="1" xfId="129" applyNumberFormat="1" applyFont="1" applyFill="1" applyBorder="1" applyAlignment="1" applyProtection="1">
      <alignment horizontal="center" vertical="center" wrapText="1"/>
      <protection locked="0"/>
    </xf>
    <xf numFmtId="10" fontId="1" fillId="3" borderId="2" xfId="129" applyNumberFormat="1" applyFont="1" applyFill="1" applyBorder="1" applyAlignment="1" applyProtection="1">
      <alignment horizontal="center" vertical="center" wrapText="1"/>
      <protection locked="0"/>
    </xf>
    <xf numFmtId="0" fontId="27" fillId="0" borderId="7" xfId="129" applyFont="1" applyBorder="1" applyAlignment="1" applyProtection="1">
      <alignment horizontal="left" vertical="top" wrapText="1"/>
      <protection locked="0"/>
    </xf>
    <xf numFmtId="0" fontId="27" fillId="0" borderId="8" xfId="129" applyFont="1" applyBorder="1" applyAlignment="1" applyProtection="1">
      <alignment horizontal="left" vertical="top" wrapText="1"/>
      <protection locked="0"/>
    </xf>
    <xf numFmtId="0" fontId="27" fillId="0" borderId="8" xfId="129" applyFont="1" applyBorder="1" applyAlignment="1" applyProtection="1">
      <alignment horizontal="center" vertical="top" wrapText="1"/>
      <protection locked="0"/>
    </xf>
    <xf numFmtId="0" fontId="27" fillId="0" borderId="13" xfId="129" applyFont="1" applyBorder="1" applyAlignment="1" applyProtection="1">
      <alignment horizontal="left" vertical="top" wrapText="1"/>
      <protection locked="0"/>
    </xf>
    <xf numFmtId="0" fontId="27" fillId="0" borderId="10" xfId="129" applyFont="1" applyBorder="1" applyAlignment="1" applyProtection="1">
      <alignment horizontal="left" vertical="top" wrapText="1"/>
      <protection locked="0"/>
    </xf>
    <xf numFmtId="0" fontId="27" fillId="0" borderId="11" xfId="129" applyFont="1" applyBorder="1" applyAlignment="1" applyProtection="1">
      <alignment horizontal="left" vertical="top" wrapText="1"/>
      <protection locked="0"/>
    </xf>
    <xf numFmtId="0" fontId="27" fillId="0" borderId="11" xfId="129" applyFont="1" applyBorder="1" applyAlignment="1" applyProtection="1">
      <alignment horizontal="center" vertical="top" wrapText="1"/>
      <protection locked="0"/>
    </xf>
    <xf numFmtId="0" fontId="27" fillId="0" borderId="15" xfId="129" applyFont="1" applyBorder="1" applyAlignment="1" applyProtection="1">
      <alignment horizontal="left" vertical="top" wrapText="1"/>
      <protection locked="0"/>
    </xf>
    <xf numFmtId="0" fontId="28" fillId="0" borderId="9" xfId="129" applyFont="1" applyBorder="1" applyAlignment="1" applyProtection="1">
      <alignment horizontal="center" vertical="center" wrapText="1"/>
      <protection locked="0"/>
    </xf>
    <xf numFmtId="0" fontId="28" fillId="0" borderId="0" xfId="129" applyFont="1" applyAlignment="1" applyProtection="1">
      <alignment horizontal="center" vertical="center" wrapText="1"/>
      <protection locked="0"/>
    </xf>
    <xf numFmtId="0" fontId="28" fillId="0" borderId="10" xfId="129" applyFont="1" applyBorder="1" applyAlignment="1" applyProtection="1">
      <alignment horizontal="center" vertical="center" wrapText="1"/>
      <protection locked="0"/>
    </xf>
    <xf numFmtId="0" fontId="28" fillId="0" borderId="11" xfId="129" applyFont="1" applyBorder="1" applyAlignment="1" applyProtection="1">
      <alignment horizontal="center" vertical="center" wrapText="1"/>
      <protection locked="0"/>
    </xf>
    <xf numFmtId="182" fontId="1" fillId="3" borderId="1" xfId="129" applyNumberFormat="1" applyFont="1" applyFill="1" applyBorder="1" applyAlignment="1" applyProtection="1">
      <alignment horizontal="center" vertical="center" wrapText="1"/>
      <protection locked="0"/>
    </xf>
    <xf numFmtId="182" fontId="1" fillId="3" borderId="2" xfId="129" applyNumberFormat="1" applyFont="1" applyFill="1" applyBorder="1" applyAlignment="1" applyProtection="1">
      <alignment horizontal="center" vertical="center" wrapText="1"/>
      <protection locked="0"/>
    </xf>
    <xf numFmtId="180" fontId="1" fillId="3" borderId="1" xfId="129" applyNumberFormat="1" applyFont="1" applyFill="1" applyBorder="1" applyAlignment="1" applyProtection="1">
      <alignment horizontal="center" vertical="center" wrapText="1"/>
      <protection locked="0"/>
    </xf>
    <xf numFmtId="180" fontId="1" fillId="3" borderId="2" xfId="129" applyNumberFormat="1" applyFont="1" applyFill="1" applyBorder="1" applyAlignment="1" applyProtection="1">
      <alignment horizontal="center" vertical="center" wrapText="1"/>
      <protection locked="0"/>
    </xf>
    <xf numFmtId="0" fontId="1" fillId="3" borderId="3" xfId="129" applyFont="1" applyFill="1" applyBorder="1" applyAlignment="1" applyProtection="1">
      <alignment horizontal="center" vertical="center" wrapText="1"/>
      <protection locked="0"/>
    </xf>
    <xf numFmtId="0" fontId="1" fillId="3" borderId="1" xfId="129" applyFont="1" applyFill="1" applyBorder="1" applyAlignment="1" applyProtection="1">
      <alignment horizontal="center" vertical="center" wrapText="1"/>
      <protection locked="0"/>
    </xf>
    <xf numFmtId="0" fontId="1" fillId="3" borderId="2" xfId="129" applyFont="1" applyFill="1" applyBorder="1" applyAlignment="1" applyProtection="1">
      <alignment horizontal="center" vertical="center" wrapText="1"/>
      <protection locked="0"/>
    </xf>
    <xf numFmtId="0" fontId="36" fillId="0" borderId="5" xfId="129" applyFont="1" applyBorder="1" applyAlignment="1" applyProtection="1">
      <alignment horizontal="left" vertical="center"/>
      <protection locked="0"/>
    </xf>
    <xf numFmtId="0" fontId="36" fillId="0" borderId="12" xfId="129" applyFont="1" applyBorder="1" applyAlignment="1" applyProtection="1">
      <alignment horizontal="left" vertical="center"/>
      <protection locked="0"/>
    </xf>
    <xf numFmtId="0" fontId="36" fillId="0" borderId="6" xfId="129" applyFont="1" applyBorder="1" applyAlignment="1" applyProtection="1">
      <alignment horizontal="left" vertical="center"/>
      <protection locked="0"/>
    </xf>
    <xf numFmtId="0" fontId="36" fillId="0" borderId="5" xfId="129" applyFont="1" applyBorder="1" applyAlignment="1" applyProtection="1">
      <alignment horizontal="left" vertical="center" wrapText="1"/>
      <protection locked="0"/>
    </xf>
    <xf numFmtId="0" fontId="36" fillId="0" borderId="6" xfId="129" applyFont="1" applyBorder="1" applyAlignment="1" applyProtection="1">
      <alignment horizontal="left" vertical="center" wrapText="1"/>
      <protection locked="0"/>
    </xf>
    <xf numFmtId="0" fontId="36" fillId="0" borderId="12" xfId="129" applyFont="1" applyBorder="1" applyAlignment="1" applyProtection="1">
      <alignment horizontal="center" vertical="center"/>
      <protection locked="0"/>
    </xf>
    <xf numFmtId="0" fontId="36" fillId="0" borderId="12" xfId="129" applyFont="1" applyBorder="1" applyAlignment="1" applyProtection="1">
      <alignment horizontal="left" vertical="center" wrapText="1"/>
      <protection locked="0"/>
    </xf>
    <xf numFmtId="0" fontId="36" fillId="0" borderId="12" xfId="129" applyFont="1" applyBorder="1" applyAlignment="1" applyProtection="1">
      <alignment horizontal="center" vertical="center" wrapText="1"/>
      <protection locked="0"/>
    </xf>
    <xf numFmtId="0" fontId="8" fillId="0" borderId="5" xfId="129" applyFont="1" applyBorder="1" applyAlignment="1" applyProtection="1">
      <alignment horizontal="center" vertical="center" wrapText="1"/>
      <protection locked="0"/>
    </xf>
    <xf numFmtId="0" fontId="8" fillId="0" borderId="12" xfId="129" applyFont="1" applyBorder="1" applyAlignment="1" applyProtection="1">
      <alignment horizontal="center" vertical="center" wrapText="1"/>
      <protection locked="0"/>
    </xf>
    <xf numFmtId="0" fontId="8" fillId="0" borderId="6" xfId="129" applyFont="1" applyBorder="1" applyAlignment="1" applyProtection="1">
      <alignment horizontal="center" vertical="center" wrapText="1"/>
      <protection locked="0"/>
    </xf>
    <xf numFmtId="179" fontId="8" fillId="5" borderId="3" xfId="0" applyNumberFormat="1" applyFont="1" applyFill="1" applyBorder="1" applyAlignment="1">
      <alignment horizontal="center" vertical="center" wrapText="1"/>
    </xf>
    <xf numFmtId="188" fontId="8" fillId="5" borderId="3" xfId="0" applyNumberFormat="1" applyFont="1" applyFill="1" applyBorder="1" applyAlignment="1">
      <alignment horizontal="center" vertical="center" wrapText="1"/>
    </xf>
    <xf numFmtId="0" fontId="8" fillId="0" borderId="1" xfId="16" applyNumberFormat="1" applyFont="1" applyFill="1" applyBorder="1" applyAlignment="1" applyProtection="1">
      <alignment horizontal="center" vertical="center" wrapText="1"/>
      <protection locked="0"/>
    </xf>
    <xf numFmtId="0" fontId="8" fillId="0" borderId="2" xfId="16" applyNumberFormat="1" applyFont="1" applyFill="1" applyBorder="1" applyAlignment="1" applyProtection="1">
      <alignment horizontal="center" vertical="center" wrapText="1"/>
      <protection locked="0"/>
    </xf>
    <xf numFmtId="0" fontId="8" fillId="0" borderId="1" xfId="129" applyFont="1" applyBorder="1" applyAlignment="1" applyProtection="1">
      <alignment horizontal="center" vertical="center" wrapText="1"/>
      <protection locked="0"/>
    </xf>
    <xf numFmtId="0" fontId="8" fillId="0" borderId="2" xfId="129" applyFont="1" applyBorder="1" applyAlignment="1" applyProtection="1">
      <alignment horizontal="center" vertical="center" wrapText="1"/>
      <protection locked="0"/>
    </xf>
    <xf numFmtId="49" fontId="8" fillId="0" borderId="1" xfId="129" applyNumberFormat="1" applyFont="1" applyBorder="1" applyAlignment="1" applyProtection="1">
      <alignment horizontal="center" vertical="center" wrapText="1"/>
      <protection locked="0"/>
    </xf>
    <xf numFmtId="49" fontId="8" fillId="0" borderId="2" xfId="129" applyNumberFormat="1" applyFont="1" applyBorder="1" applyAlignment="1" applyProtection="1">
      <alignment horizontal="center" vertical="center" wrapText="1"/>
      <protection locked="0"/>
    </xf>
    <xf numFmtId="0" fontId="8" fillId="0" borderId="25" xfId="129" applyFont="1" applyBorder="1" applyAlignment="1" applyProtection="1">
      <alignment horizontal="center" vertical="center" wrapText="1"/>
      <protection locked="0"/>
    </xf>
    <xf numFmtId="0" fontId="8" fillId="0" borderId="3" xfId="129" applyFont="1" applyBorder="1" applyAlignment="1" applyProtection="1">
      <alignment horizontal="center" vertical="center" wrapText="1"/>
      <protection locked="0"/>
    </xf>
    <xf numFmtId="49" fontId="8" fillId="0" borderId="3" xfId="129" applyNumberFormat="1" applyFont="1" applyBorder="1" applyAlignment="1" applyProtection="1">
      <alignment horizontal="center" vertical="center" wrapText="1"/>
      <protection locked="0"/>
    </xf>
    <xf numFmtId="49" fontId="8" fillId="0" borderId="3" xfId="16" applyNumberFormat="1" applyFont="1" applyFill="1" applyBorder="1" applyAlignment="1" applyProtection="1">
      <alignment horizontal="center" vertical="center" wrapText="1"/>
      <protection locked="0"/>
    </xf>
    <xf numFmtId="0" fontId="8" fillId="3" borderId="3" xfId="129" applyFont="1" applyFill="1" applyBorder="1" applyAlignment="1" applyProtection="1">
      <alignment horizontal="center" vertical="center" wrapText="1"/>
      <protection locked="0"/>
    </xf>
    <xf numFmtId="0" fontId="8" fillId="5" borderId="3" xfId="0" applyFont="1" applyFill="1" applyBorder="1" applyAlignment="1">
      <alignment horizontal="center" vertical="center" wrapText="1"/>
    </xf>
    <xf numFmtId="178" fontId="8" fillId="5" borderId="3" xfId="0" applyNumberFormat="1" applyFont="1" applyFill="1" applyBorder="1" applyAlignment="1">
      <alignment horizontal="center" vertical="center" wrapText="1"/>
    </xf>
    <xf numFmtId="176" fontId="8" fillId="0" borderId="3" xfId="129" applyNumberFormat="1" applyFont="1" applyBorder="1" applyAlignment="1" applyProtection="1">
      <alignment horizontal="center" vertical="center" wrapText="1"/>
      <protection locked="0"/>
    </xf>
    <xf numFmtId="0" fontId="36" fillId="0" borderId="7" xfId="129" applyFont="1" applyBorder="1" applyAlignment="1" applyProtection="1">
      <alignment horizontal="left" vertical="top" wrapText="1"/>
      <protection locked="0"/>
    </xf>
    <xf numFmtId="0" fontId="36" fillId="0" borderId="8" xfId="129" applyFont="1" applyBorder="1" applyAlignment="1" applyProtection="1">
      <alignment horizontal="left" vertical="top" wrapText="1"/>
      <protection locked="0"/>
    </xf>
    <xf numFmtId="0" fontId="36" fillId="0" borderId="8" xfId="129" applyFont="1" applyBorder="1" applyAlignment="1" applyProtection="1">
      <alignment horizontal="center" vertical="top" wrapText="1"/>
      <protection locked="0"/>
    </xf>
    <xf numFmtId="0" fontId="36" fillId="0" borderId="13" xfId="129" applyFont="1" applyBorder="1" applyAlignment="1" applyProtection="1">
      <alignment horizontal="left" vertical="top" wrapText="1"/>
      <protection locked="0"/>
    </xf>
    <xf numFmtId="0" fontId="36" fillId="0" borderId="10" xfId="129" applyFont="1" applyBorder="1" applyAlignment="1" applyProtection="1">
      <alignment horizontal="left" vertical="top" wrapText="1"/>
      <protection locked="0"/>
    </xf>
    <xf numFmtId="0" fontId="36" fillId="0" borderId="11" xfId="129" applyFont="1" applyBorder="1" applyAlignment="1" applyProtection="1">
      <alignment horizontal="left" vertical="top" wrapText="1"/>
      <protection locked="0"/>
    </xf>
    <xf numFmtId="0" fontId="36" fillId="0" borderId="11" xfId="129" applyFont="1" applyBorder="1" applyAlignment="1" applyProtection="1">
      <alignment horizontal="center" vertical="top" wrapText="1"/>
      <protection locked="0"/>
    </xf>
    <xf numFmtId="0" fontId="36" fillId="0" borderId="15" xfId="129" applyFont="1" applyBorder="1" applyAlignment="1" applyProtection="1">
      <alignment horizontal="left" vertical="top" wrapText="1"/>
      <protection locked="0"/>
    </xf>
    <xf numFmtId="0" fontId="37" fillId="0" borderId="9" xfId="129" applyFont="1" applyBorder="1" applyAlignment="1" applyProtection="1">
      <alignment horizontal="center" vertical="center" wrapText="1"/>
      <protection locked="0"/>
    </xf>
    <xf numFmtId="0" fontId="37" fillId="0" borderId="0" xfId="129" applyFont="1" applyAlignment="1" applyProtection="1">
      <alignment horizontal="center" vertical="center" wrapText="1"/>
      <protection locked="0"/>
    </xf>
    <xf numFmtId="188" fontId="37" fillId="0" borderId="0" xfId="129" applyNumberFormat="1" applyFont="1" applyAlignment="1" applyProtection="1">
      <alignment horizontal="center" vertical="center" wrapText="1"/>
      <protection locked="0"/>
    </xf>
    <xf numFmtId="0" fontId="37" fillId="0" borderId="14" xfId="129" applyFont="1" applyBorder="1" applyAlignment="1" applyProtection="1">
      <alignment horizontal="center" vertical="center" wrapText="1"/>
      <protection locked="0"/>
    </xf>
    <xf numFmtId="180" fontId="8" fillId="3" borderId="3" xfId="129" applyNumberFormat="1" applyFont="1" applyFill="1" applyBorder="1" applyAlignment="1" applyProtection="1">
      <alignment horizontal="center" vertical="center" wrapText="1"/>
      <protection locked="0"/>
    </xf>
    <xf numFmtId="178" fontId="8" fillId="3" borderId="3" xfId="129" applyNumberFormat="1" applyFont="1" applyFill="1" applyBorder="1" applyAlignment="1" applyProtection="1">
      <alignment horizontal="center" vertical="center" wrapText="1"/>
      <protection locked="0"/>
    </xf>
    <xf numFmtId="49" fontId="8" fillId="0" borderId="3" xfId="16" applyNumberFormat="1" applyFont="1" applyFill="1" applyBorder="1" applyAlignment="1" applyProtection="1">
      <alignment horizontal="center" vertical="center" wrapText="1" shrinkToFit="1"/>
      <protection locked="0"/>
    </xf>
    <xf numFmtId="182" fontId="8" fillId="3" borderId="3" xfId="129" applyNumberFormat="1" applyFont="1" applyFill="1" applyBorder="1" applyAlignment="1" applyProtection="1">
      <alignment horizontal="center" vertical="center" wrapText="1"/>
      <protection locked="0"/>
    </xf>
    <xf numFmtId="0" fontId="35" fillId="3" borderId="3" xfId="129" applyFont="1" applyFill="1" applyBorder="1" applyAlignment="1" applyProtection="1">
      <alignment horizontal="center" vertical="center" wrapText="1"/>
      <protection locked="0"/>
    </xf>
    <xf numFmtId="10" fontId="8" fillId="5" borderId="3" xfId="0" applyNumberFormat="1" applyFont="1" applyFill="1" applyBorder="1" applyAlignment="1">
      <alignment horizontal="center" vertical="center" wrapText="1"/>
    </xf>
    <xf numFmtId="0" fontId="10" fillId="0" borderId="3" xfId="129" applyFont="1" applyBorder="1" applyAlignment="1" applyProtection="1">
      <alignment horizontal="right" vertical="center" wrapText="1"/>
      <protection locked="0"/>
    </xf>
    <xf numFmtId="183" fontId="10" fillId="0" borderId="3" xfId="129" applyNumberFormat="1" applyFont="1" applyBorder="1" applyAlignment="1" applyProtection="1">
      <alignment horizontal="right" vertical="center" wrapText="1"/>
      <protection locked="0"/>
    </xf>
    <xf numFmtId="177" fontId="10" fillId="0" borderId="3" xfId="129" applyNumberFormat="1" applyFont="1" applyBorder="1" applyAlignment="1" applyProtection="1">
      <alignment horizontal="right" vertical="center" wrapText="1"/>
      <protection locked="0"/>
    </xf>
    <xf numFmtId="10" fontId="10" fillId="0" borderId="3" xfId="129" applyNumberFormat="1" applyFont="1" applyBorder="1" applyAlignment="1" applyProtection="1">
      <alignment horizontal="right" vertical="center" wrapText="1"/>
      <protection locked="0"/>
    </xf>
    <xf numFmtId="0" fontId="14" fillId="0" borderId="3" xfId="129" applyFont="1" applyBorder="1" applyAlignment="1" applyProtection="1">
      <alignment horizontal="left" vertical="center"/>
      <protection locked="0"/>
    </xf>
    <xf numFmtId="0" fontId="14" fillId="0" borderId="3" xfId="129" applyFont="1" applyBorder="1" applyAlignment="1" applyProtection="1">
      <alignment horizontal="left" vertical="center" wrapText="1"/>
      <protection locked="0"/>
    </xf>
    <xf numFmtId="0" fontId="15" fillId="0" borderId="3" xfId="129" applyFont="1" applyBorder="1" applyAlignment="1" applyProtection="1">
      <alignment horizontal="left" vertical="center" wrapText="1"/>
      <protection locked="0"/>
    </xf>
    <xf numFmtId="0" fontId="14" fillId="0" borderId="3" xfId="129" applyFont="1" applyBorder="1" applyAlignment="1" applyProtection="1">
      <alignment horizontal="center" vertical="center" wrapText="1"/>
      <protection locked="0"/>
    </xf>
    <xf numFmtId="0" fontId="14" fillId="0" borderId="3" xfId="129" applyFont="1" applyBorder="1" applyAlignment="1" applyProtection="1">
      <alignment horizontal="center" vertical="top" wrapText="1"/>
      <protection locked="0"/>
    </xf>
    <xf numFmtId="183" fontId="8" fillId="5" borderId="5" xfId="0" applyNumberFormat="1" applyFont="1" applyFill="1" applyBorder="1" applyAlignment="1">
      <alignment horizontal="center" vertical="center" wrapText="1"/>
    </xf>
    <xf numFmtId="179" fontId="8" fillId="5" borderId="12" xfId="0" applyNumberFormat="1" applyFont="1" applyFill="1" applyBorder="1" applyAlignment="1">
      <alignment horizontal="center" vertical="center" wrapText="1"/>
    </xf>
    <xf numFmtId="179" fontId="8" fillId="5" borderId="6" xfId="0" applyNumberFormat="1" applyFont="1" applyFill="1" applyBorder="1" applyAlignment="1">
      <alignment horizontal="center" vertical="center" wrapText="1"/>
    </xf>
    <xf numFmtId="0" fontId="31" fillId="0" borderId="3" xfId="16" applyNumberFormat="1" applyFont="1" applyFill="1" applyBorder="1" applyAlignment="1" applyProtection="1">
      <alignment horizontal="center" vertical="center" wrapText="1"/>
      <protection locked="0"/>
    </xf>
    <xf numFmtId="0" fontId="31" fillId="0" borderId="0" xfId="129" applyFont="1" applyAlignment="1" applyProtection="1">
      <alignment horizontal="center" vertical="center" wrapText="1"/>
      <protection locked="0"/>
    </xf>
    <xf numFmtId="0" fontId="33" fillId="0" borderId="0" xfId="129" applyFont="1" applyAlignment="1" applyProtection="1">
      <alignment horizontal="center" vertical="center" wrapText="1"/>
      <protection locked="0"/>
    </xf>
    <xf numFmtId="49" fontId="31" fillId="0" borderId="13" xfId="129" applyNumberFormat="1" applyFont="1" applyBorder="1" applyAlignment="1" applyProtection="1">
      <alignment horizontal="center" vertical="center" wrapText="1"/>
      <protection locked="0"/>
    </xf>
    <xf numFmtId="49" fontId="31" fillId="0" borderId="15" xfId="129" applyNumberFormat="1" applyFont="1" applyBorder="1" applyAlignment="1" applyProtection="1">
      <alignment horizontal="center" vertical="center" wrapText="1"/>
      <protection locked="0"/>
    </xf>
    <xf numFmtId="0" fontId="31" fillId="0" borderId="1" xfId="129" applyFont="1" applyBorder="1" applyAlignment="1" applyProtection="1">
      <alignment horizontal="center" vertical="center" wrapText="1"/>
      <protection locked="0"/>
    </xf>
    <xf numFmtId="0" fontId="31" fillId="0" borderId="2" xfId="129" applyFont="1" applyBorder="1" applyAlignment="1" applyProtection="1">
      <alignment horizontal="center" vertical="center" wrapText="1"/>
      <protection locked="0"/>
    </xf>
    <xf numFmtId="49" fontId="31" fillId="0" borderId="1" xfId="129" applyNumberFormat="1" applyFont="1" applyBorder="1" applyAlignment="1" applyProtection="1">
      <alignment horizontal="center" vertical="center" wrapText="1"/>
      <protection locked="0"/>
    </xf>
    <xf numFmtId="49" fontId="31" fillId="0" borderId="2" xfId="129" applyNumberFormat="1" applyFont="1" applyBorder="1" applyAlignment="1" applyProtection="1">
      <alignment horizontal="center" vertical="center" wrapText="1"/>
      <protection locked="0"/>
    </xf>
    <xf numFmtId="49" fontId="31" fillId="0" borderId="3" xfId="16" applyNumberFormat="1" applyFont="1" applyFill="1" applyBorder="1" applyAlignment="1" applyProtection="1">
      <alignment horizontal="center" vertical="center" wrapText="1"/>
      <protection locked="0"/>
    </xf>
    <xf numFmtId="185" fontId="31" fillId="0" borderId="1" xfId="129" applyNumberFormat="1" applyFont="1" applyBorder="1" applyAlignment="1" applyProtection="1">
      <alignment horizontal="center" vertical="center" wrapText="1"/>
      <protection locked="0"/>
    </xf>
    <xf numFmtId="185" fontId="31" fillId="0" borderId="2" xfId="129" applyNumberFormat="1" applyFont="1" applyBorder="1" applyAlignment="1" applyProtection="1">
      <alignment horizontal="center" vertical="center" wrapText="1"/>
      <protection locked="0"/>
    </xf>
    <xf numFmtId="179" fontId="31" fillId="0" borderId="1" xfId="129" applyNumberFormat="1" applyFont="1" applyBorder="1" applyAlignment="1" applyProtection="1">
      <alignment horizontal="center" vertical="center" wrapText="1"/>
      <protection locked="0"/>
    </xf>
    <xf numFmtId="179" fontId="31" fillId="0" borderId="2" xfId="129" applyNumberFormat="1" applyFont="1" applyBorder="1" applyAlignment="1" applyProtection="1">
      <alignment horizontal="center" vertical="center" wrapText="1"/>
      <protection locked="0"/>
    </xf>
    <xf numFmtId="186" fontId="31" fillId="0" borderId="1" xfId="129" applyNumberFormat="1" applyFont="1" applyBorder="1" applyAlignment="1" applyProtection="1">
      <alignment horizontal="center" vertical="center" wrapText="1"/>
      <protection locked="0"/>
    </xf>
    <xf numFmtId="186" fontId="31" fillId="0" borderId="2" xfId="129" applyNumberFormat="1" applyFont="1" applyBorder="1" applyAlignment="1" applyProtection="1">
      <alignment horizontal="center" vertical="center" wrapText="1"/>
      <protection locked="0"/>
    </xf>
    <xf numFmtId="0" fontId="8" fillId="3" borderId="1" xfId="129" applyFont="1" applyFill="1" applyBorder="1" applyAlignment="1" applyProtection="1">
      <alignment horizontal="center" vertical="center" wrapText="1"/>
      <protection locked="0"/>
    </xf>
    <xf numFmtId="0" fontId="8" fillId="3" borderId="2" xfId="129" applyFont="1" applyFill="1" applyBorder="1" applyAlignment="1" applyProtection="1">
      <alignment horizontal="center" vertical="center" wrapText="1"/>
      <protection locked="0"/>
    </xf>
    <xf numFmtId="177" fontId="8" fillId="5" borderId="3" xfId="0" applyNumberFormat="1" applyFont="1" applyFill="1" applyBorder="1" applyAlignment="1">
      <alignment horizontal="center" vertical="center" wrapText="1"/>
    </xf>
    <xf numFmtId="0" fontId="7" fillId="3" borderId="1" xfId="129" applyFill="1" applyBorder="1" applyAlignment="1" applyProtection="1">
      <alignment horizontal="center" vertical="center" wrapText="1"/>
      <protection locked="0"/>
    </xf>
    <xf numFmtId="0" fontId="7" fillId="3" borderId="2" xfId="129" applyFill="1" applyBorder="1" applyAlignment="1" applyProtection="1">
      <alignment horizontal="center" vertical="center" wrapText="1"/>
      <protection locked="0"/>
    </xf>
    <xf numFmtId="180" fontId="8" fillId="3" borderId="1" xfId="129" applyNumberFormat="1" applyFont="1" applyFill="1" applyBorder="1" applyAlignment="1" applyProtection="1">
      <alignment horizontal="center" vertical="center" wrapText="1"/>
      <protection locked="0"/>
    </xf>
    <xf numFmtId="180" fontId="8" fillId="3" borderId="2" xfId="129" applyNumberFormat="1" applyFont="1" applyFill="1" applyBorder="1" applyAlignment="1" applyProtection="1">
      <alignment horizontal="center" vertical="center" wrapText="1"/>
      <protection locked="0"/>
    </xf>
    <xf numFmtId="178" fontId="8" fillId="3" borderId="1" xfId="129" applyNumberFormat="1" applyFont="1" applyFill="1" applyBorder="1" applyAlignment="1" applyProtection="1">
      <alignment horizontal="center" vertical="center" wrapText="1"/>
      <protection locked="0"/>
    </xf>
    <xf numFmtId="178" fontId="8" fillId="3" borderId="2" xfId="129" applyNumberFormat="1" applyFont="1" applyFill="1" applyBorder="1" applyAlignment="1" applyProtection="1">
      <alignment horizontal="center" vertical="center" wrapText="1"/>
      <protection locked="0"/>
    </xf>
    <xf numFmtId="0" fontId="11" fillId="0" borderId="3" xfId="129" applyFont="1" applyBorder="1" applyAlignment="1" applyProtection="1">
      <alignment horizontal="left" vertical="center"/>
      <protection locked="0"/>
    </xf>
    <xf numFmtId="0" fontId="12" fillId="0" borderId="3" xfId="129" applyFont="1" applyBorder="1" applyAlignment="1" applyProtection="1">
      <alignment horizontal="left" vertical="center" wrapText="1"/>
      <protection locked="0"/>
    </xf>
    <xf numFmtId="0" fontId="13" fillId="0" borderId="7" xfId="129" applyFont="1" applyBorder="1" applyAlignment="1" applyProtection="1">
      <alignment horizontal="center" vertical="center" wrapText="1"/>
      <protection locked="0"/>
    </xf>
    <xf numFmtId="0" fontId="13" fillId="0" borderId="8" xfId="129" applyFont="1" applyBorder="1" applyAlignment="1" applyProtection="1">
      <alignment horizontal="center" vertical="center" wrapText="1"/>
      <protection locked="0"/>
    </xf>
    <xf numFmtId="183" fontId="13" fillId="0" borderId="8" xfId="129" applyNumberFormat="1" applyFont="1" applyBorder="1" applyAlignment="1" applyProtection="1">
      <alignment horizontal="center" vertical="center" wrapText="1"/>
      <protection locked="0"/>
    </xf>
    <xf numFmtId="177" fontId="13" fillId="0" borderId="8" xfId="129" applyNumberFormat="1" applyFont="1" applyBorder="1" applyAlignment="1" applyProtection="1">
      <alignment horizontal="center" vertical="center" wrapText="1"/>
      <protection locked="0"/>
    </xf>
    <xf numFmtId="10" fontId="13" fillId="0" borderId="8" xfId="129" applyNumberFormat="1" applyFont="1" applyBorder="1" applyAlignment="1" applyProtection="1">
      <alignment horizontal="center" vertical="center" wrapText="1"/>
      <protection locked="0"/>
    </xf>
    <xf numFmtId="0" fontId="13" fillId="0" borderId="9" xfId="129" applyFont="1" applyBorder="1" applyAlignment="1" applyProtection="1">
      <alignment horizontal="center" vertical="center" wrapText="1"/>
      <protection locked="0"/>
    </xf>
    <xf numFmtId="0" fontId="13" fillId="0" borderId="0" xfId="129" applyFont="1" applyAlignment="1" applyProtection="1">
      <alignment horizontal="center" vertical="center" wrapText="1"/>
      <protection locked="0"/>
    </xf>
    <xf numFmtId="183" fontId="13" fillId="0" borderId="0" xfId="129" applyNumberFormat="1" applyFont="1" applyAlignment="1" applyProtection="1">
      <alignment horizontal="center" vertical="center" wrapText="1"/>
      <protection locked="0"/>
    </xf>
    <xf numFmtId="177" fontId="13" fillId="0" borderId="0" xfId="129" applyNumberFormat="1" applyFont="1" applyAlignment="1" applyProtection="1">
      <alignment horizontal="center" vertical="center" wrapText="1"/>
      <protection locked="0"/>
    </xf>
    <xf numFmtId="10" fontId="13" fillId="0" borderId="0" xfId="129" applyNumberFormat="1" applyFont="1" applyAlignment="1" applyProtection="1">
      <alignment horizontal="center" vertical="center" wrapText="1"/>
      <protection locked="0"/>
    </xf>
    <xf numFmtId="0" fontId="13" fillId="0" borderId="10" xfId="129" applyFont="1" applyBorder="1" applyAlignment="1" applyProtection="1">
      <alignment horizontal="center" vertical="center" wrapText="1"/>
      <protection locked="0"/>
    </xf>
    <xf numFmtId="0" fontId="13" fillId="0" borderId="11" xfId="129" applyFont="1" applyBorder="1" applyAlignment="1" applyProtection="1">
      <alignment horizontal="center" vertical="center" wrapText="1"/>
      <protection locked="0"/>
    </xf>
    <xf numFmtId="183" fontId="13" fillId="0" borderId="11" xfId="129" applyNumberFormat="1" applyFont="1" applyBorder="1" applyAlignment="1" applyProtection="1">
      <alignment horizontal="center" vertical="center" wrapText="1"/>
      <protection locked="0"/>
    </xf>
    <xf numFmtId="177" fontId="13" fillId="0" borderId="11" xfId="129" applyNumberFormat="1" applyFont="1" applyBorder="1" applyAlignment="1" applyProtection="1">
      <alignment horizontal="center" vertical="center" wrapText="1"/>
      <protection locked="0"/>
    </xf>
    <xf numFmtId="10" fontId="13" fillId="0" borderId="11" xfId="129" applyNumberFormat="1" applyFont="1" applyBorder="1" applyAlignment="1" applyProtection="1">
      <alignment horizontal="center" vertical="center" wrapText="1"/>
      <protection locked="0"/>
    </xf>
    <xf numFmtId="0" fontId="35" fillId="3" borderId="1" xfId="129" applyFont="1" applyFill="1" applyBorder="1" applyAlignment="1" applyProtection="1">
      <alignment horizontal="center" vertical="center" wrapText="1"/>
      <protection locked="0"/>
    </xf>
    <xf numFmtId="0" fontId="35" fillId="3" borderId="2" xfId="129" applyFont="1" applyFill="1" applyBorder="1" applyAlignment="1" applyProtection="1">
      <alignment horizontal="center" vertical="center" wrapText="1"/>
      <protection locked="0"/>
    </xf>
    <xf numFmtId="178" fontId="10" fillId="0" borderId="0" xfId="129" applyNumberFormat="1" applyFont="1" applyAlignment="1" applyProtection="1">
      <alignment horizontal="right" vertical="center" wrapText="1"/>
      <protection locked="0"/>
    </xf>
    <xf numFmtId="179" fontId="10" fillId="0" borderId="0" xfId="129" applyNumberFormat="1" applyFont="1" applyAlignment="1" applyProtection="1">
      <alignment horizontal="right" vertical="center" wrapText="1"/>
      <protection locked="0"/>
    </xf>
    <xf numFmtId="0" fontId="27" fillId="0" borderId="5" xfId="129" applyFont="1" applyBorder="1" applyAlignment="1" applyProtection="1">
      <alignment horizontal="left" vertical="center" wrapText="1"/>
      <protection locked="0"/>
    </xf>
    <xf numFmtId="0" fontId="27" fillId="0" borderId="12" xfId="129" applyFont="1" applyBorder="1" applyAlignment="1" applyProtection="1">
      <alignment horizontal="left" vertical="center" wrapText="1"/>
      <protection locked="0"/>
    </xf>
    <xf numFmtId="0" fontId="27" fillId="0" borderId="6" xfId="129" applyFont="1" applyBorder="1" applyAlignment="1" applyProtection="1">
      <alignment horizontal="left" vertical="center" wrapText="1"/>
      <protection locked="0"/>
    </xf>
    <xf numFmtId="0" fontId="26" fillId="0" borderId="3" xfId="129" applyFont="1" applyBorder="1" applyAlignment="1" applyProtection="1">
      <alignment horizontal="left" vertical="center"/>
      <protection locked="0"/>
    </xf>
    <xf numFmtId="0" fontId="6" fillId="0" borderId="3" xfId="129" applyFont="1" applyBorder="1" applyAlignment="1" applyProtection="1">
      <alignment horizontal="left" vertical="center"/>
      <protection locked="0"/>
    </xf>
    <xf numFmtId="0" fontId="6" fillId="0" borderId="3" xfId="129" applyFont="1" applyBorder="1" applyAlignment="1" applyProtection="1">
      <alignment horizontal="left" vertical="center" wrapText="1"/>
      <protection locked="0"/>
    </xf>
    <xf numFmtId="0" fontId="28" fillId="0" borderId="3" xfId="129" applyFont="1" applyBorder="1" applyAlignment="1" applyProtection="1">
      <alignment horizontal="center" vertical="center" wrapText="1"/>
      <protection locked="0"/>
    </xf>
    <xf numFmtId="178" fontId="28" fillId="0" borderId="3" xfId="129" applyNumberFormat="1" applyFont="1" applyBorder="1" applyAlignment="1" applyProtection="1">
      <alignment horizontal="center" vertical="center" wrapText="1"/>
      <protection locked="0"/>
    </xf>
    <xf numFmtId="179" fontId="28" fillId="0" borderId="3" xfId="129" applyNumberFormat="1" applyFont="1" applyBorder="1" applyAlignment="1" applyProtection="1">
      <alignment horizontal="center" vertical="center" wrapText="1"/>
      <protection locked="0"/>
    </xf>
    <xf numFmtId="179" fontId="3" fillId="5" borderId="12" xfId="0" applyNumberFormat="1" applyFont="1" applyFill="1" applyBorder="1" applyAlignment="1">
      <alignment horizontal="center" vertical="center" wrapText="1"/>
    </xf>
    <xf numFmtId="179" fontId="3" fillId="5" borderId="6" xfId="0" applyNumberFormat="1" applyFont="1" applyFill="1" applyBorder="1" applyAlignment="1">
      <alignment horizontal="center" vertical="center" wrapText="1"/>
    </xf>
    <xf numFmtId="0" fontId="8" fillId="0" borderId="1" xfId="429" applyNumberFormat="1" applyFont="1" applyFill="1" applyBorder="1" applyAlignment="1" applyProtection="1">
      <alignment horizontal="center" vertical="center" wrapText="1"/>
      <protection locked="0"/>
    </xf>
    <xf numFmtId="0" fontId="8" fillId="0" borderId="2" xfId="429" applyNumberFormat="1" applyFont="1" applyFill="1" applyBorder="1" applyAlignment="1" applyProtection="1">
      <alignment horizontal="center" vertical="center" wrapText="1"/>
      <protection locked="0"/>
    </xf>
    <xf numFmtId="0" fontId="10" fillId="0" borderId="2" xfId="129" applyFont="1" applyBorder="1" applyAlignment="1" applyProtection="1">
      <alignment horizontal="center" vertical="center" wrapText="1"/>
      <protection locked="0"/>
    </xf>
    <xf numFmtId="49" fontId="10" fillId="0" borderId="2" xfId="129" applyNumberFormat="1" applyFont="1" applyBorder="1" applyAlignment="1" applyProtection="1">
      <alignment horizontal="center" vertical="center" wrapText="1"/>
      <protection locked="0"/>
    </xf>
    <xf numFmtId="49" fontId="8" fillId="0" borderId="1" xfId="429" applyNumberFormat="1" applyFont="1" applyFill="1" applyBorder="1" applyAlignment="1" applyProtection="1">
      <alignment horizontal="center" vertical="center" wrapText="1"/>
      <protection locked="0"/>
    </xf>
    <xf numFmtId="49" fontId="10" fillId="0" borderId="2" xfId="429" applyNumberFormat="1" applyFont="1" applyFill="1" applyBorder="1" applyAlignment="1" applyProtection="1">
      <alignment horizontal="center" vertical="center" wrapText="1"/>
      <protection locked="0"/>
    </xf>
    <xf numFmtId="49" fontId="8" fillId="0" borderId="2" xfId="429" applyNumberFormat="1" applyFont="1" applyFill="1" applyBorder="1" applyAlignment="1" applyProtection="1">
      <alignment horizontal="center" vertical="center" wrapText="1"/>
      <protection locked="0"/>
    </xf>
    <xf numFmtId="178" fontId="8" fillId="0" borderId="1" xfId="129" applyNumberFormat="1" applyFont="1" applyBorder="1" applyAlignment="1" applyProtection="1">
      <alignment horizontal="center" vertical="center" wrapText="1"/>
      <protection locked="0"/>
    </xf>
    <xf numFmtId="178" fontId="8" fillId="0" borderId="2" xfId="129" applyNumberFormat="1" applyFont="1" applyBorder="1" applyAlignment="1" applyProtection="1">
      <alignment horizontal="center" vertical="center" wrapText="1"/>
      <protection locked="0"/>
    </xf>
    <xf numFmtId="0" fontId="3" fillId="5" borderId="3" xfId="0" applyFont="1" applyFill="1" applyBorder="1" applyAlignment="1">
      <alignment horizontal="center" vertical="center" wrapText="1"/>
    </xf>
    <xf numFmtId="0" fontId="3" fillId="5" borderId="7" xfId="0" applyFont="1" applyFill="1" applyBorder="1" applyAlignment="1">
      <alignment horizontal="center" vertical="center" wrapText="1"/>
    </xf>
    <xf numFmtId="0" fontId="3" fillId="5" borderId="10" xfId="0" applyFont="1" applyFill="1" applyBorder="1" applyAlignment="1">
      <alignment horizontal="center" vertical="center" wrapText="1"/>
    </xf>
    <xf numFmtId="178" fontId="3" fillId="5" borderId="3" xfId="0" applyNumberFormat="1" applyFont="1" applyFill="1" applyBorder="1" applyAlignment="1">
      <alignment horizontal="center" vertical="center" wrapText="1"/>
    </xf>
    <xf numFmtId="10" fontId="3" fillId="5" borderId="3" xfId="0" applyNumberFormat="1" applyFont="1" applyFill="1" applyBorder="1" applyAlignment="1">
      <alignment horizontal="center" vertical="center" wrapText="1"/>
    </xf>
    <xf numFmtId="179" fontId="3" fillId="5" borderId="3" xfId="0" applyNumberFormat="1" applyFont="1" applyFill="1" applyBorder="1" applyAlignment="1">
      <alignment horizontal="center" vertical="center" wrapText="1"/>
    </xf>
    <xf numFmtId="0" fontId="10" fillId="3" borderId="2" xfId="129" applyFont="1" applyFill="1" applyBorder="1" applyAlignment="1" applyProtection="1">
      <alignment horizontal="center" vertical="center" wrapText="1"/>
      <protection locked="0"/>
    </xf>
    <xf numFmtId="0" fontId="8" fillId="0" borderId="1" xfId="429" applyFont="1" applyFill="1" applyBorder="1" applyAlignment="1" applyProtection="1">
      <alignment horizontal="center" vertical="center" wrapText="1" shrinkToFit="1"/>
      <protection locked="0"/>
    </xf>
    <xf numFmtId="0" fontId="10" fillId="0" borderId="2" xfId="429" applyFont="1" applyFill="1" applyBorder="1" applyAlignment="1" applyProtection="1">
      <alignment horizontal="center" vertical="center" wrapText="1" shrinkToFit="1"/>
      <protection locked="0"/>
    </xf>
    <xf numFmtId="0" fontId="2" fillId="0" borderId="5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2" fillId="0" borderId="19" xfId="0" applyFont="1" applyBorder="1" applyAlignment="1">
      <alignment horizontal="center" vertical="center"/>
    </xf>
    <xf numFmtId="0" fontId="2" fillId="0" borderId="21" xfId="588" applyNumberFormat="1" applyFont="1" applyBorder="1" applyAlignment="1" applyProtection="1">
      <alignment horizontal="center" vertical="center" wrapText="1"/>
    </xf>
    <xf numFmtId="0" fontId="2" fillId="0" borderId="22" xfId="0" applyFont="1" applyBorder="1" applyAlignment="1">
      <alignment horizontal="center" vertical="center" wrapText="1"/>
    </xf>
    <xf numFmtId="0" fontId="2" fillId="0" borderId="23" xfId="0" applyFont="1" applyBorder="1" applyAlignment="1">
      <alignment horizontal="center" vertical="center" wrapText="1"/>
    </xf>
    <xf numFmtId="0" fontId="2" fillId="0" borderId="16" xfId="0" applyFont="1" applyBorder="1" applyAlignment="1">
      <alignment horizontal="center" vertical="center"/>
    </xf>
    <xf numFmtId="0" fontId="2" fillId="0" borderId="17" xfId="0" applyFont="1" applyBorder="1" applyAlignment="1">
      <alignment horizontal="center" vertical="center"/>
    </xf>
    <xf numFmtId="0" fontId="2" fillId="0" borderId="20" xfId="588" applyNumberFormat="1" applyFont="1" applyBorder="1" applyAlignment="1" applyProtection="1">
      <alignment horizontal="center" vertical="center" wrapText="1"/>
    </xf>
    <xf numFmtId="0" fontId="2" fillId="0" borderId="2" xfId="588" applyNumberFormat="1" applyFont="1" applyBorder="1" applyAlignment="1" applyProtection="1">
      <alignment horizontal="center" vertical="center" wrapText="1"/>
    </xf>
    <xf numFmtId="49" fontId="2" fillId="0" borderId="20" xfId="588" applyNumberFormat="1" applyFont="1" applyBorder="1" applyAlignment="1" applyProtection="1">
      <alignment horizontal="center" vertical="center" wrapText="1"/>
    </xf>
    <xf numFmtId="49" fontId="2" fillId="0" borderId="2" xfId="588" applyNumberFormat="1" applyFont="1" applyBorder="1" applyAlignment="1" applyProtection="1">
      <alignment horizontal="center" vertical="center" wrapText="1"/>
    </xf>
    <xf numFmtId="0" fontId="2" fillId="0" borderId="20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187" fontId="2" fillId="0" borderId="20" xfId="0" applyNumberFormat="1" applyFont="1" applyBorder="1" applyAlignment="1">
      <alignment horizontal="center" vertical="center" wrapText="1"/>
    </xf>
    <xf numFmtId="187" fontId="2" fillId="0" borderId="2" xfId="0" applyNumberFormat="1" applyFont="1" applyBorder="1" applyAlignment="1">
      <alignment horizontal="center" vertical="center" wrapText="1"/>
    </xf>
    <xf numFmtId="182" fontId="24" fillId="5" borderId="1" xfId="175" applyNumberFormat="1" applyFont="1" applyFill="1" applyBorder="1" applyAlignment="1">
      <alignment horizontal="center" vertical="center" wrapText="1"/>
    </xf>
    <xf numFmtId="182" fontId="24" fillId="5" borderId="2" xfId="175" applyNumberFormat="1" applyFont="1" applyFill="1" applyBorder="1" applyAlignment="1">
      <alignment horizontal="center" vertical="center" wrapText="1"/>
    </xf>
    <xf numFmtId="10" fontId="24" fillId="5" borderId="1" xfId="175" applyNumberFormat="1" applyFont="1" applyFill="1" applyBorder="1" applyAlignment="1">
      <alignment horizontal="center" vertical="center" wrapText="1"/>
    </xf>
    <xf numFmtId="10" fontId="24" fillId="5" borderId="2" xfId="175" applyNumberFormat="1" applyFont="1" applyFill="1" applyBorder="1" applyAlignment="1">
      <alignment horizontal="center" vertical="center" wrapText="1"/>
    </xf>
    <xf numFmtId="176" fontId="24" fillId="5" borderId="1" xfId="175" applyNumberFormat="1" applyFont="1" applyFill="1" applyBorder="1" applyAlignment="1">
      <alignment horizontal="center" vertical="center" wrapText="1"/>
    </xf>
    <xf numFmtId="176" fontId="24" fillId="5" borderId="2" xfId="175" applyNumberFormat="1" applyFont="1" applyFill="1" applyBorder="1" applyAlignment="1">
      <alignment horizontal="center" vertical="center" wrapText="1"/>
    </xf>
    <xf numFmtId="178" fontId="24" fillId="5" borderId="1" xfId="175" applyNumberFormat="1" applyFont="1" applyFill="1" applyBorder="1" applyAlignment="1">
      <alignment horizontal="center" vertical="center" wrapText="1"/>
    </xf>
    <xf numFmtId="178" fontId="24" fillId="5" borderId="2" xfId="175" applyNumberFormat="1" applyFont="1" applyFill="1" applyBorder="1" applyAlignment="1">
      <alignment horizontal="center" vertical="center" wrapText="1"/>
    </xf>
    <xf numFmtId="182" fontId="106" fillId="0" borderId="1" xfId="0" applyNumberFormat="1" applyFont="1" applyBorder="1" applyAlignment="1">
      <alignment horizontal="center" vertical="center"/>
    </xf>
    <xf numFmtId="182" fontId="106" fillId="0" borderId="2" xfId="0" applyNumberFormat="1" applyFont="1" applyBorder="1" applyAlignment="1">
      <alignment horizontal="center" vertical="center"/>
    </xf>
    <xf numFmtId="0" fontId="106" fillId="0" borderId="1" xfId="0" applyFont="1" applyBorder="1" applyAlignment="1">
      <alignment horizontal="center" vertical="center"/>
    </xf>
    <xf numFmtId="0" fontId="106" fillId="0" borderId="2" xfId="0" applyFont="1" applyBorder="1" applyAlignment="1">
      <alignment horizontal="center" vertical="center"/>
    </xf>
    <xf numFmtId="182" fontId="106" fillId="0" borderId="3" xfId="0" applyNumberFormat="1" applyFont="1" applyBorder="1" applyAlignment="1">
      <alignment horizontal="center" vertical="center"/>
    </xf>
    <xf numFmtId="0" fontId="106" fillId="0" borderId="3" xfId="0" applyFont="1" applyBorder="1" applyAlignment="1">
      <alignment horizontal="center" vertical="center"/>
    </xf>
    <xf numFmtId="0" fontId="53" fillId="0" borderId="3" xfId="0" applyFont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180" fontId="19" fillId="0" borderId="1" xfId="129" applyNumberFormat="1" applyFont="1" applyBorder="1" applyAlignment="1" applyProtection="1">
      <alignment horizontal="center" vertical="center" wrapText="1"/>
      <protection locked="0"/>
    </xf>
    <xf numFmtId="180" fontId="19" fillId="0" borderId="2" xfId="129" applyNumberFormat="1" applyFont="1" applyBorder="1" applyAlignment="1" applyProtection="1">
      <alignment horizontal="center" vertical="center" wrapText="1"/>
      <protection locked="0"/>
    </xf>
    <xf numFmtId="178" fontId="19" fillId="0" borderId="1" xfId="129" applyNumberFormat="1" applyFont="1" applyBorder="1" applyAlignment="1" applyProtection="1">
      <alignment horizontal="center" vertical="center" wrapText="1"/>
      <protection locked="0"/>
    </xf>
    <xf numFmtId="178" fontId="19" fillId="0" borderId="2" xfId="129" applyNumberFormat="1" applyFont="1" applyBorder="1" applyAlignment="1" applyProtection="1">
      <alignment horizontal="center" vertical="center" wrapText="1"/>
      <protection locked="0"/>
    </xf>
    <xf numFmtId="43" fontId="19" fillId="0" borderId="1" xfId="975" applyFont="1" applyFill="1" applyBorder="1" applyAlignment="1" applyProtection="1">
      <alignment horizontal="center" vertical="center" wrapText="1"/>
      <protection locked="0"/>
    </xf>
    <xf numFmtId="43" fontId="19" fillId="0" borderId="2" xfId="975" applyFont="1" applyFill="1" applyBorder="1" applyAlignment="1" applyProtection="1">
      <alignment horizontal="center" vertical="center" wrapText="1"/>
      <protection locked="0"/>
    </xf>
    <xf numFmtId="0" fontId="22" fillId="0" borderId="1" xfId="129" applyFont="1" applyBorder="1" applyAlignment="1" applyProtection="1">
      <alignment horizontal="center" vertical="center" wrapText="1"/>
      <protection locked="0"/>
    </xf>
    <xf numFmtId="0" fontId="22" fillId="0" borderId="2" xfId="129" applyFont="1" applyBorder="1" applyAlignment="1" applyProtection="1">
      <alignment horizontal="center" vertical="center" wrapText="1"/>
      <protection locked="0"/>
    </xf>
    <xf numFmtId="0" fontId="19" fillId="0" borderId="1" xfId="129" applyFont="1" applyBorder="1" applyAlignment="1" applyProtection="1">
      <alignment horizontal="center" vertical="center" wrapText="1"/>
      <protection locked="0"/>
    </xf>
    <xf numFmtId="0" fontId="19" fillId="0" borderId="2" xfId="129" applyFont="1" applyBorder="1" applyAlignment="1" applyProtection="1">
      <alignment horizontal="center" vertical="center" wrapText="1"/>
      <protection locked="0"/>
    </xf>
    <xf numFmtId="178" fontId="4" fillId="3" borderId="3" xfId="129" applyNumberFormat="1" applyFont="1" applyFill="1" applyBorder="1" applyAlignment="1" applyProtection="1">
      <alignment horizontal="center" vertical="center" wrapText="1"/>
      <protection locked="0"/>
    </xf>
    <xf numFmtId="0" fontId="16" fillId="0" borderId="3" xfId="16" applyNumberFormat="1" applyFont="1" applyFill="1" applyBorder="1" applyAlignment="1" applyProtection="1">
      <alignment horizontal="center" vertical="center" wrapText="1"/>
      <protection locked="0"/>
    </xf>
    <xf numFmtId="0" fontId="19" fillId="0" borderId="3" xfId="974" applyFont="1" applyBorder="1" applyAlignment="1">
      <alignment horizontal="center" vertical="center" wrapText="1"/>
    </xf>
    <xf numFmtId="177" fontId="19" fillId="0" borderId="5" xfId="974" applyNumberFormat="1" applyFont="1" applyBorder="1" applyAlignment="1">
      <alignment horizontal="center" vertical="center" wrapText="1"/>
    </xf>
    <xf numFmtId="177" fontId="19" fillId="0" borderId="12" xfId="974" applyNumberFormat="1" applyFont="1" applyBorder="1" applyAlignment="1">
      <alignment horizontal="center" vertical="center" wrapText="1"/>
    </xf>
    <xf numFmtId="177" fontId="19" fillId="0" borderId="6" xfId="974" applyNumberFormat="1" applyFont="1" applyBorder="1" applyAlignment="1">
      <alignment horizontal="center" vertical="center" wrapText="1"/>
    </xf>
    <xf numFmtId="177" fontId="19" fillId="0" borderId="3" xfId="974" applyNumberFormat="1" applyFont="1" applyBorder="1" applyAlignment="1">
      <alignment horizontal="center" vertical="center" wrapText="1"/>
    </xf>
    <xf numFmtId="10" fontId="19" fillId="0" borderId="3" xfId="974" applyNumberFormat="1" applyFont="1" applyBorder="1" applyAlignment="1">
      <alignment horizontal="center" vertical="center" wrapText="1"/>
    </xf>
    <xf numFmtId="179" fontId="19" fillId="0" borderId="3" xfId="974" applyNumberFormat="1" applyFont="1" applyBorder="1" applyAlignment="1">
      <alignment horizontal="center" vertical="center" wrapText="1"/>
    </xf>
    <xf numFmtId="178" fontId="19" fillId="0" borderId="3" xfId="974" applyNumberFormat="1" applyFont="1" applyBorder="1" applyAlignment="1">
      <alignment horizontal="center" vertical="center" wrapText="1"/>
    </xf>
    <xf numFmtId="0" fontId="13" fillId="0" borderId="13" xfId="129" applyFont="1" applyBorder="1" applyAlignment="1" applyProtection="1">
      <alignment horizontal="center" vertical="center" wrapText="1"/>
      <protection locked="0"/>
    </xf>
    <xf numFmtId="0" fontId="13" fillId="0" borderId="14" xfId="129" applyFont="1" applyBorder="1" applyAlignment="1" applyProtection="1">
      <alignment horizontal="center" vertical="center" wrapText="1"/>
      <protection locked="0"/>
    </xf>
    <xf numFmtId="0" fontId="13" fillId="0" borderId="15" xfId="129" applyFont="1" applyBorder="1" applyAlignment="1" applyProtection="1">
      <alignment horizontal="center" vertical="center" wrapText="1"/>
      <protection locked="0"/>
    </xf>
    <xf numFmtId="0" fontId="5" fillId="0" borderId="35" xfId="590" applyFont="1" applyBorder="1" applyAlignment="1">
      <alignment horizontal="center" vertical="center" wrapText="1"/>
    </xf>
    <xf numFmtId="0" fontId="5" fillId="0" borderId="18" xfId="590" applyFont="1" applyBorder="1" applyAlignment="1">
      <alignment horizontal="center" vertical="center" wrapText="1"/>
    </xf>
    <xf numFmtId="0" fontId="5" fillId="0" borderId="37" xfId="590" applyFont="1" applyBorder="1" applyAlignment="1">
      <alignment horizontal="center" vertical="center" wrapText="1"/>
    </xf>
    <xf numFmtId="0" fontId="5" fillId="0" borderId="3" xfId="590" applyFont="1" applyBorder="1" applyAlignment="1">
      <alignment horizontal="center" vertical="center" wrapText="1"/>
    </xf>
    <xf numFmtId="189" fontId="101" fillId="0" borderId="3" xfId="590" applyNumberFormat="1" applyFont="1" applyBorder="1" applyAlignment="1">
      <alignment horizontal="center" vertical="center"/>
    </xf>
    <xf numFmtId="0" fontId="39" fillId="0" borderId="10" xfId="590" applyFont="1" applyBorder="1" applyAlignment="1">
      <alignment horizontal="center" vertical="center"/>
    </xf>
    <xf numFmtId="0" fontId="39" fillId="0" borderId="11" xfId="590" applyFont="1" applyBorder="1" applyAlignment="1">
      <alignment horizontal="center" vertical="center"/>
    </xf>
    <xf numFmtId="0" fontId="99" fillId="6" borderId="5" xfId="973" applyFont="1" applyFill="1" applyBorder="1" applyAlignment="1">
      <alignment horizontal="center" vertical="center" wrapText="1"/>
    </xf>
    <xf numFmtId="0" fontId="99" fillId="6" borderId="6" xfId="973" applyFont="1" applyFill="1" applyBorder="1" applyAlignment="1">
      <alignment horizontal="center" vertical="center" wrapText="1"/>
    </xf>
    <xf numFmtId="0" fontId="99" fillId="6" borderId="1" xfId="973" applyFont="1" applyFill="1" applyBorder="1" applyAlignment="1">
      <alignment horizontal="center" vertical="center" wrapText="1"/>
    </xf>
    <xf numFmtId="0" fontId="99" fillId="6" borderId="25" xfId="973" applyFont="1" applyFill="1" applyBorder="1" applyAlignment="1">
      <alignment horizontal="center" vertical="center" wrapText="1"/>
    </xf>
    <xf numFmtId="0" fontId="99" fillId="6" borderId="3" xfId="973" applyFont="1" applyFill="1" applyBorder="1" applyAlignment="1">
      <alignment horizontal="center" vertical="center" wrapText="1"/>
    </xf>
    <xf numFmtId="189" fontId="101" fillId="0" borderId="21" xfId="590" applyNumberFormat="1" applyFont="1" applyBorder="1" applyAlignment="1">
      <alignment horizontal="center" vertical="center"/>
    </xf>
    <xf numFmtId="189" fontId="101" fillId="0" borderId="38" xfId="590" applyNumberFormat="1" applyFont="1" applyBorder="1" applyAlignment="1">
      <alignment horizontal="center" vertical="center"/>
    </xf>
    <xf numFmtId="189" fontId="5" fillId="0" borderId="36" xfId="590" applyNumberFormat="1" applyFont="1" applyBorder="1" applyAlignment="1">
      <alignment horizontal="center" vertical="center"/>
    </xf>
    <xf numFmtId="189" fontId="5" fillId="0" borderId="24" xfId="590" applyNumberFormat="1" applyFont="1" applyBorder="1" applyAlignment="1">
      <alignment horizontal="center" vertical="center"/>
    </xf>
    <xf numFmtId="189" fontId="5" fillId="0" borderId="39" xfId="590" applyNumberFormat="1" applyFont="1" applyBorder="1" applyAlignment="1">
      <alignment horizontal="center" vertical="center"/>
    </xf>
    <xf numFmtId="0" fontId="99" fillId="6" borderId="12" xfId="973" applyFont="1" applyFill="1" applyBorder="1" applyAlignment="1">
      <alignment horizontal="center" vertical="center" wrapText="1"/>
    </xf>
    <xf numFmtId="0" fontId="39" fillId="0" borderId="15" xfId="590" applyFont="1" applyBorder="1" applyAlignment="1">
      <alignment horizontal="center" vertical="center"/>
    </xf>
    <xf numFmtId="0" fontId="5" fillId="0" borderId="21" xfId="590" applyFont="1" applyBorder="1" applyAlignment="1">
      <alignment horizontal="center" vertical="center" wrapText="1"/>
    </xf>
    <xf numFmtId="0" fontId="5" fillId="0" borderId="38" xfId="590" applyFont="1" applyBorder="1" applyAlignment="1">
      <alignment horizontal="center" vertical="center" wrapText="1"/>
    </xf>
    <xf numFmtId="0" fontId="5" fillId="0" borderId="40" xfId="590" applyFont="1" applyBorder="1" applyAlignment="1">
      <alignment horizontal="center" vertical="center" wrapText="1"/>
    </xf>
    <xf numFmtId="189" fontId="101" fillId="0" borderId="1" xfId="590" applyNumberFormat="1" applyFont="1" applyBorder="1" applyAlignment="1">
      <alignment horizontal="center" vertical="center"/>
    </xf>
    <xf numFmtId="189" fontId="5" fillId="0" borderId="41" xfId="590" applyNumberFormat="1" applyFont="1" applyBorder="1" applyAlignment="1">
      <alignment horizontal="center" vertical="center"/>
    </xf>
    <xf numFmtId="0" fontId="5" fillId="0" borderId="1" xfId="590" applyFont="1" applyBorder="1" applyAlignment="1">
      <alignment horizontal="center" vertical="center" wrapText="1"/>
    </xf>
    <xf numFmtId="0" fontId="4" fillId="0" borderId="3" xfId="129" applyFont="1" applyBorder="1" applyAlignment="1" applyProtection="1">
      <alignment horizontal="center" vertical="center" wrapText="1"/>
      <protection locked="0"/>
    </xf>
    <xf numFmtId="0" fontId="102" fillId="0" borderId="1" xfId="977" applyFont="1" applyBorder="1" applyAlignment="1">
      <alignment horizontal="center" vertical="center" wrapText="1"/>
    </xf>
    <xf numFmtId="0" fontId="102" fillId="0" borderId="2" xfId="977" applyFont="1" applyBorder="1" applyAlignment="1">
      <alignment horizontal="center" vertical="center" wrapText="1"/>
    </xf>
    <xf numFmtId="0" fontId="4" fillId="0" borderId="1" xfId="129" applyFont="1" applyBorder="1" applyAlignment="1" applyProtection="1">
      <alignment horizontal="center" vertical="center" wrapText="1"/>
      <protection locked="0"/>
    </xf>
    <xf numFmtId="0" fontId="4" fillId="0" borderId="2" xfId="129" applyFont="1" applyBorder="1" applyAlignment="1" applyProtection="1">
      <alignment horizontal="center" vertical="center" wrapText="1"/>
      <protection locked="0"/>
    </xf>
    <xf numFmtId="0" fontId="4" fillId="0" borderId="7" xfId="129" applyFont="1" applyBorder="1" applyAlignment="1" applyProtection="1">
      <alignment horizontal="center" vertical="center" wrapText="1"/>
      <protection locked="0"/>
    </xf>
    <xf numFmtId="0" fontId="4" fillId="0" borderId="10" xfId="129" applyFont="1" applyBorder="1" applyAlignment="1" applyProtection="1">
      <alignment horizontal="center" vertical="center" wrapText="1"/>
      <protection locked="0"/>
    </xf>
    <xf numFmtId="0" fontId="102" fillId="0" borderId="3" xfId="977" applyFont="1" applyBorder="1" applyAlignment="1">
      <alignment horizontal="center" vertical="center"/>
    </xf>
    <xf numFmtId="43" fontId="102" fillId="0" borderId="3" xfId="975" applyFont="1" applyFill="1" applyBorder="1" applyAlignment="1">
      <alignment horizontal="center" vertical="center"/>
    </xf>
    <xf numFmtId="180" fontId="4" fillId="3" borderId="3" xfId="129" applyNumberFormat="1" applyFont="1" applyFill="1" applyBorder="1" applyAlignment="1" applyProtection="1">
      <alignment horizontal="center" vertical="center" wrapText="1"/>
      <protection locked="0"/>
    </xf>
    <xf numFmtId="43" fontId="4" fillId="3" borderId="3" xfId="975" applyFont="1" applyFill="1" applyBorder="1" applyAlignment="1" applyProtection="1">
      <alignment horizontal="center" vertical="center" wrapText="1"/>
      <protection locked="0"/>
    </xf>
    <xf numFmtId="180" fontId="19" fillId="3" borderId="1" xfId="129" applyNumberFormat="1" applyFont="1" applyFill="1" applyBorder="1" applyAlignment="1" applyProtection="1">
      <alignment horizontal="center" vertical="center" wrapText="1"/>
      <protection locked="0"/>
    </xf>
    <xf numFmtId="180" fontId="19" fillId="3" borderId="2" xfId="129" applyNumberFormat="1" applyFont="1" applyFill="1" applyBorder="1" applyAlignment="1" applyProtection="1">
      <alignment horizontal="center" vertical="center" wrapText="1"/>
      <protection locked="0"/>
    </xf>
    <xf numFmtId="0" fontId="104" fillId="3" borderId="3" xfId="129" applyFont="1" applyFill="1" applyBorder="1" applyAlignment="1" applyProtection="1">
      <alignment horizontal="center" vertical="center" wrapText="1"/>
      <protection locked="0"/>
    </xf>
    <xf numFmtId="182" fontId="3" fillId="3" borderId="3" xfId="129" applyNumberFormat="1" applyFont="1" applyFill="1" applyBorder="1" applyAlignment="1" applyProtection="1">
      <alignment horizontal="center" vertical="center" wrapText="1"/>
      <protection locked="0"/>
    </xf>
    <xf numFmtId="0" fontId="3" fillId="3" borderId="3" xfId="129" applyFont="1" applyFill="1" applyBorder="1" applyAlignment="1" applyProtection="1">
      <alignment horizontal="center" vertical="center" wrapText="1"/>
      <protection locked="0"/>
    </xf>
    <xf numFmtId="180" fontId="3" fillId="3" borderId="3" xfId="129" applyNumberFormat="1" applyFont="1" applyFill="1" applyBorder="1" applyAlignment="1" applyProtection="1">
      <alignment horizontal="center" vertical="center" wrapText="1"/>
      <protection locked="0"/>
    </xf>
    <xf numFmtId="0" fontId="102" fillId="0" borderId="1" xfId="977" applyFont="1" applyBorder="1" applyAlignment="1">
      <alignment horizontal="center" vertical="center"/>
    </xf>
    <xf numFmtId="0" fontId="102" fillId="0" borderId="2" xfId="977" applyFont="1" applyBorder="1" applyAlignment="1">
      <alignment horizontal="center" vertical="center"/>
    </xf>
    <xf numFmtId="0" fontId="4" fillId="0" borderId="3" xfId="977" applyFont="1" applyBorder="1" applyAlignment="1">
      <alignment horizontal="center" vertical="center" wrapText="1"/>
    </xf>
    <xf numFmtId="178" fontId="4" fillId="0" borderId="3" xfId="977" applyNumberFormat="1" applyFont="1" applyBorder="1" applyAlignment="1">
      <alignment horizontal="center" vertical="center" wrapText="1"/>
    </xf>
    <xf numFmtId="177" fontId="4" fillId="0" borderId="3" xfId="977" applyNumberFormat="1" applyFont="1" applyBorder="1" applyAlignment="1">
      <alignment horizontal="center" vertical="center" wrapText="1"/>
    </xf>
    <xf numFmtId="10" fontId="4" fillId="0" borderId="3" xfId="977" applyNumberFormat="1" applyFont="1" applyBorder="1" applyAlignment="1">
      <alignment horizontal="center" vertical="center" wrapText="1"/>
    </xf>
    <xf numFmtId="179" fontId="4" fillId="0" borderId="3" xfId="977" applyNumberFormat="1" applyFont="1" applyBorder="1" applyAlignment="1">
      <alignment horizontal="center" vertical="center" wrapText="1"/>
    </xf>
  </cellXfs>
  <cellStyles count="979">
    <cellStyle name="_x005f_x000a_mouse.drv=lm 3" xfId="973" xr:uid="{00000000-0005-0000-0000-000000000000}"/>
    <cellStyle name="20% - 强调文字颜色 1 10" xfId="105" xr:uid="{00000000-0005-0000-0000-000001000000}"/>
    <cellStyle name="20% - 强调文字颜色 1 11" xfId="18" xr:uid="{00000000-0005-0000-0000-000002000000}"/>
    <cellStyle name="20% - 强调文字颜色 1 2" xfId="2" xr:uid="{00000000-0005-0000-0000-000003000000}"/>
    <cellStyle name="20% - 强调文字颜色 1 2 2" xfId="107" xr:uid="{00000000-0005-0000-0000-000004000000}"/>
    <cellStyle name="20% - 强调文字颜色 1 2 3" xfId="86" xr:uid="{00000000-0005-0000-0000-000005000000}"/>
    <cellStyle name="20% - 强调文字颜色 1 2 4" xfId="108" xr:uid="{00000000-0005-0000-0000-000006000000}"/>
    <cellStyle name="20% - 强调文字颜色 1 2 5" xfId="112" xr:uid="{00000000-0005-0000-0000-000007000000}"/>
    <cellStyle name="20% - 强调文字颜色 1 3" xfId="95" xr:uid="{00000000-0005-0000-0000-000008000000}"/>
    <cellStyle name="20% - 强调文字颜色 1 4" xfId="89" xr:uid="{00000000-0005-0000-0000-000009000000}"/>
    <cellStyle name="20% - 强调文字颜色 1 5" xfId="84" xr:uid="{00000000-0005-0000-0000-00000A000000}"/>
    <cellStyle name="20% - 强调文字颜色 1 6" xfId="92" xr:uid="{00000000-0005-0000-0000-00000B000000}"/>
    <cellStyle name="20% - 强调文字颜色 1 7" xfId="94" xr:uid="{00000000-0005-0000-0000-00000C000000}"/>
    <cellStyle name="20% - 强调文字颜色 1 8" xfId="100" xr:uid="{00000000-0005-0000-0000-00000D000000}"/>
    <cellStyle name="20% - 强调文字颜色 1 9" xfId="103" xr:uid="{00000000-0005-0000-0000-00000E000000}"/>
    <cellStyle name="20% - 强调文字颜色 2 10" xfId="82" xr:uid="{00000000-0005-0000-0000-00000F000000}"/>
    <cellStyle name="20% - 强调文字颜色 2 11" xfId="118" xr:uid="{00000000-0005-0000-0000-000010000000}"/>
    <cellStyle name="20% - 强调文字颜色 2 2" xfId="119" xr:uid="{00000000-0005-0000-0000-000011000000}"/>
    <cellStyle name="20% - 强调文字颜色 2 2 2" xfId="120" xr:uid="{00000000-0005-0000-0000-000012000000}"/>
    <cellStyle name="20% - 强调文字颜色 2 2 3" xfId="121" xr:uid="{00000000-0005-0000-0000-000013000000}"/>
    <cellStyle name="20% - 强调文字颜色 2 2 4" xfId="122" xr:uid="{00000000-0005-0000-0000-000014000000}"/>
    <cellStyle name="20% - 强调文字颜色 2 2 5" xfId="123" xr:uid="{00000000-0005-0000-0000-000015000000}"/>
    <cellStyle name="20% - 强调文字颜色 2 3" xfId="124" xr:uid="{00000000-0005-0000-0000-000016000000}"/>
    <cellStyle name="20% - 强调文字颜色 2 4" xfId="125" xr:uid="{00000000-0005-0000-0000-000017000000}"/>
    <cellStyle name="20% - 强调文字颜色 2 5" xfId="126" xr:uid="{00000000-0005-0000-0000-000018000000}"/>
    <cellStyle name="20% - 强调文字颜色 2 6" xfId="127" xr:uid="{00000000-0005-0000-0000-000019000000}"/>
    <cellStyle name="20% - 强调文字颜色 2 7" xfId="128" xr:uid="{00000000-0005-0000-0000-00001A000000}"/>
    <cellStyle name="20% - 强调文字颜色 2 8" xfId="130" xr:uid="{00000000-0005-0000-0000-00001B000000}"/>
    <cellStyle name="20% - 强调文字颜色 2 9" xfId="131" xr:uid="{00000000-0005-0000-0000-00001C000000}"/>
    <cellStyle name="20% - 强调文字颜色 3 10" xfId="113" xr:uid="{00000000-0005-0000-0000-00001D000000}"/>
    <cellStyle name="20% - 强调文字颜色 3 11" xfId="134" xr:uid="{00000000-0005-0000-0000-00001E000000}"/>
    <cellStyle name="20% - 强调文字颜色 3 2" xfId="137" xr:uid="{00000000-0005-0000-0000-00001F000000}"/>
    <cellStyle name="20% - 强调文字颜色 3 2 2" xfId="138" xr:uid="{00000000-0005-0000-0000-000020000000}"/>
    <cellStyle name="20% - 强调文字颜色 3 2 3" xfId="140" xr:uid="{00000000-0005-0000-0000-000021000000}"/>
    <cellStyle name="20% - 强调文字颜色 3 2 4" xfId="141" xr:uid="{00000000-0005-0000-0000-000022000000}"/>
    <cellStyle name="20% - 强调文字颜色 3 2 5" xfId="142" xr:uid="{00000000-0005-0000-0000-000023000000}"/>
    <cellStyle name="20% - 强调文字颜色 3 3" xfId="61" xr:uid="{00000000-0005-0000-0000-000024000000}"/>
    <cellStyle name="20% - 强调文字颜色 3 4" xfId="146" xr:uid="{00000000-0005-0000-0000-000025000000}"/>
    <cellStyle name="20% - 强调文字颜色 3 5" xfId="149" xr:uid="{00000000-0005-0000-0000-000026000000}"/>
    <cellStyle name="20% - 强调文字颜色 3 6" xfId="152" xr:uid="{00000000-0005-0000-0000-000027000000}"/>
    <cellStyle name="20% - 强调文字颜色 3 7" xfId="155" xr:uid="{00000000-0005-0000-0000-000028000000}"/>
    <cellStyle name="20% - 强调文字颜色 3 8" xfId="158" xr:uid="{00000000-0005-0000-0000-000029000000}"/>
    <cellStyle name="20% - 强调文字颜色 3 9" xfId="161" xr:uid="{00000000-0005-0000-0000-00002A000000}"/>
    <cellStyle name="20% - 强调文字颜色 4 10" xfId="166" xr:uid="{00000000-0005-0000-0000-00002B000000}"/>
    <cellStyle name="20% - 强调文字颜色 4 11" xfId="170" xr:uid="{00000000-0005-0000-0000-00002C000000}"/>
    <cellStyle name="20% - 强调文字颜色 4 2" xfId="176" xr:uid="{00000000-0005-0000-0000-00002D000000}"/>
    <cellStyle name="20% - 强调文字颜色 4 2 2" xfId="180" xr:uid="{00000000-0005-0000-0000-00002E000000}"/>
    <cellStyle name="20% - 强调文字颜色 4 2 3" xfId="185" xr:uid="{00000000-0005-0000-0000-00002F000000}"/>
    <cellStyle name="20% - 强调文字颜色 4 2 4" xfId="187" xr:uid="{00000000-0005-0000-0000-000030000000}"/>
    <cellStyle name="20% - 强调文字颜色 4 2 5" xfId="189" xr:uid="{00000000-0005-0000-0000-000031000000}"/>
    <cellStyle name="20% - 强调文字颜色 4 3" xfId="190" xr:uid="{00000000-0005-0000-0000-000032000000}"/>
    <cellStyle name="20% - 强调文字颜色 4 4" xfId="194" xr:uid="{00000000-0005-0000-0000-000033000000}"/>
    <cellStyle name="20% - 强调文字颜色 4 5" xfId="22" xr:uid="{00000000-0005-0000-0000-000034000000}"/>
    <cellStyle name="20% - 强调文字颜色 4 6" xfId="198" xr:uid="{00000000-0005-0000-0000-000035000000}"/>
    <cellStyle name="20% - 强调文字颜色 4 7" xfId="203" xr:uid="{00000000-0005-0000-0000-000036000000}"/>
    <cellStyle name="20% - 强调文字颜色 4 8" xfId="208" xr:uid="{00000000-0005-0000-0000-000037000000}"/>
    <cellStyle name="20% - 强调文字颜色 4 9" xfId="212" xr:uid="{00000000-0005-0000-0000-000038000000}"/>
    <cellStyle name="20% - 强调文字颜色 5 10" xfId="213" xr:uid="{00000000-0005-0000-0000-000039000000}"/>
    <cellStyle name="20% - 强调文字颜色 5 11" xfId="215" xr:uid="{00000000-0005-0000-0000-00003A000000}"/>
    <cellStyle name="20% - 强调文字颜色 5 2" xfId="216" xr:uid="{00000000-0005-0000-0000-00003B000000}"/>
    <cellStyle name="20% - 强调文字颜色 5 2 2" xfId="220" xr:uid="{00000000-0005-0000-0000-00003C000000}"/>
    <cellStyle name="20% - 强调文字颜色 5 2 3" xfId="223" xr:uid="{00000000-0005-0000-0000-00003D000000}"/>
    <cellStyle name="20% - 强调文字颜色 5 2 4" xfId="226" xr:uid="{00000000-0005-0000-0000-00003E000000}"/>
    <cellStyle name="20% - 强调文字颜色 5 2 5" xfId="229" xr:uid="{00000000-0005-0000-0000-00003F000000}"/>
    <cellStyle name="20% - 强调文字颜色 5 3" xfId="230" xr:uid="{00000000-0005-0000-0000-000040000000}"/>
    <cellStyle name="20% - 强调文字颜色 5 4" xfId="233" xr:uid="{00000000-0005-0000-0000-000041000000}"/>
    <cellStyle name="20% - 强调文字颜色 5 5" xfId="237" xr:uid="{00000000-0005-0000-0000-000042000000}"/>
    <cellStyle name="20% - 强调文字颜色 5 6" xfId="240" xr:uid="{00000000-0005-0000-0000-000043000000}"/>
    <cellStyle name="20% - 强调文字颜色 5 7" xfId="242" xr:uid="{00000000-0005-0000-0000-000044000000}"/>
    <cellStyle name="20% - 强调文字颜色 5 8" xfId="244" xr:uid="{00000000-0005-0000-0000-000045000000}"/>
    <cellStyle name="20% - 强调文字颜色 5 9" xfId="246" xr:uid="{00000000-0005-0000-0000-000046000000}"/>
    <cellStyle name="20% - 强调文字颜色 6 10" xfId="248" xr:uid="{00000000-0005-0000-0000-000047000000}"/>
    <cellStyle name="20% - 强调文字颜色 6 11" xfId="249" xr:uid="{00000000-0005-0000-0000-000048000000}"/>
    <cellStyle name="20% - 强调文字颜色 6 2" xfId="253" xr:uid="{00000000-0005-0000-0000-000049000000}"/>
    <cellStyle name="20% - 强调文字颜色 6 2 2" xfId="256" xr:uid="{00000000-0005-0000-0000-00004A000000}"/>
    <cellStyle name="20% - 强调文字颜色 6 2 3" xfId="259" xr:uid="{00000000-0005-0000-0000-00004B000000}"/>
    <cellStyle name="20% - 强调文字颜色 6 2 4" xfId="262" xr:uid="{00000000-0005-0000-0000-00004C000000}"/>
    <cellStyle name="20% - 强调文字颜色 6 2 5" xfId="264" xr:uid="{00000000-0005-0000-0000-00004D000000}"/>
    <cellStyle name="20% - 强调文字颜色 6 3" xfId="265" xr:uid="{00000000-0005-0000-0000-00004E000000}"/>
    <cellStyle name="20% - 强调文字颜色 6 4" xfId="268" xr:uid="{00000000-0005-0000-0000-00004F000000}"/>
    <cellStyle name="20% - 强调文字颜色 6 5" xfId="270" xr:uid="{00000000-0005-0000-0000-000050000000}"/>
    <cellStyle name="20% - 强调文字颜色 6 6" xfId="273" xr:uid="{00000000-0005-0000-0000-000051000000}"/>
    <cellStyle name="20% - 强调文字颜色 6 7" xfId="276" xr:uid="{00000000-0005-0000-0000-000052000000}"/>
    <cellStyle name="20% - 强调文字颜色 6 8" xfId="279" xr:uid="{00000000-0005-0000-0000-000053000000}"/>
    <cellStyle name="20% - 强调文字颜色 6 9" xfId="282" xr:uid="{00000000-0005-0000-0000-000054000000}"/>
    <cellStyle name="40% - 强调文字颜色 1 10" xfId="284" xr:uid="{00000000-0005-0000-0000-000055000000}"/>
    <cellStyle name="40% - 强调文字颜色 1 11" xfId="288" xr:uid="{00000000-0005-0000-0000-000056000000}"/>
    <cellStyle name="40% - 强调文字颜色 1 2" xfId="289" xr:uid="{00000000-0005-0000-0000-000057000000}"/>
    <cellStyle name="40% - 强调文字颜色 1 2 2" xfId="290" xr:uid="{00000000-0005-0000-0000-000058000000}"/>
    <cellStyle name="40% - 强调文字颜色 1 2 3" xfId="291" xr:uid="{00000000-0005-0000-0000-000059000000}"/>
    <cellStyle name="40% - 强调文字颜色 1 2 4" xfId="292" xr:uid="{00000000-0005-0000-0000-00005A000000}"/>
    <cellStyle name="40% - 强调文字颜色 1 2 5" xfId="293" xr:uid="{00000000-0005-0000-0000-00005B000000}"/>
    <cellStyle name="40% - 强调文字颜色 1 3" xfId="294" xr:uid="{00000000-0005-0000-0000-00005C000000}"/>
    <cellStyle name="40% - 强调文字颜色 1 4" xfId="295" xr:uid="{00000000-0005-0000-0000-00005D000000}"/>
    <cellStyle name="40% - 强调文字颜色 1 5" xfId="296" xr:uid="{00000000-0005-0000-0000-00005E000000}"/>
    <cellStyle name="40% - 强调文字颜色 1 6" xfId="297" xr:uid="{00000000-0005-0000-0000-00005F000000}"/>
    <cellStyle name="40% - 强调文字颜色 1 7" xfId="298" xr:uid="{00000000-0005-0000-0000-000060000000}"/>
    <cellStyle name="40% - 强调文字颜色 1 8" xfId="299" xr:uid="{00000000-0005-0000-0000-000061000000}"/>
    <cellStyle name="40% - 强调文字颜色 1 9" xfId="300" xr:uid="{00000000-0005-0000-0000-000062000000}"/>
    <cellStyle name="40% - 强调文字颜色 2 10" xfId="302" xr:uid="{00000000-0005-0000-0000-000063000000}"/>
    <cellStyle name="40% - 强调文字颜色 2 11" xfId="106" xr:uid="{00000000-0005-0000-0000-000064000000}"/>
    <cellStyle name="40% - 强调文字颜色 2 2" xfId="88" xr:uid="{00000000-0005-0000-0000-000065000000}"/>
    <cellStyle name="40% - 强调文字颜色 2 2 2" xfId="307" xr:uid="{00000000-0005-0000-0000-000066000000}"/>
    <cellStyle name="40% - 强调文字颜色 2 2 3" xfId="309" xr:uid="{00000000-0005-0000-0000-000067000000}"/>
    <cellStyle name="40% - 强调文字颜色 2 2 4" xfId="311" xr:uid="{00000000-0005-0000-0000-000068000000}"/>
    <cellStyle name="40% - 强调文字颜色 2 2 5" xfId="312" xr:uid="{00000000-0005-0000-0000-000069000000}"/>
    <cellStyle name="40% - 强调文字颜色 2 3" xfId="111" xr:uid="{00000000-0005-0000-0000-00006A000000}"/>
    <cellStyle name="40% - 强调文字颜色 2 4" xfId="115" xr:uid="{00000000-0005-0000-0000-00006B000000}"/>
    <cellStyle name="40% - 强调文字颜色 2 5" xfId="132" xr:uid="{00000000-0005-0000-0000-00006C000000}"/>
    <cellStyle name="40% - 强调文字颜色 2 6" xfId="313" xr:uid="{00000000-0005-0000-0000-00006D000000}"/>
    <cellStyle name="40% - 强调文字颜色 2 7" xfId="314" xr:uid="{00000000-0005-0000-0000-00006E000000}"/>
    <cellStyle name="40% - 强调文字颜色 2 8" xfId="315" xr:uid="{00000000-0005-0000-0000-00006F000000}"/>
    <cellStyle name="40% - 强调文字颜色 2 9" xfId="316" xr:uid="{00000000-0005-0000-0000-000070000000}"/>
    <cellStyle name="40% - 强调文字颜色 3 10" xfId="34" xr:uid="{00000000-0005-0000-0000-000071000000}"/>
    <cellStyle name="40% - 强调文字颜色 3 11" xfId="83" xr:uid="{00000000-0005-0000-0000-000072000000}"/>
    <cellStyle name="40% - 强调文字颜色 3 2" xfId="317" xr:uid="{00000000-0005-0000-0000-000073000000}"/>
    <cellStyle name="40% - 强调文字颜色 3 2 2" xfId="318" xr:uid="{00000000-0005-0000-0000-000074000000}"/>
    <cellStyle name="40% - 强调文字颜色 3 2 3" xfId="320" xr:uid="{00000000-0005-0000-0000-000075000000}"/>
    <cellStyle name="40% - 强调文字颜色 3 2 4" xfId="321" xr:uid="{00000000-0005-0000-0000-000076000000}"/>
    <cellStyle name="40% - 强调文字颜色 3 2 5" xfId="322" xr:uid="{00000000-0005-0000-0000-000077000000}"/>
    <cellStyle name="40% - 强调文字颜色 3 3" xfId="325" xr:uid="{00000000-0005-0000-0000-000078000000}"/>
    <cellStyle name="40% - 强调文字颜色 3 4" xfId="326" xr:uid="{00000000-0005-0000-0000-000079000000}"/>
    <cellStyle name="40% - 强调文字颜色 3 5" xfId="327" xr:uid="{00000000-0005-0000-0000-00007A000000}"/>
    <cellStyle name="40% - 强调文字颜色 3 6" xfId="328" xr:uid="{00000000-0005-0000-0000-00007B000000}"/>
    <cellStyle name="40% - 强调文字颜色 3 7" xfId="329" xr:uid="{00000000-0005-0000-0000-00007C000000}"/>
    <cellStyle name="40% - 强调文字颜色 3 8" xfId="40" xr:uid="{00000000-0005-0000-0000-00007D000000}"/>
    <cellStyle name="40% - 强调文字颜色 3 9" xfId="23" xr:uid="{00000000-0005-0000-0000-00007E000000}"/>
    <cellStyle name="40% - 强调文字颜色 4 10" xfId="109" xr:uid="{00000000-0005-0000-0000-00007F000000}"/>
    <cellStyle name="40% - 强调文字颜色 4 11" xfId="114" xr:uid="{00000000-0005-0000-0000-000080000000}"/>
    <cellStyle name="40% - 强调文字颜色 4 2" xfId="46" xr:uid="{00000000-0005-0000-0000-000081000000}"/>
    <cellStyle name="40% - 强调文字颜色 4 2 2" xfId="330" xr:uid="{00000000-0005-0000-0000-000082000000}"/>
    <cellStyle name="40% - 强调文字颜色 4 2 3" xfId="332" xr:uid="{00000000-0005-0000-0000-000083000000}"/>
    <cellStyle name="40% - 强调文字颜色 4 2 4" xfId="334" xr:uid="{00000000-0005-0000-0000-000084000000}"/>
    <cellStyle name="40% - 强调文字颜色 4 2 5" xfId="336" xr:uid="{00000000-0005-0000-0000-000085000000}"/>
    <cellStyle name="40% - 强调文字颜色 4 3" xfId="339" xr:uid="{00000000-0005-0000-0000-000086000000}"/>
    <cellStyle name="40% - 强调文字颜色 4 4" xfId="255" xr:uid="{00000000-0005-0000-0000-000087000000}"/>
    <cellStyle name="40% - 强调文字颜色 4 5" xfId="257" xr:uid="{00000000-0005-0000-0000-000088000000}"/>
    <cellStyle name="40% - 强调文字颜色 4 6" xfId="260" xr:uid="{00000000-0005-0000-0000-000089000000}"/>
    <cellStyle name="40% - 强调文字颜色 4 7" xfId="263" xr:uid="{00000000-0005-0000-0000-00008A000000}"/>
    <cellStyle name="40% - 强调文字颜色 4 8" xfId="340" xr:uid="{00000000-0005-0000-0000-00008B000000}"/>
    <cellStyle name="40% - 强调文字颜色 4 9" xfId="341" xr:uid="{00000000-0005-0000-0000-00008C000000}"/>
    <cellStyle name="40% - 强调文字颜色 5 10" xfId="343" xr:uid="{00000000-0005-0000-0000-00008D000000}"/>
    <cellStyle name="40% - 强调文字颜色 5 11" xfId="167" xr:uid="{00000000-0005-0000-0000-00008E000000}"/>
    <cellStyle name="40% - 强调文字颜色 5 2" xfId="346" xr:uid="{00000000-0005-0000-0000-00008F000000}"/>
    <cellStyle name="40% - 强调文字颜色 5 2 2" xfId="271" xr:uid="{00000000-0005-0000-0000-000090000000}"/>
    <cellStyle name="40% - 强调文字颜色 5 2 3" xfId="274" xr:uid="{00000000-0005-0000-0000-000091000000}"/>
    <cellStyle name="40% - 强调文字颜色 5 2 4" xfId="277" xr:uid="{00000000-0005-0000-0000-000092000000}"/>
    <cellStyle name="40% - 强调文字颜色 5 2 5" xfId="280" xr:uid="{00000000-0005-0000-0000-000093000000}"/>
    <cellStyle name="40% - 强调文字颜色 5 3" xfId="349" xr:uid="{00000000-0005-0000-0000-000094000000}"/>
    <cellStyle name="40% - 强调文字颜色 5 4" xfId="351" xr:uid="{00000000-0005-0000-0000-000095000000}"/>
    <cellStyle name="40% - 强调文字颜色 5 5" xfId="352" xr:uid="{00000000-0005-0000-0000-000096000000}"/>
    <cellStyle name="40% - 强调文字颜色 5 6" xfId="356" xr:uid="{00000000-0005-0000-0000-000097000000}"/>
    <cellStyle name="40% - 强调文字颜色 5 7" xfId="54" xr:uid="{00000000-0005-0000-0000-000098000000}"/>
    <cellStyle name="40% - 强调文字颜色 5 8" xfId="359" xr:uid="{00000000-0005-0000-0000-000099000000}"/>
    <cellStyle name="40% - 强调文字颜色 5 9" xfId="362" xr:uid="{00000000-0005-0000-0000-00009A000000}"/>
    <cellStyle name="40% - 强调文字颜色 6 10" xfId="363" xr:uid="{00000000-0005-0000-0000-00009B000000}"/>
    <cellStyle name="40% - 强调文字颜色 6 11" xfId="214" xr:uid="{00000000-0005-0000-0000-00009C000000}"/>
    <cellStyle name="40% - 强调文字颜色 6 2" xfId="364" xr:uid="{00000000-0005-0000-0000-00009D000000}"/>
    <cellStyle name="40% - 强调文字颜色 6 2 2" xfId="367" xr:uid="{00000000-0005-0000-0000-00009E000000}"/>
    <cellStyle name="40% - 强调文字颜色 6 2 3" xfId="369" xr:uid="{00000000-0005-0000-0000-00009F000000}"/>
    <cellStyle name="40% - 强调文字颜色 6 2 4" xfId="371" xr:uid="{00000000-0005-0000-0000-0000A0000000}"/>
    <cellStyle name="40% - 强调文字颜色 6 2 5" xfId="373" xr:uid="{00000000-0005-0000-0000-0000A1000000}"/>
    <cellStyle name="40% - 强调文字颜色 6 3" xfId="375" xr:uid="{00000000-0005-0000-0000-0000A2000000}"/>
    <cellStyle name="40% - 强调文字颜色 6 4" xfId="377" xr:uid="{00000000-0005-0000-0000-0000A3000000}"/>
    <cellStyle name="40% - 强调文字颜色 6 5" xfId="55" xr:uid="{00000000-0005-0000-0000-0000A4000000}"/>
    <cellStyle name="40% - 强调文字颜色 6 6" xfId="380" xr:uid="{00000000-0005-0000-0000-0000A5000000}"/>
    <cellStyle name="40% - 强调文字颜色 6 7" xfId="382" xr:uid="{00000000-0005-0000-0000-0000A6000000}"/>
    <cellStyle name="40% - 强调文字颜色 6 8" xfId="384" xr:uid="{00000000-0005-0000-0000-0000A7000000}"/>
    <cellStyle name="40% - 强调文字颜色 6 9" xfId="319" xr:uid="{00000000-0005-0000-0000-0000A8000000}"/>
    <cellStyle name="60% - 强调文字颜色 1 10" xfId="385" xr:uid="{00000000-0005-0000-0000-0000A9000000}"/>
    <cellStyle name="60% - 强调文字颜色 1 11" xfId="7" xr:uid="{00000000-0005-0000-0000-0000AA000000}"/>
    <cellStyle name="60% - 强调文字颜色 1 2" xfId="143" xr:uid="{00000000-0005-0000-0000-0000AB000000}"/>
    <cellStyle name="60% - 强调文字颜色 1 2 2" xfId="386" xr:uid="{00000000-0005-0000-0000-0000AC000000}"/>
    <cellStyle name="60% - 强调文字颜色 1 2 3" xfId="387" xr:uid="{00000000-0005-0000-0000-0000AD000000}"/>
    <cellStyle name="60% - 强调文字颜色 1 2 4" xfId="388" xr:uid="{00000000-0005-0000-0000-0000AE000000}"/>
    <cellStyle name="60% - 强调文字颜色 1 2 5" xfId="389" xr:uid="{00000000-0005-0000-0000-0000AF000000}"/>
    <cellStyle name="60% - 强调文字颜色 1 3" xfId="147" xr:uid="{00000000-0005-0000-0000-0000B0000000}"/>
    <cellStyle name="60% - 强调文字颜色 1 4" xfId="150" xr:uid="{00000000-0005-0000-0000-0000B1000000}"/>
    <cellStyle name="60% - 强调文字颜色 1 5" xfId="153" xr:uid="{00000000-0005-0000-0000-0000B2000000}"/>
    <cellStyle name="60% - 强调文字颜色 1 6" xfId="156" xr:uid="{00000000-0005-0000-0000-0000B3000000}"/>
    <cellStyle name="60% - 强调文字颜色 1 7" xfId="163" xr:uid="{00000000-0005-0000-0000-0000B4000000}"/>
    <cellStyle name="60% - 强调文字颜色 1 8" xfId="304" xr:uid="{00000000-0005-0000-0000-0000B5000000}"/>
    <cellStyle name="60% - 强调文字颜色 1 9" xfId="104" xr:uid="{00000000-0005-0000-0000-0000B6000000}"/>
    <cellStyle name="60% - 强调文字颜色 2 10" xfId="392" xr:uid="{00000000-0005-0000-0000-0000B7000000}"/>
    <cellStyle name="60% - 强调文字颜色 2 11" xfId="285" xr:uid="{00000000-0005-0000-0000-0000B8000000}"/>
    <cellStyle name="60% - 强调文字颜色 2 2" xfId="193" xr:uid="{00000000-0005-0000-0000-0000B9000000}"/>
    <cellStyle name="60% - 强调文字颜色 2 2 2" xfId="31" xr:uid="{00000000-0005-0000-0000-0000BA000000}"/>
    <cellStyle name="60% - 强调文字颜色 2 2 3" xfId="78" xr:uid="{00000000-0005-0000-0000-0000BB000000}"/>
    <cellStyle name="60% - 强调文字颜色 2 2 4" xfId="116" xr:uid="{00000000-0005-0000-0000-0000BC000000}"/>
    <cellStyle name="60% - 强调文字颜色 2 2 5" xfId="393" xr:uid="{00000000-0005-0000-0000-0000BD000000}"/>
    <cellStyle name="60% - 强调文字颜色 2 3" xfId="21" xr:uid="{00000000-0005-0000-0000-0000BE000000}"/>
    <cellStyle name="60% - 强调文字颜色 2 4" xfId="197" xr:uid="{00000000-0005-0000-0000-0000BF000000}"/>
    <cellStyle name="60% - 强调文字颜色 2 5" xfId="202" xr:uid="{00000000-0005-0000-0000-0000C0000000}"/>
    <cellStyle name="60% - 强调文字颜色 2 6" xfId="207" xr:uid="{00000000-0005-0000-0000-0000C1000000}"/>
    <cellStyle name="60% - 强调文字颜色 2 7" xfId="211" xr:uid="{00000000-0005-0000-0000-0000C2000000}"/>
    <cellStyle name="60% - 强调文字颜色 2 8" xfId="396" xr:uid="{00000000-0005-0000-0000-0000C3000000}"/>
    <cellStyle name="60% - 强调文字颜色 2 9" xfId="400" xr:uid="{00000000-0005-0000-0000-0000C4000000}"/>
    <cellStyle name="60% - 强调文字颜色 3 10" xfId="162" xr:uid="{00000000-0005-0000-0000-0000C5000000}"/>
    <cellStyle name="60% - 强调文字颜色 3 11" xfId="303" xr:uid="{00000000-0005-0000-0000-0000C6000000}"/>
    <cellStyle name="60% - 强调文字颜色 3 2" xfId="232" xr:uid="{00000000-0005-0000-0000-0000C7000000}"/>
    <cellStyle name="60% - 强调文字颜色 3 2 2" xfId="402" xr:uid="{00000000-0005-0000-0000-0000C8000000}"/>
    <cellStyle name="60% - 强调文字颜色 3 2 3" xfId="404" xr:uid="{00000000-0005-0000-0000-0000C9000000}"/>
    <cellStyle name="60% - 强调文字颜色 3 2 4" xfId="406" xr:uid="{00000000-0005-0000-0000-0000CA000000}"/>
    <cellStyle name="60% - 强调文字颜色 3 2 5" xfId="409" xr:uid="{00000000-0005-0000-0000-0000CB000000}"/>
    <cellStyle name="60% - 强调文字颜色 3 3" xfId="236" xr:uid="{00000000-0005-0000-0000-0000CC000000}"/>
    <cellStyle name="60% - 强调文字颜色 3 4" xfId="239" xr:uid="{00000000-0005-0000-0000-0000CD000000}"/>
    <cellStyle name="60% - 强调文字颜色 3 5" xfId="241" xr:uid="{00000000-0005-0000-0000-0000CE000000}"/>
    <cellStyle name="60% - 强调文字颜色 3 6" xfId="243" xr:uid="{00000000-0005-0000-0000-0000CF000000}"/>
    <cellStyle name="60% - 强调文字颜色 3 7" xfId="245" xr:uid="{00000000-0005-0000-0000-0000D0000000}"/>
    <cellStyle name="60% - 强调文字颜色 3 8" xfId="410" xr:uid="{00000000-0005-0000-0000-0000D1000000}"/>
    <cellStyle name="60% - 强调文字颜色 3 9" xfId="413" xr:uid="{00000000-0005-0000-0000-0000D2000000}"/>
    <cellStyle name="60% - 强调文字颜色 4 10" xfId="417" xr:uid="{00000000-0005-0000-0000-0000D3000000}"/>
    <cellStyle name="60% - 强调文字颜色 4 11" xfId="35" xr:uid="{00000000-0005-0000-0000-0000D4000000}"/>
    <cellStyle name="60% - 强调文字颜色 4 2" xfId="267" xr:uid="{00000000-0005-0000-0000-0000D5000000}"/>
    <cellStyle name="60% - 强调文字颜色 4 2 2" xfId="378" xr:uid="{00000000-0005-0000-0000-0000D6000000}"/>
    <cellStyle name="60% - 强调文字颜色 4 2 3" xfId="56" xr:uid="{00000000-0005-0000-0000-0000D7000000}"/>
    <cellStyle name="60% - 强调文字颜色 4 2 4" xfId="381" xr:uid="{00000000-0005-0000-0000-0000D8000000}"/>
    <cellStyle name="60% - 强调文字颜色 4 2 5" xfId="383" xr:uid="{00000000-0005-0000-0000-0000D9000000}"/>
    <cellStyle name="60% - 强调文字颜色 4 3" xfId="269" xr:uid="{00000000-0005-0000-0000-0000DA000000}"/>
    <cellStyle name="60% - 强调文字颜色 4 4" xfId="272" xr:uid="{00000000-0005-0000-0000-0000DB000000}"/>
    <cellStyle name="60% - 强调文字颜色 4 5" xfId="275" xr:uid="{00000000-0005-0000-0000-0000DC000000}"/>
    <cellStyle name="60% - 强调文字颜色 4 6" xfId="278" xr:uid="{00000000-0005-0000-0000-0000DD000000}"/>
    <cellStyle name="60% - 强调文字颜色 4 7" xfId="281" xr:uid="{00000000-0005-0000-0000-0000DE000000}"/>
    <cellStyle name="60% - 强调文字颜色 4 8" xfId="179" xr:uid="{00000000-0005-0000-0000-0000DF000000}"/>
    <cellStyle name="60% - 强调文字颜色 4 9" xfId="183" xr:uid="{00000000-0005-0000-0000-0000E0000000}"/>
    <cellStyle name="60% - 强调文字颜色 5 10" xfId="87" xr:uid="{00000000-0005-0000-0000-0000E1000000}"/>
    <cellStyle name="60% - 强调文字颜色 5 11" xfId="110" xr:uid="{00000000-0005-0000-0000-0000E2000000}"/>
    <cellStyle name="60% - 强调文字颜色 5 2" xfId="418" xr:uid="{00000000-0005-0000-0000-0000E3000000}"/>
    <cellStyle name="60% - 强调文字颜色 5 2 2" xfId="420" xr:uid="{00000000-0005-0000-0000-0000E4000000}"/>
    <cellStyle name="60% - 强调文字颜色 5 2 3" xfId="421" xr:uid="{00000000-0005-0000-0000-0000E5000000}"/>
    <cellStyle name="60% - 强调文字颜色 5 2 4" xfId="423" xr:uid="{00000000-0005-0000-0000-0000E6000000}"/>
    <cellStyle name="60% - 强调文字颜色 5 2 5" xfId="425" xr:uid="{00000000-0005-0000-0000-0000E7000000}"/>
    <cellStyle name="60% - 强调文字颜色 5 3" xfId="428" xr:uid="{00000000-0005-0000-0000-0000E8000000}"/>
    <cellStyle name="60% - 强调文字颜色 5 4" xfId="430" xr:uid="{00000000-0005-0000-0000-0000E9000000}"/>
    <cellStyle name="60% - 强调文字颜色 5 5" xfId="431" xr:uid="{00000000-0005-0000-0000-0000EA000000}"/>
    <cellStyle name="60% - 强调文字颜色 5 6" xfId="432" xr:uid="{00000000-0005-0000-0000-0000EB000000}"/>
    <cellStyle name="60% - 强调文字颜色 5 7" xfId="433" xr:uid="{00000000-0005-0000-0000-0000EC000000}"/>
    <cellStyle name="60% - 强调文字颜色 5 8" xfId="436" xr:uid="{00000000-0005-0000-0000-0000ED000000}"/>
    <cellStyle name="60% - 强调文字颜色 5 9" xfId="439" xr:uid="{00000000-0005-0000-0000-0000EE000000}"/>
    <cellStyle name="60% - 强调文字颜色 6 10" xfId="442" xr:uid="{00000000-0005-0000-0000-0000EF000000}"/>
    <cellStyle name="60% - 强调文字颜色 6 11" xfId="344" xr:uid="{00000000-0005-0000-0000-0000F0000000}"/>
    <cellStyle name="60% - 强调文字颜色 6 2" xfId="443" xr:uid="{00000000-0005-0000-0000-0000F1000000}"/>
    <cellStyle name="60% - 强调文字颜色 6 2 2" xfId="444" xr:uid="{00000000-0005-0000-0000-0000F2000000}"/>
    <cellStyle name="60% - 强调文字颜色 6 2 3" xfId="447" xr:uid="{00000000-0005-0000-0000-0000F3000000}"/>
    <cellStyle name="60% - 强调文字颜色 6 2 4" xfId="254" xr:uid="{00000000-0005-0000-0000-0000F4000000}"/>
    <cellStyle name="60% - 强调文字颜色 6 2 5" xfId="266" xr:uid="{00000000-0005-0000-0000-0000F5000000}"/>
    <cellStyle name="60% - 强调文字颜色 6 3" xfId="448" xr:uid="{00000000-0005-0000-0000-0000F6000000}"/>
    <cellStyle name="60% - 强调文字颜色 6 4" xfId="449" xr:uid="{00000000-0005-0000-0000-0000F7000000}"/>
    <cellStyle name="60% - 强调文字颜色 6 5" xfId="450" xr:uid="{00000000-0005-0000-0000-0000F8000000}"/>
    <cellStyle name="60% - 强调文字颜色 6 6" xfId="451" xr:uid="{00000000-0005-0000-0000-0000F9000000}"/>
    <cellStyle name="60% - 强调文字颜色 6 7" xfId="415" xr:uid="{00000000-0005-0000-0000-0000FA000000}"/>
    <cellStyle name="60% - 强调文字颜色 6 8" xfId="32" xr:uid="{00000000-0005-0000-0000-0000FB000000}"/>
    <cellStyle name="60% - 强调文字颜色 6 9" xfId="79" xr:uid="{00000000-0005-0000-0000-0000FC000000}"/>
    <cellStyle name="BOM_Level_1" xfId="324" xr:uid="{00000000-0005-0000-0000-0000FD000000}"/>
    <cellStyle name="BOM_Level_Below3" xfId="16" xr:uid="{00000000-0005-0000-0000-0000FE000000}"/>
    <cellStyle name="BOM_Level_Below3 4" xfId="452" xr:uid="{00000000-0005-0000-0000-0000FF000000}"/>
    <cellStyle name="BOM_Level_Below3 4 2" xfId="429" xr:uid="{00000000-0005-0000-0000-000000010000}"/>
    <cellStyle name="BOM_Level_Below3 5" xfId="453" xr:uid="{00000000-0005-0000-0000-000001010000}"/>
    <cellStyle name="Normal_Rag6Idx" xfId="427" xr:uid="{00000000-0005-0000-0000-000002010000}"/>
    <cellStyle name="RowLevel_1" xfId="454" xr:uid="{00000000-0005-0000-0000-000003010000}"/>
    <cellStyle name="百分比" xfId="978" builtinId="5"/>
    <cellStyle name="百分比 2" xfId="976" xr:uid="{00000000-0005-0000-0000-000005010000}"/>
    <cellStyle name="标题 1 10" xfId="456" xr:uid="{00000000-0005-0000-0000-000006010000}"/>
    <cellStyle name="标题 1 11" xfId="458" xr:uid="{00000000-0005-0000-0000-000007010000}"/>
    <cellStyle name="标题 1 2" xfId="459" xr:uid="{00000000-0005-0000-0000-000008010000}"/>
    <cellStyle name="标题 1 2 2" xfId="461" xr:uid="{00000000-0005-0000-0000-000009010000}"/>
    <cellStyle name="标题 1 2 3" xfId="462" xr:uid="{00000000-0005-0000-0000-00000A010000}"/>
    <cellStyle name="标题 1 2 4" xfId="464" xr:uid="{00000000-0005-0000-0000-00000B010000}"/>
    <cellStyle name="标题 1 2 5" xfId="466" xr:uid="{00000000-0005-0000-0000-00000C010000}"/>
    <cellStyle name="标题 1 3" xfId="467" xr:uid="{00000000-0005-0000-0000-00000D010000}"/>
    <cellStyle name="标题 1 4" xfId="469" xr:uid="{00000000-0005-0000-0000-00000E010000}"/>
    <cellStyle name="标题 1 5" xfId="472" xr:uid="{00000000-0005-0000-0000-00000F010000}"/>
    <cellStyle name="标题 1 6" xfId="475" xr:uid="{00000000-0005-0000-0000-000010010000}"/>
    <cellStyle name="标题 1 7" xfId="477" xr:uid="{00000000-0005-0000-0000-000011010000}"/>
    <cellStyle name="标题 1 8" xfId="478" xr:uid="{00000000-0005-0000-0000-000012010000}"/>
    <cellStyle name="标题 1 9" xfId="481" xr:uid="{00000000-0005-0000-0000-000013010000}"/>
    <cellStyle name="标题 10" xfId="483" xr:uid="{00000000-0005-0000-0000-000014010000}"/>
    <cellStyle name="标题 11" xfId="485" xr:uid="{00000000-0005-0000-0000-000015010000}"/>
    <cellStyle name="标题 12" xfId="486" xr:uid="{00000000-0005-0000-0000-000016010000}"/>
    <cellStyle name="标题 13" xfId="487" xr:uid="{00000000-0005-0000-0000-000017010000}"/>
    <cellStyle name="标题 14" xfId="488" xr:uid="{00000000-0005-0000-0000-000018010000}"/>
    <cellStyle name="标题 2 10" xfId="353" xr:uid="{00000000-0005-0000-0000-000019010000}"/>
    <cellStyle name="标题 2 11" xfId="51" xr:uid="{00000000-0005-0000-0000-00001A010000}"/>
    <cellStyle name="标题 2 2" xfId="489" xr:uid="{00000000-0005-0000-0000-00001B010000}"/>
    <cellStyle name="标题 2 2 2" xfId="490" xr:uid="{00000000-0005-0000-0000-00001C010000}"/>
    <cellStyle name="标题 2 2 3" xfId="491" xr:uid="{00000000-0005-0000-0000-00001D010000}"/>
    <cellStyle name="标题 2 2 4" xfId="365" xr:uid="{00000000-0005-0000-0000-00001E010000}"/>
    <cellStyle name="标题 2 2 5" xfId="376" xr:uid="{00000000-0005-0000-0000-00001F010000}"/>
    <cellStyle name="标题 2 3" xfId="492" xr:uid="{00000000-0005-0000-0000-000020010000}"/>
    <cellStyle name="标题 2 4" xfId="493" xr:uid="{00000000-0005-0000-0000-000021010000}"/>
    <cellStyle name="标题 2 5" xfId="494" xr:uid="{00000000-0005-0000-0000-000022010000}"/>
    <cellStyle name="标题 2 6" xfId="495" xr:uid="{00000000-0005-0000-0000-000023010000}"/>
    <cellStyle name="标题 2 7" xfId="496" xr:uid="{00000000-0005-0000-0000-000024010000}"/>
    <cellStyle name="标题 2 8" xfId="497" xr:uid="{00000000-0005-0000-0000-000025010000}"/>
    <cellStyle name="标题 2 9" xfId="499" xr:uid="{00000000-0005-0000-0000-000026010000}"/>
    <cellStyle name="标题 3 10" xfId="502" xr:uid="{00000000-0005-0000-0000-000027010000}"/>
    <cellStyle name="标题 3 11" xfId="5" xr:uid="{00000000-0005-0000-0000-000028010000}"/>
    <cellStyle name="标题 3 2" xfId="505" xr:uid="{00000000-0005-0000-0000-000029010000}"/>
    <cellStyle name="标题 3 2 2" xfId="99" xr:uid="{00000000-0005-0000-0000-00002A010000}"/>
    <cellStyle name="标题 3 2 3" xfId="102" xr:uid="{00000000-0005-0000-0000-00002B010000}"/>
    <cellStyle name="标题 3 2 4" xfId="507" xr:uid="{00000000-0005-0000-0000-00002C010000}"/>
    <cellStyle name="标题 3 2 5" xfId="509" xr:uid="{00000000-0005-0000-0000-00002D010000}"/>
    <cellStyle name="标题 3 3" xfId="513" xr:uid="{00000000-0005-0000-0000-00002E010000}"/>
    <cellStyle name="标题 3 4" xfId="517" xr:uid="{00000000-0005-0000-0000-00002F010000}"/>
    <cellStyle name="标题 3 5" xfId="521" xr:uid="{00000000-0005-0000-0000-000030010000}"/>
    <cellStyle name="标题 3 6" xfId="525" xr:uid="{00000000-0005-0000-0000-000031010000}"/>
    <cellStyle name="标题 3 7" xfId="529" xr:uid="{00000000-0005-0000-0000-000032010000}"/>
    <cellStyle name="标题 3 8" xfId="534" xr:uid="{00000000-0005-0000-0000-000033010000}"/>
    <cellStyle name="标题 3 9" xfId="540" xr:uid="{00000000-0005-0000-0000-000034010000}"/>
    <cellStyle name="标题 4 10" xfId="446" xr:uid="{00000000-0005-0000-0000-000035010000}"/>
    <cellStyle name="标题 4 11" xfId="252" xr:uid="{00000000-0005-0000-0000-000036010000}"/>
    <cellStyle name="标题 4 2" xfId="426" xr:uid="{00000000-0005-0000-0000-000037010000}"/>
    <cellStyle name="标题 4 2 2" xfId="541" xr:uid="{00000000-0005-0000-0000-000038010000}"/>
    <cellStyle name="标题 4 2 3" xfId="542" xr:uid="{00000000-0005-0000-0000-000039010000}"/>
    <cellStyle name="标题 4 2 4" xfId="543" xr:uid="{00000000-0005-0000-0000-00003A010000}"/>
    <cellStyle name="标题 4 2 5" xfId="544" xr:uid="{00000000-0005-0000-0000-00003B010000}"/>
    <cellStyle name="标题 4 3" xfId="545" xr:uid="{00000000-0005-0000-0000-00003C010000}"/>
    <cellStyle name="标题 4 4" xfId="331" xr:uid="{00000000-0005-0000-0000-00003D010000}"/>
    <cellStyle name="标题 4 5" xfId="333" xr:uid="{00000000-0005-0000-0000-00003E010000}"/>
    <cellStyle name="标题 4 6" xfId="335" xr:uid="{00000000-0005-0000-0000-00003F010000}"/>
    <cellStyle name="标题 4 7" xfId="337" xr:uid="{00000000-0005-0000-0000-000040010000}"/>
    <cellStyle name="标题 4 8" xfId="546" xr:uid="{00000000-0005-0000-0000-000041010000}"/>
    <cellStyle name="标题 4 9" xfId="139" xr:uid="{00000000-0005-0000-0000-000042010000}"/>
    <cellStyle name="标题 5" xfId="548" xr:uid="{00000000-0005-0000-0000-000043010000}"/>
    <cellStyle name="标题 5 2" xfId="549" xr:uid="{00000000-0005-0000-0000-000044010000}"/>
    <cellStyle name="标题 5 3" xfId="550" xr:uid="{00000000-0005-0000-0000-000045010000}"/>
    <cellStyle name="标题 5 4" xfId="65" xr:uid="{00000000-0005-0000-0000-000046010000}"/>
    <cellStyle name="标题 6" xfId="552" xr:uid="{00000000-0005-0000-0000-000047010000}"/>
    <cellStyle name="标题 7" xfId="554" xr:uid="{00000000-0005-0000-0000-000048010000}"/>
    <cellStyle name="标题 8" xfId="556" xr:uid="{00000000-0005-0000-0000-000049010000}"/>
    <cellStyle name="标题 9" xfId="557" xr:uid="{00000000-0005-0000-0000-00004A010000}"/>
    <cellStyle name="差 10" xfId="558" xr:uid="{00000000-0005-0000-0000-00004B010000}"/>
    <cellStyle name="差 11" xfId="559" xr:uid="{00000000-0005-0000-0000-00004C010000}"/>
    <cellStyle name="差 2" xfId="561" xr:uid="{00000000-0005-0000-0000-00004D010000}"/>
    <cellStyle name="差 2 2" xfId="562" xr:uid="{00000000-0005-0000-0000-00004E010000}"/>
    <cellStyle name="差 2 3" xfId="563" xr:uid="{00000000-0005-0000-0000-00004F010000}"/>
    <cellStyle name="差 2 4" xfId="565" xr:uid="{00000000-0005-0000-0000-000050010000}"/>
    <cellStyle name="差 2 5" xfId="567" xr:uid="{00000000-0005-0000-0000-000051010000}"/>
    <cellStyle name="差 3" xfId="570" xr:uid="{00000000-0005-0000-0000-000052010000}"/>
    <cellStyle name="差 4" xfId="573" xr:uid="{00000000-0005-0000-0000-000053010000}"/>
    <cellStyle name="差 5" xfId="575" xr:uid="{00000000-0005-0000-0000-000054010000}"/>
    <cellStyle name="差 6" xfId="37" xr:uid="{00000000-0005-0000-0000-000055010000}"/>
    <cellStyle name="差 7" xfId="39" xr:uid="{00000000-0005-0000-0000-000056010000}"/>
    <cellStyle name="差 8" xfId="42" xr:uid="{00000000-0005-0000-0000-000057010000}"/>
    <cellStyle name="差 9" xfId="25" xr:uid="{00000000-0005-0000-0000-000058010000}"/>
    <cellStyle name="差_KING" xfId="576" xr:uid="{00000000-0005-0000-0000-000059010000}"/>
    <cellStyle name="常规" xfId="0" builtinId="0"/>
    <cellStyle name="常规 10" xfId="577" xr:uid="{00000000-0005-0000-0000-00005B010000}"/>
    <cellStyle name="常规 10 2" xfId="555" xr:uid="{00000000-0005-0000-0000-00005C010000}"/>
    <cellStyle name="常规 11" xfId="578" xr:uid="{00000000-0005-0000-0000-00005D010000}"/>
    <cellStyle name="常规 12" xfId="579" xr:uid="{00000000-0005-0000-0000-00005E010000}"/>
    <cellStyle name="常规 13" xfId="440" xr:uid="{00000000-0005-0000-0000-00005F010000}"/>
    <cellStyle name="常规 14" xfId="342" xr:uid="{00000000-0005-0000-0000-000060010000}"/>
    <cellStyle name="常规 15" xfId="164" xr:uid="{00000000-0005-0000-0000-000061010000}"/>
    <cellStyle name="常规 16" xfId="168" xr:uid="{00000000-0005-0000-0000-000062010000}"/>
    <cellStyle name="常规 17" xfId="581" xr:uid="{00000000-0005-0000-0000-000063010000}"/>
    <cellStyle name="常规 18" xfId="583" xr:uid="{00000000-0005-0000-0000-000064010000}"/>
    <cellStyle name="常规 19" xfId="585" xr:uid="{00000000-0005-0000-0000-000065010000}"/>
    <cellStyle name="常规 2" xfId="588" xr:uid="{00000000-0005-0000-0000-000066010000}"/>
    <cellStyle name="常规 2 10" xfId="590" xr:uid="{00000000-0005-0000-0000-000067010000}"/>
    <cellStyle name="常规 2 11" xfId="592" xr:uid="{00000000-0005-0000-0000-000068010000}"/>
    <cellStyle name="常规 2 12" xfId="595" xr:uid="{00000000-0005-0000-0000-000069010000}"/>
    <cellStyle name="常规 2 13" xfId="597" xr:uid="{00000000-0005-0000-0000-00006A010000}"/>
    <cellStyle name="常规 2 14" xfId="599" xr:uid="{00000000-0005-0000-0000-00006B010000}"/>
    <cellStyle name="常规 2 15" xfId="601" xr:uid="{00000000-0005-0000-0000-00006C010000}"/>
    <cellStyle name="常规 2 16" xfId="604" xr:uid="{00000000-0005-0000-0000-00006D010000}"/>
    <cellStyle name="常规 2 17" xfId="607" xr:uid="{00000000-0005-0000-0000-00006E010000}"/>
    <cellStyle name="常规 2 18" xfId="609" xr:uid="{00000000-0005-0000-0000-00006F010000}"/>
    <cellStyle name="常规 2 19" xfId="611" xr:uid="{00000000-0005-0000-0000-000070010000}"/>
    <cellStyle name="常规 2 2" xfId="411" xr:uid="{00000000-0005-0000-0000-000071010000}"/>
    <cellStyle name="常规 2 2 10" xfId="366" xr:uid="{00000000-0005-0000-0000-000072010000}"/>
    <cellStyle name="常规 2 2 11" xfId="368" xr:uid="{00000000-0005-0000-0000-000073010000}"/>
    <cellStyle name="常规 2 2 12" xfId="370" xr:uid="{00000000-0005-0000-0000-000074010000}"/>
    <cellStyle name="常规 2 2 13" xfId="372" xr:uid="{00000000-0005-0000-0000-000075010000}"/>
    <cellStyle name="常规 2 2 14" xfId="613" xr:uid="{00000000-0005-0000-0000-000076010000}"/>
    <cellStyle name="常规 2 2 15" xfId="218" xr:uid="{00000000-0005-0000-0000-000077010000}"/>
    <cellStyle name="常规 2 2 16" xfId="221" xr:uid="{00000000-0005-0000-0000-000078010000}"/>
    <cellStyle name="常规 2 2 17" xfId="224" xr:uid="{00000000-0005-0000-0000-000079010000}"/>
    <cellStyle name="常规 2 2 18" xfId="227" xr:uid="{00000000-0005-0000-0000-00007A010000}"/>
    <cellStyle name="常规 2 2 19" xfId="614" xr:uid="{00000000-0005-0000-0000-00007B010000}"/>
    <cellStyle name="常规 2 2 2" xfId="286" xr:uid="{00000000-0005-0000-0000-00007C010000}"/>
    <cellStyle name="常规 2 2 2 10" xfId="535" xr:uid="{00000000-0005-0000-0000-00007D010000}"/>
    <cellStyle name="常规 2 2 2 11" xfId="616" xr:uid="{00000000-0005-0000-0000-00007E010000}"/>
    <cellStyle name="常规 2 2 2 12" xfId="619" xr:uid="{00000000-0005-0000-0000-00007F010000}"/>
    <cellStyle name="常规 2 2 2 13" xfId="621" xr:uid="{00000000-0005-0000-0000-000080010000}"/>
    <cellStyle name="常规 2 2 2 14" xfId="501" xr:uid="{00000000-0005-0000-0000-000081010000}"/>
    <cellStyle name="常规 2 2 2 15" xfId="3" xr:uid="{00000000-0005-0000-0000-000082010000}"/>
    <cellStyle name="常规 2 2 2 16" xfId="96" xr:uid="{00000000-0005-0000-0000-000083010000}"/>
    <cellStyle name="常规 2 2 2 17" xfId="90" xr:uid="{00000000-0005-0000-0000-000084010000}"/>
    <cellStyle name="常规 2 2 2 18" xfId="85" xr:uid="{00000000-0005-0000-0000-000085010000}"/>
    <cellStyle name="常规 2 2 2 19" xfId="93" xr:uid="{00000000-0005-0000-0000-000086010000}"/>
    <cellStyle name="常规 2 2 2 2" xfId="623" xr:uid="{00000000-0005-0000-0000-000087010000}"/>
    <cellStyle name="常规 2 2 2 2 10" xfId="510" xr:uid="{00000000-0005-0000-0000-000088010000}"/>
    <cellStyle name="常规 2 2 2 2 11" xfId="514" xr:uid="{00000000-0005-0000-0000-000089010000}"/>
    <cellStyle name="常规 2 2 2 2 12" xfId="518" xr:uid="{00000000-0005-0000-0000-00008A010000}"/>
    <cellStyle name="常规 2 2 2 2 13" xfId="522" xr:uid="{00000000-0005-0000-0000-00008B010000}"/>
    <cellStyle name="常规 2 2 2 2 14" xfId="526" xr:uid="{00000000-0005-0000-0000-00008C010000}"/>
    <cellStyle name="常规 2 2 2 2 15" xfId="530" xr:uid="{00000000-0005-0000-0000-00008D010000}"/>
    <cellStyle name="常规 2 2 2 2 16" xfId="536" xr:uid="{00000000-0005-0000-0000-00008E010000}"/>
    <cellStyle name="常规 2 2 2 2 17" xfId="617" xr:uid="{00000000-0005-0000-0000-00008F010000}"/>
    <cellStyle name="常规 2 2 2 2 18" xfId="620" xr:uid="{00000000-0005-0000-0000-000090010000}"/>
    <cellStyle name="常规 2 2 2 2 19" xfId="622" xr:uid="{00000000-0005-0000-0000-000091010000}"/>
    <cellStyle name="常规 2 2 2 2 2" xfId="624" xr:uid="{00000000-0005-0000-0000-000092010000}"/>
    <cellStyle name="常规 2 2 2 2 2 2" xfId="626" xr:uid="{00000000-0005-0000-0000-000093010000}"/>
    <cellStyle name="常规 2 2 2 2 20" xfId="531" xr:uid="{00000000-0005-0000-0000-000094010000}"/>
    <cellStyle name="常规 2 2 2 2 21" xfId="537" xr:uid="{00000000-0005-0000-0000-000095010000}"/>
    <cellStyle name="常规 2 2 2 2 22" xfId="618" xr:uid="{00000000-0005-0000-0000-000096010000}"/>
    <cellStyle name="常规 2 2 2 2 3" xfId="627" xr:uid="{00000000-0005-0000-0000-000097010000}"/>
    <cellStyle name="常规 2 2 2 2 4" xfId="503" xr:uid="{00000000-0005-0000-0000-000098010000}"/>
    <cellStyle name="常规 2 2 2 2 5" xfId="511" xr:uid="{00000000-0005-0000-0000-000099010000}"/>
    <cellStyle name="常规 2 2 2 2 6" xfId="515" xr:uid="{00000000-0005-0000-0000-00009A010000}"/>
    <cellStyle name="常规 2 2 2 2 7" xfId="519" xr:uid="{00000000-0005-0000-0000-00009B010000}"/>
    <cellStyle name="常规 2 2 2 2 8" xfId="523" xr:uid="{00000000-0005-0000-0000-00009C010000}"/>
    <cellStyle name="常规 2 2 2 2 9" xfId="527" xr:uid="{00000000-0005-0000-0000-00009D010000}"/>
    <cellStyle name="常规 2 2 2 20" xfId="4" xr:uid="{00000000-0005-0000-0000-00009E010000}"/>
    <cellStyle name="常规 2 2 2 21" xfId="97" xr:uid="{00000000-0005-0000-0000-00009F010000}"/>
    <cellStyle name="常规 2 2 2 22" xfId="91" xr:uid="{00000000-0005-0000-0000-0000A0010000}"/>
    <cellStyle name="常规 2 2 2 3" xfId="628" xr:uid="{00000000-0005-0000-0000-0000A1010000}"/>
    <cellStyle name="常规 2 2 2 4" xfId="63" xr:uid="{00000000-0005-0000-0000-0000A2010000}"/>
    <cellStyle name="常规 2 2 2 5" xfId="50" xr:uid="{00000000-0005-0000-0000-0000A3010000}"/>
    <cellStyle name="常规 2 2 2 6" xfId="67" xr:uid="{00000000-0005-0000-0000-0000A4010000}"/>
    <cellStyle name="常规 2 2 2 7" xfId="68" xr:uid="{00000000-0005-0000-0000-0000A5010000}"/>
    <cellStyle name="常规 2 2 2 8" xfId="70" xr:uid="{00000000-0005-0000-0000-0000A6010000}"/>
    <cellStyle name="常规 2 2 2 9" xfId="73" xr:uid="{00000000-0005-0000-0000-0000A7010000}"/>
    <cellStyle name="常规 2 2 20" xfId="219" xr:uid="{00000000-0005-0000-0000-0000A8010000}"/>
    <cellStyle name="常规 2 2 21" xfId="222" xr:uid="{00000000-0005-0000-0000-0000A9010000}"/>
    <cellStyle name="常规 2 2 22" xfId="225" xr:uid="{00000000-0005-0000-0000-0000AA010000}"/>
    <cellStyle name="常规 2 2 23" xfId="228" xr:uid="{00000000-0005-0000-0000-0000AB010000}"/>
    <cellStyle name="常规 2 2 24" xfId="615" xr:uid="{00000000-0005-0000-0000-0000AC010000}"/>
    <cellStyle name="常规 2 2 25" xfId="629" xr:uid="{00000000-0005-0000-0000-0000AD010000}"/>
    <cellStyle name="常规 2 2 26" xfId="630" xr:uid="{00000000-0005-0000-0000-0000AE010000}"/>
    <cellStyle name="常规 2 2 3" xfId="631" xr:uid="{00000000-0005-0000-0000-0000AF010000}"/>
    <cellStyle name="常规 2 2 4" xfId="9" xr:uid="{00000000-0005-0000-0000-0000B0010000}"/>
    <cellStyle name="常规 2 2 5" xfId="632" xr:uid="{00000000-0005-0000-0000-0000B1010000}"/>
    <cellStyle name="常规 2 2 6" xfId="460" xr:uid="{00000000-0005-0000-0000-0000B2010000}"/>
    <cellStyle name="常规 2 2 7" xfId="468" xr:uid="{00000000-0005-0000-0000-0000B3010000}"/>
    <cellStyle name="常规 2 2 8" xfId="470" xr:uid="{00000000-0005-0000-0000-0000B4010000}"/>
    <cellStyle name="常规 2 2 9" xfId="473" xr:uid="{00000000-0005-0000-0000-0000B5010000}"/>
    <cellStyle name="常规 2 20" xfId="602" xr:uid="{00000000-0005-0000-0000-0000B6010000}"/>
    <cellStyle name="常规 2 21" xfId="605" xr:uid="{00000000-0005-0000-0000-0000B7010000}"/>
    <cellStyle name="常规 2 22" xfId="608" xr:uid="{00000000-0005-0000-0000-0000B8010000}"/>
    <cellStyle name="常规 2 23" xfId="610" xr:uid="{00000000-0005-0000-0000-0000B9010000}"/>
    <cellStyle name="常规 2 24" xfId="612" xr:uid="{00000000-0005-0000-0000-0000BA010000}"/>
    <cellStyle name="常规 2 25" xfId="633" xr:uid="{00000000-0005-0000-0000-0000BB010000}"/>
    <cellStyle name="常规 2 26" xfId="11" xr:uid="{00000000-0005-0000-0000-0000BC010000}"/>
    <cellStyle name="常规 2 27" xfId="634" xr:uid="{00000000-0005-0000-0000-0000BD010000}"/>
    <cellStyle name="常规 2 27 2" xfId="977" xr:uid="{00000000-0005-0000-0000-0000BE010000}"/>
    <cellStyle name="常规 2 27 2 2" xfId="74" xr:uid="{00000000-0005-0000-0000-0000BF010000}"/>
    <cellStyle name="常规 2 28" xfId="217" xr:uid="{00000000-0005-0000-0000-0000C0010000}"/>
    <cellStyle name="常规 2 3" xfId="414" xr:uid="{00000000-0005-0000-0000-0000C1010000}"/>
    <cellStyle name="常规 2 4" xfId="635" xr:uid="{00000000-0005-0000-0000-0000C2010000}"/>
    <cellStyle name="常规 2 5" xfId="636" xr:uid="{00000000-0005-0000-0000-0000C3010000}"/>
    <cellStyle name="常规 2 6" xfId="637" xr:uid="{00000000-0005-0000-0000-0000C4010000}"/>
    <cellStyle name="常规 2 7" xfId="638" xr:uid="{00000000-0005-0000-0000-0000C5010000}"/>
    <cellStyle name="常规 2 8" xfId="640" xr:uid="{00000000-0005-0000-0000-0000C6010000}"/>
    <cellStyle name="常规 2 9" xfId="642" xr:uid="{00000000-0005-0000-0000-0000C7010000}"/>
    <cellStyle name="常规 20" xfId="165" xr:uid="{00000000-0005-0000-0000-0000C8010000}"/>
    <cellStyle name="常规 21" xfId="169" xr:uid="{00000000-0005-0000-0000-0000C9010000}"/>
    <cellStyle name="常规 22" xfId="582" xr:uid="{00000000-0005-0000-0000-0000CA010000}"/>
    <cellStyle name="常规 23" xfId="584" xr:uid="{00000000-0005-0000-0000-0000CB010000}"/>
    <cellStyle name="常规 24" xfId="586" xr:uid="{00000000-0005-0000-0000-0000CC010000}"/>
    <cellStyle name="常规 25" xfId="644" xr:uid="{00000000-0005-0000-0000-0000CD010000}"/>
    <cellStyle name="常规 26" xfId="45" xr:uid="{00000000-0005-0000-0000-0000CE010000}"/>
    <cellStyle name="常规 27" xfId="646" xr:uid="{00000000-0005-0000-0000-0000CF010000}"/>
    <cellStyle name="常规 28" xfId="648" xr:uid="{00000000-0005-0000-0000-0000D0010000}"/>
    <cellStyle name="常规 29" xfId="650" xr:uid="{00000000-0005-0000-0000-0000D1010000}"/>
    <cellStyle name="常规 3" xfId="175" xr:uid="{00000000-0005-0000-0000-0000D2010000}"/>
    <cellStyle name="常规 3 10" xfId="651" xr:uid="{00000000-0005-0000-0000-0000D3010000}"/>
    <cellStyle name="常规 3 11" xfId="652" xr:uid="{00000000-0005-0000-0000-0000D4010000}"/>
    <cellStyle name="常规 3 12" xfId="653" xr:uid="{00000000-0005-0000-0000-0000D5010000}"/>
    <cellStyle name="常规 3 13" xfId="654" xr:uid="{00000000-0005-0000-0000-0000D6010000}"/>
    <cellStyle name="常规 3 14" xfId="10" xr:uid="{00000000-0005-0000-0000-0000D7010000}"/>
    <cellStyle name="常规 3 15" xfId="656" xr:uid="{00000000-0005-0000-0000-0000D8010000}"/>
    <cellStyle name="常规 3 16" xfId="658" xr:uid="{00000000-0005-0000-0000-0000D9010000}"/>
    <cellStyle name="常规 3 17" xfId="660" xr:uid="{00000000-0005-0000-0000-0000DA010000}"/>
    <cellStyle name="常规 3 18" xfId="662" xr:uid="{00000000-0005-0000-0000-0000DB010000}"/>
    <cellStyle name="常规 3 19" xfId="664" xr:uid="{00000000-0005-0000-0000-0000DC010000}"/>
    <cellStyle name="常规 3 2" xfId="178" xr:uid="{00000000-0005-0000-0000-0000DD010000}"/>
    <cellStyle name="常规 3 2 10" xfId="463" xr:uid="{00000000-0005-0000-0000-0000DE010000}"/>
    <cellStyle name="常规 3 2 11" xfId="465" xr:uid="{00000000-0005-0000-0000-0000DF010000}"/>
    <cellStyle name="常规 3 2 12" xfId="401" xr:uid="{00000000-0005-0000-0000-0000E0010000}"/>
    <cellStyle name="常规 3 2 13" xfId="403" xr:uid="{00000000-0005-0000-0000-0000E1010000}"/>
    <cellStyle name="常规 3 2 14" xfId="405" xr:uid="{00000000-0005-0000-0000-0000E2010000}"/>
    <cellStyle name="常规 3 2 15" xfId="408" xr:uid="{00000000-0005-0000-0000-0000E3010000}"/>
    <cellStyle name="常规 3 2 16" xfId="666" xr:uid="{00000000-0005-0000-0000-0000E4010000}"/>
    <cellStyle name="常规 3 2 17" xfId="306" xr:uid="{00000000-0005-0000-0000-0000E5010000}"/>
    <cellStyle name="常规 3 2 18" xfId="308" xr:uid="{00000000-0005-0000-0000-0000E6010000}"/>
    <cellStyle name="常规 3 2 19" xfId="310" xr:uid="{00000000-0005-0000-0000-0000E7010000}"/>
    <cellStyle name="常规 3 2 2" xfId="669" xr:uid="{00000000-0005-0000-0000-0000E8010000}"/>
    <cellStyle name="常规 3 2 2 2" xfId="480" xr:uid="{00000000-0005-0000-0000-0000E9010000}"/>
    <cellStyle name="常规 3 2 20" xfId="407" xr:uid="{00000000-0005-0000-0000-0000EA010000}"/>
    <cellStyle name="常规 3 2 21" xfId="665" xr:uid="{00000000-0005-0000-0000-0000EB010000}"/>
    <cellStyle name="常规 3 2 22" xfId="305" xr:uid="{00000000-0005-0000-0000-0000EC010000}"/>
    <cellStyle name="常规 3 2 3" xfId="672" xr:uid="{00000000-0005-0000-0000-0000ED010000}"/>
    <cellStyle name="常规 3 2 4" xfId="676" xr:uid="{00000000-0005-0000-0000-0000EE010000}"/>
    <cellStyle name="常规 3 2 5" xfId="136" xr:uid="{00000000-0005-0000-0000-0000EF010000}"/>
    <cellStyle name="常规 3 2 6" xfId="60" xr:uid="{00000000-0005-0000-0000-0000F0010000}"/>
    <cellStyle name="常规 3 2 7" xfId="145" xr:uid="{00000000-0005-0000-0000-0000F1010000}"/>
    <cellStyle name="常规 3 2 8" xfId="148" xr:uid="{00000000-0005-0000-0000-0000F2010000}"/>
    <cellStyle name="常规 3 2 9" xfId="151" xr:uid="{00000000-0005-0000-0000-0000F3010000}"/>
    <cellStyle name="常规 3 20" xfId="655" xr:uid="{00000000-0005-0000-0000-0000F4010000}"/>
    <cellStyle name="常规 3 21" xfId="657" xr:uid="{00000000-0005-0000-0000-0000F5010000}"/>
    <cellStyle name="常规 3 22" xfId="659" xr:uid="{00000000-0005-0000-0000-0000F6010000}"/>
    <cellStyle name="常规 3 23" xfId="661" xr:uid="{00000000-0005-0000-0000-0000F7010000}"/>
    <cellStyle name="常规 3 24" xfId="663" xr:uid="{00000000-0005-0000-0000-0000F8010000}"/>
    <cellStyle name="常规 3 25" xfId="678" xr:uid="{00000000-0005-0000-0000-0000F9010000}"/>
    <cellStyle name="常规 3 26" xfId="679" xr:uid="{00000000-0005-0000-0000-0000FA010000}"/>
    <cellStyle name="常规 3 27" xfId="1" xr:uid="{00000000-0005-0000-0000-0000FB010000}"/>
    <cellStyle name="常规 3 28" xfId="680" xr:uid="{00000000-0005-0000-0000-0000FC010000}"/>
    <cellStyle name="常规 3 29" xfId="681" xr:uid="{00000000-0005-0000-0000-0000FD010000}"/>
    <cellStyle name="常规 3 3" xfId="182" xr:uid="{00000000-0005-0000-0000-0000FE010000}"/>
    <cellStyle name="常规 3 30" xfId="677" xr:uid="{00000000-0005-0000-0000-0000FF010000}"/>
    <cellStyle name="常规 3 4" xfId="682" xr:uid="{00000000-0005-0000-0000-000000020000}"/>
    <cellStyle name="常规 3 5" xfId="683" xr:uid="{00000000-0005-0000-0000-000001020000}"/>
    <cellStyle name="常规 3 6" xfId="684" xr:uid="{00000000-0005-0000-0000-000002020000}"/>
    <cellStyle name="常规 3 7" xfId="685" xr:uid="{00000000-0005-0000-0000-000003020000}"/>
    <cellStyle name="常规 3 8" xfId="686" xr:uid="{00000000-0005-0000-0000-000004020000}"/>
    <cellStyle name="常规 3 9" xfId="687" xr:uid="{00000000-0005-0000-0000-000005020000}"/>
    <cellStyle name="常规 30" xfId="643" xr:uid="{00000000-0005-0000-0000-000006020000}"/>
    <cellStyle name="常规 31" xfId="44" xr:uid="{00000000-0005-0000-0000-000007020000}"/>
    <cellStyle name="常规 32" xfId="645" xr:uid="{00000000-0005-0000-0000-000008020000}"/>
    <cellStyle name="常规 33" xfId="647" xr:uid="{00000000-0005-0000-0000-000009020000}"/>
    <cellStyle name="常规 34" xfId="649" xr:uid="{00000000-0005-0000-0000-00000A020000}"/>
    <cellStyle name="常规 35" xfId="391" xr:uid="{00000000-0005-0000-0000-00000B020000}"/>
    <cellStyle name="常规 36" xfId="283" xr:uid="{00000000-0005-0000-0000-00000C020000}"/>
    <cellStyle name="常规 37" xfId="287" xr:uid="{00000000-0005-0000-0000-00000D020000}"/>
    <cellStyle name="常规 38" xfId="688" xr:uid="{00000000-0005-0000-0000-00000E020000}"/>
    <cellStyle name="常规 39" xfId="8" xr:uid="{00000000-0005-0000-0000-00000F020000}"/>
    <cellStyle name="常规 4" xfId="691" xr:uid="{00000000-0005-0000-0000-000010020000}"/>
    <cellStyle name="常规 4 10" xfId="692" xr:uid="{00000000-0005-0000-0000-000011020000}"/>
    <cellStyle name="常规 4 11" xfId="41" xr:uid="{00000000-0005-0000-0000-000012020000}"/>
    <cellStyle name="常规 4 12" xfId="24" xr:uid="{00000000-0005-0000-0000-000013020000}"/>
    <cellStyle name="常规 4 13" xfId="15" xr:uid="{00000000-0005-0000-0000-000014020000}"/>
    <cellStyle name="常规 4 14" xfId="43" xr:uid="{00000000-0005-0000-0000-000015020000}"/>
    <cellStyle name="常规 4 15" xfId="72" xr:uid="{00000000-0005-0000-0000-000016020000}"/>
    <cellStyle name="常规 4 16" xfId="76" xr:uid="{00000000-0005-0000-0000-000017020000}"/>
    <cellStyle name="常规 4 17" xfId="695" xr:uid="{00000000-0005-0000-0000-000018020000}"/>
    <cellStyle name="常规 4 18" xfId="697" xr:uid="{00000000-0005-0000-0000-000019020000}"/>
    <cellStyle name="常规 4 19" xfId="700" xr:uid="{00000000-0005-0000-0000-00001A020000}"/>
    <cellStyle name="常规 4 2" xfId="435" xr:uid="{00000000-0005-0000-0000-00001B020000}"/>
    <cellStyle name="常规 4 2 10" xfId="701" xr:uid="{00000000-0005-0000-0000-00001C020000}"/>
    <cellStyle name="常规 4 2 11" xfId="702" xr:uid="{00000000-0005-0000-0000-00001D020000}"/>
    <cellStyle name="常规 4 2 12" xfId="703" xr:uid="{00000000-0005-0000-0000-00001E020000}"/>
    <cellStyle name="常规 4 2 13" xfId="704" xr:uid="{00000000-0005-0000-0000-00001F020000}"/>
    <cellStyle name="常规 4 2 14" xfId="705" xr:uid="{00000000-0005-0000-0000-000020020000}"/>
    <cellStyle name="常规 4 2 15" xfId="707" xr:uid="{00000000-0005-0000-0000-000021020000}"/>
    <cellStyle name="常规 4 2 16" xfId="709" xr:uid="{00000000-0005-0000-0000-000022020000}"/>
    <cellStyle name="常规 4 2 17" xfId="711" xr:uid="{00000000-0005-0000-0000-000023020000}"/>
    <cellStyle name="常规 4 2 18" xfId="713" xr:uid="{00000000-0005-0000-0000-000024020000}"/>
    <cellStyle name="常规 4 2 19" xfId="715" xr:uid="{00000000-0005-0000-0000-000025020000}"/>
    <cellStyle name="常规 4 2 2" xfId="717" xr:uid="{00000000-0005-0000-0000-000026020000}"/>
    <cellStyle name="常规 4 2 2 10" xfId="719" xr:uid="{00000000-0005-0000-0000-000027020000}"/>
    <cellStyle name="常规 4 2 2 11" xfId="721" xr:uid="{00000000-0005-0000-0000-000028020000}"/>
    <cellStyle name="常规 4 2 2 12" xfId="723" xr:uid="{00000000-0005-0000-0000-000029020000}"/>
    <cellStyle name="常规 4 2 2 2" xfId="726" xr:uid="{00000000-0005-0000-0000-00002A020000}"/>
    <cellStyle name="常规 4 2 2 3" xfId="29" xr:uid="{00000000-0005-0000-0000-00002B020000}"/>
    <cellStyle name="常规 4 2 2 4" xfId="729" xr:uid="{00000000-0005-0000-0000-00002C020000}"/>
    <cellStyle name="常规 4 2 2 5" xfId="732" xr:uid="{00000000-0005-0000-0000-00002D020000}"/>
    <cellStyle name="常规 4 2 2 6" xfId="735" xr:uid="{00000000-0005-0000-0000-00002E020000}"/>
    <cellStyle name="常规 4 2 2 7" xfId="738" xr:uid="{00000000-0005-0000-0000-00002F020000}"/>
    <cellStyle name="常规 4 2 2 8" xfId="739" xr:uid="{00000000-0005-0000-0000-000030020000}"/>
    <cellStyle name="常规 4 2 2 9" xfId="740" xr:uid="{00000000-0005-0000-0000-000031020000}"/>
    <cellStyle name="常规 4 2 20" xfId="706" xr:uid="{00000000-0005-0000-0000-000032020000}"/>
    <cellStyle name="常规 4 2 21" xfId="708" xr:uid="{00000000-0005-0000-0000-000033020000}"/>
    <cellStyle name="常规 4 2 22" xfId="710" xr:uid="{00000000-0005-0000-0000-000034020000}"/>
    <cellStyle name="常规 4 2 23" xfId="712" xr:uid="{00000000-0005-0000-0000-000035020000}"/>
    <cellStyle name="常规 4 2 24" xfId="714" xr:uid="{00000000-0005-0000-0000-000036020000}"/>
    <cellStyle name="常规 4 2 3" xfId="742" xr:uid="{00000000-0005-0000-0000-000037020000}"/>
    <cellStyle name="常规 4 2 4" xfId="744" xr:uid="{00000000-0005-0000-0000-000038020000}"/>
    <cellStyle name="常规 4 2 5" xfId="746" xr:uid="{00000000-0005-0000-0000-000039020000}"/>
    <cellStyle name="常规 4 2 6" xfId="748" xr:uid="{00000000-0005-0000-0000-00003A020000}"/>
    <cellStyle name="常规 4 2 7" xfId="750" xr:uid="{00000000-0005-0000-0000-00003B020000}"/>
    <cellStyle name="常规 4 2 8" xfId="751" xr:uid="{00000000-0005-0000-0000-00003C020000}"/>
    <cellStyle name="常规 4 2 9" xfId="752" xr:uid="{00000000-0005-0000-0000-00003D020000}"/>
    <cellStyle name="常规 4 20" xfId="71" xr:uid="{00000000-0005-0000-0000-00003E020000}"/>
    <cellStyle name="常规 4 21" xfId="75" xr:uid="{00000000-0005-0000-0000-00003F020000}"/>
    <cellStyle name="常规 4 22" xfId="694" xr:uid="{00000000-0005-0000-0000-000040020000}"/>
    <cellStyle name="常规 4 23" xfId="696" xr:uid="{00000000-0005-0000-0000-000041020000}"/>
    <cellStyle name="常规 4 24" xfId="699" xr:uid="{00000000-0005-0000-0000-000042020000}"/>
    <cellStyle name="常规 4 3" xfId="438" xr:uid="{00000000-0005-0000-0000-000043020000}"/>
    <cellStyle name="常规 4 4" xfId="716" xr:uid="{00000000-0005-0000-0000-000044020000}"/>
    <cellStyle name="常规 4 5" xfId="741" xr:uid="{00000000-0005-0000-0000-000045020000}"/>
    <cellStyle name="常规 4 6" xfId="743" xr:uid="{00000000-0005-0000-0000-000046020000}"/>
    <cellStyle name="常规 4 7" xfId="745" xr:uid="{00000000-0005-0000-0000-000047020000}"/>
    <cellStyle name="常规 4 8" xfId="747" xr:uid="{00000000-0005-0000-0000-000048020000}"/>
    <cellStyle name="常规 4 9" xfId="749" xr:uid="{00000000-0005-0000-0000-000049020000}"/>
    <cellStyle name="常规 40" xfId="390" xr:uid="{00000000-0005-0000-0000-00004A020000}"/>
    <cellStyle name="常规 41" xfId="974" xr:uid="{00000000-0005-0000-0000-00004B020000}"/>
    <cellStyle name="常规 5" xfId="192" xr:uid="{00000000-0005-0000-0000-00004C020000}"/>
    <cellStyle name="常规 5 2" xfId="30" xr:uid="{00000000-0005-0000-0000-00004D020000}"/>
    <cellStyle name="常规 5 2 2" xfId="38" xr:uid="{00000000-0005-0000-0000-00004E020000}"/>
    <cellStyle name="常规 6" xfId="20" xr:uid="{00000000-0005-0000-0000-00004F020000}"/>
    <cellStyle name="常规 6 10" xfId="174" xr:uid="{00000000-0005-0000-0000-000050020000}"/>
    <cellStyle name="常规 6 11" xfId="690" xr:uid="{00000000-0005-0000-0000-000051020000}"/>
    <cellStyle name="常规 6 12" xfId="191" xr:uid="{00000000-0005-0000-0000-000052020000}"/>
    <cellStyle name="常规 6 13" xfId="19" xr:uid="{00000000-0005-0000-0000-000053020000}"/>
    <cellStyle name="常规 6 14" xfId="196" xr:uid="{00000000-0005-0000-0000-000054020000}"/>
    <cellStyle name="常规 6 15" xfId="201" xr:uid="{00000000-0005-0000-0000-000055020000}"/>
    <cellStyle name="常规 6 16" xfId="206" xr:uid="{00000000-0005-0000-0000-000056020000}"/>
    <cellStyle name="常规 6 17" xfId="210" xr:uid="{00000000-0005-0000-0000-000057020000}"/>
    <cellStyle name="常规 6 18" xfId="395" xr:uid="{00000000-0005-0000-0000-000058020000}"/>
    <cellStyle name="常规 6 19" xfId="399" xr:uid="{00000000-0005-0000-0000-000059020000}"/>
    <cellStyle name="常规 6 2" xfId="756" xr:uid="{00000000-0005-0000-0000-00005A020000}"/>
    <cellStyle name="常规 6 2 10" xfId="471" xr:uid="{00000000-0005-0000-0000-00005B020000}"/>
    <cellStyle name="常规 6 2 11" xfId="474" xr:uid="{00000000-0005-0000-0000-00005C020000}"/>
    <cellStyle name="常规 6 2 12" xfId="476" xr:uid="{00000000-0005-0000-0000-00005D020000}"/>
    <cellStyle name="常规 6 2 2" xfId="355" xr:uid="{00000000-0005-0000-0000-00005E020000}"/>
    <cellStyle name="常规 6 2 3" xfId="53" xr:uid="{00000000-0005-0000-0000-00005F020000}"/>
    <cellStyle name="常规 6 2 4" xfId="358" xr:uid="{00000000-0005-0000-0000-000060020000}"/>
    <cellStyle name="常规 6 2 5" xfId="361" xr:uid="{00000000-0005-0000-0000-000061020000}"/>
    <cellStyle name="常规 6 2 6" xfId="757" xr:uid="{00000000-0005-0000-0000-000062020000}"/>
    <cellStyle name="常规 6 2 7" xfId="758" xr:uid="{00000000-0005-0000-0000-000063020000}"/>
    <cellStyle name="常规 6 2 8" xfId="759" xr:uid="{00000000-0005-0000-0000-000064020000}"/>
    <cellStyle name="常规 6 2 9" xfId="760" xr:uid="{00000000-0005-0000-0000-000065020000}"/>
    <cellStyle name="常规 6 20" xfId="200" xr:uid="{00000000-0005-0000-0000-000066020000}"/>
    <cellStyle name="常规 6 21" xfId="205" xr:uid="{00000000-0005-0000-0000-000067020000}"/>
    <cellStyle name="常规 6 22" xfId="209" xr:uid="{00000000-0005-0000-0000-000068020000}"/>
    <cellStyle name="常规 6 23" xfId="394" xr:uid="{00000000-0005-0000-0000-000069020000}"/>
    <cellStyle name="常规 6 24" xfId="398" xr:uid="{00000000-0005-0000-0000-00006A020000}"/>
    <cellStyle name="常规 6 3" xfId="765" xr:uid="{00000000-0005-0000-0000-00006B020000}"/>
    <cellStyle name="常规 6 4" xfId="725" xr:uid="{00000000-0005-0000-0000-00006C020000}"/>
    <cellStyle name="常规 6 5" xfId="28" xr:uid="{00000000-0005-0000-0000-00006D020000}"/>
    <cellStyle name="常规 6 6" xfId="728" xr:uid="{00000000-0005-0000-0000-00006E020000}"/>
    <cellStyle name="常规 6 7" xfId="731" xr:uid="{00000000-0005-0000-0000-00006F020000}"/>
    <cellStyle name="常规 6 8" xfId="734" xr:uid="{00000000-0005-0000-0000-000070020000}"/>
    <cellStyle name="常规 6 9" xfId="737" xr:uid="{00000000-0005-0000-0000-000071020000}"/>
    <cellStyle name="常规 7" xfId="195" xr:uid="{00000000-0005-0000-0000-000072020000}"/>
    <cellStyle name="常规 7 10" xfId="767" xr:uid="{00000000-0005-0000-0000-000073020000}"/>
    <cellStyle name="常规 7 11" xfId="768" xr:uid="{00000000-0005-0000-0000-000074020000}"/>
    <cellStyle name="常规 7 12" xfId="770" xr:uid="{00000000-0005-0000-0000-000075020000}"/>
    <cellStyle name="常规 7 13" xfId="771" xr:uid="{00000000-0005-0000-0000-000076020000}"/>
    <cellStyle name="常规 7 14" xfId="772" xr:uid="{00000000-0005-0000-0000-000077020000}"/>
    <cellStyle name="常规 7 15" xfId="774" xr:uid="{00000000-0005-0000-0000-000078020000}"/>
    <cellStyle name="常规 7 16" xfId="776" xr:uid="{00000000-0005-0000-0000-000079020000}"/>
    <cellStyle name="常规 7 17" xfId="778" xr:uid="{00000000-0005-0000-0000-00007A020000}"/>
    <cellStyle name="常规 7 18" xfId="755" xr:uid="{00000000-0005-0000-0000-00007B020000}"/>
    <cellStyle name="常规 7 19" xfId="764" xr:uid="{00000000-0005-0000-0000-00007C020000}"/>
    <cellStyle name="常规 7 2" xfId="779" xr:uid="{00000000-0005-0000-0000-00007D020000}"/>
    <cellStyle name="常规 7 2 10" xfId="533" xr:uid="{00000000-0005-0000-0000-00007E020000}"/>
    <cellStyle name="常规 7 2 11" xfId="539" xr:uid="{00000000-0005-0000-0000-00007F020000}"/>
    <cellStyle name="常规 7 2 12" xfId="780" xr:uid="{00000000-0005-0000-0000-000080020000}"/>
    <cellStyle name="常规 7 2 2" xfId="781" xr:uid="{00000000-0005-0000-0000-000081020000}"/>
    <cellStyle name="常规 7 2 3" xfId="504" xr:uid="{00000000-0005-0000-0000-000082020000}"/>
    <cellStyle name="常规 7 2 4" xfId="512" xr:uid="{00000000-0005-0000-0000-000083020000}"/>
    <cellStyle name="常规 7 2 5" xfId="516" xr:uid="{00000000-0005-0000-0000-000084020000}"/>
    <cellStyle name="常规 7 2 6" xfId="520" xr:uid="{00000000-0005-0000-0000-000085020000}"/>
    <cellStyle name="常规 7 2 7" xfId="524" xr:uid="{00000000-0005-0000-0000-000086020000}"/>
    <cellStyle name="常规 7 2 8" xfId="528" xr:uid="{00000000-0005-0000-0000-000087020000}"/>
    <cellStyle name="常规 7 2 9" xfId="532" xr:uid="{00000000-0005-0000-0000-000088020000}"/>
    <cellStyle name="常规 7 20" xfId="773" xr:uid="{00000000-0005-0000-0000-000089020000}"/>
    <cellStyle name="常规 7 21" xfId="775" xr:uid="{00000000-0005-0000-0000-00008A020000}"/>
    <cellStyle name="常规 7 22" xfId="777" xr:uid="{00000000-0005-0000-0000-00008B020000}"/>
    <cellStyle name="常规 7 23" xfId="754" xr:uid="{00000000-0005-0000-0000-00008C020000}"/>
    <cellStyle name="常规 7 24" xfId="763" xr:uid="{00000000-0005-0000-0000-00008D020000}"/>
    <cellStyle name="常规 7 3" xfId="14" xr:uid="{00000000-0005-0000-0000-00008E020000}"/>
    <cellStyle name="常规 7 4" xfId="782" xr:uid="{00000000-0005-0000-0000-00008F020000}"/>
    <cellStyle name="常规 7 5" xfId="784" xr:uid="{00000000-0005-0000-0000-000090020000}"/>
    <cellStyle name="常规 7 6" xfId="785" xr:uid="{00000000-0005-0000-0000-000091020000}"/>
    <cellStyle name="常规 7 7" xfId="786" xr:uid="{00000000-0005-0000-0000-000092020000}"/>
    <cellStyle name="常规 7 8" xfId="787" xr:uid="{00000000-0005-0000-0000-000093020000}"/>
    <cellStyle name="常规 7 9" xfId="788" xr:uid="{00000000-0005-0000-0000-000094020000}"/>
    <cellStyle name="常规 8" xfId="199" xr:uid="{00000000-0005-0000-0000-000095020000}"/>
    <cellStyle name="常规 9" xfId="204" xr:uid="{00000000-0005-0000-0000-000096020000}"/>
    <cellStyle name="好 10" xfId="587" xr:uid="{00000000-0005-0000-0000-000097020000}"/>
    <cellStyle name="好 11" xfId="173" xr:uid="{00000000-0005-0000-0000-000098020000}"/>
    <cellStyle name="好 2" xfId="789" xr:uid="{00000000-0005-0000-0000-000099020000}"/>
    <cellStyle name="好 2 2" xfId="790" xr:uid="{00000000-0005-0000-0000-00009A020000}"/>
    <cellStyle name="好 2 3" xfId="345" xr:uid="{00000000-0005-0000-0000-00009B020000}"/>
    <cellStyle name="好 2 4" xfId="348" xr:uid="{00000000-0005-0000-0000-00009C020000}"/>
    <cellStyle name="好 2 5" xfId="350" xr:uid="{00000000-0005-0000-0000-00009D020000}"/>
    <cellStyle name="好 3" xfId="791" xr:uid="{00000000-0005-0000-0000-00009E020000}"/>
    <cellStyle name="好 4" xfId="792" xr:uid="{00000000-0005-0000-0000-00009F020000}"/>
    <cellStyle name="好 5" xfId="98" xr:uid="{00000000-0005-0000-0000-0000A0020000}"/>
    <cellStyle name="好 6" xfId="101" xr:uid="{00000000-0005-0000-0000-0000A1020000}"/>
    <cellStyle name="好 7" xfId="506" xr:uid="{00000000-0005-0000-0000-0000A2020000}"/>
    <cellStyle name="好 8" xfId="508" xr:uid="{00000000-0005-0000-0000-0000A3020000}"/>
    <cellStyle name="好 9" xfId="419" xr:uid="{00000000-0005-0000-0000-0000A4020000}"/>
    <cellStyle name="好_KING" xfId="793" xr:uid="{00000000-0005-0000-0000-0000A5020000}"/>
    <cellStyle name="汇总 10" xfId="235" xr:uid="{00000000-0005-0000-0000-0000A6020000}"/>
    <cellStyle name="汇总 10 2" xfId="795" xr:uid="{00000000-0005-0000-0000-0000A7020000}"/>
    <cellStyle name="汇总 11" xfId="238" xr:uid="{00000000-0005-0000-0000-0000A8020000}"/>
    <cellStyle name="汇总 11 2" xfId="698" xr:uid="{00000000-0005-0000-0000-0000A9020000}"/>
    <cellStyle name="汇总 2" xfId="796" xr:uid="{00000000-0005-0000-0000-0000AA020000}"/>
    <cellStyle name="汇总 2 2" xfId="797" xr:uid="{00000000-0005-0000-0000-0000AB020000}"/>
    <cellStyle name="汇总 2 2 2" xfId="798" xr:uid="{00000000-0005-0000-0000-0000AC020000}"/>
    <cellStyle name="汇总 2 3" xfId="800" xr:uid="{00000000-0005-0000-0000-0000AD020000}"/>
    <cellStyle name="汇总 2 3 2" xfId="802" xr:uid="{00000000-0005-0000-0000-0000AE020000}"/>
    <cellStyle name="汇总 2 4" xfId="804" xr:uid="{00000000-0005-0000-0000-0000AF020000}"/>
    <cellStyle name="汇总 2 4 2" xfId="805" xr:uid="{00000000-0005-0000-0000-0000B0020000}"/>
    <cellStyle name="汇总 2 5" xfId="807" xr:uid="{00000000-0005-0000-0000-0000B1020000}"/>
    <cellStyle name="汇总 2 6" xfId="809" xr:uid="{00000000-0005-0000-0000-0000B2020000}"/>
    <cellStyle name="汇总 3" xfId="810" xr:uid="{00000000-0005-0000-0000-0000B3020000}"/>
    <cellStyle name="汇总 3 2" xfId="812" xr:uid="{00000000-0005-0000-0000-0000B4020000}"/>
    <cellStyle name="汇总 4" xfId="813" xr:uid="{00000000-0005-0000-0000-0000B5020000}"/>
    <cellStyle name="汇总 4 2" xfId="815" xr:uid="{00000000-0005-0000-0000-0000B6020000}"/>
    <cellStyle name="汇总 5" xfId="816" xr:uid="{00000000-0005-0000-0000-0000B7020000}"/>
    <cellStyle name="汇总 5 2" xfId="594" xr:uid="{00000000-0005-0000-0000-0000B8020000}"/>
    <cellStyle name="汇总 6" xfId="817" xr:uid="{00000000-0005-0000-0000-0000B9020000}"/>
    <cellStyle name="汇总 6 2" xfId="819" xr:uid="{00000000-0005-0000-0000-0000BA020000}"/>
    <cellStyle name="汇总 7" xfId="794" xr:uid="{00000000-0005-0000-0000-0000BB020000}"/>
    <cellStyle name="汇总 7 2" xfId="821" xr:uid="{00000000-0005-0000-0000-0000BC020000}"/>
    <cellStyle name="汇总 8" xfId="822" xr:uid="{00000000-0005-0000-0000-0000BD020000}"/>
    <cellStyle name="汇总 8 2" xfId="824" xr:uid="{00000000-0005-0000-0000-0000BE020000}"/>
    <cellStyle name="汇总 9" xfId="825" xr:uid="{00000000-0005-0000-0000-0000BF020000}"/>
    <cellStyle name="汇总 9 2" xfId="826" xr:uid="{00000000-0005-0000-0000-0000C0020000}"/>
    <cellStyle name="计算 10" xfId="569" xr:uid="{00000000-0005-0000-0000-0000C1020000}"/>
    <cellStyle name="计算 10 2" xfId="827" xr:uid="{00000000-0005-0000-0000-0000C2020000}"/>
    <cellStyle name="计算 11" xfId="572" xr:uid="{00000000-0005-0000-0000-0000C3020000}"/>
    <cellStyle name="计算 11 2" xfId="482" xr:uid="{00000000-0005-0000-0000-0000C4020000}"/>
    <cellStyle name="计算 2" xfId="829" xr:uid="{00000000-0005-0000-0000-0000C5020000}"/>
    <cellStyle name="计算 2 2" xfId="830" xr:uid="{00000000-0005-0000-0000-0000C6020000}"/>
    <cellStyle name="计算 2 2 2" xfId="831" xr:uid="{00000000-0005-0000-0000-0000C7020000}"/>
    <cellStyle name="计算 2 3" xfId="323" xr:uid="{00000000-0005-0000-0000-0000C8020000}"/>
    <cellStyle name="计算 2 3 2" xfId="832" xr:uid="{00000000-0005-0000-0000-0000C9020000}"/>
    <cellStyle name="计算 2 4" xfId="833" xr:uid="{00000000-0005-0000-0000-0000CA020000}"/>
    <cellStyle name="计算 2 4 2" xfId="834" xr:uid="{00000000-0005-0000-0000-0000CB020000}"/>
    <cellStyle name="计算 2 5" xfId="835" xr:uid="{00000000-0005-0000-0000-0000CC020000}"/>
    <cellStyle name="计算 2 6" xfId="836" xr:uid="{00000000-0005-0000-0000-0000CD020000}"/>
    <cellStyle name="计算 3" xfId="838" xr:uid="{00000000-0005-0000-0000-0000CE020000}"/>
    <cellStyle name="计算 3 2" xfId="47" xr:uid="{00000000-0005-0000-0000-0000CF020000}"/>
    <cellStyle name="计算 4" xfId="839" xr:uid="{00000000-0005-0000-0000-0000D0020000}"/>
    <cellStyle name="计算 4 2" xfId="840" xr:uid="{00000000-0005-0000-0000-0000D1020000}"/>
    <cellStyle name="计算 5" xfId="842" xr:uid="{00000000-0005-0000-0000-0000D2020000}"/>
    <cellStyle name="计算 5 2" xfId="844" xr:uid="{00000000-0005-0000-0000-0000D3020000}"/>
    <cellStyle name="计算 6" xfId="846" xr:uid="{00000000-0005-0000-0000-0000D4020000}"/>
    <cellStyle name="计算 6 2" xfId="441" xr:uid="{00000000-0005-0000-0000-0000D5020000}"/>
    <cellStyle name="计算 7" xfId="668" xr:uid="{00000000-0005-0000-0000-0000D6020000}"/>
    <cellStyle name="计算 7 2" xfId="479" xr:uid="{00000000-0005-0000-0000-0000D7020000}"/>
    <cellStyle name="计算 8" xfId="671" xr:uid="{00000000-0005-0000-0000-0000D8020000}"/>
    <cellStyle name="计算 8 2" xfId="498" xr:uid="{00000000-0005-0000-0000-0000D9020000}"/>
    <cellStyle name="计算 9" xfId="675" xr:uid="{00000000-0005-0000-0000-0000DA020000}"/>
    <cellStyle name="计算 9 2" xfId="538" xr:uid="{00000000-0005-0000-0000-0000DB020000}"/>
    <cellStyle name="检查单元格 10" xfId="184" xr:uid="{00000000-0005-0000-0000-0000DC020000}"/>
    <cellStyle name="检查单元格 11" xfId="186" xr:uid="{00000000-0005-0000-0000-0000DD020000}"/>
    <cellStyle name="检查单元格 2" xfId="799" xr:uid="{00000000-0005-0000-0000-0000DE020000}"/>
    <cellStyle name="检查单元格 2 2" xfId="801" xr:uid="{00000000-0005-0000-0000-0000DF020000}"/>
    <cellStyle name="检查单元格 2 3" xfId="847" xr:uid="{00000000-0005-0000-0000-0000E0020000}"/>
    <cellStyle name="检查单元格 2 4" xfId="848" xr:uid="{00000000-0005-0000-0000-0000E1020000}"/>
    <cellStyle name="检查单元格 2 5" xfId="247" xr:uid="{00000000-0005-0000-0000-0000E2020000}"/>
    <cellStyle name="检查单元格 3" xfId="803" xr:uid="{00000000-0005-0000-0000-0000E3020000}"/>
    <cellStyle name="检查单元格 4" xfId="806" xr:uid="{00000000-0005-0000-0000-0000E4020000}"/>
    <cellStyle name="检查单元格 5" xfId="808" xr:uid="{00000000-0005-0000-0000-0000E5020000}"/>
    <cellStyle name="检查单元格 6" xfId="849" xr:uid="{00000000-0005-0000-0000-0000E6020000}"/>
    <cellStyle name="检查单元格 7" xfId="850" xr:uid="{00000000-0005-0000-0000-0000E7020000}"/>
    <cellStyle name="检查单元格 8" xfId="851" xr:uid="{00000000-0005-0000-0000-0000E8020000}"/>
    <cellStyle name="检查单元格 9" xfId="852" xr:uid="{00000000-0005-0000-0000-0000E9020000}"/>
    <cellStyle name="解释性文本 10" xfId="258" xr:uid="{00000000-0005-0000-0000-0000EA020000}"/>
    <cellStyle name="解释性文本 11" xfId="261" xr:uid="{00000000-0005-0000-0000-0000EB020000}"/>
    <cellStyle name="解释性文本 2" xfId="853" xr:uid="{00000000-0005-0000-0000-0000EC020000}"/>
    <cellStyle name="解释性文本 2 2" xfId="26" xr:uid="{00000000-0005-0000-0000-0000ED020000}"/>
    <cellStyle name="解释性文本 2 3" xfId="547" xr:uid="{00000000-0005-0000-0000-0000EE020000}"/>
    <cellStyle name="解释性文本 2 4" xfId="551" xr:uid="{00000000-0005-0000-0000-0000EF020000}"/>
    <cellStyle name="解释性文本 2 5" xfId="553" xr:uid="{00000000-0005-0000-0000-0000F0020000}"/>
    <cellStyle name="解释性文本 3" xfId="854" xr:uid="{00000000-0005-0000-0000-0000F1020000}"/>
    <cellStyle name="解释性文本 4" xfId="855" xr:uid="{00000000-0005-0000-0000-0000F2020000}"/>
    <cellStyle name="解释性文本 5" xfId="560" xr:uid="{00000000-0005-0000-0000-0000F3020000}"/>
    <cellStyle name="解释性文本 6" xfId="568" xr:uid="{00000000-0005-0000-0000-0000F4020000}"/>
    <cellStyle name="解释性文本 7" xfId="571" xr:uid="{00000000-0005-0000-0000-0000F5020000}"/>
    <cellStyle name="解释性文本 8" xfId="574" xr:uid="{00000000-0005-0000-0000-0000F6020000}"/>
    <cellStyle name="解释性文本 9" xfId="36" xr:uid="{00000000-0005-0000-0000-0000F7020000}"/>
    <cellStyle name="警告文本 10" xfId="856" xr:uid="{00000000-0005-0000-0000-0000F8020000}"/>
    <cellStyle name="警告文本 11" xfId="857" xr:uid="{00000000-0005-0000-0000-0000F9020000}"/>
    <cellStyle name="警告文本 2" xfId="859" xr:uid="{00000000-0005-0000-0000-0000FA020000}"/>
    <cellStyle name="警告文本 2 2" xfId="154" xr:uid="{00000000-0005-0000-0000-0000FB020000}"/>
    <cellStyle name="警告文本 2 3" xfId="157" xr:uid="{00000000-0005-0000-0000-0000FC020000}"/>
    <cellStyle name="警告文本 2 4" xfId="160" xr:uid="{00000000-0005-0000-0000-0000FD020000}"/>
    <cellStyle name="警告文本 2 5" xfId="301" xr:uid="{00000000-0005-0000-0000-0000FE020000}"/>
    <cellStyle name="警告文本 3" xfId="860" xr:uid="{00000000-0005-0000-0000-0000FF020000}"/>
    <cellStyle name="警告文本 4" xfId="861" xr:uid="{00000000-0005-0000-0000-000000030000}"/>
    <cellStyle name="警告文本 5" xfId="862" xr:uid="{00000000-0005-0000-0000-000001030000}"/>
    <cellStyle name="警告文本 6" xfId="863" xr:uid="{00000000-0005-0000-0000-000002030000}"/>
    <cellStyle name="警告文本 7" xfId="864" xr:uid="{00000000-0005-0000-0000-000003030000}"/>
    <cellStyle name="警告文本 8" xfId="865" xr:uid="{00000000-0005-0000-0000-000004030000}"/>
    <cellStyle name="警告文本 9" xfId="625" xr:uid="{00000000-0005-0000-0000-000005030000}"/>
    <cellStyle name="链接单元格 10" xfId="866" xr:uid="{00000000-0005-0000-0000-000006030000}"/>
    <cellStyle name="链接单元格 11" xfId="867" xr:uid="{00000000-0005-0000-0000-000007030000}"/>
    <cellStyle name="链接单元格 2" xfId="868" xr:uid="{00000000-0005-0000-0000-000008030000}"/>
    <cellStyle name="链接单元格 2 2" xfId="869" xr:uid="{00000000-0005-0000-0000-000009030000}"/>
    <cellStyle name="链接单元格 2 3" xfId="870" xr:uid="{00000000-0005-0000-0000-00000A030000}"/>
    <cellStyle name="链接单元格 2 4" xfId="871" xr:uid="{00000000-0005-0000-0000-00000B030000}"/>
    <cellStyle name="链接单元格 2 5" xfId="872" xr:uid="{00000000-0005-0000-0000-00000C030000}"/>
    <cellStyle name="链接单元格 3" xfId="64" xr:uid="{00000000-0005-0000-0000-00000D030000}"/>
    <cellStyle name="链接单元格 4" xfId="66" xr:uid="{00000000-0005-0000-0000-00000E030000}"/>
    <cellStyle name="链接单元格 5" xfId="6" xr:uid="{00000000-0005-0000-0000-00000F030000}"/>
    <cellStyle name="链接单元格 6" xfId="69" xr:uid="{00000000-0005-0000-0000-000010030000}"/>
    <cellStyle name="链接单元格 7" xfId="62" xr:uid="{00000000-0005-0000-0000-000011030000}"/>
    <cellStyle name="链接单元格 8" xfId="49" xr:uid="{00000000-0005-0000-0000-000012030000}"/>
    <cellStyle name="链接单元格 9" xfId="873" xr:uid="{00000000-0005-0000-0000-000013030000}"/>
    <cellStyle name="千位分隔 2" xfId="422" xr:uid="{00000000-0005-0000-0000-000014030000}"/>
    <cellStyle name="千位分隔 2 2" xfId="606" xr:uid="{00000000-0005-0000-0000-000015030000}"/>
    <cellStyle name="千位分隔 3" xfId="424" xr:uid="{00000000-0005-0000-0000-000016030000}"/>
    <cellStyle name="千位分隔 4" xfId="975" xr:uid="{00000000-0005-0000-0000-000017030000}"/>
    <cellStyle name="强调文字颜色 1 10" xfId="874" xr:uid="{00000000-0005-0000-0000-000018030000}"/>
    <cellStyle name="强调文字颜色 1 11" xfId="875" xr:uid="{00000000-0005-0000-0000-000019030000}"/>
    <cellStyle name="强调文字颜色 1 2" xfId="876" xr:uid="{00000000-0005-0000-0000-00001A030000}"/>
    <cellStyle name="强调文字颜色 1 2 2" xfId="416" xr:uid="{00000000-0005-0000-0000-00001B030000}"/>
    <cellStyle name="强调文字颜色 1 2 3" xfId="33" xr:uid="{00000000-0005-0000-0000-00001C030000}"/>
    <cellStyle name="强调文字颜色 1 2 4" xfId="81" xr:uid="{00000000-0005-0000-0000-00001D030000}"/>
    <cellStyle name="强调文字颜色 1 2 5" xfId="117" xr:uid="{00000000-0005-0000-0000-00001E030000}"/>
    <cellStyle name="强调文字颜色 1 3" xfId="877" xr:uid="{00000000-0005-0000-0000-00001F030000}"/>
    <cellStyle name="强调文字颜色 1 4" xfId="878" xr:uid="{00000000-0005-0000-0000-000020030000}"/>
    <cellStyle name="强调文字颜色 1 5" xfId="811" xr:uid="{00000000-0005-0000-0000-000021030000}"/>
    <cellStyle name="强调文字颜色 1 6" xfId="879" xr:uid="{00000000-0005-0000-0000-000022030000}"/>
    <cellStyle name="强调文字颜色 1 7" xfId="880" xr:uid="{00000000-0005-0000-0000-000023030000}"/>
    <cellStyle name="强调文字颜色 1 8" xfId="828" xr:uid="{00000000-0005-0000-0000-000024030000}"/>
    <cellStyle name="强调文字颜色 1 9" xfId="837" xr:uid="{00000000-0005-0000-0000-000025030000}"/>
    <cellStyle name="强调文字颜色 2 10" xfId="881" xr:uid="{00000000-0005-0000-0000-000026030000}"/>
    <cellStyle name="强调文字颜色 2 11" xfId="882" xr:uid="{00000000-0005-0000-0000-000027030000}"/>
    <cellStyle name="强调文字颜色 2 2" xfId="883" xr:uid="{00000000-0005-0000-0000-000028030000}"/>
    <cellStyle name="强调文字颜色 2 2 2" xfId="884" xr:uid="{00000000-0005-0000-0000-000029030000}"/>
    <cellStyle name="强调文字颜色 2 2 3" xfId="885" xr:uid="{00000000-0005-0000-0000-00002A030000}"/>
    <cellStyle name="强调文字颜色 2 2 4" xfId="886" xr:uid="{00000000-0005-0000-0000-00002B030000}"/>
    <cellStyle name="强调文字颜色 2 2 5" xfId="887" xr:uid="{00000000-0005-0000-0000-00002C030000}"/>
    <cellStyle name="强调文字颜色 2 3" xfId="888" xr:uid="{00000000-0005-0000-0000-00002D030000}"/>
    <cellStyle name="强调文字颜色 2 4" xfId="889" xr:uid="{00000000-0005-0000-0000-00002E030000}"/>
    <cellStyle name="强调文字颜色 2 5" xfId="814" xr:uid="{00000000-0005-0000-0000-00002F030000}"/>
    <cellStyle name="强调文字颜色 2 6" xfId="890" xr:uid="{00000000-0005-0000-0000-000030030000}"/>
    <cellStyle name="强调文字颜色 2 7" xfId="891" xr:uid="{00000000-0005-0000-0000-000031030000}"/>
    <cellStyle name="强调文字颜色 2 8" xfId="892" xr:uid="{00000000-0005-0000-0000-000032030000}"/>
    <cellStyle name="强调文字颜色 2 9" xfId="893" xr:uid="{00000000-0005-0000-0000-000033030000}"/>
    <cellStyle name="强调文字颜色 3 10" xfId="894" xr:uid="{00000000-0005-0000-0000-000034030000}"/>
    <cellStyle name="强调文字颜色 3 11" xfId="12" xr:uid="{00000000-0005-0000-0000-000035030000}"/>
    <cellStyle name="强调文字颜色 3 2" xfId="895" xr:uid="{00000000-0005-0000-0000-000036030000}"/>
    <cellStyle name="强调文字颜色 3 2 2" xfId="897" xr:uid="{00000000-0005-0000-0000-000037030000}"/>
    <cellStyle name="强调文字颜色 3 2 3" xfId="899" xr:uid="{00000000-0005-0000-0000-000038030000}"/>
    <cellStyle name="强调文字颜色 3 2 4" xfId="58" xr:uid="{00000000-0005-0000-0000-000039030000}"/>
    <cellStyle name="强调文字颜色 3 2 5" xfId="900" xr:uid="{00000000-0005-0000-0000-00003A030000}"/>
    <cellStyle name="强调文字颜色 3 3" xfId="589" xr:uid="{00000000-0005-0000-0000-00003B030000}"/>
    <cellStyle name="强调文字颜色 3 4" xfId="591" xr:uid="{00000000-0005-0000-0000-00003C030000}"/>
    <cellStyle name="强调文字颜色 3 5" xfId="593" xr:uid="{00000000-0005-0000-0000-00003D030000}"/>
    <cellStyle name="强调文字颜色 3 6" xfId="596" xr:uid="{00000000-0005-0000-0000-00003E030000}"/>
    <cellStyle name="强调文字颜色 3 7" xfId="598" xr:uid="{00000000-0005-0000-0000-00003F030000}"/>
    <cellStyle name="强调文字颜色 3 8" xfId="600" xr:uid="{00000000-0005-0000-0000-000040030000}"/>
    <cellStyle name="强调文字颜色 3 9" xfId="603" xr:uid="{00000000-0005-0000-0000-000041030000}"/>
    <cellStyle name="强调文字颜色 4 10" xfId="231" xr:uid="{00000000-0005-0000-0000-000042030000}"/>
    <cellStyle name="强调文字颜色 4 11" xfId="234" xr:uid="{00000000-0005-0000-0000-000043030000}"/>
    <cellStyle name="强调文字颜色 4 2" xfId="901" xr:uid="{00000000-0005-0000-0000-000044030000}"/>
    <cellStyle name="强调文字颜色 4 2 2" xfId="902" xr:uid="{00000000-0005-0000-0000-000045030000}"/>
    <cellStyle name="强调文字颜色 4 2 3" xfId="903" xr:uid="{00000000-0005-0000-0000-000046030000}"/>
    <cellStyle name="强调文字颜色 4 2 4" xfId="904" xr:uid="{00000000-0005-0000-0000-000047030000}"/>
    <cellStyle name="强调文字颜色 4 2 5" xfId="905" xr:uid="{00000000-0005-0000-0000-000048030000}"/>
    <cellStyle name="强调文字颜色 4 3" xfId="906" xr:uid="{00000000-0005-0000-0000-000049030000}"/>
    <cellStyle name="强调文字颜色 4 4" xfId="907" xr:uid="{00000000-0005-0000-0000-00004A030000}"/>
    <cellStyle name="强调文字颜色 4 5" xfId="818" xr:uid="{00000000-0005-0000-0000-00004B030000}"/>
    <cellStyle name="强调文字颜色 4 6" xfId="908" xr:uid="{00000000-0005-0000-0000-00004C030000}"/>
    <cellStyle name="强调文字颜色 4 7" xfId="909" xr:uid="{00000000-0005-0000-0000-00004D030000}"/>
    <cellStyle name="强调文字颜色 4 8" xfId="911" xr:uid="{00000000-0005-0000-0000-00004E030000}"/>
    <cellStyle name="强调文字颜色 4 9" xfId="913" xr:uid="{00000000-0005-0000-0000-00004F030000}"/>
    <cellStyle name="强调文字颜色 5 10" xfId="914" xr:uid="{00000000-0005-0000-0000-000050030000}"/>
    <cellStyle name="强调文字颜色 5 11" xfId="915" xr:uid="{00000000-0005-0000-0000-000051030000}"/>
    <cellStyle name="强调文字颜色 5 2" xfId="188" xr:uid="{00000000-0005-0000-0000-000052030000}"/>
    <cellStyle name="强调文字颜色 5 2 2" xfId="916" xr:uid="{00000000-0005-0000-0000-000053030000}"/>
    <cellStyle name="强调文字颜色 5 2 3" xfId="917" xr:uid="{00000000-0005-0000-0000-000054030000}"/>
    <cellStyle name="强调文字颜色 5 2 4" xfId="445" xr:uid="{00000000-0005-0000-0000-000055030000}"/>
    <cellStyle name="强调文字颜色 5 2 5" xfId="251" xr:uid="{00000000-0005-0000-0000-000056030000}"/>
    <cellStyle name="强调文字颜色 5 3" xfId="918" xr:uid="{00000000-0005-0000-0000-000057030000}"/>
    <cellStyle name="强调文字颜色 5 4" xfId="919" xr:uid="{00000000-0005-0000-0000-000058030000}"/>
    <cellStyle name="强调文字颜色 5 5" xfId="820" xr:uid="{00000000-0005-0000-0000-000059030000}"/>
    <cellStyle name="强调文字颜色 5 6" xfId="920" xr:uid="{00000000-0005-0000-0000-00005A030000}"/>
    <cellStyle name="强调文字颜色 5 7" xfId="921" xr:uid="{00000000-0005-0000-0000-00005B030000}"/>
    <cellStyle name="强调文字颜色 5 8" xfId="922" xr:uid="{00000000-0005-0000-0000-00005C030000}"/>
    <cellStyle name="强调文字颜色 5 9" xfId="923" xr:uid="{00000000-0005-0000-0000-00005D030000}"/>
    <cellStyle name="强调文字颜色 6 10" xfId="564" xr:uid="{00000000-0005-0000-0000-00005E030000}"/>
    <cellStyle name="强调文字颜色 6 11" xfId="566" xr:uid="{00000000-0005-0000-0000-00005F030000}"/>
    <cellStyle name="强调文字颜色 6 2" xfId="924" xr:uid="{00000000-0005-0000-0000-000060030000}"/>
    <cellStyle name="强调文字颜色 6 2 2" xfId="925" xr:uid="{00000000-0005-0000-0000-000061030000}"/>
    <cellStyle name="强调文字颜色 6 2 3" xfId="926" xr:uid="{00000000-0005-0000-0000-000062030000}"/>
    <cellStyle name="强调文字颜色 6 2 4" xfId="927" xr:uid="{00000000-0005-0000-0000-000063030000}"/>
    <cellStyle name="强调文字颜色 6 2 5" xfId="928" xr:uid="{00000000-0005-0000-0000-000064030000}"/>
    <cellStyle name="强调文字颜色 6 3" xfId="929" xr:uid="{00000000-0005-0000-0000-000065030000}"/>
    <cellStyle name="强调文字颜色 6 4" xfId="930" xr:uid="{00000000-0005-0000-0000-000066030000}"/>
    <cellStyle name="强调文字颜色 6 5" xfId="823" xr:uid="{00000000-0005-0000-0000-000067030000}"/>
    <cellStyle name="强调文字颜色 6 6" xfId="931" xr:uid="{00000000-0005-0000-0000-000068030000}"/>
    <cellStyle name="强调文字颜色 6 7" xfId="932" xr:uid="{00000000-0005-0000-0000-000069030000}"/>
    <cellStyle name="强调文字颜色 6 8" xfId="933" xr:uid="{00000000-0005-0000-0000-00006A030000}"/>
    <cellStyle name="强调文字颜色 6 9" xfId="934" xr:uid="{00000000-0005-0000-0000-00006B030000}"/>
    <cellStyle name="适中 10" xfId="935" xr:uid="{00000000-0005-0000-0000-00006C030000}"/>
    <cellStyle name="适中 11" xfId="936" xr:uid="{00000000-0005-0000-0000-00006D030000}"/>
    <cellStyle name="适中 2" xfId="841" xr:uid="{00000000-0005-0000-0000-00006E030000}"/>
    <cellStyle name="适中 2 2" xfId="843" xr:uid="{00000000-0005-0000-0000-00006F030000}"/>
    <cellStyle name="适中 2 3" xfId="896" xr:uid="{00000000-0005-0000-0000-000070030000}"/>
    <cellStyle name="适中 2 4" xfId="898" xr:uid="{00000000-0005-0000-0000-000071030000}"/>
    <cellStyle name="适中 2 5" xfId="57" xr:uid="{00000000-0005-0000-0000-000072030000}"/>
    <cellStyle name="适中 3" xfId="845" xr:uid="{00000000-0005-0000-0000-000073030000}"/>
    <cellStyle name="适中 4" xfId="667" xr:uid="{00000000-0005-0000-0000-000074030000}"/>
    <cellStyle name="适中 5" xfId="670" xr:uid="{00000000-0005-0000-0000-000075030000}"/>
    <cellStyle name="适中 6" xfId="674" xr:uid="{00000000-0005-0000-0000-000076030000}"/>
    <cellStyle name="适中 7" xfId="135" xr:uid="{00000000-0005-0000-0000-000077030000}"/>
    <cellStyle name="适中 8" xfId="59" xr:uid="{00000000-0005-0000-0000-000078030000}"/>
    <cellStyle name="适中 9" xfId="144" xr:uid="{00000000-0005-0000-0000-000079030000}"/>
    <cellStyle name="输出 10" xfId="133" xr:uid="{00000000-0005-0000-0000-00007A030000}"/>
    <cellStyle name="输出 10 2" xfId="937" xr:uid="{00000000-0005-0000-0000-00007B030000}"/>
    <cellStyle name="输出 11" xfId="938" xr:uid="{00000000-0005-0000-0000-00007C030000}"/>
    <cellStyle name="输出 11 2" xfId="484" xr:uid="{00000000-0005-0000-0000-00007D030000}"/>
    <cellStyle name="输出 2" xfId="939" xr:uid="{00000000-0005-0000-0000-00007E030000}"/>
    <cellStyle name="输出 2 2" xfId="940" xr:uid="{00000000-0005-0000-0000-00007F030000}"/>
    <cellStyle name="输出 2 2 2" xfId="941" xr:uid="{00000000-0005-0000-0000-000080030000}"/>
    <cellStyle name="输出 2 3" xfId="942" xr:uid="{00000000-0005-0000-0000-000081030000}"/>
    <cellStyle name="输出 2 3 2" xfId="943" xr:uid="{00000000-0005-0000-0000-000082030000}"/>
    <cellStyle name="输出 2 4" xfId="944" xr:uid="{00000000-0005-0000-0000-000083030000}"/>
    <cellStyle name="输出 2 4 2" xfId="945" xr:uid="{00000000-0005-0000-0000-000084030000}"/>
    <cellStyle name="输出 2 5" xfId="946" xr:uid="{00000000-0005-0000-0000-000085030000}"/>
    <cellStyle name="输出 2 6" xfId="947" xr:uid="{00000000-0005-0000-0000-000086030000}"/>
    <cellStyle name="输出 3" xfId="948" xr:uid="{00000000-0005-0000-0000-000087030000}"/>
    <cellStyle name="输出 3 2" xfId="949" xr:uid="{00000000-0005-0000-0000-000088030000}"/>
    <cellStyle name="输出 4" xfId="950" xr:uid="{00000000-0005-0000-0000-000089030000}"/>
    <cellStyle name="输出 4 2" xfId="172" xr:uid="{00000000-0005-0000-0000-00008A030000}"/>
    <cellStyle name="输出 5" xfId="951" xr:uid="{00000000-0005-0000-0000-00008B030000}"/>
    <cellStyle name="输出 5 2" xfId="952" xr:uid="{00000000-0005-0000-0000-00008C030000}"/>
    <cellStyle name="输出 6" xfId="953" xr:uid="{00000000-0005-0000-0000-00008D030000}"/>
    <cellStyle name="输出 6 2" xfId="250" xr:uid="{00000000-0005-0000-0000-00008E030000}"/>
    <cellStyle name="输出 7" xfId="954" xr:uid="{00000000-0005-0000-0000-00008F030000}"/>
    <cellStyle name="输出 7 2" xfId="955" xr:uid="{00000000-0005-0000-0000-000090030000}"/>
    <cellStyle name="输出 8" xfId="455" xr:uid="{00000000-0005-0000-0000-000091030000}"/>
    <cellStyle name="输出 8 2" xfId="956" xr:uid="{00000000-0005-0000-0000-000092030000}"/>
    <cellStyle name="输出 9" xfId="457" xr:uid="{00000000-0005-0000-0000-000093030000}"/>
    <cellStyle name="输出 9 2" xfId="766" xr:uid="{00000000-0005-0000-0000-000094030000}"/>
    <cellStyle name="输入 10" xfId="910" xr:uid="{00000000-0005-0000-0000-000095030000}"/>
    <cellStyle name="输入 10 2" xfId="957" xr:uid="{00000000-0005-0000-0000-000096030000}"/>
    <cellStyle name="输入 11" xfId="912" xr:uid="{00000000-0005-0000-0000-000097030000}"/>
    <cellStyle name="输入 11 2" xfId="80" xr:uid="{00000000-0005-0000-0000-000098030000}"/>
    <cellStyle name="输入 2" xfId="639" xr:uid="{00000000-0005-0000-0000-000099030000}"/>
    <cellStyle name="输入 2 2" xfId="397" xr:uid="{00000000-0005-0000-0000-00009A030000}"/>
    <cellStyle name="输入 2 2 2" xfId="338" xr:uid="{00000000-0005-0000-0000-00009B030000}"/>
    <cellStyle name="输入 2 3" xfId="718" xr:uid="{00000000-0005-0000-0000-00009C030000}"/>
    <cellStyle name="输入 2 3 2" xfId="347" xr:uid="{00000000-0005-0000-0000-00009D030000}"/>
    <cellStyle name="输入 2 4" xfId="720" xr:uid="{00000000-0005-0000-0000-00009E030000}"/>
    <cellStyle name="输入 2 4 2" xfId="374" xr:uid="{00000000-0005-0000-0000-00009F030000}"/>
    <cellStyle name="输入 2 5" xfId="722" xr:uid="{00000000-0005-0000-0000-0000A0030000}"/>
    <cellStyle name="输入 2 6" xfId="958" xr:uid="{00000000-0005-0000-0000-0000A1030000}"/>
    <cellStyle name="输入 3" xfId="641" xr:uid="{00000000-0005-0000-0000-0000A2030000}"/>
    <cellStyle name="输入 3 2" xfId="412" xr:uid="{00000000-0005-0000-0000-0000A3030000}"/>
    <cellStyle name="输入 4" xfId="959" xr:uid="{00000000-0005-0000-0000-0000A4030000}"/>
    <cellStyle name="输入 4 2" xfId="181" xr:uid="{00000000-0005-0000-0000-0000A5030000}"/>
    <cellStyle name="输入 5" xfId="960" xr:uid="{00000000-0005-0000-0000-0000A6030000}"/>
    <cellStyle name="输入 5 2" xfId="437" xr:uid="{00000000-0005-0000-0000-0000A7030000}"/>
    <cellStyle name="输入 6" xfId="961" xr:uid="{00000000-0005-0000-0000-0000A8030000}"/>
    <cellStyle name="输入 6 2" xfId="77" xr:uid="{00000000-0005-0000-0000-0000A9030000}"/>
    <cellStyle name="输入 7" xfId="962" xr:uid="{00000000-0005-0000-0000-0000AA030000}"/>
    <cellStyle name="输入 7 2" xfId="762" xr:uid="{00000000-0005-0000-0000-0000AB030000}"/>
    <cellStyle name="输入 8" xfId="963" xr:uid="{00000000-0005-0000-0000-0000AC030000}"/>
    <cellStyle name="输入 8 2" xfId="13" xr:uid="{00000000-0005-0000-0000-0000AD030000}"/>
    <cellStyle name="输入 9" xfId="964" xr:uid="{00000000-0005-0000-0000-0000AE030000}"/>
    <cellStyle name="输入 9 2" xfId="48" xr:uid="{00000000-0005-0000-0000-0000AF030000}"/>
    <cellStyle name="样式 1" xfId="129" xr:uid="{00000000-0005-0000-0000-0000B0030000}"/>
    <cellStyle name="样式 1 10" xfId="693" xr:uid="{00000000-0005-0000-0000-0000B1030000}"/>
    <cellStyle name="样式 1 10 2" xfId="769" xr:uid="{00000000-0005-0000-0000-0000B2030000}"/>
    <cellStyle name="样式 1 10 2 2" xfId="783" xr:uid="{00000000-0005-0000-0000-0000B3030000}"/>
    <cellStyle name="样式 1 10 2 2 2" xfId="965" xr:uid="{00000000-0005-0000-0000-0000B4030000}"/>
    <cellStyle name="样式 1 2" xfId="159" xr:uid="{00000000-0005-0000-0000-0000B5030000}"/>
    <cellStyle name="样式 1 5" xfId="17" xr:uid="{00000000-0005-0000-0000-0000B6030000}"/>
    <cellStyle name="注释 10" xfId="171" xr:uid="{00000000-0005-0000-0000-0000B7030000}"/>
    <cellStyle name="注释 10 2" xfId="177" xr:uid="{00000000-0005-0000-0000-0000B8030000}"/>
    <cellStyle name="注释 11" xfId="689" xr:uid="{00000000-0005-0000-0000-0000B9030000}"/>
    <cellStyle name="注释 11 2" xfId="434" xr:uid="{00000000-0005-0000-0000-0000BA030000}"/>
    <cellStyle name="注释 2" xfId="753" xr:uid="{00000000-0005-0000-0000-0000BB030000}"/>
    <cellStyle name="注释 2 2" xfId="354" xr:uid="{00000000-0005-0000-0000-0000BC030000}"/>
    <cellStyle name="注释 2 2 2" xfId="966" xr:uid="{00000000-0005-0000-0000-0000BD030000}"/>
    <cellStyle name="注释 2 2 2 2" xfId="967" xr:uid="{00000000-0005-0000-0000-0000BE030000}"/>
    <cellStyle name="注释 2 2 3" xfId="968" xr:uid="{00000000-0005-0000-0000-0000BF030000}"/>
    <cellStyle name="注释 2 3" xfId="52" xr:uid="{00000000-0005-0000-0000-0000C0030000}"/>
    <cellStyle name="注释 2 3 2" xfId="969" xr:uid="{00000000-0005-0000-0000-0000C1030000}"/>
    <cellStyle name="注释 2 4" xfId="357" xr:uid="{00000000-0005-0000-0000-0000C2030000}"/>
    <cellStyle name="注释 2 4 2" xfId="970" xr:uid="{00000000-0005-0000-0000-0000C3030000}"/>
    <cellStyle name="注释 2 5" xfId="360" xr:uid="{00000000-0005-0000-0000-0000C4030000}"/>
    <cellStyle name="注释 3" xfId="761" xr:uid="{00000000-0005-0000-0000-0000C5030000}"/>
    <cellStyle name="注释 3 2" xfId="379" xr:uid="{00000000-0005-0000-0000-0000C6030000}"/>
    <cellStyle name="注释 4" xfId="724" xr:uid="{00000000-0005-0000-0000-0000C7030000}"/>
    <cellStyle name="注释 4 2" xfId="580" xr:uid="{00000000-0005-0000-0000-0000C8030000}"/>
    <cellStyle name="注释 5" xfId="27" xr:uid="{00000000-0005-0000-0000-0000C9030000}"/>
    <cellStyle name="注释 5 2" xfId="858" xr:uid="{00000000-0005-0000-0000-0000CA030000}"/>
    <cellStyle name="注释 6" xfId="727" xr:uid="{00000000-0005-0000-0000-0000CB030000}"/>
    <cellStyle name="注释 6 2" xfId="971" xr:uid="{00000000-0005-0000-0000-0000CC030000}"/>
    <cellStyle name="注释 7" xfId="730" xr:uid="{00000000-0005-0000-0000-0000CD030000}"/>
    <cellStyle name="注释 7 2" xfId="500" xr:uid="{00000000-0005-0000-0000-0000CE030000}"/>
    <cellStyle name="注释 8" xfId="733" xr:uid="{00000000-0005-0000-0000-0000CF030000}"/>
    <cellStyle name="注释 8 2" xfId="972" xr:uid="{00000000-0005-0000-0000-0000D0030000}"/>
    <cellStyle name="注释 9" xfId="736" xr:uid="{00000000-0005-0000-0000-0000D1030000}"/>
    <cellStyle name="注释 9 2" xfId="673" xr:uid="{00000000-0005-0000-0000-0000D2030000}"/>
  </cellStyles>
  <dxfs count="188"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00B0F0"/>
        </patternFill>
      </fill>
    </dxf>
    <dxf>
      <fill>
        <patternFill patternType="solid">
          <bgColor rgb="FF7030A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00B0F0"/>
        </patternFill>
      </fill>
    </dxf>
    <dxf>
      <fill>
        <patternFill patternType="solid">
          <bgColor rgb="FF7030A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00B0F0"/>
        </patternFill>
      </fill>
    </dxf>
    <dxf>
      <fill>
        <patternFill patternType="solid">
          <bgColor rgb="FF7030A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00B0F0"/>
        </patternFill>
      </fill>
    </dxf>
    <dxf>
      <fill>
        <patternFill patternType="solid">
          <bgColor rgb="FF7030A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00B0F0"/>
        </patternFill>
      </fill>
    </dxf>
    <dxf>
      <fill>
        <patternFill patternType="solid">
          <bgColor rgb="FF7030A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00B0F0"/>
        </patternFill>
      </fill>
    </dxf>
    <dxf>
      <fill>
        <patternFill patternType="solid">
          <bgColor rgb="FF7030A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00B0F0"/>
        </patternFill>
      </fill>
    </dxf>
    <dxf>
      <fill>
        <patternFill patternType="solid">
          <bgColor rgb="FF7030A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00B0F0"/>
        </patternFill>
      </fill>
    </dxf>
    <dxf>
      <fill>
        <patternFill patternType="solid">
          <bgColor rgb="FF7030A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00B0F0"/>
        </patternFill>
      </fill>
    </dxf>
    <dxf>
      <fill>
        <patternFill patternType="solid">
          <bgColor rgb="FF7030A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00B0F0"/>
        </patternFill>
      </fill>
    </dxf>
    <dxf>
      <fill>
        <patternFill patternType="solid">
          <bgColor rgb="FF7030A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00B0F0"/>
        </patternFill>
      </fill>
    </dxf>
    <dxf>
      <fill>
        <patternFill patternType="solid">
          <bgColor rgb="FF7030A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00B0F0"/>
        </patternFill>
      </fill>
    </dxf>
    <dxf>
      <fill>
        <patternFill patternType="solid">
          <bgColor rgb="FF7030A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00B0F0"/>
        </patternFill>
      </fill>
    </dxf>
    <dxf>
      <fill>
        <patternFill patternType="solid">
          <bgColor rgb="FF7030A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00B0F0"/>
        </patternFill>
      </fill>
    </dxf>
    <dxf>
      <fill>
        <patternFill patternType="solid">
          <bgColor rgb="FF7030A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00B0F0"/>
        </patternFill>
      </fill>
    </dxf>
    <dxf>
      <fill>
        <patternFill patternType="solid">
          <bgColor rgb="FF7030A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00B0F0"/>
        </patternFill>
      </fill>
    </dxf>
    <dxf>
      <fill>
        <patternFill patternType="solid">
          <bgColor rgb="FF7030A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00B0F0"/>
        </patternFill>
      </fill>
    </dxf>
    <dxf>
      <fill>
        <patternFill patternType="solid">
          <bgColor rgb="FF7030A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00B0F0"/>
        </patternFill>
      </fill>
    </dxf>
    <dxf>
      <fill>
        <patternFill patternType="solid">
          <bgColor rgb="FF7030A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00B0F0"/>
        </patternFill>
      </fill>
    </dxf>
    <dxf>
      <fill>
        <patternFill patternType="solid">
          <bgColor rgb="FF7030A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00B0F0"/>
        </patternFill>
      </fill>
    </dxf>
    <dxf>
      <fill>
        <patternFill patternType="solid">
          <bgColor rgb="FF7030A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00B0F0"/>
        </patternFill>
      </fill>
    </dxf>
    <dxf>
      <fill>
        <patternFill patternType="solid">
          <bgColor rgb="FF7030A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00B0F0"/>
        </patternFill>
      </fill>
    </dxf>
    <dxf>
      <fill>
        <patternFill patternType="solid">
          <bgColor rgb="FF7030A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00B0F0"/>
        </patternFill>
      </fill>
    </dxf>
    <dxf>
      <fill>
        <patternFill patternType="solid">
          <bgColor rgb="FF7030A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00B0F0"/>
        </patternFill>
      </fill>
    </dxf>
    <dxf>
      <fill>
        <patternFill patternType="solid">
          <bgColor rgb="FF7030A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00B0F0"/>
        </patternFill>
      </fill>
    </dxf>
    <dxf>
      <fill>
        <patternFill patternType="solid">
          <bgColor rgb="FF7030A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FF0000"/>
      </font>
      <fill>
        <patternFill patternType="solid">
          <bgColor theme="5" tint="0.59996337778862885"/>
        </patternFill>
      </fill>
    </dxf>
    <dxf>
      <font>
        <color rgb="FFFF0000"/>
      </font>
      <fill>
        <patternFill patternType="solid">
          <bgColor theme="5" tint="0.59996337778862885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rgb="FFFF0000"/>
      </font>
      <fill>
        <patternFill patternType="solid">
          <bgColor theme="5" tint="0.39979247413556324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i val="0"/>
        <strike val="0"/>
        <u val="none"/>
        <sz val="11"/>
        <color rgb="FF9C0006"/>
        <name val="宋体"/>
        <scheme val="none"/>
      </font>
      <fill>
        <patternFill patternType="solid">
          <bgColor rgb="FFFFC7CE"/>
        </patternFill>
      </fill>
    </dxf>
    <dxf>
      <font>
        <b val="0"/>
        <i val="0"/>
        <strike val="0"/>
        <u val="none"/>
        <sz val="11"/>
        <color rgb="FF9C0006"/>
        <name val="宋体"/>
        <scheme val="none"/>
      </font>
      <fill>
        <patternFill patternType="solid">
          <bgColor rgb="FFFFC7CE"/>
        </patternFill>
      </fill>
    </dxf>
    <dxf>
      <font>
        <b val="0"/>
        <i val="0"/>
        <strike val="0"/>
        <u val="none"/>
        <sz val="11"/>
        <color rgb="FF9C0006"/>
        <name val="宋体"/>
        <scheme val="none"/>
      </font>
      <fill>
        <patternFill patternType="solid">
          <bgColor rgb="FFFFC7CE"/>
        </patternFill>
      </fill>
    </dxf>
    <dxf>
      <font>
        <b val="0"/>
        <i val="0"/>
        <strike val="0"/>
        <u val="none"/>
        <sz val="11"/>
        <color rgb="FF9C0006"/>
        <name val="宋体"/>
        <scheme val="none"/>
      </font>
      <fill>
        <patternFill patternType="solid">
          <bgColor rgb="FFFFC7CE"/>
        </patternFill>
      </fill>
    </dxf>
    <dxf>
      <font>
        <b val="0"/>
        <i val="0"/>
        <strike val="0"/>
        <u val="none"/>
        <sz val="11"/>
        <color rgb="FF9C0006"/>
        <name val="宋体"/>
        <scheme val="none"/>
      </font>
      <fill>
        <patternFill patternType="solid">
          <bgColor rgb="FFFFC7CE"/>
        </patternFill>
      </fill>
    </dxf>
    <dxf>
      <font>
        <b val="0"/>
        <i val="0"/>
        <strike val="0"/>
        <u val="none"/>
        <sz val="11"/>
        <color rgb="FF9C0006"/>
        <name val="宋体"/>
        <scheme val="none"/>
      </font>
      <fill>
        <patternFill patternType="solid">
          <bgColor rgb="FFFFC7CE"/>
        </patternFill>
      </fill>
    </dxf>
    <dxf>
      <font>
        <b val="0"/>
        <i val="0"/>
        <strike val="0"/>
        <u val="none"/>
        <sz val="11"/>
        <color rgb="FF9C0006"/>
        <name val="宋体"/>
        <scheme val="none"/>
      </font>
      <fill>
        <patternFill patternType="solid">
          <bgColor rgb="FFFFC7CE"/>
        </patternFill>
      </fill>
    </dxf>
    <dxf>
      <font>
        <b val="0"/>
        <i val="0"/>
        <strike val="0"/>
        <u val="none"/>
        <sz val="11"/>
        <color rgb="FF9C0006"/>
        <name val="宋体"/>
        <scheme val="none"/>
      </font>
      <fill>
        <patternFill patternType="solid">
          <bgColor rgb="FFFFC7CE"/>
        </patternFill>
      </fill>
    </dxf>
    <dxf>
      <font>
        <b val="0"/>
        <i val="0"/>
        <strike val="0"/>
        <u val="none"/>
        <sz val="11"/>
        <color rgb="FF9C0006"/>
        <name val="宋体"/>
        <scheme val="none"/>
      </font>
      <fill>
        <patternFill patternType="solid">
          <bgColor rgb="FFFFC7CE"/>
        </patternFill>
      </fill>
    </dxf>
    <dxf>
      <font>
        <b val="0"/>
        <i val="0"/>
        <strike val="0"/>
        <u val="none"/>
        <sz val="11"/>
        <color rgb="FF9C0006"/>
        <name val="宋体"/>
        <scheme val="none"/>
      </font>
      <fill>
        <patternFill patternType="solid">
          <bgColor rgb="FFFFC7CE"/>
        </patternFill>
      </fill>
    </dxf>
    <dxf>
      <font>
        <color rgb="FFFF0000"/>
      </font>
      <fill>
        <patternFill patternType="solid">
          <bgColor theme="5" tint="0.39979247413556324"/>
        </patternFill>
      </fill>
    </dxf>
    <dxf>
      <font>
        <b val="0"/>
        <i val="0"/>
        <strike val="0"/>
        <u val="none"/>
        <sz val="11"/>
        <color rgb="FF9C0006"/>
        <name val="宋体"/>
        <scheme val="none"/>
      </font>
      <fill>
        <patternFill patternType="solid">
          <bgColor rgb="FFFFC7CE"/>
        </patternFill>
      </fill>
    </dxf>
    <dxf>
      <font>
        <b val="0"/>
        <i val="0"/>
        <strike val="0"/>
        <u val="none"/>
        <sz val="11"/>
        <color rgb="FF9C0006"/>
        <name val="宋体"/>
        <scheme val="none"/>
      </font>
      <fill>
        <patternFill patternType="solid">
          <bgColor rgb="FFFFC7CE"/>
        </patternFill>
      </fill>
    </dxf>
    <dxf>
      <font>
        <b val="0"/>
        <i val="0"/>
        <strike val="0"/>
        <u val="none"/>
        <sz val="11"/>
        <color rgb="FF9C0006"/>
        <name val="宋体"/>
        <scheme val="none"/>
      </font>
      <fill>
        <patternFill patternType="solid">
          <bgColor rgb="FFFFC7CE"/>
        </patternFill>
      </fill>
    </dxf>
    <dxf>
      <font>
        <b val="0"/>
        <i val="0"/>
        <strike val="0"/>
        <u val="none"/>
        <sz val="11"/>
        <color rgb="FF9C0006"/>
        <name val="宋体"/>
        <scheme val="none"/>
      </font>
      <fill>
        <patternFill patternType="solid">
          <bgColor rgb="FFFFC7CE"/>
        </patternFill>
      </fill>
    </dxf>
    <dxf>
      <font>
        <b val="0"/>
        <i val="0"/>
        <strike val="0"/>
        <u val="none"/>
        <sz val="11"/>
        <color rgb="FF9C0006"/>
        <name val="宋体"/>
        <scheme val="none"/>
      </font>
      <fill>
        <patternFill patternType="solid">
          <bgColor rgb="FFFFC7CE"/>
        </patternFill>
      </fill>
    </dxf>
    <dxf>
      <font>
        <b val="0"/>
        <i val="0"/>
        <strike val="0"/>
        <u val="none"/>
        <sz val="11"/>
        <color rgb="FF9C0006"/>
        <name val="宋体"/>
        <scheme val="none"/>
      </font>
      <fill>
        <patternFill patternType="solid">
          <bgColor rgb="FFFFC7CE"/>
        </patternFill>
      </fill>
    </dxf>
    <dxf>
      <font>
        <b val="0"/>
        <i val="0"/>
        <strike val="0"/>
        <u val="none"/>
        <sz val="11"/>
        <color rgb="FF9C0006"/>
        <name val="宋体"/>
        <scheme val="none"/>
      </font>
      <fill>
        <patternFill patternType="solid">
          <bgColor rgb="FFFFC7CE"/>
        </patternFill>
      </fill>
    </dxf>
    <dxf>
      <font>
        <b val="0"/>
        <i val="0"/>
        <strike val="0"/>
        <u val="none"/>
        <sz val="11"/>
        <color rgb="FF9C0006"/>
        <name val="宋体"/>
        <scheme val="none"/>
      </font>
      <fill>
        <patternFill patternType="solid">
          <bgColor rgb="FFFFC7CE"/>
        </patternFill>
      </fill>
    </dxf>
    <dxf>
      <font>
        <b val="0"/>
        <i val="0"/>
        <strike val="0"/>
        <u val="none"/>
        <sz val="11"/>
        <color rgb="FF9C0006"/>
        <name val="宋体"/>
        <scheme val="none"/>
      </font>
      <fill>
        <patternFill patternType="solid">
          <bgColor rgb="FFFFC7CE"/>
        </patternFill>
      </fill>
    </dxf>
    <dxf>
      <font>
        <b val="0"/>
        <i val="0"/>
        <strike val="0"/>
        <u val="none"/>
        <sz val="11"/>
        <color rgb="FF9C0006"/>
        <name val="宋体"/>
        <scheme val="none"/>
      </font>
      <fill>
        <patternFill patternType="solid">
          <bgColor rgb="FFFFC7CE"/>
        </patternFill>
      </fill>
    </dxf>
    <dxf>
      <font>
        <b val="0"/>
        <i val="0"/>
        <strike val="0"/>
        <u val="none"/>
        <sz val="11"/>
        <color rgb="FF9C0006"/>
        <name val="宋体"/>
        <scheme val="none"/>
      </font>
      <fill>
        <patternFill patternType="solid">
          <bgColor rgb="FFFFC7CE"/>
        </patternFill>
      </fill>
    </dxf>
    <dxf>
      <font>
        <b val="0"/>
        <i val="0"/>
        <strike val="0"/>
        <u val="none"/>
        <sz val="11"/>
        <color rgb="FF9C0006"/>
        <name val="宋体"/>
        <scheme val="none"/>
      </font>
      <fill>
        <patternFill patternType="solid">
          <bgColor rgb="FFFFC7CE"/>
        </patternFill>
      </fill>
    </dxf>
    <dxf>
      <font>
        <b val="0"/>
        <i val="0"/>
        <strike val="0"/>
        <u val="none"/>
        <sz val="11"/>
        <color rgb="FF9C0006"/>
        <name val="宋体"/>
        <scheme val="none"/>
      </font>
      <fill>
        <patternFill patternType="solid">
          <bgColor rgb="FFFFC7CE"/>
        </patternFill>
      </fill>
    </dxf>
    <dxf>
      <font>
        <b val="0"/>
        <i val="0"/>
        <strike val="0"/>
        <u val="none"/>
        <sz val="11"/>
        <color rgb="FF9C0006"/>
        <name val="宋体"/>
        <scheme val="none"/>
      </font>
      <fill>
        <patternFill patternType="solid">
          <bgColor rgb="FFFFC7CE"/>
        </patternFill>
      </fill>
    </dxf>
    <dxf>
      <font>
        <b val="0"/>
        <i val="0"/>
        <strike val="0"/>
        <u val="none"/>
        <sz val="11"/>
        <color rgb="FF9C0006"/>
        <name val="宋体"/>
        <scheme val="none"/>
      </font>
      <fill>
        <patternFill patternType="solid">
          <bgColor rgb="FFFFC7CE"/>
        </patternFill>
      </fill>
    </dxf>
    <dxf>
      <font>
        <b val="0"/>
        <i val="0"/>
        <strike val="0"/>
        <u val="none"/>
        <sz val="11"/>
        <color rgb="FF9C0006"/>
        <name val="宋体"/>
        <scheme val="none"/>
      </font>
      <fill>
        <patternFill patternType="solid">
          <bgColor rgb="FFFFC7CE"/>
        </patternFill>
      </fill>
    </dxf>
    <dxf>
      <font>
        <b val="0"/>
        <i val="0"/>
        <strike val="0"/>
        <u val="none"/>
        <sz val="11"/>
        <color rgb="FF9C0006"/>
        <name val="宋体"/>
        <scheme val="none"/>
      </font>
      <fill>
        <patternFill patternType="solid">
          <bgColor rgb="FFFFC7CE"/>
        </patternFill>
      </fill>
    </dxf>
    <dxf>
      <font>
        <b val="0"/>
        <i val="0"/>
        <strike val="0"/>
        <u val="none"/>
        <sz val="11"/>
        <color rgb="FF9C0006"/>
        <name val="宋体"/>
        <scheme val="none"/>
      </font>
      <fill>
        <patternFill patternType="solid">
          <bgColor rgb="FFFFC7CE"/>
        </patternFill>
      </fill>
    </dxf>
    <dxf>
      <font>
        <b val="0"/>
        <i val="0"/>
        <strike val="0"/>
        <u val="none"/>
        <sz val="11"/>
        <color rgb="FF9C0006"/>
        <name val="宋体"/>
        <scheme val="none"/>
      </font>
      <fill>
        <patternFill patternType="solid">
          <bgColor rgb="FFFFC7CE"/>
        </patternFill>
      </fill>
    </dxf>
    <dxf>
      <font>
        <b val="0"/>
        <i val="0"/>
        <strike val="0"/>
        <u val="none"/>
        <sz val="11"/>
        <color rgb="FF9C0006"/>
        <name val="宋体"/>
        <scheme val="none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FF0000"/>
      </font>
      <fill>
        <patternFill patternType="solid">
          <bgColor theme="5" tint="0.5999633777886288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9" defaultPivotStyle="PivotStyleLight16"/>
  <colors>
    <mruColors>
      <color rgb="FFFFFF00"/>
      <color rgb="FFFF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3.xml"/><Relationship Id="rId26" Type="http://schemas.openxmlformats.org/officeDocument/2006/relationships/externalLink" Target="externalLinks/externalLink11.xml"/><Relationship Id="rId39" Type="http://schemas.openxmlformats.org/officeDocument/2006/relationships/externalLink" Target="externalLinks/externalLink24.xml"/><Relationship Id="rId21" Type="http://schemas.openxmlformats.org/officeDocument/2006/relationships/externalLink" Target="externalLinks/externalLink6.xml"/><Relationship Id="rId34" Type="http://schemas.openxmlformats.org/officeDocument/2006/relationships/externalLink" Target="externalLinks/externalLink19.xml"/><Relationship Id="rId42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9" Type="http://schemas.openxmlformats.org/officeDocument/2006/relationships/externalLink" Target="externalLinks/externalLink1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9.xml"/><Relationship Id="rId32" Type="http://schemas.openxmlformats.org/officeDocument/2006/relationships/externalLink" Target="externalLinks/externalLink17.xml"/><Relationship Id="rId37" Type="http://schemas.openxmlformats.org/officeDocument/2006/relationships/externalLink" Target="externalLinks/externalLink22.xml"/><Relationship Id="rId40" Type="http://schemas.openxmlformats.org/officeDocument/2006/relationships/externalLink" Target="externalLinks/externalLink25.xml"/><Relationship Id="rId45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8.xml"/><Relationship Id="rId28" Type="http://schemas.openxmlformats.org/officeDocument/2006/relationships/externalLink" Target="externalLinks/externalLink13.xml"/><Relationship Id="rId36" Type="http://schemas.openxmlformats.org/officeDocument/2006/relationships/externalLink" Target="externalLinks/externalLink21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4.xml"/><Relationship Id="rId31" Type="http://schemas.openxmlformats.org/officeDocument/2006/relationships/externalLink" Target="externalLinks/externalLink16.xml"/><Relationship Id="rId44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7.xml"/><Relationship Id="rId27" Type="http://schemas.openxmlformats.org/officeDocument/2006/relationships/externalLink" Target="externalLinks/externalLink12.xml"/><Relationship Id="rId30" Type="http://schemas.openxmlformats.org/officeDocument/2006/relationships/externalLink" Target="externalLinks/externalLink15.xml"/><Relationship Id="rId35" Type="http://schemas.openxmlformats.org/officeDocument/2006/relationships/externalLink" Target="externalLinks/externalLink20.xml"/><Relationship Id="rId43" Type="http://schemas.openxmlformats.org/officeDocument/2006/relationships/styles" Target="style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2.xml"/><Relationship Id="rId25" Type="http://schemas.openxmlformats.org/officeDocument/2006/relationships/externalLink" Target="externalLinks/externalLink10.xml"/><Relationship Id="rId33" Type="http://schemas.openxmlformats.org/officeDocument/2006/relationships/externalLink" Target="externalLinks/externalLink18.xml"/><Relationship Id="rId38" Type="http://schemas.openxmlformats.org/officeDocument/2006/relationships/externalLink" Target="externalLinks/externalLink23.xml"/><Relationship Id="rId46" Type="http://schemas.openxmlformats.org/officeDocument/2006/relationships/customXml" Target="../customXml/item1.xml"/><Relationship Id="rId20" Type="http://schemas.openxmlformats.org/officeDocument/2006/relationships/externalLink" Target="externalLinks/externalLink5.xml"/><Relationship Id="rId41" Type="http://schemas.openxmlformats.org/officeDocument/2006/relationships/externalLink" Target="externalLinks/externalLink26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emf"/><Relationship Id="rId1" Type="http://schemas.openxmlformats.org/officeDocument/2006/relationships/image" Target="../media/image2.emf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jpe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.png"/><Relationship Id="rId13" Type="http://schemas.openxmlformats.org/officeDocument/2006/relationships/image" Target="../media/image18.png"/><Relationship Id="rId3" Type="http://schemas.openxmlformats.org/officeDocument/2006/relationships/image" Target="../media/image8.png"/><Relationship Id="rId7" Type="http://schemas.openxmlformats.org/officeDocument/2006/relationships/image" Target="../media/image12.png"/><Relationship Id="rId12" Type="http://schemas.openxmlformats.org/officeDocument/2006/relationships/image" Target="../media/image17.png"/><Relationship Id="rId2" Type="http://schemas.openxmlformats.org/officeDocument/2006/relationships/image" Target="../media/image7.png"/><Relationship Id="rId16" Type="http://schemas.openxmlformats.org/officeDocument/2006/relationships/image" Target="../media/image21.png"/><Relationship Id="rId1" Type="http://schemas.openxmlformats.org/officeDocument/2006/relationships/image" Target="../media/image6.png"/><Relationship Id="rId6" Type="http://schemas.openxmlformats.org/officeDocument/2006/relationships/image" Target="../media/image11.png"/><Relationship Id="rId11" Type="http://schemas.openxmlformats.org/officeDocument/2006/relationships/image" Target="../media/image16.png"/><Relationship Id="rId5" Type="http://schemas.openxmlformats.org/officeDocument/2006/relationships/image" Target="../media/image10.png"/><Relationship Id="rId15" Type="http://schemas.openxmlformats.org/officeDocument/2006/relationships/image" Target="../media/image20.png"/><Relationship Id="rId10" Type="http://schemas.openxmlformats.org/officeDocument/2006/relationships/image" Target="../media/image15.png"/><Relationship Id="rId4" Type="http://schemas.openxmlformats.org/officeDocument/2006/relationships/image" Target="../media/image9.png"/><Relationship Id="rId9" Type="http://schemas.openxmlformats.org/officeDocument/2006/relationships/image" Target="../media/image14.png"/><Relationship Id="rId14" Type="http://schemas.openxmlformats.org/officeDocument/2006/relationships/image" Target="../media/image19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4.png"/><Relationship Id="rId7" Type="http://schemas.openxmlformats.org/officeDocument/2006/relationships/image" Target="../media/image28.png"/><Relationship Id="rId2" Type="http://schemas.openxmlformats.org/officeDocument/2006/relationships/image" Target="../media/image23.png"/><Relationship Id="rId1" Type="http://schemas.openxmlformats.org/officeDocument/2006/relationships/image" Target="../media/image22.png"/><Relationship Id="rId6" Type="http://schemas.openxmlformats.org/officeDocument/2006/relationships/image" Target="../media/image27.png"/><Relationship Id="rId5" Type="http://schemas.openxmlformats.org/officeDocument/2006/relationships/image" Target="../media/image26.png"/><Relationship Id="rId4" Type="http://schemas.openxmlformats.org/officeDocument/2006/relationships/image" Target="../media/image25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36.emf"/><Relationship Id="rId3" Type="http://schemas.openxmlformats.org/officeDocument/2006/relationships/image" Target="../media/image31.png"/><Relationship Id="rId7" Type="http://schemas.openxmlformats.org/officeDocument/2006/relationships/image" Target="../media/image35.emf"/><Relationship Id="rId2" Type="http://schemas.openxmlformats.org/officeDocument/2006/relationships/image" Target="../media/image30.png"/><Relationship Id="rId1" Type="http://schemas.openxmlformats.org/officeDocument/2006/relationships/image" Target="../media/image29.jpeg"/><Relationship Id="rId6" Type="http://schemas.openxmlformats.org/officeDocument/2006/relationships/image" Target="../media/image34.emf"/><Relationship Id="rId11" Type="http://schemas.openxmlformats.org/officeDocument/2006/relationships/image" Target="../media/image39.emf"/><Relationship Id="rId5" Type="http://schemas.openxmlformats.org/officeDocument/2006/relationships/image" Target="../media/image33.emf"/><Relationship Id="rId10" Type="http://schemas.openxmlformats.org/officeDocument/2006/relationships/image" Target="../media/image38.emf"/><Relationship Id="rId4" Type="http://schemas.openxmlformats.org/officeDocument/2006/relationships/image" Target="../media/image32.jpeg"/><Relationship Id="rId9" Type="http://schemas.openxmlformats.org/officeDocument/2006/relationships/image" Target="../media/image37.emf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7.png"/><Relationship Id="rId13" Type="http://schemas.openxmlformats.org/officeDocument/2006/relationships/image" Target="../media/image41.png"/><Relationship Id="rId18" Type="http://schemas.openxmlformats.org/officeDocument/2006/relationships/image" Target="../media/image46.png"/><Relationship Id="rId3" Type="http://schemas.openxmlformats.org/officeDocument/2006/relationships/image" Target="../media/image9.png"/><Relationship Id="rId21" Type="http://schemas.openxmlformats.org/officeDocument/2006/relationships/image" Target="../media/image49.png"/><Relationship Id="rId7" Type="http://schemas.openxmlformats.org/officeDocument/2006/relationships/image" Target="../media/image16.png"/><Relationship Id="rId12" Type="http://schemas.openxmlformats.org/officeDocument/2006/relationships/image" Target="../media/image40.png"/><Relationship Id="rId17" Type="http://schemas.openxmlformats.org/officeDocument/2006/relationships/image" Target="../media/image45.png"/><Relationship Id="rId25" Type="http://schemas.openxmlformats.org/officeDocument/2006/relationships/image" Target="../media/image53.png"/><Relationship Id="rId2" Type="http://schemas.openxmlformats.org/officeDocument/2006/relationships/image" Target="../media/image8.png"/><Relationship Id="rId16" Type="http://schemas.openxmlformats.org/officeDocument/2006/relationships/image" Target="../media/image44.png"/><Relationship Id="rId20" Type="http://schemas.openxmlformats.org/officeDocument/2006/relationships/image" Target="../media/image48.png"/><Relationship Id="rId1" Type="http://schemas.openxmlformats.org/officeDocument/2006/relationships/image" Target="../media/image7.png"/><Relationship Id="rId6" Type="http://schemas.openxmlformats.org/officeDocument/2006/relationships/image" Target="../media/image14.png"/><Relationship Id="rId11" Type="http://schemas.openxmlformats.org/officeDocument/2006/relationships/image" Target="../media/image21.png"/><Relationship Id="rId24" Type="http://schemas.openxmlformats.org/officeDocument/2006/relationships/image" Target="../media/image52.png"/><Relationship Id="rId5" Type="http://schemas.openxmlformats.org/officeDocument/2006/relationships/image" Target="../media/image13.png"/><Relationship Id="rId15" Type="http://schemas.openxmlformats.org/officeDocument/2006/relationships/image" Target="../media/image43.png"/><Relationship Id="rId23" Type="http://schemas.openxmlformats.org/officeDocument/2006/relationships/image" Target="../media/image51.png"/><Relationship Id="rId10" Type="http://schemas.openxmlformats.org/officeDocument/2006/relationships/image" Target="../media/image19.png"/><Relationship Id="rId19" Type="http://schemas.openxmlformats.org/officeDocument/2006/relationships/image" Target="../media/image47.png"/><Relationship Id="rId4" Type="http://schemas.openxmlformats.org/officeDocument/2006/relationships/image" Target="../media/image12.png"/><Relationship Id="rId9" Type="http://schemas.openxmlformats.org/officeDocument/2006/relationships/image" Target="../media/image18.png"/><Relationship Id="rId14" Type="http://schemas.openxmlformats.org/officeDocument/2006/relationships/image" Target="../media/image42.png"/><Relationship Id="rId22" Type="http://schemas.openxmlformats.org/officeDocument/2006/relationships/image" Target="../media/image50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61.png"/><Relationship Id="rId13" Type="http://schemas.openxmlformats.org/officeDocument/2006/relationships/image" Target="../media/image66.png"/><Relationship Id="rId3" Type="http://schemas.openxmlformats.org/officeDocument/2006/relationships/image" Target="../media/image56.emf"/><Relationship Id="rId7" Type="http://schemas.openxmlformats.org/officeDocument/2006/relationships/image" Target="../media/image60.png"/><Relationship Id="rId12" Type="http://schemas.openxmlformats.org/officeDocument/2006/relationships/image" Target="../media/image65.png"/><Relationship Id="rId2" Type="http://schemas.openxmlformats.org/officeDocument/2006/relationships/image" Target="../media/image55.emf"/><Relationship Id="rId1" Type="http://schemas.openxmlformats.org/officeDocument/2006/relationships/image" Target="../media/image54.png"/><Relationship Id="rId6" Type="http://schemas.openxmlformats.org/officeDocument/2006/relationships/image" Target="../media/image59.png"/><Relationship Id="rId11" Type="http://schemas.openxmlformats.org/officeDocument/2006/relationships/image" Target="../media/image64.png"/><Relationship Id="rId5" Type="http://schemas.openxmlformats.org/officeDocument/2006/relationships/image" Target="../media/image58.emf"/><Relationship Id="rId15" Type="http://schemas.openxmlformats.org/officeDocument/2006/relationships/image" Target="../media/image68.png"/><Relationship Id="rId10" Type="http://schemas.openxmlformats.org/officeDocument/2006/relationships/image" Target="../media/image63.png"/><Relationship Id="rId4" Type="http://schemas.openxmlformats.org/officeDocument/2006/relationships/image" Target="../media/image57.emf"/><Relationship Id="rId9" Type="http://schemas.openxmlformats.org/officeDocument/2006/relationships/image" Target="../media/image62.emf"/><Relationship Id="rId14" Type="http://schemas.openxmlformats.org/officeDocument/2006/relationships/image" Target="../media/image67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244928</xdr:colOff>
      <xdr:row>5</xdr:row>
      <xdr:rowOff>136073</xdr:rowOff>
    </xdr:from>
    <xdr:to>
      <xdr:col>2</xdr:col>
      <xdr:colOff>1347106</xdr:colOff>
      <xdr:row>10</xdr:row>
      <xdr:rowOff>311767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244475" y="2250440"/>
          <a:ext cx="2124075" cy="35280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114300</xdr:colOff>
      <xdr:row>9</xdr:row>
      <xdr:rowOff>76200</xdr:rowOff>
    </xdr:from>
    <xdr:to>
      <xdr:col>18</xdr:col>
      <xdr:colOff>476250</xdr:colOff>
      <xdr:row>9</xdr:row>
      <xdr:rowOff>295275</xdr:rowOff>
    </xdr:to>
    <xdr:pic>
      <xdr:nvPicPr>
        <xdr:cNvPr id="5" name="图片 225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5400000">
          <a:off x="6812915" y="461645"/>
          <a:ext cx="2190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76200</xdr:colOff>
      <xdr:row>10</xdr:row>
      <xdr:rowOff>47625</xdr:rowOff>
    </xdr:from>
    <xdr:to>
      <xdr:col>18</xdr:col>
      <xdr:colOff>447675</xdr:colOff>
      <xdr:row>10</xdr:row>
      <xdr:rowOff>314325</xdr:rowOff>
    </xdr:to>
    <xdr:pic>
      <xdr:nvPicPr>
        <xdr:cNvPr id="6" name="图片 258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5400000">
          <a:off x="6755765" y="804545"/>
          <a:ext cx="26670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133350</xdr:colOff>
      <xdr:row>9</xdr:row>
      <xdr:rowOff>76200</xdr:rowOff>
    </xdr:from>
    <xdr:to>
      <xdr:col>18</xdr:col>
      <xdr:colOff>493395</xdr:colOff>
      <xdr:row>9</xdr:row>
      <xdr:rowOff>436245</xdr:rowOff>
    </xdr:to>
    <xdr:pic>
      <xdr:nvPicPr>
        <xdr:cNvPr id="21" name="Picture 1102">
          <a:extLst>
            <a:ext uri="{FF2B5EF4-FFF2-40B4-BE49-F238E27FC236}">
              <a16:creationId xmlns:a16="http://schemas.microsoft.com/office/drawing/2014/main" id="{00000000-0008-0000-0600-000015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403725" y="2197100"/>
          <a:ext cx="360045" cy="3600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133350</xdr:colOff>
      <xdr:row>10</xdr:row>
      <xdr:rowOff>57150</xdr:rowOff>
    </xdr:from>
    <xdr:to>
      <xdr:col>18</xdr:col>
      <xdr:colOff>493395</xdr:colOff>
      <xdr:row>10</xdr:row>
      <xdr:rowOff>417195</xdr:rowOff>
    </xdr:to>
    <xdr:pic>
      <xdr:nvPicPr>
        <xdr:cNvPr id="24" name="图片 15">
          <a:extLst>
            <a:ext uri="{FF2B5EF4-FFF2-40B4-BE49-F238E27FC236}">
              <a16:creationId xmlns:a16="http://schemas.microsoft.com/office/drawing/2014/main" id="{00000000-0008-0000-0600-000018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403725" y="2673350"/>
          <a:ext cx="360045" cy="3600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244928</xdr:colOff>
      <xdr:row>9</xdr:row>
      <xdr:rowOff>145031</xdr:rowOff>
    </xdr:from>
    <xdr:to>
      <xdr:col>14</xdr:col>
      <xdr:colOff>594178</xdr:colOff>
      <xdr:row>9</xdr:row>
      <xdr:rowOff>435226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67905" y="1185545"/>
          <a:ext cx="349250" cy="290195"/>
        </a:xfrm>
        <a:prstGeom prst="rect">
          <a:avLst/>
        </a:prstGeom>
      </xdr:spPr>
    </xdr:pic>
    <xdr:clientData/>
  </xdr:twoCellAnchor>
  <xdr:twoCellAnchor>
    <xdr:from>
      <xdr:col>14</xdr:col>
      <xdr:colOff>231322</xdr:colOff>
      <xdr:row>10</xdr:row>
      <xdr:rowOff>95250</xdr:rowOff>
    </xdr:from>
    <xdr:to>
      <xdr:col>14</xdr:col>
      <xdr:colOff>612322</xdr:colOff>
      <xdr:row>10</xdr:row>
      <xdr:rowOff>393700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354570" y="1643380"/>
          <a:ext cx="381000" cy="298450"/>
        </a:xfrm>
        <a:prstGeom prst="rect">
          <a:avLst/>
        </a:prstGeom>
      </xdr:spPr>
    </xdr:pic>
    <xdr:clientData/>
  </xdr:twoCellAnchor>
  <xdr:twoCellAnchor>
    <xdr:from>
      <xdr:col>14</xdr:col>
      <xdr:colOff>149679</xdr:colOff>
      <xdr:row>11</xdr:row>
      <xdr:rowOff>95251</xdr:rowOff>
    </xdr:from>
    <xdr:to>
      <xdr:col>14</xdr:col>
      <xdr:colOff>625929</xdr:colOff>
      <xdr:row>11</xdr:row>
      <xdr:rowOff>411481</xdr:rowOff>
    </xdr:to>
    <xdr:pic>
      <xdr:nvPicPr>
        <xdr:cNvPr id="4" name="图片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272655" y="2150745"/>
          <a:ext cx="476250" cy="316230"/>
        </a:xfrm>
        <a:prstGeom prst="rect">
          <a:avLst/>
        </a:prstGeom>
      </xdr:spPr>
    </xdr:pic>
    <xdr:clientData/>
  </xdr:twoCellAnchor>
  <xdr:twoCellAnchor>
    <xdr:from>
      <xdr:col>14</xdr:col>
      <xdr:colOff>163287</xdr:colOff>
      <xdr:row>12</xdr:row>
      <xdr:rowOff>68035</xdr:rowOff>
    </xdr:from>
    <xdr:to>
      <xdr:col>14</xdr:col>
      <xdr:colOff>582387</xdr:colOff>
      <xdr:row>12</xdr:row>
      <xdr:rowOff>394425</xdr:rowOff>
    </xdr:to>
    <xdr:pic>
      <xdr:nvPicPr>
        <xdr:cNvPr id="5" name="图片 4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286625" y="2630805"/>
          <a:ext cx="419100" cy="326390"/>
        </a:xfrm>
        <a:prstGeom prst="rect">
          <a:avLst/>
        </a:prstGeom>
      </xdr:spPr>
    </xdr:pic>
    <xdr:clientData/>
  </xdr:twoCellAnchor>
  <xdr:twoCellAnchor>
    <xdr:from>
      <xdr:col>14</xdr:col>
      <xdr:colOff>207819</xdr:colOff>
      <xdr:row>13</xdr:row>
      <xdr:rowOff>69273</xdr:rowOff>
    </xdr:from>
    <xdr:to>
      <xdr:col>14</xdr:col>
      <xdr:colOff>450389</xdr:colOff>
      <xdr:row>13</xdr:row>
      <xdr:rowOff>366453</xdr:rowOff>
    </xdr:to>
    <xdr:pic>
      <xdr:nvPicPr>
        <xdr:cNvPr id="6" name="图片 5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331075" y="3139440"/>
          <a:ext cx="242570" cy="297180"/>
        </a:xfrm>
        <a:prstGeom prst="rect">
          <a:avLst/>
        </a:prstGeom>
      </xdr:spPr>
    </xdr:pic>
    <xdr:clientData/>
  </xdr:twoCellAnchor>
  <xdr:twoCellAnchor>
    <xdr:from>
      <xdr:col>14</xdr:col>
      <xdr:colOff>190501</xdr:colOff>
      <xdr:row>14</xdr:row>
      <xdr:rowOff>51956</xdr:rowOff>
    </xdr:from>
    <xdr:to>
      <xdr:col>14</xdr:col>
      <xdr:colOff>408306</xdr:colOff>
      <xdr:row>14</xdr:row>
      <xdr:rowOff>346596</xdr:rowOff>
    </xdr:to>
    <xdr:pic>
      <xdr:nvPicPr>
        <xdr:cNvPr id="7" name="图片 6"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7313930" y="3629025"/>
          <a:ext cx="217805" cy="294640"/>
        </a:xfrm>
        <a:prstGeom prst="rect">
          <a:avLst/>
        </a:prstGeom>
      </xdr:spPr>
    </xdr:pic>
    <xdr:clientData/>
  </xdr:twoCellAnchor>
  <xdr:twoCellAnchor>
    <xdr:from>
      <xdr:col>14</xdr:col>
      <xdr:colOff>155865</xdr:colOff>
      <xdr:row>16</xdr:row>
      <xdr:rowOff>121227</xdr:rowOff>
    </xdr:from>
    <xdr:to>
      <xdr:col>14</xdr:col>
      <xdr:colOff>658150</xdr:colOff>
      <xdr:row>16</xdr:row>
      <xdr:rowOff>419677</xdr:rowOff>
    </xdr:to>
    <xdr:pic>
      <xdr:nvPicPr>
        <xdr:cNvPr id="8" name="图片 7"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7279005" y="4712970"/>
          <a:ext cx="502285" cy="298450"/>
        </a:xfrm>
        <a:prstGeom prst="rect">
          <a:avLst/>
        </a:prstGeom>
      </xdr:spPr>
    </xdr:pic>
    <xdr:clientData/>
  </xdr:twoCellAnchor>
  <xdr:twoCellAnchor>
    <xdr:from>
      <xdr:col>14</xdr:col>
      <xdr:colOff>86590</xdr:colOff>
      <xdr:row>18</xdr:row>
      <xdr:rowOff>17318</xdr:rowOff>
    </xdr:from>
    <xdr:to>
      <xdr:col>14</xdr:col>
      <xdr:colOff>571095</xdr:colOff>
      <xdr:row>18</xdr:row>
      <xdr:rowOff>443403</xdr:rowOff>
    </xdr:to>
    <xdr:pic>
      <xdr:nvPicPr>
        <xdr:cNvPr id="9" name="图片 8"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7209790" y="5624195"/>
          <a:ext cx="484505" cy="426085"/>
        </a:xfrm>
        <a:prstGeom prst="rect">
          <a:avLst/>
        </a:prstGeom>
      </xdr:spPr>
    </xdr:pic>
    <xdr:clientData/>
  </xdr:twoCellAnchor>
  <xdr:twoCellAnchor>
    <xdr:from>
      <xdr:col>14</xdr:col>
      <xdr:colOff>103910</xdr:colOff>
      <xdr:row>17</xdr:row>
      <xdr:rowOff>86592</xdr:rowOff>
    </xdr:from>
    <xdr:to>
      <xdr:col>14</xdr:col>
      <xdr:colOff>597305</xdr:colOff>
      <xdr:row>17</xdr:row>
      <xdr:rowOff>363452</xdr:rowOff>
    </xdr:to>
    <xdr:pic>
      <xdr:nvPicPr>
        <xdr:cNvPr id="10" name="图片 9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7226935" y="5186045"/>
          <a:ext cx="493395" cy="276860"/>
        </a:xfrm>
        <a:prstGeom prst="rect">
          <a:avLst/>
        </a:prstGeom>
      </xdr:spPr>
    </xdr:pic>
    <xdr:clientData/>
  </xdr:twoCellAnchor>
  <xdr:twoCellAnchor>
    <xdr:from>
      <xdr:col>14</xdr:col>
      <xdr:colOff>34636</xdr:colOff>
      <xdr:row>19</xdr:row>
      <xdr:rowOff>190500</xdr:rowOff>
    </xdr:from>
    <xdr:to>
      <xdr:col>14</xdr:col>
      <xdr:colOff>744566</xdr:colOff>
      <xdr:row>19</xdr:row>
      <xdr:rowOff>384175</xdr:rowOff>
    </xdr:to>
    <xdr:pic>
      <xdr:nvPicPr>
        <xdr:cNvPr id="11" name="图片 10">
          <a:extLst>
            <a:ext uri="{FF2B5EF4-FFF2-40B4-BE49-F238E27FC236}">
              <a16:creationId xmlns:a16="http://schemas.microsoft.com/office/drawing/2014/main" id="{00000000-0008-0000-07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7157720" y="6304915"/>
          <a:ext cx="699135" cy="193675"/>
        </a:xfrm>
        <a:prstGeom prst="rect">
          <a:avLst/>
        </a:prstGeom>
      </xdr:spPr>
    </xdr:pic>
    <xdr:clientData/>
  </xdr:twoCellAnchor>
  <xdr:twoCellAnchor>
    <xdr:from>
      <xdr:col>14</xdr:col>
      <xdr:colOff>155864</xdr:colOff>
      <xdr:row>20</xdr:row>
      <xdr:rowOff>69273</xdr:rowOff>
    </xdr:from>
    <xdr:to>
      <xdr:col>14</xdr:col>
      <xdr:colOff>588934</xdr:colOff>
      <xdr:row>20</xdr:row>
      <xdr:rowOff>396933</xdr:rowOff>
    </xdr:to>
    <xdr:pic>
      <xdr:nvPicPr>
        <xdr:cNvPr id="12" name="图片 11">
          <a:extLst>
            <a:ext uri="{FF2B5EF4-FFF2-40B4-BE49-F238E27FC236}">
              <a16:creationId xmlns:a16="http://schemas.microsoft.com/office/drawing/2014/main" id="{00000000-0008-0000-07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7279005" y="6690995"/>
          <a:ext cx="433070" cy="327660"/>
        </a:xfrm>
        <a:prstGeom prst="rect">
          <a:avLst/>
        </a:prstGeom>
      </xdr:spPr>
    </xdr:pic>
    <xdr:clientData/>
  </xdr:twoCellAnchor>
  <xdr:twoCellAnchor>
    <xdr:from>
      <xdr:col>14</xdr:col>
      <xdr:colOff>180713</xdr:colOff>
      <xdr:row>21</xdr:row>
      <xdr:rowOff>34637</xdr:rowOff>
    </xdr:from>
    <xdr:to>
      <xdr:col>14</xdr:col>
      <xdr:colOff>561713</xdr:colOff>
      <xdr:row>21</xdr:row>
      <xdr:rowOff>455642</xdr:rowOff>
    </xdr:to>
    <xdr:pic>
      <xdr:nvPicPr>
        <xdr:cNvPr id="13" name="图片 12"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7303770" y="7163435"/>
          <a:ext cx="381000" cy="421005"/>
        </a:xfrm>
        <a:prstGeom prst="rect">
          <a:avLst/>
        </a:prstGeom>
      </xdr:spPr>
    </xdr:pic>
    <xdr:clientData/>
  </xdr:twoCellAnchor>
  <xdr:twoCellAnchor>
    <xdr:from>
      <xdr:col>14</xdr:col>
      <xdr:colOff>103909</xdr:colOff>
      <xdr:row>22</xdr:row>
      <xdr:rowOff>155864</xdr:rowOff>
    </xdr:from>
    <xdr:to>
      <xdr:col>14</xdr:col>
      <xdr:colOff>623339</xdr:colOff>
      <xdr:row>22</xdr:row>
      <xdr:rowOff>390814</xdr:rowOff>
    </xdr:to>
    <xdr:pic>
      <xdr:nvPicPr>
        <xdr:cNvPr id="14" name="图片 13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7226935" y="7792085"/>
          <a:ext cx="519430" cy="234950"/>
        </a:xfrm>
        <a:prstGeom prst="rect">
          <a:avLst/>
        </a:prstGeom>
      </xdr:spPr>
    </xdr:pic>
    <xdr:clientData/>
  </xdr:twoCellAnchor>
  <xdr:twoCellAnchor>
    <xdr:from>
      <xdr:col>14</xdr:col>
      <xdr:colOff>124239</xdr:colOff>
      <xdr:row>23</xdr:row>
      <xdr:rowOff>96378</xdr:rowOff>
    </xdr:from>
    <xdr:to>
      <xdr:col>14</xdr:col>
      <xdr:colOff>737014</xdr:colOff>
      <xdr:row>23</xdr:row>
      <xdr:rowOff>314818</xdr:rowOff>
    </xdr:to>
    <xdr:pic>
      <xdr:nvPicPr>
        <xdr:cNvPr id="15" name="图片 14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7247255" y="8239760"/>
          <a:ext cx="609600" cy="218440"/>
        </a:xfrm>
        <a:prstGeom prst="rect">
          <a:avLst/>
        </a:prstGeom>
      </xdr:spPr>
    </xdr:pic>
    <xdr:clientData/>
  </xdr:twoCellAnchor>
  <xdr:twoCellAnchor>
    <xdr:from>
      <xdr:col>14</xdr:col>
      <xdr:colOff>51955</xdr:colOff>
      <xdr:row>24</xdr:row>
      <xdr:rowOff>51955</xdr:rowOff>
    </xdr:from>
    <xdr:to>
      <xdr:col>14</xdr:col>
      <xdr:colOff>727595</xdr:colOff>
      <xdr:row>24</xdr:row>
      <xdr:rowOff>336435</xdr:rowOff>
    </xdr:to>
    <xdr:pic>
      <xdr:nvPicPr>
        <xdr:cNvPr id="16" name="图片 15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7174865" y="8702675"/>
          <a:ext cx="675640" cy="284480"/>
        </a:xfrm>
        <a:prstGeom prst="rect">
          <a:avLst/>
        </a:prstGeom>
      </xdr:spPr>
    </xdr:pic>
    <xdr:clientData/>
  </xdr:twoCellAnchor>
  <xdr:twoCellAnchor>
    <xdr:from>
      <xdr:col>14</xdr:col>
      <xdr:colOff>156616</xdr:colOff>
      <xdr:row>15</xdr:row>
      <xdr:rowOff>24847</xdr:rowOff>
    </xdr:from>
    <xdr:to>
      <xdr:col>14</xdr:col>
      <xdr:colOff>641756</xdr:colOff>
      <xdr:row>15</xdr:row>
      <xdr:rowOff>450932</xdr:rowOff>
    </xdr:to>
    <xdr:pic>
      <xdr:nvPicPr>
        <xdr:cNvPr id="18" name="图片 17"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7279640" y="4109720"/>
          <a:ext cx="485140" cy="426085"/>
        </a:xfrm>
        <a:prstGeom prst="rect">
          <a:avLst/>
        </a:prstGeom>
      </xdr:spPr>
    </xdr:pic>
    <xdr:clientData/>
  </xdr:twoCellAnchor>
  <xdr:twoCellAnchor editAs="oneCell">
    <xdr:from>
      <xdr:col>14</xdr:col>
      <xdr:colOff>198783</xdr:colOff>
      <xdr:row>25</xdr:row>
      <xdr:rowOff>115957</xdr:rowOff>
    </xdr:from>
    <xdr:to>
      <xdr:col>14</xdr:col>
      <xdr:colOff>447068</xdr:colOff>
      <xdr:row>25</xdr:row>
      <xdr:rowOff>442347</xdr:rowOff>
    </xdr:to>
    <xdr:pic>
      <xdr:nvPicPr>
        <xdr:cNvPr id="17" name="图片 16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7322185" y="9274175"/>
          <a:ext cx="248285" cy="32639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134471</xdr:colOff>
      <xdr:row>15</xdr:row>
      <xdr:rowOff>67236</xdr:rowOff>
    </xdr:from>
    <xdr:to>
      <xdr:col>18</xdr:col>
      <xdr:colOff>560556</xdr:colOff>
      <xdr:row>15</xdr:row>
      <xdr:rowOff>526341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731895" y="3639185"/>
          <a:ext cx="426085" cy="459105"/>
        </a:xfrm>
        <a:prstGeom prst="rect">
          <a:avLst/>
        </a:prstGeom>
      </xdr:spPr>
    </xdr:pic>
    <xdr:clientData/>
  </xdr:twoCellAnchor>
  <xdr:twoCellAnchor>
    <xdr:from>
      <xdr:col>18</xdr:col>
      <xdr:colOff>257735</xdr:colOff>
      <xdr:row>17</xdr:row>
      <xdr:rowOff>179294</xdr:rowOff>
    </xdr:from>
    <xdr:to>
      <xdr:col>18</xdr:col>
      <xdr:colOff>598095</xdr:colOff>
      <xdr:row>17</xdr:row>
      <xdr:rowOff>481554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855085" y="5024120"/>
          <a:ext cx="340360" cy="302260"/>
        </a:xfrm>
        <a:prstGeom prst="rect">
          <a:avLst/>
        </a:prstGeom>
      </xdr:spPr>
    </xdr:pic>
    <xdr:clientData/>
  </xdr:twoCellAnchor>
  <xdr:twoCellAnchor>
    <xdr:from>
      <xdr:col>18</xdr:col>
      <xdr:colOff>168087</xdr:colOff>
      <xdr:row>13</xdr:row>
      <xdr:rowOff>89649</xdr:rowOff>
    </xdr:from>
    <xdr:to>
      <xdr:col>18</xdr:col>
      <xdr:colOff>493207</xdr:colOff>
      <xdr:row>13</xdr:row>
      <xdr:rowOff>579234</xdr:rowOff>
    </xdr:to>
    <xdr:pic>
      <xdr:nvPicPr>
        <xdr:cNvPr id="4" name="图片 3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765550" y="2389505"/>
          <a:ext cx="325120" cy="489585"/>
        </a:xfrm>
        <a:prstGeom prst="rect">
          <a:avLst/>
        </a:prstGeom>
      </xdr:spPr>
    </xdr:pic>
    <xdr:clientData/>
  </xdr:twoCellAnchor>
  <xdr:twoCellAnchor>
    <xdr:from>
      <xdr:col>18</xdr:col>
      <xdr:colOff>246529</xdr:colOff>
      <xdr:row>14</xdr:row>
      <xdr:rowOff>89649</xdr:rowOff>
    </xdr:from>
    <xdr:to>
      <xdr:col>18</xdr:col>
      <xdr:colOff>459254</xdr:colOff>
      <xdr:row>14</xdr:row>
      <xdr:rowOff>544309</xdr:rowOff>
    </xdr:to>
    <xdr:pic>
      <xdr:nvPicPr>
        <xdr:cNvPr id="5" name="图片 4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844290" y="3025775"/>
          <a:ext cx="212725" cy="454660"/>
        </a:xfrm>
        <a:prstGeom prst="rect">
          <a:avLst/>
        </a:prstGeom>
      </xdr:spPr>
    </xdr:pic>
    <xdr:clientData/>
  </xdr:twoCellAnchor>
  <xdr:twoCellAnchor>
    <xdr:from>
      <xdr:col>18</xdr:col>
      <xdr:colOff>291353</xdr:colOff>
      <xdr:row>16</xdr:row>
      <xdr:rowOff>33618</xdr:rowOff>
    </xdr:from>
    <xdr:to>
      <xdr:col>18</xdr:col>
      <xdr:colOff>526938</xdr:colOff>
      <xdr:row>16</xdr:row>
      <xdr:rowOff>523838</xdr:rowOff>
    </xdr:to>
    <xdr:pic>
      <xdr:nvPicPr>
        <xdr:cNvPr id="6" name="图片 5"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888740" y="4241800"/>
          <a:ext cx="235585" cy="490220"/>
        </a:xfrm>
        <a:prstGeom prst="rect">
          <a:avLst/>
        </a:prstGeom>
      </xdr:spPr>
    </xdr:pic>
    <xdr:clientData/>
  </xdr:twoCellAnchor>
  <xdr:twoCellAnchor>
    <xdr:from>
      <xdr:col>18</xdr:col>
      <xdr:colOff>245745</xdr:colOff>
      <xdr:row>9</xdr:row>
      <xdr:rowOff>54610</xdr:rowOff>
    </xdr:from>
    <xdr:to>
      <xdr:col>18</xdr:col>
      <xdr:colOff>469900</xdr:colOff>
      <xdr:row>9</xdr:row>
      <xdr:rowOff>578485</xdr:rowOff>
    </xdr:to>
    <xdr:pic>
      <xdr:nvPicPr>
        <xdr:cNvPr id="7" name="图片 6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843655" y="688340"/>
          <a:ext cx="224155" cy="523875"/>
        </a:xfrm>
        <a:prstGeom prst="rect">
          <a:avLst/>
        </a:prstGeom>
      </xdr:spPr>
    </xdr:pic>
    <xdr:clientData/>
  </xdr:twoCellAnchor>
  <xdr:twoCellAnchor>
    <xdr:from>
      <xdr:col>18</xdr:col>
      <xdr:colOff>246531</xdr:colOff>
      <xdr:row>12</xdr:row>
      <xdr:rowOff>121567</xdr:rowOff>
    </xdr:from>
    <xdr:to>
      <xdr:col>18</xdr:col>
      <xdr:colOff>504341</xdr:colOff>
      <xdr:row>12</xdr:row>
      <xdr:rowOff>535587</xdr:rowOff>
    </xdr:to>
    <xdr:pic>
      <xdr:nvPicPr>
        <xdr:cNvPr id="8" name="图片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flipH="1">
          <a:off x="3844290" y="1784985"/>
          <a:ext cx="257810" cy="41402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133349</xdr:colOff>
      <xdr:row>21</xdr:row>
      <xdr:rowOff>0</xdr:rowOff>
    </xdr:from>
    <xdr:to>
      <xdr:col>20</xdr:col>
      <xdr:colOff>581024</xdr:colOff>
      <xdr:row>21</xdr:row>
      <xdr:rowOff>0</xdr:rowOff>
    </xdr:to>
    <xdr:pic>
      <xdr:nvPicPr>
        <xdr:cNvPr id="2" name="图片 379" descr="QQ截图20140326134900.jpg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9817735" y="9598660"/>
          <a:ext cx="4476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20</xdr:col>
      <xdr:colOff>118533</xdr:colOff>
      <xdr:row>21</xdr:row>
      <xdr:rowOff>0</xdr:rowOff>
    </xdr:from>
    <xdr:to>
      <xdr:col>20</xdr:col>
      <xdr:colOff>480483</xdr:colOff>
      <xdr:row>21</xdr:row>
      <xdr:rowOff>0</xdr:rowOff>
    </xdr:to>
    <xdr:pic>
      <xdr:nvPicPr>
        <xdr:cNvPr id="3" name="Picture 103" descr="888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>
        <a:xfrm>
          <a:off x="9803130" y="9598660"/>
          <a:ext cx="361950" cy="0"/>
        </a:xfrm>
        <a:prstGeom prst="rect">
          <a:avLst/>
        </a:prstGeom>
        <a:noFill/>
        <a:ln w="9525" cmpd="sng">
          <a:noFill/>
          <a:miter lim="800000"/>
          <a:headEnd/>
          <a:tailEnd/>
        </a:ln>
      </xdr:spPr>
    </xdr:pic>
    <xdr:clientData/>
  </xdr:twoCellAnchor>
  <xdr:twoCellAnchor editAs="oneCell">
    <xdr:from>
      <xdr:col>20</xdr:col>
      <xdr:colOff>127000</xdr:colOff>
      <xdr:row>21</xdr:row>
      <xdr:rowOff>0</xdr:rowOff>
    </xdr:from>
    <xdr:to>
      <xdr:col>21</xdr:col>
      <xdr:colOff>0</xdr:colOff>
      <xdr:row>21</xdr:row>
      <xdr:rowOff>0</xdr:rowOff>
    </xdr:to>
    <xdr:pic>
      <xdr:nvPicPr>
        <xdr:cNvPr id="4" name="Picture 104" descr="888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>
        <a:xfrm>
          <a:off x="9812020" y="9598660"/>
          <a:ext cx="501650" cy="0"/>
        </a:xfrm>
        <a:prstGeom prst="rect">
          <a:avLst/>
        </a:prstGeom>
        <a:noFill/>
        <a:ln w="9525" cmpd="sng">
          <a:noFill/>
          <a:miter lim="800000"/>
          <a:headEnd/>
          <a:tailEnd/>
        </a:ln>
      </xdr:spPr>
    </xdr:pic>
    <xdr:clientData/>
  </xdr:twoCellAnchor>
  <xdr:twoCellAnchor editAs="oneCell">
    <xdr:from>
      <xdr:col>20</xdr:col>
      <xdr:colOff>40585</xdr:colOff>
      <xdr:row>2</xdr:row>
      <xdr:rowOff>63363</xdr:rowOff>
    </xdr:from>
    <xdr:to>
      <xdr:col>21</xdr:col>
      <xdr:colOff>580</xdr:colOff>
      <xdr:row>2</xdr:row>
      <xdr:rowOff>472938</xdr:rowOff>
    </xdr:to>
    <xdr:pic>
      <xdr:nvPicPr>
        <xdr:cNvPr id="5" name="Picture 29" descr="%H{GL([O99IIDU(PD)6C0P0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>
        <a:xfrm>
          <a:off x="9725025" y="393065"/>
          <a:ext cx="588645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20</xdr:col>
      <xdr:colOff>81256</xdr:colOff>
      <xdr:row>6</xdr:row>
      <xdr:rowOff>168088</xdr:rowOff>
    </xdr:from>
    <xdr:to>
      <xdr:col>21</xdr:col>
      <xdr:colOff>611</xdr:colOff>
      <xdr:row>6</xdr:row>
      <xdr:rowOff>444313</xdr:rowOff>
    </xdr:to>
    <xdr:pic>
      <xdr:nvPicPr>
        <xdr:cNvPr id="6" name="Picture 1111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>
        <a:xfrm>
          <a:off x="9765665" y="2631440"/>
          <a:ext cx="548005" cy="276225"/>
        </a:xfrm>
        <a:prstGeom prst="rect">
          <a:avLst/>
        </a:prstGeom>
        <a:noFill/>
      </xdr:spPr>
    </xdr:pic>
    <xdr:clientData/>
  </xdr:twoCellAnchor>
  <xdr:twoCellAnchor editAs="oneCell">
    <xdr:from>
      <xdr:col>20</xdr:col>
      <xdr:colOff>107950</xdr:colOff>
      <xdr:row>11</xdr:row>
      <xdr:rowOff>153670</xdr:rowOff>
    </xdr:from>
    <xdr:to>
      <xdr:col>21</xdr:col>
      <xdr:colOff>0</xdr:colOff>
      <xdr:row>11</xdr:row>
      <xdr:rowOff>402590</xdr:rowOff>
    </xdr:to>
    <xdr:pic>
      <xdr:nvPicPr>
        <xdr:cNvPr id="7" name="Picture 1112"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>
        <a:xfrm>
          <a:off x="9792970" y="4851400"/>
          <a:ext cx="520700" cy="248920"/>
        </a:xfrm>
        <a:prstGeom prst="rect">
          <a:avLst/>
        </a:prstGeom>
        <a:noFill/>
      </xdr:spPr>
    </xdr:pic>
    <xdr:clientData/>
  </xdr:twoCellAnchor>
  <xdr:twoCellAnchor editAs="oneCell">
    <xdr:from>
      <xdr:col>20</xdr:col>
      <xdr:colOff>44824</xdr:colOff>
      <xdr:row>18</xdr:row>
      <xdr:rowOff>112059</xdr:rowOff>
    </xdr:from>
    <xdr:to>
      <xdr:col>20</xdr:col>
      <xdr:colOff>627119</xdr:colOff>
      <xdr:row>18</xdr:row>
      <xdr:rowOff>369869</xdr:rowOff>
    </xdr:to>
    <xdr:pic>
      <xdr:nvPicPr>
        <xdr:cNvPr id="8" name="Picture 1119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>
        <a:xfrm>
          <a:off x="9729470" y="8110220"/>
          <a:ext cx="582295" cy="257810"/>
        </a:xfrm>
        <a:prstGeom prst="rect">
          <a:avLst/>
        </a:prstGeom>
        <a:noFill/>
      </xdr:spPr>
    </xdr:pic>
    <xdr:clientData/>
  </xdr:twoCellAnchor>
  <xdr:twoCellAnchor editAs="oneCell">
    <xdr:from>
      <xdr:col>20</xdr:col>
      <xdr:colOff>88265</xdr:colOff>
      <xdr:row>12</xdr:row>
      <xdr:rowOff>137160</xdr:rowOff>
    </xdr:from>
    <xdr:to>
      <xdr:col>20</xdr:col>
      <xdr:colOff>532765</xdr:colOff>
      <xdr:row>12</xdr:row>
      <xdr:rowOff>339090</xdr:rowOff>
    </xdr:to>
    <xdr:pic>
      <xdr:nvPicPr>
        <xdr:cNvPr id="9" name="Picture 1120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>
        <a:xfrm>
          <a:off x="9773285" y="5368290"/>
          <a:ext cx="444500" cy="201930"/>
        </a:xfrm>
        <a:prstGeom prst="rect">
          <a:avLst/>
        </a:prstGeom>
        <a:noFill/>
      </xdr:spPr>
    </xdr:pic>
    <xdr:clientData/>
  </xdr:twoCellAnchor>
  <xdr:twoCellAnchor editAs="oneCell">
    <xdr:from>
      <xdr:col>20</xdr:col>
      <xdr:colOff>158750</xdr:colOff>
      <xdr:row>9</xdr:row>
      <xdr:rowOff>83820</xdr:rowOff>
    </xdr:from>
    <xdr:to>
      <xdr:col>20</xdr:col>
      <xdr:colOff>521335</xdr:colOff>
      <xdr:row>9</xdr:row>
      <xdr:rowOff>466090</xdr:rowOff>
    </xdr:to>
    <xdr:pic>
      <xdr:nvPicPr>
        <xdr:cNvPr id="10" name="Picture 1121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>
        <a:xfrm>
          <a:off x="9843770" y="3714750"/>
          <a:ext cx="362585" cy="382270"/>
        </a:xfrm>
        <a:prstGeom prst="rect">
          <a:avLst/>
        </a:prstGeom>
        <a:noFill/>
      </xdr:spPr>
    </xdr:pic>
    <xdr:clientData/>
  </xdr:twoCellAnchor>
  <xdr:twoCellAnchor editAs="oneCell">
    <xdr:from>
      <xdr:col>20</xdr:col>
      <xdr:colOff>200660</xdr:colOff>
      <xdr:row>15</xdr:row>
      <xdr:rowOff>63500</xdr:rowOff>
    </xdr:from>
    <xdr:to>
      <xdr:col>20</xdr:col>
      <xdr:colOff>492125</xdr:colOff>
      <xdr:row>15</xdr:row>
      <xdr:rowOff>466090</xdr:rowOff>
    </xdr:to>
    <xdr:pic>
      <xdr:nvPicPr>
        <xdr:cNvPr id="11" name="Picture 1122">
          <a:extLst>
            <a:ext uri="{FF2B5EF4-FFF2-40B4-BE49-F238E27FC236}">
              <a16:creationId xmlns:a16="http://schemas.microsoft.com/office/drawing/2014/main" id="{00000000-0008-0000-09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>
        <a:xfrm>
          <a:off x="9885680" y="6894830"/>
          <a:ext cx="291465" cy="402590"/>
        </a:xfrm>
        <a:prstGeom prst="rect">
          <a:avLst/>
        </a:prstGeom>
        <a:noFill/>
      </xdr:spPr>
    </xdr:pic>
    <xdr:clientData/>
  </xdr:twoCellAnchor>
  <xdr:twoCellAnchor editAs="oneCell">
    <xdr:from>
      <xdr:col>20</xdr:col>
      <xdr:colOff>116205</xdr:colOff>
      <xdr:row>3</xdr:row>
      <xdr:rowOff>56515</xdr:rowOff>
    </xdr:from>
    <xdr:to>
      <xdr:col>20</xdr:col>
      <xdr:colOff>546100</xdr:colOff>
      <xdr:row>3</xdr:row>
      <xdr:rowOff>444500</xdr:rowOff>
    </xdr:to>
    <xdr:pic>
      <xdr:nvPicPr>
        <xdr:cNvPr id="12" name="Picture 1123">
          <a:extLst>
            <a:ext uri="{FF2B5EF4-FFF2-40B4-BE49-F238E27FC236}">
              <a16:creationId xmlns:a16="http://schemas.microsoft.com/office/drawing/2014/main" id="{00000000-0008-0000-09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/>
        <a:srcRect/>
        <a:stretch>
          <a:fillRect/>
        </a:stretch>
      </xdr:blipFill>
      <xdr:spPr>
        <a:xfrm>
          <a:off x="9801225" y="920115"/>
          <a:ext cx="429895" cy="387985"/>
        </a:xfrm>
        <a:prstGeom prst="rect">
          <a:avLst/>
        </a:prstGeom>
        <a:noFill/>
      </xdr:spPr>
    </xdr:pic>
    <xdr:clientData/>
  </xdr:twoCellAnchor>
  <xdr:twoCellAnchor editAs="oneCell">
    <xdr:from>
      <xdr:col>20</xdr:col>
      <xdr:colOff>76200</xdr:colOff>
      <xdr:row>5</xdr:row>
      <xdr:rowOff>151765</xdr:rowOff>
    </xdr:from>
    <xdr:to>
      <xdr:col>21</xdr:col>
      <xdr:colOff>0</xdr:colOff>
      <xdr:row>5</xdr:row>
      <xdr:rowOff>427990</xdr:rowOff>
    </xdr:to>
    <xdr:pic>
      <xdr:nvPicPr>
        <xdr:cNvPr id="13" name="Picture 1111">
          <a:extLst>
            <a:ext uri="{FF2B5EF4-FFF2-40B4-BE49-F238E27FC236}">
              <a16:creationId xmlns:a16="http://schemas.microsoft.com/office/drawing/2014/main" id="{00000000-0008-0000-09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>
        <a:xfrm>
          <a:off x="9761220" y="2082165"/>
          <a:ext cx="552450" cy="276225"/>
        </a:xfrm>
        <a:prstGeom prst="rect">
          <a:avLst/>
        </a:prstGeom>
        <a:noFill/>
      </xdr:spPr>
    </xdr:pic>
    <xdr:clientData/>
  </xdr:twoCellAnchor>
  <xdr:twoCellAnchor editAs="oneCell">
    <xdr:from>
      <xdr:col>20</xdr:col>
      <xdr:colOff>76200</xdr:colOff>
      <xdr:row>4</xdr:row>
      <xdr:rowOff>172720</xdr:rowOff>
    </xdr:from>
    <xdr:to>
      <xdr:col>21</xdr:col>
      <xdr:colOff>0</xdr:colOff>
      <xdr:row>4</xdr:row>
      <xdr:rowOff>448945</xdr:rowOff>
    </xdr:to>
    <xdr:pic>
      <xdr:nvPicPr>
        <xdr:cNvPr id="14" name="Picture 1111">
          <a:extLst>
            <a:ext uri="{FF2B5EF4-FFF2-40B4-BE49-F238E27FC236}">
              <a16:creationId xmlns:a16="http://schemas.microsoft.com/office/drawing/2014/main" id="{00000000-0008-0000-09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>
        <a:xfrm>
          <a:off x="9761220" y="1569720"/>
          <a:ext cx="552450" cy="276225"/>
        </a:xfrm>
        <a:prstGeom prst="rect">
          <a:avLst/>
        </a:prstGeom>
        <a:noFill/>
      </xdr:spPr>
    </xdr:pic>
    <xdr:clientData/>
  </xdr:twoCellAnchor>
  <xdr:twoCellAnchor editAs="oneCell">
    <xdr:from>
      <xdr:col>20</xdr:col>
      <xdr:colOff>203200</xdr:colOff>
      <xdr:row>14</xdr:row>
      <xdr:rowOff>67310</xdr:rowOff>
    </xdr:from>
    <xdr:to>
      <xdr:col>20</xdr:col>
      <xdr:colOff>494665</xdr:colOff>
      <xdr:row>14</xdr:row>
      <xdr:rowOff>469900</xdr:rowOff>
    </xdr:to>
    <xdr:pic>
      <xdr:nvPicPr>
        <xdr:cNvPr id="15" name="Picture 1122">
          <a:extLst>
            <a:ext uri="{FF2B5EF4-FFF2-40B4-BE49-F238E27FC236}">
              <a16:creationId xmlns:a16="http://schemas.microsoft.com/office/drawing/2014/main" id="{00000000-0008-0000-09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>
        <a:xfrm>
          <a:off x="9888220" y="6365240"/>
          <a:ext cx="291465" cy="402590"/>
        </a:xfrm>
        <a:prstGeom prst="rect">
          <a:avLst/>
        </a:prstGeom>
        <a:noFill/>
      </xdr:spPr>
    </xdr:pic>
    <xdr:clientData/>
  </xdr:twoCellAnchor>
  <xdr:twoCellAnchor editAs="oneCell">
    <xdr:from>
      <xdr:col>20</xdr:col>
      <xdr:colOff>160655</xdr:colOff>
      <xdr:row>13</xdr:row>
      <xdr:rowOff>88265</xdr:rowOff>
    </xdr:from>
    <xdr:to>
      <xdr:col>20</xdr:col>
      <xdr:colOff>452120</xdr:colOff>
      <xdr:row>13</xdr:row>
      <xdr:rowOff>490855</xdr:rowOff>
    </xdr:to>
    <xdr:pic>
      <xdr:nvPicPr>
        <xdr:cNvPr id="16" name="Picture 1122">
          <a:extLst>
            <a:ext uri="{FF2B5EF4-FFF2-40B4-BE49-F238E27FC236}">
              <a16:creationId xmlns:a16="http://schemas.microsoft.com/office/drawing/2014/main" id="{00000000-0008-0000-09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>
        <a:xfrm>
          <a:off x="9845675" y="5852795"/>
          <a:ext cx="291465" cy="402590"/>
        </a:xfrm>
        <a:prstGeom prst="rect">
          <a:avLst/>
        </a:prstGeom>
        <a:noFill/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231322</xdr:colOff>
      <xdr:row>11</xdr:row>
      <xdr:rowOff>95250</xdr:rowOff>
    </xdr:from>
    <xdr:to>
      <xdr:col>9</xdr:col>
      <xdr:colOff>612322</xdr:colOff>
      <xdr:row>11</xdr:row>
      <xdr:rowOff>394314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373B7DAC-AAD0-4592-84C8-C36BBEA887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79522" y="1238250"/>
          <a:ext cx="381000" cy="299064"/>
        </a:xfrm>
        <a:prstGeom prst="rect">
          <a:avLst/>
        </a:prstGeom>
      </xdr:spPr>
    </xdr:pic>
    <xdr:clientData/>
  </xdr:twoCellAnchor>
  <xdr:twoCellAnchor>
    <xdr:from>
      <xdr:col>9</xdr:col>
      <xdr:colOff>149679</xdr:colOff>
      <xdr:row>12</xdr:row>
      <xdr:rowOff>95251</xdr:rowOff>
    </xdr:from>
    <xdr:to>
      <xdr:col>9</xdr:col>
      <xdr:colOff>625929</xdr:colOff>
      <xdr:row>12</xdr:row>
      <xdr:rowOff>411957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ED744C3E-3916-4483-AF35-5EC2FFB616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797879" y="1746251"/>
          <a:ext cx="476250" cy="316706"/>
        </a:xfrm>
        <a:prstGeom prst="rect">
          <a:avLst/>
        </a:prstGeom>
      </xdr:spPr>
    </xdr:pic>
    <xdr:clientData/>
  </xdr:twoCellAnchor>
  <xdr:twoCellAnchor>
    <xdr:from>
      <xdr:col>9</xdr:col>
      <xdr:colOff>163287</xdr:colOff>
      <xdr:row>13</xdr:row>
      <xdr:rowOff>68035</xdr:rowOff>
    </xdr:from>
    <xdr:to>
      <xdr:col>9</xdr:col>
      <xdr:colOff>582406</xdr:colOff>
      <xdr:row>13</xdr:row>
      <xdr:rowOff>394606</xdr:rowOff>
    </xdr:to>
    <xdr:pic>
      <xdr:nvPicPr>
        <xdr:cNvPr id="4" name="图片 3">
          <a:extLst>
            <a:ext uri="{FF2B5EF4-FFF2-40B4-BE49-F238E27FC236}">
              <a16:creationId xmlns:a16="http://schemas.microsoft.com/office/drawing/2014/main" id="{BF6C7063-C1D8-4143-9BC6-5FC616D461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811487" y="2227035"/>
          <a:ext cx="419119" cy="326571"/>
        </a:xfrm>
        <a:prstGeom prst="rect">
          <a:avLst/>
        </a:prstGeom>
      </xdr:spPr>
    </xdr:pic>
    <xdr:clientData/>
  </xdr:twoCellAnchor>
  <xdr:twoCellAnchor>
    <xdr:from>
      <xdr:col>9</xdr:col>
      <xdr:colOff>155865</xdr:colOff>
      <xdr:row>14</xdr:row>
      <xdr:rowOff>121227</xdr:rowOff>
    </xdr:from>
    <xdr:to>
      <xdr:col>9</xdr:col>
      <xdr:colOff>658092</xdr:colOff>
      <xdr:row>14</xdr:row>
      <xdr:rowOff>419100</xdr:rowOff>
    </xdr:to>
    <xdr:pic>
      <xdr:nvPicPr>
        <xdr:cNvPr id="5" name="图片 4">
          <a:extLst>
            <a:ext uri="{FF2B5EF4-FFF2-40B4-BE49-F238E27FC236}">
              <a16:creationId xmlns:a16="http://schemas.microsoft.com/office/drawing/2014/main" id="{33DD785A-D8CD-40B6-8DC5-BA67F3E33D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804065" y="2788227"/>
          <a:ext cx="502227" cy="297873"/>
        </a:xfrm>
        <a:prstGeom prst="rect">
          <a:avLst/>
        </a:prstGeom>
      </xdr:spPr>
    </xdr:pic>
    <xdr:clientData/>
  </xdr:twoCellAnchor>
  <xdr:twoCellAnchor>
    <xdr:from>
      <xdr:col>9</xdr:col>
      <xdr:colOff>86590</xdr:colOff>
      <xdr:row>16</xdr:row>
      <xdr:rowOff>17318</xdr:rowOff>
    </xdr:from>
    <xdr:to>
      <xdr:col>9</xdr:col>
      <xdr:colOff>571499</xdr:colOff>
      <xdr:row>16</xdr:row>
      <xdr:rowOff>443544</xdr:rowOff>
    </xdr:to>
    <xdr:pic>
      <xdr:nvPicPr>
        <xdr:cNvPr id="6" name="图片 5">
          <a:extLst>
            <a:ext uri="{FF2B5EF4-FFF2-40B4-BE49-F238E27FC236}">
              <a16:creationId xmlns:a16="http://schemas.microsoft.com/office/drawing/2014/main" id="{86D5B2A2-3F7B-45D7-9806-4B0856A86E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734790" y="3700318"/>
          <a:ext cx="484909" cy="426226"/>
        </a:xfrm>
        <a:prstGeom prst="rect">
          <a:avLst/>
        </a:prstGeom>
      </xdr:spPr>
    </xdr:pic>
    <xdr:clientData/>
  </xdr:twoCellAnchor>
  <xdr:twoCellAnchor>
    <xdr:from>
      <xdr:col>9</xdr:col>
      <xdr:colOff>103910</xdr:colOff>
      <xdr:row>15</xdr:row>
      <xdr:rowOff>86592</xdr:rowOff>
    </xdr:from>
    <xdr:to>
      <xdr:col>9</xdr:col>
      <xdr:colOff>597112</xdr:colOff>
      <xdr:row>15</xdr:row>
      <xdr:rowOff>363682</xdr:rowOff>
    </xdr:to>
    <xdr:pic>
      <xdr:nvPicPr>
        <xdr:cNvPr id="7" name="图片 6">
          <a:extLst>
            <a:ext uri="{FF2B5EF4-FFF2-40B4-BE49-F238E27FC236}">
              <a16:creationId xmlns:a16="http://schemas.microsoft.com/office/drawing/2014/main" id="{021FDA3C-636C-4199-9B22-5140033D81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752110" y="3261592"/>
          <a:ext cx="493202" cy="277090"/>
        </a:xfrm>
        <a:prstGeom prst="rect">
          <a:avLst/>
        </a:prstGeom>
      </xdr:spPr>
    </xdr:pic>
    <xdr:clientData/>
  </xdr:twoCellAnchor>
  <xdr:twoCellAnchor>
    <xdr:from>
      <xdr:col>9</xdr:col>
      <xdr:colOff>155864</xdr:colOff>
      <xdr:row>17</xdr:row>
      <xdr:rowOff>69273</xdr:rowOff>
    </xdr:from>
    <xdr:to>
      <xdr:col>9</xdr:col>
      <xdr:colOff>588818</xdr:colOff>
      <xdr:row>17</xdr:row>
      <xdr:rowOff>397172</xdr:rowOff>
    </xdr:to>
    <xdr:pic>
      <xdr:nvPicPr>
        <xdr:cNvPr id="8" name="图片 7">
          <a:extLst>
            <a:ext uri="{FF2B5EF4-FFF2-40B4-BE49-F238E27FC236}">
              <a16:creationId xmlns:a16="http://schemas.microsoft.com/office/drawing/2014/main" id="{C580C1B9-A032-44E5-AF04-8FAB42B4CF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804064" y="4260273"/>
          <a:ext cx="432954" cy="327899"/>
        </a:xfrm>
        <a:prstGeom prst="rect">
          <a:avLst/>
        </a:prstGeom>
      </xdr:spPr>
    </xdr:pic>
    <xdr:clientData/>
  </xdr:twoCellAnchor>
  <xdr:twoCellAnchor>
    <xdr:from>
      <xdr:col>9</xdr:col>
      <xdr:colOff>180713</xdr:colOff>
      <xdr:row>18</xdr:row>
      <xdr:rowOff>34637</xdr:rowOff>
    </xdr:from>
    <xdr:to>
      <xdr:col>9</xdr:col>
      <xdr:colOff>561713</xdr:colOff>
      <xdr:row>18</xdr:row>
      <xdr:rowOff>455480</xdr:rowOff>
    </xdr:to>
    <xdr:pic>
      <xdr:nvPicPr>
        <xdr:cNvPr id="9" name="图片 8">
          <a:extLst>
            <a:ext uri="{FF2B5EF4-FFF2-40B4-BE49-F238E27FC236}">
              <a16:creationId xmlns:a16="http://schemas.microsoft.com/office/drawing/2014/main" id="{976D6077-A72C-4EA5-AB69-DD39871C8F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4828913" y="4733637"/>
          <a:ext cx="381000" cy="420843"/>
        </a:xfrm>
        <a:prstGeom prst="rect">
          <a:avLst/>
        </a:prstGeom>
      </xdr:spPr>
    </xdr:pic>
    <xdr:clientData/>
  </xdr:twoCellAnchor>
  <xdr:twoCellAnchor>
    <xdr:from>
      <xdr:col>9</xdr:col>
      <xdr:colOff>103909</xdr:colOff>
      <xdr:row>19</xdr:row>
      <xdr:rowOff>155864</xdr:rowOff>
    </xdr:from>
    <xdr:to>
      <xdr:col>9</xdr:col>
      <xdr:colOff>623454</xdr:colOff>
      <xdr:row>19</xdr:row>
      <xdr:rowOff>390912</xdr:rowOff>
    </xdr:to>
    <xdr:pic>
      <xdr:nvPicPr>
        <xdr:cNvPr id="10" name="图片 9">
          <a:extLst>
            <a:ext uri="{FF2B5EF4-FFF2-40B4-BE49-F238E27FC236}">
              <a16:creationId xmlns:a16="http://schemas.microsoft.com/office/drawing/2014/main" id="{D539D756-EB41-4F13-9771-40CE7A3056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4752109" y="5362864"/>
          <a:ext cx="519545" cy="235048"/>
        </a:xfrm>
        <a:prstGeom prst="rect">
          <a:avLst/>
        </a:prstGeom>
      </xdr:spPr>
    </xdr:pic>
    <xdr:clientData/>
  </xdr:twoCellAnchor>
  <xdr:twoCellAnchor>
    <xdr:from>
      <xdr:col>9</xdr:col>
      <xdr:colOff>124239</xdr:colOff>
      <xdr:row>20</xdr:row>
      <xdr:rowOff>96378</xdr:rowOff>
    </xdr:from>
    <xdr:to>
      <xdr:col>9</xdr:col>
      <xdr:colOff>736695</xdr:colOff>
      <xdr:row>20</xdr:row>
      <xdr:rowOff>314739</xdr:rowOff>
    </xdr:to>
    <xdr:pic>
      <xdr:nvPicPr>
        <xdr:cNvPr id="11" name="图片 10">
          <a:extLst>
            <a:ext uri="{FF2B5EF4-FFF2-40B4-BE49-F238E27FC236}">
              <a16:creationId xmlns:a16="http://schemas.microsoft.com/office/drawing/2014/main" id="{DA3E3A44-DEED-444C-A715-CC60186552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4772439" y="5811378"/>
          <a:ext cx="606106" cy="218361"/>
        </a:xfrm>
        <a:prstGeom prst="rect">
          <a:avLst/>
        </a:prstGeom>
      </xdr:spPr>
    </xdr:pic>
    <xdr:clientData/>
  </xdr:twoCellAnchor>
  <xdr:twoCellAnchor>
    <xdr:from>
      <xdr:col>9</xdr:col>
      <xdr:colOff>198783</xdr:colOff>
      <xdr:row>21</xdr:row>
      <xdr:rowOff>115957</xdr:rowOff>
    </xdr:from>
    <xdr:to>
      <xdr:col>9</xdr:col>
      <xdr:colOff>447261</xdr:colOff>
      <xdr:row>21</xdr:row>
      <xdr:rowOff>441967</xdr:rowOff>
    </xdr:to>
    <xdr:pic>
      <xdr:nvPicPr>
        <xdr:cNvPr id="12" name="图片 11">
          <a:extLst>
            <a:ext uri="{FF2B5EF4-FFF2-40B4-BE49-F238E27FC236}">
              <a16:creationId xmlns:a16="http://schemas.microsoft.com/office/drawing/2014/main" id="{0370776A-4D71-4E40-A3A4-C5BDB32CA2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4846983" y="6338957"/>
          <a:ext cx="248478" cy="326010"/>
        </a:xfrm>
        <a:prstGeom prst="rect">
          <a:avLst/>
        </a:prstGeom>
      </xdr:spPr>
    </xdr:pic>
    <xdr:clientData/>
  </xdr:twoCellAnchor>
  <xdr:twoCellAnchor>
    <xdr:from>
      <xdr:col>9</xdr:col>
      <xdr:colOff>168090</xdr:colOff>
      <xdr:row>9</xdr:row>
      <xdr:rowOff>33618</xdr:rowOff>
    </xdr:from>
    <xdr:to>
      <xdr:col>9</xdr:col>
      <xdr:colOff>616281</xdr:colOff>
      <xdr:row>9</xdr:row>
      <xdr:rowOff>485992</xdr:rowOff>
    </xdr:to>
    <xdr:pic>
      <xdr:nvPicPr>
        <xdr:cNvPr id="13" name="图片 12">
          <a:extLst>
            <a:ext uri="{FF2B5EF4-FFF2-40B4-BE49-F238E27FC236}">
              <a16:creationId xmlns:a16="http://schemas.microsoft.com/office/drawing/2014/main" id="{5C54A62E-F507-45F9-8894-1B06EDD1B0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4816290" y="668618"/>
          <a:ext cx="448191" cy="452374"/>
        </a:xfrm>
        <a:prstGeom prst="rect">
          <a:avLst/>
        </a:prstGeom>
      </xdr:spPr>
    </xdr:pic>
    <xdr:clientData/>
  </xdr:twoCellAnchor>
  <xdr:twoCellAnchor>
    <xdr:from>
      <xdr:col>9</xdr:col>
      <xdr:colOff>44823</xdr:colOff>
      <xdr:row>26</xdr:row>
      <xdr:rowOff>103862</xdr:rowOff>
    </xdr:from>
    <xdr:to>
      <xdr:col>9</xdr:col>
      <xdr:colOff>762000</xdr:colOff>
      <xdr:row>26</xdr:row>
      <xdr:rowOff>403814</xdr:rowOff>
    </xdr:to>
    <xdr:pic>
      <xdr:nvPicPr>
        <xdr:cNvPr id="14" name="图片 13">
          <a:extLst>
            <a:ext uri="{FF2B5EF4-FFF2-40B4-BE49-F238E27FC236}">
              <a16:creationId xmlns:a16="http://schemas.microsoft.com/office/drawing/2014/main" id="{5E5AC1B0-B4DB-4280-8D3F-AAFCF1E765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693023" y="8866862"/>
          <a:ext cx="685427" cy="299952"/>
        </a:xfrm>
        <a:prstGeom prst="rect">
          <a:avLst/>
        </a:prstGeom>
      </xdr:spPr>
    </xdr:pic>
    <xdr:clientData/>
  </xdr:twoCellAnchor>
  <xdr:twoCellAnchor>
    <xdr:from>
      <xdr:col>9</xdr:col>
      <xdr:colOff>156885</xdr:colOff>
      <xdr:row>27</xdr:row>
      <xdr:rowOff>30375</xdr:rowOff>
    </xdr:from>
    <xdr:to>
      <xdr:col>9</xdr:col>
      <xdr:colOff>638736</xdr:colOff>
      <xdr:row>28</xdr:row>
      <xdr:rowOff>15374</xdr:rowOff>
    </xdr:to>
    <xdr:pic>
      <xdr:nvPicPr>
        <xdr:cNvPr id="15" name="图片 14">
          <a:extLst>
            <a:ext uri="{FF2B5EF4-FFF2-40B4-BE49-F238E27FC236}">
              <a16:creationId xmlns:a16="http://schemas.microsoft.com/office/drawing/2014/main" id="{8D7DBD8E-9016-4C2A-B76E-178241BAD7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4805085" y="9301375"/>
          <a:ext cx="481851" cy="492999"/>
        </a:xfrm>
        <a:prstGeom prst="rect">
          <a:avLst/>
        </a:prstGeom>
      </xdr:spPr>
    </xdr:pic>
    <xdr:clientData/>
  </xdr:twoCellAnchor>
  <xdr:twoCellAnchor>
    <xdr:from>
      <xdr:col>8</xdr:col>
      <xdr:colOff>369796</xdr:colOff>
      <xdr:row>28</xdr:row>
      <xdr:rowOff>229703</xdr:rowOff>
    </xdr:from>
    <xdr:to>
      <xdr:col>9</xdr:col>
      <xdr:colOff>739590</xdr:colOff>
      <xdr:row>28</xdr:row>
      <xdr:rowOff>318739</xdr:rowOff>
    </xdr:to>
    <xdr:pic>
      <xdr:nvPicPr>
        <xdr:cNvPr id="16" name="图片 15">
          <a:extLst>
            <a:ext uri="{FF2B5EF4-FFF2-40B4-BE49-F238E27FC236}">
              <a16:creationId xmlns:a16="http://schemas.microsoft.com/office/drawing/2014/main" id="{BA6DE030-13EB-425D-95ED-EF6C5A8DD5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4648200" y="10008703"/>
          <a:ext cx="733240" cy="89036"/>
        </a:xfrm>
        <a:prstGeom prst="rect">
          <a:avLst/>
        </a:prstGeom>
      </xdr:spPr>
    </xdr:pic>
    <xdr:clientData/>
  </xdr:twoCellAnchor>
  <xdr:twoCellAnchor>
    <xdr:from>
      <xdr:col>9</xdr:col>
      <xdr:colOff>100855</xdr:colOff>
      <xdr:row>29</xdr:row>
      <xdr:rowOff>123264</xdr:rowOff>
    </xdr:from>
    <xdr:to>
      <xdr:col>9</xdr:col>
      <xdr:colOff>694509</xdr:colOff>
      <xdr:row>29</xdr:row>
      <xdr:rowOff>429896</xdr:rowOff>
    </xdr:to>
    <xdr:pic>
      <xdr:nvPicPr>
        <xdr:cNvPr id="17" name="图片 16">
          <a:extLst>
            <a:ext uri="{FF2B5EF4-FFF2-40B4-BE49-F238E27FC236}">
              <a16:creationId xmlns:a16="http://schemas.microsoft.com/office/drawing/2014/main" id="{B7618C42-B1E7-4FE5-9922-0FAB2DD72D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4749055" y="10410264"/>
          <a:ext cx="593654" cy="306632"/>
        </a:xfrm>
        <a:prstGeom prst="rect">
          <a:avLst/>
        </a:prstGeom>
      </xdr:spPr>
    </xdr:pic>
    <xdr:clientData/>
  </xdr:twoCellAnchor>
  <xdr:twoCellAnchor>
    <xdr:from>
      <xdr:col>9</xdr:col>
      <xdr:colOff>78442</xdr:colOff>
      <xdr:row>30</xdr:row>
      <xdr:rowOff>97654</xdr:rowOff>
    </xdr:from>
    <xdr:to>
      <xdr:col>9</xdr:col>
      <xdr:colOff>705970</xdr:colOff>
      <xdr:row>30</xdr:row>
      <xdr:rowOff>425345</xdr:rowOff>
    </xdr:to>
    <xdr:pic>
      <xdr:nvPicPr>
        <xdr:cNvPr id="18" name="图片 17">
          <a:extLst>
            <a:ext uri="{FF2B5EF4-FFF2-40B4-BE49-F238E27FC236}">
              <a16:creationId xmlns:a16="http://schemas.microsoft.com/office/drawing/2014/main" id="{96982EBD-04F4-4E96-96E0-448923A9E4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4726642" y="10892654"/>
          <a:ext cx="627528" cy="327691"/>
        </a:xfrm>
        <a:prstGeom prst="rect">
          <a:avLst/>
        </a:prstGeom>
      </xdr:spPr>
    </xdr:pic>
    <xdr:clientData/>
  </xdr:twoCellAnchor>
  <xdr:twoCellAnchor>
    <xdr:from>
      <xdr:col>9</xdr:col>
      <xdr:colOff>22413</xdr:colOff>
      <xdr:row>31</xdr:row>
      <xdr:rowOff>163056</xdr:rowOff>
    </xdr:from>
    <xdr:to>
      <xdr:col>9</xdr:col>
      <xdr:colOff>728382</xdr:colOff>
      <xdr:row>31</xdr:row>
      <xdr:rowOff>310705</xdr:rowOff>
    </xdr:to>
    <xdr:pic>
      <xdr:nvPicPr>
        <xdr:cNvPr id="19" name="图片 18">
          <a:extLst>
            <a:ext uri="{FF2B5EF4-FFF2-40B4-BE49-F238E27FC236}">
              <a16:creationId xmlns:a16="http://schemas.microsoft.com/office/drawing/2014/main" id="{E5020082-D6D2-4958-BE77-42302A303E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4670613" y="11466056"/>
          <a:ext cx="705969" cy="147649"/>
        </a:xfrm>
        <a:prstGeom prst="rect">
          <a:avLst/>
        </a:prstGeom>
      </xdr:spPr>
    </xdr:pic>
    <xdr:clientData/>
  </xdr:twoCellAnchor>
  <xdr:twoCellAnchor>
    <xdr:from>
      <xdr:col>9</xdr:col>
      <xdr:colOff>56030</xdr:colOff>
      <xdr:row>32</xdr:row>
      <xdr:rowOff>183411</xdr:rowOff>
    </xdr:from>
    <xdr:to>
      <xdr:col>9</xdr:col>
      <xdr:colOff>649942</xdr:colOff>
      <xdr:row>32</xdr:row>
      <xdr:rowOff>362852</xdr:rowOff>
    </xdr:to>
    <xdr:pic>
      <xdr:nvPicPr>
        <xdr:cNvPr id="20" name="图片 19">
          <a:extLst>
            <a:ext uri="{FF2B5EF4-FFF2-40B4-BE49-F238E27FC236}">
              <a16:creationId xmlns:a16="http://schemas.microsoft.com/office/drawing/2014/main" id="{2DC85823-EA99-4072-A7CE-2776135AC0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4704230" y="11994411"/>
          <a:ext cx="593912" cy="179441"/>
        </a:xfrm>
        <a:prstGeom prst="rect">
          <a:avLst/>
        </a:prstGeom>
      </xdr:spPr>
    </xdr:pic>
    <xdr:clientData/>
  </xdr:twoCellAnchor>
  <xdr:twoCellAnchor>
    <xdr:from>
      <xdr:col>9</xdr:col>
      <xdr:colOff>44824</xdr:colOff>
      <xdr:row>33</xdr:row>
      <xdr:rowOff>171307</xdr:rowOff>
    </xdr:from>
    <xdr:to>
      <xdr:col>9</xdr:col>
      <xdr:colOff>784411</xdr:colOff>
      <xdr:row>33</xdr:row>
      <xdr:rowOff>376901</xdr:rowOff>
    </xdr:to>
    <xdr:pic>
      <xdr:nvPicPr>
        <xdr:cNvPr id="21" name="图片 20">
          <a:extLst>
            <a:ext uri="{FF2B5EF4-FFF2-40B4-BE49-F238E27FC236}">
              <a16:creationId xmlns:a16="http://schemas.microsoft.com/office/drawing/2014/main" id="{388147C5-9440-4482-8C76-50BA90EFB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4693024" y="12490307"/>
          <a:ext cx="682437" cy="205594"/>
        </a:xfrm>
        <a:prstGeom prst="rect">
          <a:avLst/>
        </a:prstGeom>
      </xdr:spPr>
    </xdr:pic>
    <xdr:clientData/>
  </xdr:twoCellAnchor>
  <xdr:twoCellAnchor>
    <xdr:from>
      <xdr:col>9</xdr:col>
      <xdr:colOff>33618</xdr:colOff>
      <xdr:row>34</xdr:row>
      <xdr:rowOff>208505</xdr:rowOff>
    </xdr:from>
    <xdr:to>
      <xdr:col>9</xdr:col>
      <xdr:colOff>762000</xdr:colOff>
      <xdr:row>34</xdr:row>
      <xdr:rowOff>367425</xdr:rowOff>
    </xdr:to>
    <xdr:pic>
      <xdr:nvPicPr>
        <xdr:cNvPr id="22" name="图片 21">
          <a:extLst>
            <a:ext uri="{FF2B5EF4-FFF2-40B4-BE49-F238E27FC236}">
              <a16:creationId xmlns:a16="http://schemas.microsoft.com/office/drawing/2014/main" id="{10167066-34C0-4BB1-BC43-D8861D7A26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4681818" y="13035505"/>
          <a:ext cx="696632" cy="158920"/>
        </a:xfrm>
        <a:prstGeom prst="rect">
          <a:avLst/>
        </a:prstGeom>
      </xdr:spPr>
    </xdr:pic>
    <xdr:clientData/>
  </xdr:twoCellAnchor>
  <xdr:twoCellAnchor>
    <xdr:from>
      <xdr:col>9</xdr:col>
      <xdr:colOff>179295</xdr:colOff>
      <xdr:row>23</xdr:row>
      <xdr:rowOff>53367</xdr:rowOff>
    </xdr:from>
    <xdr:to>
      <xdr:col>9</xdr:col>
      <xdr:colOff>560295</xdr:colOff>
      <xdr:row>23</xdr:row>
      <xdr:rowOff>442806</xdr:rowOff>
    </xdr:to>
    <xdr:pic>
      <xdr:nvPicPr>
        <xdr:cNvPr id="23" name="图片 22">
          <a:extLst>
            <a:ext uri="{FF2B5EF4-FFF2-40B4-BE49-F238E27FC236}">
              <a16:creationId xmlns:a16="http://schemas.microsoft.com/office/drawing/2014/main" id="{6FD33696-B5F1-4D5D-916C-D77018A88D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4827495" y="7292367"/>
          <a:ext cx="381000" cy="389439"/>
        </a:xfrm>
        <a:prstGeom prst="rect">
          <a:avLst/>
        </a:prstGeom>
      </xdr:spPr>
    </xdr:pic>
    <xdr:clientData/>
  </xdr:twoCellAnchor>
  <xdr:twoCellAnchor>
    <xdr:from>
      <xdr:col>9</xdr:col>
      <xdr:colOff>156883</xdr:colOff>
      <xdr:row>25</xdr:row>
      <xdr:rowOff>33446</xdr:rowOff>
    </xdr:from>
    <xdr:to>
      <xdr:col>9</xdr:col>
      <xdr:colOff>560294</xdr:colOff>
      <xdr:row>25</xdr:row>
      <xdr:rowOff>463751</xdr:rowOff>
    </xdr:to>
    <xdr:pic>
      <xdr:nvPicPr>
        <xdr:cNvPr id="24" name="图片 23">
          <a:extLst>
            <a:ext uri="{FF2B5EF4-FFF2-40B4-BE49-F238E27FC236}">
              <a16:creationId xmlns:a16="http://schemas.microsoft.com/office/drawing/2014/main" id="{7294B325-4F35-4362-A33B-FE6C788FB2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4805083" y="8288446"/>
          <a:ext cx="403411" cy="430305"/>
        </a:xfrm>
        <a:prstGeom prst="rect">
          <a:avLst/>
        </a:prstGeom>
      </xdr:spPr>
    </xdr:pic>
    <xdr:clientData/>
  </xdr:twoCellAnchor>
  <xdr:twoCellAnchor>
    <xdr:from>
      <xdr:col>9</xdr:col>
      <xdr:colOff>133350</xdr:colOff>
      <xdr:row>24</xdr:row>
      <xdr:rowOff>68489</xdr:rowOff>
    </xdr:from>
    <xdr:to>
      <xdr:col>9</xdr:col>
      <xdr:colOff>657225</xdr:colOff>
      <xdr:row>24</xdr:row>
      <xdr:rowOff>466634</xdr:rowOff>
    </xdr:to>
    <xdr:pic>
      <xdr:nvPicPr>
        <xdr:cNvPr id="25" name="图片 24">
          <a:extLst>
            <a:ext uri="{FF2B5EF4-FFF2-40B4-BE49-F238E27FC236}">
              <a16:creationId xmlns:a16="http://schemas.microsoft.com/office/drawing/2014/main" id="{F37CD328-00B5-4CEB-A7D5-D2FA44D9A7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4781550" y="7815489"/>
          <a:ext cx="523875" cy="398145"/>
        </a:xfrm>
        <a:prstGeom prst="rect">
          <a:avLst/>
        </a:prstGeom>
      </xdr:spPr>
    </xdr:pic>
    <xdr:clientData/>
  </xdr:twoCellAnchor>
  <xdr:twoCellAnchor>
    <xdr:from>
      <xdr:col>9</xdr:col>
      <xdr:colOff>228600</xdr:colOff>
      <xdr:row>22</xdr:row>
      <xdr:rowOff>55907</xdr:rowOff>
    </xdr:from>
    <xdr:to>
      <xdr:col>9</xdr:col>
      <xdr:colOff>619125</xdr:colOff>
      <xdr:row>22</xdr:row>
      <xdr:rowOff>497370</xdr:rowOff>
    </xdr:to>
    <xdr:pic>
      <xdr:nvPicPr>
        <xdr:cNvPr id="26" name="图片 25">
          <a:extLst>
            <a:ext uri="{FF2B5EF4-FFF2-40B4-BE49-F238E27FC236}">
              <a16:creationId xmlns:a16="http://schemas.microsoft.com/office/drawing/2014/main" id="{95AA2164-16EC-45DF-AC0E-91B5BEE0F0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4876800" y="6786907"/>
          <a:ext cx="390525" cy="441463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312965</xdr:colOff>
      <xdr:row>15</xdr:row>
      <xdr:rowOff>149676</xdr:rowOff>
    </xdr:from>
    <xdr:to>
      <xdr:col>9</xdr:col>
      <xdr:colOff>571769</xdr:colOff>
      <xdr:row>15</xdr:row>
      <xdr:rowOff>382599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8536F6DA-B68C-4BD9-9D6C-73ECFC572C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18265" y="7439476"/>
          <a:ext cx="258804" cy="232923"/>
        </a:xfrm>
        <a:prstGeom prst="rect">
          <a:avLst/>
        </a:prstGeom>
      </xdr:spPr>
    </xdr:pic>
    <xdr:clientData/>
  </xdr:twoCellAnchor>
  <xdr:twoCellAnchor>
    <xdr:from>
      <xdr:col>9</xdr:col>
      <xdr:colOff>222973</xdr:colOff>
      <xdr:row>3</xdr:row>
      <xdr:rowOff>76200</xdr:rowOff>
    </xdr:from>
    <xdr:to>
      <xdr:col>9</xdr:col>
      <xdr:colOff>495326</xdr:colOff>
      <xdr:row>3</xdr:row>
      <xdr:rowOff>417597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52FF65EE-2AD1-4EAE-B95F-D606CA1305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528273" y="1270000"/>
          <a:ext cx="272353" cy="3413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190500</xdr:colOff>
      <xdr:row>9</xdr:row>
      <xdr:rowOff>47625</xdr:rowOff>
    </xdr:from>
    <xdr:to>
      <xdr:col>9</xdr:col>
      <xdr:colOff>190500</xdr:colOff>
      <xdr:row>9</xdr:row>
      <xdr:rowOff>171450</xdr:rowOff>
    </xdr:to>
    <xdr:pic>
      <xdr:nvPicPr>
        <xdr:cNvPr id="4" name="Picture 24">
          <a:extLst>
            <a:ext uri="{FF2B5EF4-FFF2-40B4-BE49-F238E27FC236}">
              <a16:creationId xmlns:a16="http://schemas.microsoft.com/office/drawing/2014/main" id="{4EEA86DD-D4DE-459B-AE2D-5692D0A638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624" b="-624"/>
        <a:stretch>
          <a:fillRect/>
        </a:stretch>
      </xdr:blipFill>
      <xdr:spPr>
        <a:xfrm>
          <a:off x="4495800" y="4289425"/>
          <a:ext cx="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161925</xdr:colOff>
      <xdr:row>9</xdr:row>
      <xdr:rowOff>0</xdr:rowOff>
    </xdr:from>
    <xdr:to>
      <xdr:col>9</xdr:col>
      <xdr:colOff>161925</xdr:colOff>
      <xdr:row>9</xdr:row>
      <xdr:rowOff>0</xdr:rowOff>
    </xdr:to>
    <xdr:pic>
      <xdr:nvPicPr>
        <xdr:cNvPr id="5" name="Picture 25">
          <a:extLst>
            <a:ext uri="{FF2B5EF4-FFF2-40B4-BE49-F238E27FC236}">
              <a16:creationId xmlns:a16="http://schemas.microsoft.com/office/drawing/2014/main" id="{0F6F7B3D-B575-41AA-9EA3-C18F088945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1926" b="-1926"/>
        <a:stretch>
          <a:fillRect/>
        </a:stretch>
      </xdr:blipFill>
      <xdr:spPr>
        <a:xfrm>
          <a:off x="4467225" y="42418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314326</xdr:colOff>
      <xdr:row>9</xdr:row>
      <xdr:rowOff>94943</xdr:rowOff>
    </xdr:from>
    <xdr:to>
      <xdr:col>9</xdr:col>
      <xdr:colOff>485776</xdr:colOff>
      <xdr:row>9</xdr:row>
      <xdr:rowOff>371475</xdr:rowOff>
    </xdr:to>
    <xdr:pic>
      <xdr:nvPicPr>
        <xdr:cNvPr id="6" name="Picture 99">
          <a:extLst>
            <a:ext uri="{FF2B5EF4-FFF2-40B4-BE49-F238E27FC236}">
              <a16:creationId xmlns:a16="http://schemas.microsoft.com/office/drawing/2014/main" id="{D65DC5D4-42D8-4C8B-A05D-71CED4C972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658" b="-658"/>
        <a:stretch>
          <a:fillRect/>
        </a:stretch>
      </xdr:blipFill>
      <xdr:spPr>
        <a:xfrm>
          <a:off x="4619626" y="4336743"/>
          <a:ext cx="171450" cy="276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310404</xdr:colOff>
      <xdr:row>14</xdr:row>
      <xdr:rowOff>123265</xdr:rowOff>
    </xdr:from>
    <xdr:to>
      <xdr:col>9</xdr:col>
      <xdr:colOff>581026</xdr:colOff>
      <xdr:row>14</xdr:row>
      <xdr:rowOff>377014</xdr:rowOff>
    </xdr:to>
    <xdr:pic>
      <xdr:nvPicPr>
        <xdr:cNvPr id="7" name="图片 6">
          <a:extLst>
            <a:ext uri="{FF2B5EF4-FFF2-40B4-BE49-F238E27FC236}">
              <a16:creationId xmlns:a16="http://schemas.microsoft.com/office/drawing/2014/main" id="{A024D711-7DE1-42CD-B2BB-8C05943506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615704" y="6905065"/>
          <a:ext cx="270622" cy="253749"/>
        </a:xfrm>
        <a:prstGeom prst="rect">
          <a:avLst/>
        </a:prstGeom>
      </xdr:spPr>
    </xdr:pic>
    <xdr:clientData/>
  </xdr:twoCellAnchor>
  <xdr:twoCellAnchor>
    <xdr:from>
      <xdr:col>9</xdr:col>
      <xdr:colOff>188912</xdr:colOff>
      <xdr:row>12</xdr:row>
      <xdr:rowOff>72072</xdr:rowOff>
    </xdr:from>
    <xdr:to>
      <xdr:col>9</xdr:col>
      <xdr:colOff>599757</xdr:colOff>
      <xdr:row>12</xdr:row>
      <xdr:rowOff>394652</xdr:rowOff>
    </xdr:to>
    <xdr:pic>
      <xdr:nvPicPr>
        <xdr:cNvPr id="8" name="图片 7">
          <a:extLst>
            <a:ext uri="{FF2B5EF4-FFF2-40B4-BE49-F238E27FC236}">
              <a16:creationId xmlns:a16="http://schemas.microsoft.com/office/drawing/2014/main" id="{6849D8FF-AE59-4D3C-A1CD-7EBC6AFE0A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5400000">
          <a:off x="4538345" y="5793739"/>
          <a:ext cx="322580" cy="410845"/>
        </a:xfrm>
        <a:prstGeom prst="rect">
          <a:avLst/>
        </a:prstGeom>
      </xdr:spPr>
    </xdr:pic>
    <xdr:clientData/>
  </xdr:twoCellAnchor>
  <xdr:twoCellAnchor>
    <xdr:from>
      <xdr:col>9</xdr:col>
      <xdr:colOff>133910</xdr:colOff>
      <xdr:row>10</xdr:row>
      <xdr:rowOff>101415</xdr:rowOff>
    </xdr:from>
    <xdr:to>
      <xdr:col>9</xdr:col>
      <xdr:colOff>610477</xdr:colOff>
      <xdr:row>10</xdr:row>
      <xdr:rowOff>400050</xdr:rowOff>
    </xdr:to>
    <xdr:pic>
      <xdr:nvPicPr>
        <xdr:cNvPr id="9" name="图片 8">
          <a:extLst>
            <a:ext uri="{FF2B5EF4-FFF2-40B4-BE49-F238E27FC236}">
              <a16:creationId xmlns:a16="http://schemas.microsoft.com/office/drawing/2014/main" id="{CCF0BD47-2985-4035-9685-16B85B9171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4439210" y="4851215"/>
          <a:ext cx="476567" cy="298635"/>
        </a:xfrm>
        <a:prstGeom prst="rect">
          <a:avLst/>
        </a:prstGeom>
      </xdr:spPr>
    </xdr:pic>
    <xdr:clientData/>
  </xdr:twoCellAnchor>
  <xdr:twoCellAnchor>
    <xdr:from>
      <xdr:col>9</xdr:col>
      <xdr:colOff>254805</xdr:colOff>
      <xdr:row>16</xdr:row>
      <xdr:rowOff>68037</xdr:rowOff>
    </xdr:from>
    <xdr:to>
      <xdr:col>9</xdr:col>
      <xdr:colOff>613682</xdr:colOff>
      <xdr:row>16</xdr:row>
      <xdr:rowOff>68037</xdr:rowOff>
    </xdr:to>
    <xdr:pic>
      <xdr:nvPicPr>
        <xdr:cNvPr id="10" name="图片 9">
          <a:extLst>
            <a:ext uri="{FF2B5EF4-FFF2-40B4-BE49-F238E27FC236}">
              <a16:creationId xmlns:a16="http://schemas.microsoft.com/office/drawing/2014/main" id="{5E177E6A-966F-4CB8-826E-606841823A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560105" y="7865837"/>
          <a:ext cx="358877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174731</xdr:colOff>
      <xdr:row>10</xdr:row>
      <xdr:rowOff>115022</xdr:rowOff>
    </xdr:from>
    <xdr:to>
      <xdr:col>9</xdr:col>
      <xdr:colOff>651298</xdr:colOff>
      <xdr:row>10</xdr:row>
      <xdr:rowOff>413657</xdr:rowOff>
    </xdr:to>
    <xdr:pic>
      <xdr:nvPicPr>
        <xdr:cNvPr id="11" name="图片 10">
          <a:extLst>
            <a:ext uri="{FF2B5EF4-FFF2-40B4-BE49-F238E27FC236}">
              <a16:creationId xmlns:a16="http://schemas.microsoft.com/office/drawing/2014/main" id="{4936EB92-5B05-4500-84FD-05884FF1CD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4480031" y="4864822"/>
          <a:ext cx="476567" cy="298635"/>
        </a:xfrm>
        <a:prstGeom prst="rect">
          <a:avLst/>
        </a:prstGeom>
      </xdr:spPr>
    </xdr:pic>
    <xdr:clientData/>
  </xdr:twoCellAnchor>
  <xdr:twoCellAnchor>
    <xdr:from>
      <xdr:col>9</xdr:col>
      <xdr:colOff>238125</xdr:colOff>
      <xdr:row>2</xdr:row>
      <xdr:rowOff>29845</xdr:rowOff>
    </xdr:from>
    <xdr:to>
      <xdr:col>9</xdr:col>
      <xdr:colOff>499745</xdr:colOff>
      <xdr:row>2</xdr:row>
      <xdr:rowOff>437515</xdr:rowOff>
    </xdr:to>
    <xdr:pic>
      <xdr:nvPicPr>
        <xdr:cNvPr id="12" name="图片 11">
          <a:extLst>
            <a:ext uri="{FF2B5EF4-FFF2-40B4-BE49-F238E27FC236}">
              <a16:creationId xmlns:a16="http://schemas.microsoft.com/office/drawing/2014/main" id="{60A9DE76-270A-4DE5-B31A-53069A3897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4543425" y="715645"/>
          <a:ext cx="261620" cy="407670"/>
        </a:xfrm>
        <a:prstGeom prst="rect">
          <a:avLst/>
        </a:prstGeom>
      </xdr:spPr>
    </xdr:pic>
    <xdr:clientData/>
  </xdr:twoCellAnchor>
  <xdr:twoCellAnchor>
    <xdr:from>
      <xdr:col>9</xdr:col>
      <xdr:colOff>268605</xdr:colOff>
      <xdr:row>5</xdr:row>
      <xdr:rowOff>34925</xdr:rowOff>
    </xdr:from>
    <xdr:to>
      <xdr:col>9</xdr:col>
      <xdr:colOff>551815</xdr:colOff>
      <xdr:row>5</xdr:row>
      <xdr:rowOff>458470</xdr:rowOff>
    </xdr:to>
    <xdr:pic>
      <xdr:nvPicPr>
        <xdr:cNvPr id="13" name="图片 12">
          <a:extLst>
            <a:ext uri="{FF2B5EF4-FFF2-40B4-BE49-F238E27FC236}">
              <a16:creationId xmlns:a16="http://schemas.microsoft.com/office/drawing/2014/main" id="{EEEF7A5B-DF93-4D38-86EB-536C3732E6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4573905" y="2244725"/>
          <a:ext cx="283210" cy="423545"/>
        </a:xfrm>
        <a:prstGeom prst="rect">
          <a:avLst/>
        </a:prstGeom>
      </xdr:spPr>
    </xdr:pic>
    <xdr:clientData/>
  </xdr:twoCellAnchor>
  <xdr:twoCellAnchor>
    <xdr:from>
      <xdr:col>9</xdr:col>
      <xdr:colOff>267335</xdr:colOff>
      <xdr:row>11</xdr:row>
      <xdr:rowOff>66040</xdr:rowOff>
    </xdr:from>
    <xdr:to>
      <xdr:col>9</xdr:col>
      <xdr:colOff>523875</xdr:colOff>
      <xdr:row>11</xdr:row>
      <xdr:rowOff>408940</xdr:rowOff>
    </xdr:to>
    <xdr:pic>
      <xdr:nvPicPr>
        <xdr:cNvPr id="14" name="图片 13">
          <a:extLst>
            <a:ext uri="{FF2B5EF4-FFF2-40B4-BE49-F238E27FC236}">
              <a16:creationId xmlns:a16="http://schemas.microsoft.com/office/drawing/2014/main" id="{4CFFA4FD-B693-4CDB-8AB6-1113AA0E2F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4572635" y="5323840"/>
          <a:ext cx="256540" cy="342900"/>
        </a:xfrm>
        <a:prstGeom prst="rect">
          <a:avLst/>
        </a:prstGeom>
      </xdr:spPr>
    </xdr:pic>
    <xdr:clientData/>
  </xdr:twoCellAnchor>
  <xdr:twoCellAnchor>
    <xdr:from>
      <xdr:col>9</xdr:col>
      <xdr:colOff>360045</xdr:colOff>
      <xdr:row>13</xdr:row>
      <xdr:rowOff>47625</xdr:rowOff>
    </xdr:from>
    <xdr:to>
      <xdr:col>9</xdr:col>
      <xdr:colOff>467360</xdr:colOff>
      <xdr:row>13</xdr:row>
      <xdr:rowOff>467360</xdr:rowOff>
    </xdr:to>
    <xdr:pic>
      <xdr:nvPicPr>
        <xdr:cNvPr id="15" name="图片 14">
          <a:extLst>
            <a:ext uri="{FF2B5EF4-FFF2-40B4-BE49-F238E27FC236}">
              <a16:creationId xmlns:a16="http://schemas.microsoft.com/office/drawing/2014/main" id="{EE54819E-0755-45E3-B1D9-E375D737AA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665345" y="6321425"/>
          <a:ext cx="107315" cy="419735"/>
        </a:xfrm>
        <a:prstGeom prst="rect">
          <a:avLst/>
        </a:prstGeom>
      </xdr:spPr>
    </xdr:pic>
    <xdr:clientData/>
  </xdr:twoCellAnchor>
  <xdr:twoCellAnchor>
    <xdr:from>
      <xdr:col>9</xdr:col>
      <xdr:colOff>171450</xdr:colOff>
      <xdr:row>6</xdr:row>
      <xdr:rowOff>152400</xdr:rowOff>
    </xdr:from>
    <xdr:to>
      <xdr:col>9</xdr:col>
      <xdr:colOff>585620</xdr:colOff>
      <xdr:row>6</xdr:row>
      <xdr:rowOff>466165</xdr:rowOff>
    </xdr:to>
    <xdr:pic>
      <xdr:nvPicPr>
        <xdr:cNvPr id="16" name="Picture 18">
          <a:extLst>
            <a:ext uri="{FF2B5EF4-FFF2-40B4-BE49-F238E27FC236}">
              <a16:creationId xmlns:a16="http://schemas.microsoft.com/office/drawing/2014/main" id="{5AA76BD0-7165-4D84-AC72-1FEA7BA3F4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>
        <a:xfrm>
          <a:off x="4476750" y="2870200"/>
          <a:ext cx="414170" cy="313765"/>
        </a:xfrm>
        <a:prstGeom prst="rect">
          <a:avLst/>
        </a:prstGeom>
        <a:noFill/>
      </xdr:spPr>
    </xdr:pic>
    <xdr:clientData/>
  </xdr:twoCellAnchor>
  <xdr:twoCellAnchor>
    <xdr:from>
      <xdr:col>9</xdr:col>
      <xdr:colOff>125730</xdr:colOff>
      <xdr:row>7</xdr:row>
      <xdr:rowOff>184785</xdr:rowOff>
    </xdr:from>
    <xdr:to>
      <xdr:col>9</xdr:col>
      <xdr:colOff>889000</xdr:colOff>
      <xdr:row>7</xdr:row>
      <xdr:rowOff>285115</xdr:rowOff>
    </xdr:to>
    <xdr:pic>
      <xdr:nvPicPr>
        <xdr:cNvPr id="17" name="图片 16">
          <a:extLst>
            <a:ext uri="{FF2B5EF4-FFF2-40B4-BE49-F238E27FC236}">
              <a16:creationId xmlns:a16="http://schemas.microsoft.com/office/drawing/2014/main" id="{A21ABED8-B211-4A9B-860E-0DE2EF6028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4431030" y="3410585"/>
          <a:ext cx="763270" cy="100330"/>
        </a:xfrm>
        <a:prstGeom prst="rect">
          <a:avLst/>
        </a:prstGeom>
      </xdr:spPr>
    </xdr:pic>
    <xdr:clientData/>
  </xdr:twoCellAnchor>
  <xdr:twoCellAnchor>
    <xdr:from>
      <xdr:col>9</xdr:col>
      <xdr:colOff>125730</xdr:colOff>
      <xdr:row>8</xdr:row>
      <xdr:rowOff>241935</xdr:rowOff>
    </xdr:from>
    <xdr:to>
      <xdr:col>9</xdr:col>
      <xdr:colOff>889000</xdr:colOff>
      <xdr:row>8</xdr:row>
      <xdr:rowOff>342265</xdr:rowOff>
    </xdr:to>
    <xdr:pic>
      <xdr:nvPicPr>
        <xdr:cNvPr id="18" name="图片 17">
          <a:extLst>
            <a:ext uri="{FF2B5EF4-FFF2-40B4-BE49-F238E27FC236}">
              <a16:creationId xmlns:a16="http://schemas.microsoft.com/office/drawing/2014/main" id="{B91E59FB-05C1-44F0-AEA3-F4EAFFD39B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4431030" y="3975735"/>
          <a:ext cx="763270" cy="10033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01-BOM&#31867;\04-&#24037;&#33402;BOM\06-&#25104;&#26412;&#26680;&#31639;\DZ15221519970\2.&#45824;&#50808;&#44277;&#47928;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-gongzuozh33\ZJ\WINDOWS\TEMP\QUOTE%20FORM%20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1221;&#49345;&#47456;\AUPMVOL3\AUPMVOL3\DBLLPG\LPG&#54217;&#44032;\FBM&#52264;&#49884;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7412982\&#44592;&#49696;&#44228;&#54925;&#44284;\Program%20Backup\Personal\1.Dat\a&#50629;&#47924;&#44288;&#47144;&#51088;&#47308;\a&#44060;&#48156;&#44228;&#54925;&#49436;\00em%20&#44060;&#48156;&#44228;&#54925;&#49436;%20&#51088;&#47308;\AAA\WINDOWS\TEMP\&#54924;&#51032;&#51088;&#47308;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2\FI2F\AAA97\&#49345;&#48152;&#44592;\&#44277;&#52292;\&#48176;&#52824;&#44277;&#47928;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B:\&#54801;&#51312;&#50577;&#49885;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7412982\&#44592;&#49696;&#44228;&#54925;&#44284;\Program%20Backup\Personal\1.Dat\a&#50629;&#47924;&#44288;&#47144;&#51088;&#47308;\a&#44060;&#48156;&#44228;&#54925;&#49436;\00em%20&#44060;&#48156;&#44228;&#54925;&#49436;%20&#51088;&#47308;\AAA\WINDOWS\TEMP\DOS\1T\BUS\A1\96_3\KST\&#49548;&#54805;BUS\BUS&#51228;&#50896;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BG-2\Delau\A5\36147\Praesentation%20Strategievergleich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-gongzuozh33\ZJ\BG-2\Jakobler\ZSB%20Formhimmel\F_VW_01_35097_Alt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WINNT\Profiles\dpf2ogo\Desktop\Laufende%20Vorgaenge\Pr?sentation%20ZSB%20Stellelement\Praesentation%20aktuell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-gongzuozh33\ZJ\BG-2\Delau\VW%20359\37469%20ZSB%20Stellelemente\Praesentation%20aktuel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-gongzuozh33\ZJ\BG-2\Roehler\Formhimmel\Formhimmel%20Modul%20ohne%20Zukaufteile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9662062\c\ODSS\WORK\&#50896;&#44032;&#48516;&#49437;\&#49688;&#48520;&#48324;\95\&#50896;&#44032;&#53685;&#48372;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7412982\&#44592;&#49696;&#44228;&#54925;&#44284;\Program%20Backup\Personal\1.Dat\a&#50629;&#47924;&#44288;&#47144;&#51088;&#47308;\a&#44060;&#48156;&#44228;&#54925;&#49436;\00em%20&#44060;&#48156;&#44228;&#54925;&#49436;%20&#51088;&#47308;\AAA\WINDOWS\TEMP\DOS\&#23004;&#21746;&#34224;\FO\HEE-DONG\AVANTE\WAGON\&#47588;&#44032;&#44208;&#51221;\DEP&#44228;&#49328;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B:\&#54616;&#44592;&#51333;&#54633;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7412982\&#44592;&#49696;&#44228;&#54925;&#44284;\Program%20Backup\Personal\1.Dat\a&#50629;&#47924;&#44288;&#47144;&#51088;&#47308;\a&#44060;&#48156;&#44228;&#54925;&#49436;\00em%20&#44060;&#48156;&#44228;&#54925;&#49436;%20&#51088;&#47308;\AAA\&#44608;&#54840;&#53468;\SR-1&#53668;&#53944;\&#51068;&#51221;\&#49373;&#49328;&#51456;&#48708;\&#44608;&#49345;&#44368;\&#54924;&#49324;&#50577;&#49885;\&#50577;&#49885;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9662062\c\ODSS\WORK\EXCEL\INVEST\&#44228;&#54925;\96&#44228;&#54925;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9457;&#52824;&#47732;\&#49457;&#52824;&#47732;\URGENT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26085;&#24120;&#24037;&#20316;\&#25104;&#26412;&#31867;\&#20135;&#21697;&#25104;&#26412;\&#37325;&#28857;%20%20&#25104;&#26412;&#35780;&#23457;\J6L&#24231;&#26885;&#39033;&#30446;MBOM_20220629\&#35299;&#25918;J6L&#21069;&#24231;&#24635;&#25104;MBOM20220815&#38477;&#26412;&#26356;&#26032;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7412982\&#44592;&#49696;&#44228;&#54925;&#44284;\Program%20Backup\Personal\1.Dat\a&#50629;&#47924;&#44288;&#47144;&#51088;&#47308;\a&#44060;&#48156;&#44228;&#54925;&#49436;\00em%20&#44060;&#48156;&#44228;&#54925;&#49436;%20&#51088;&#47308;\AAA\&#44608;&#54840;&#53468;\SR-1&#53668;&#53944;\&#51068;&#51221;\&#49373;&#49328;&#51456;&#48708;\ILY\LC&#54200;&#49457;&#54364;\ILY\&#54616;&#44592;&#51333;&#54633;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7412982\&#44592;&#49696;&#44228;&#54925;&#44284;\Program%20Backup\Personal\1.Dat\a&#50629;&#47924;&#44288;&#47144;&#51088;&#47308;\a&#44060;&#48156;&#44228;&#54925;&#49436;\00em%20&#44060;&#48156;&#44228;&#54925;&#49436;%20&#51088;&#47308;\AAA\WINDOWS\TEMP\DOS\RKS\AU\9511\RKS\AU\95&#51208;&#44048;\PART3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WINNT\Profiles\dpf2ogo\Desktop\Laufende%20Vorg?nge\Pr?sentation%20ZSB%20Stellelement\Praesentation%20aktuell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-cgqsu02\s\DOCUME~1\ajiangw\LOCALS~1\Temp\notes4D5FB0\DOCUME~1\awufe\LOCALS~1\Temp\notesEA312D\PROGRAM\QCJ\Seat\SCAR05\CBOM-SCar%20Seat-11.01.05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-gongzuozh33\ZJ\BOM\Svw\Bora%20A4\VV%20Bora%20A4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jc-web\PC\BOM\Svw\Bora%20A4\VV%20Bora%20A4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9963785\c\WINNT\Profiles\9700846\Personal\1.Dat\a&#50629;&#47924;&#44288;&#47144;&#51088;&#47308;\a&#50696;&#49328;&#44288;&#47144;&#51088;&#47308;\A%202.5%202.9%20PROJECT%20&#54408;&#51032;&#50696;&#49328;(98.10.9&#54872;&#50984;1200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"/>
      <sheetName val="2.대외공문"/>
      <sheetName val="디자인"/>
      <sheetName val="승용"/>
      <sheetName val="엔설"/>
      <sheetName val="전자"/>
      <sheetName val="2_대외공문"/>
      <sheetName val="2_____"/>
      <sheetName val="본문1"/>
      <sheetName val="본문2"/>
      <sheetName val="본문3"/>
      <sheetName val="본문4"/>
      <sheetName val="사진(공장전경)"/>
      <sheetName val="사진(생산라인)"/>
      <sheetName val="사진(시험실)"/>
      <sheetName val="사진(주요생산품)"/>
      <sheetName val="기안"/>
      <sheetName val="3"/>
      <sheetName val="2.대문"/>
      <sheetName val="●목차"/>
      <sheetName val="●현황"/>
      <sheetName val="1.POSITIONING"/>
      <sheetName val="Sheet1"/>
      <sheetName val="상용"/>
      <sheetName val="Worksheet"/>
      <sheetName val="BUS제원1"/>
      <sheetName val="RD제품개발투자비(매가)"/>
      <sheetName val="Import"/>
      <sheetName val="p2-1"/>
      <sheetName val="MC&amp;다변화"/>
      <sheetName val="#REF"/>
      <sheetName val="major"/>
      <sheetName val="표지"/>
      <sheetName val="자체실적1Q"/>
      <sheetName val="수입"/>
      <sheetName val="DATA-1"/>
      <sheetName val="불량현상별END"/>
      <sheetName val="2007"/>
      <sheetName val="PTR台손익"/>
      <sheetName val="항목(1)"/>
      <sheetName val="성적갑"/>
      <sheetName val="부품LIST"/>
      <sheetName val="CLM-MP"/>
      <sheetName val="품의서"/>
      <sheetName val="박두익"/>
      <sheetName val="가동일보"/>
      <sheetName val="국영"/>
      <sheetName val="수지표"/>
      <sheetName val="셀명"/>
      <sheetName val="LD"/>
      <sheetName val="95하U$가격"/>
      <sheetName val="재료율"/>
      <sheetName val="KD율"/>
      <sheetName val="PS일계획"/>
      <sheetName val="신규DEP"/>
      <sheetName val="IS_R"/>
      <sheetName val="아중동 종합"/>
      <sheetName val="인원계획"/>
      <sheetName val="노무비집계"/>
      <sheetName val="노무비월별"/>
      <sheetName val="갑지"/>
      <sheetName val="출금실적"/>
      <sheetName val="ML"/>
      <sheetName val="full (2)"/>
      <sheetName val="소유주(원)"/>
      <sheetName val="효율계획(당월)"/>
      <sheetName val="전체실적"/>
      <sheetName val="신1"/>
      <sheetName val="협조전"/>
      <sheetName val="95MAKER"/>
      <sheetName val="PPV"/>
      <sheetName val="DATE"/>
      <sheetName val="DAT(목표)"/>
      <sheetName val="현금경비중역"/>
      <sheetName val="GRACE"/>
      <sheetName val="712"/>
      <sheetName val="2.외공문"/>
      <sheetName val="경영현황"/>
      <sheetName val="PILOT품"/>
      <sheetName val="M96현황-동아"/>
      <sheetName val="08년"/>
      <sheetName val="Data"/>
      <sheetName val="数据"/>
      <sheetName val="대외공문"/>
      <sheetName val="24.냉각실용添1"/>
      <sheetName val="득점현황"/>
      <sheetName val="광주"/>
      <sheetName val="교육"/>
      <sheetName val="구로"/>
      <sheetName val="부품월별"/>
      <sheetName val="물류"/>
      <sheetName val="부마"/>
      <sheetName val="부판"/>
      <sheetName val="양산"/>
      <sheetName val="지원"/>
      <sheetName val="QtrComp"/>
      <sheetName val="차종별"/>
      <sheetName val="계열사현황종합"/>
      <sheetName val="DI-ESTI"/>
      <sheetName val="전공장2"/>
      <sheetName val="주행"/>
      <sheetName val="#1"/>
      <sheetName val="주차(월별)"/>
      <sheetName val="SC(월별)"/>
      <sheetName val="SPEC1"/>
      <sheetName val="05년판매계획"/>
      <sheetName val="05년선적계획"/>
      <sheetName val="64164"/>
      <sheetName val="PC%계산"/>
      <sheetName val="1~3월 지시사항"/>
      <sheetName val=" BOOST TV"/>
      <sheetName val="M1master"/>
      <sheetName val="2.대왨공문"/>
      <sheetName val="송전기본"/>
      <sheetName val="RHD"/>
      <sheetName val="W-현원가"/>
      <sheetName val="A-100전제"/>
      <sheetName val="총괄표"/>
      <sheetName val="2.____"/>
      <sheetName val="CAUDIT"/>
      <sheetName val="자산_종합"/>
      <sheetName val="카메라-지분"/>
      <sheetName val="DBL LPG시험"/>
      <sheetName val="MASTER"/>
      <sheetName val="노임단가"/>
      <sheetName val="COVER"/>
      <sheetName val="울산시산표"/>
      <sheetName val="alc code"/>
      <sheetName val="진행 DATA (2)"/>
      <sheetName val="가동_x0002_"/>
      <sheetName val="JANG_DOM"/>
      <sheetName val="직원신상"/>
      <sheetName val="존4"/>
      <sheetName val="SANTAMO"/>
      <sheetName val="수리결과"/>
      <sheetName val="지출계획"/>
      <sheetName val="TOEIC(최고)"/>
      <sheetName val="CNC810M"/>
      <sheetName val="작성양식"/>
      <sheetName val="국가별9903"/>
      <sheetName val="RDLEVLST"/>
      <sheetName val="_REF"/>
      <sheetName val="정비손익"/>
      <sheetName val="内外饰研究院绩效指标监测表"/>
      <sheetName val="Barwertberechnung (3)"/>
      <sheetName val="Vorbereitende Eingaben (Teil 1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uideline"/>
      <sheetName val="Quote Form"/>
      <sheetName val="Worksheet"/>
      <sheetName val="Misc. Rates"/>
      <sheetName val="StarTECH Help Sheet"/>
      <sheetName val="Import"/>
      <sheetName val="home"/>
    </sheetNames>
    <sheetDataSet>
      <sheetData sheetId="0" refreshError="1"/>
      <sheetData sheetId="1" refreshError="1"/>
      <sheetData sheetId="2" refreshError="1">
        <row r="8">
          <cell r="G8">
            <v>0</v>
          </cell>
          <cell r="H8">
            <v>0</v>
          </cell>
        </row>
        <row r="13">
          <cell r="O13">
            <v>0</v>
          </cell>
        </row>
        <row r="63">
          <cell r="I63">
            <v>0</v>
          </cell>
          <cell r="J63">
            <v>0</v>
          </cell>
          <cell r="Q63">
            <v>0</v>
          </cell>
          <cell r="R63">
            <v>0</v>
          </cell>
        </row>
      </sheetData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BL LPG시험"/>
      <sheetName val="Worksheet"/>
      <sheetName val="RDLEVLST"/>
      <sheetName val="원단위"/>
      <sheetName val="첨부2"/>
      <sheetName val="총괄표"/>
      <sheetName val="Import"/>
      <sheetName val="R&amp;D"/>
      <sheetName val="기안"/>
      <sheetName val="3"/>
      <sheetName val="주행"/>
      <sheetName val="Sheet5"/>
      <sheetName val="Sheet6 (3)"/>
      <sheetName val="report_20"/>
      <sheetName val="camera_30"/>
      <sheetName val="After sales"/>
      <sheetName val="Business Plan"/>
      <sheetName val="OPT손익 내수"/>
      <sheetName val="OPT손익 수출"/>
      <sheetName val="2.대외공문"/>
      <sheetName val="신규DEP"/>
      <sheetName val="Sheet1"/>
      <sheetName val="major"/>
      <sheetName val="del"/>
      <sheetName val="원가분석"/>
      <sheetName val="Data1"/>
      <sheetName val="5.세운W-A"/>
      <sheetName val="1.2내수"/>
      <sheetName val="상용"/>
      <sheetName val="#REF"/>
      <sheetName val="계산program"/>
      <sheetName val="진행 DATA (2)"/>
      <sheetName val="RD제품개발투자비(매가)"/>
      <sheetName val="내수1.8GL"/>
      <sheetName val="TONG HOP VL-NC TT"/>
      <sheetName val="CHITIET VL-NC-TT -1p"/>
      <sheetName val="TDTKP1"/>
      <sheetName val="KPVC-BD "/>
      <sheetName val="KD율"/>
      <sheetName val="의장34반"/>
      <sheetName val="의장2반 "/>
      <sheetName val="과제"/>
      <sheetName val="FBM차시"/>
      <sheetName val="차수"/>
      <sheetName val="10"/>
      <sheetName val="90"/>
      <sheetName val="40"/>
      <sheetName val="50"/>
      <sheetName val="60"/>
      <sheetName val="70"/>
      <sheetName val="camera_10"/>
      <sheetName val="품의예산"/>
      <sheetName val="대외공문"/>
      <sheetName val="외주현황.wq1"/>
      <sheetName val="분석mast"/>
      <sheetName val="군산공장추가구매"/>
      <sheetName val="금액"/>
      <sheetName val="TOTAL"/>
      <sheetName val="DBL_LPG시험"/>
      <sheetName val="Sheet6_(3)"/>
      <sheetName val="After_sales"/>
      <sheetName val="Business_Plan"/>
      <sheetName val="OPT손익_내수"/>
      <sheetName val="OPT손익_수출"/>
      <sheetName val="2_대외공문"/>
      <sheetName val="2"/>
      <sheetName val="대차대조표"/>
      <sheetName val="원97"/>
      <sheetName val="예상투자비"/>
      <sheetName val="Anlycs"/>
      <sheetName val="예산계획"/>
      <sheetName val="Objct-Actl"/>
      <sheetName val="p2-1"/>
      <sheetName val="(BS,CF)-BACK"/>
      <sheetName val="CAUDIT"/>
      <sheetName val="Config"/>
      <sheetName val="B"/>
      <sheetName val="요인분석"/>
      <sheetName val="ML"/>
      <sheetName val="DBL_LPG시험1"/>
      <sheetName val="Sheet6_(3)1"/>
      <sheetName val="After_sales1"/>
      <sheetName val="Business_Plan1"/>
      <sheetName val="OPT손익_내수1"/>
      <sheetName val="OPT손익_수출1"/>
      <sheetName val="2_대외공문1"/>
      <sheetName val="5_세운W-A"/>
      <sheetName val="1_2내수"/>
      <sheetName val="TONG_HOP_VL-NC_TT"/>
      <sheetName val="CHITIET_VL-NC-TT_-1p"/>
      <sheetName val="KPVC-BD_"/>
      <sheetName val="내수1_8GL"/>
      <sheetName val="의장2반_"/>
      <sheetName val="진행_DATA_(2)"/>
      <sheetName val="가솔린엔진설계2팀"/>
      <sheetName val="가솔린엔진시험1팀"/>
      <sheetName val="가솔린엔진시험2팀"/>
      <sheetName val="MT설계팀"/>
      <sheetName val="AT설계팀"/>
      <sheetName val="TM시험팀"/>
      <sheetName val="소음진동연구팀"/>
      <sheetName val="마북시작팀"/>
      <sheetName val="Vorbereitende Eingaben (Teil 1)"/>
      <sheetName val="Barwertberechnung (3)"/>
      <sheetName val="협조전"/>
    </sheetNames>
    <sheetDataSet>
      <sheetData sheetId="0">
        <row r="2">
          <cell r="C2">
            <v>36077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  <sheetData sheetId="66" refreshError="1"/>
      <sheetData sheetId="67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협조전"/>
      <sheetName val="Product Cost Summary"/>
      <sheetName val="차수"/>
      <sheetName val="总表"/>
    </sheetNames>
    <sheetDataSet>
      <sheetData sheetId="0"/>
      <sheetData sheetId="1" refreshError="1"/>
      <sheetData sheetId="2" refreshError="1"/>
      <sheetData sheetId="3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차수"/>
      <sheetName val="협조전"/>
      <sheetName val="공문"/>
      <sheetName val="PTR台손익"/>
      <sheetName val="Import"/>
      <sheetName val="Barwertberechnung (3)"/>
      <sheetName val="Vorbereitende Eingaben (Teil 1)"/>
      <sheetName val="총괄표"/>
      <sheetName val="home"/>
      <sheetName val="대외공문 "/>
      <sheetName val="개선대책 양식"/>
      <sheetName val="개선사례양식"/>
      <sheetName val="R&amp;D"/>
      <sheetName val="3월"/>
      <sheetName val="학교기부"/>
      <sheetName val="GRACE"/>
      <sheetName val="예산계획"/>
      <sheetName val="보증"/>
      <sheetName val="사업계획선가"/>
      <sheetName val="#REF"/>
      <sheetName val="report_20"/>
      <sheetName val="camera_30"/>
      <sheetName val="과제"/>
      <sheetName val="존4"/>
      <sheetName val="p2-1"/>
      <sheetName val="01월TTL"/>
      <sheetName val="배치공문"/>
      <sheetName val="수주월"/>
      <sheetName val="본문"/>
      <sheetName val="고정자산원본"/>
      <sheetName val="타임챠트"/>
      <sheetName val="DBL LPG시험"/>
      <sheetName val="출금실적"/>
      <sheetName val="#93"/>
      <sheetName val="Sheet2"/>
      <sheetName val="XL4Poppy"/>
      <sheetName val="2"/>
    </sheetNames>
    <sheetDataSet>
      <sheetData sheetId="0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협조전"/>
      <sheetName val="2.대외공문"/>
      <sheetName val="Constant"/>
      <sheetName val="BUS제원1"/>
      <sheetName val="Import"/>
      <sheetName val="신규DEP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US제원1"/>
      <sheetName val="총괄표"/>
      <sheetName val="GRACE"/>
      <sheetName val="Constant"/>
    </sheetNames>
    <sheetDataSet>
      <sheetData sheetId="0"/>
      <sheetData sheetId="1" refreshError="1"/>
      <sheetData sheetId="2" refreshError="1"/>
      <sheetData sheetId="3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me"/>
      <sheetName val="Checkliste"/>
      <sheetName val="Termine FS"/>
      <sheetName val="Titel"/>
      <sheetName val="Strategie&amp;Ziele"/>
      <sheetName val="Status &amp; Aufträge"/>
      <sheetName val="Visualisierung"/>
      <sheetName val="Verbauorte &amp; Stückz. (Gesamt)"/>
      <sheetName val="Verbauorte &amp; Stückz.  (LL&amp;RL)"/>
      <sheetName val="Konzern"/>
      <sheetName val="heutige Lieferbez."/>
      <sheetName val="Plausibilität Preis"/>
      <sheetName val="Cost break-down"/>
      <sheetName val="Anbieter &amp; Standorte"/>
      <sheetName val="Amortisation"/>
      <sheetName val="Zusammenfassung"/>
      <sheetName val="a-und b-Preise"/>
      <sheetName val="a-und b-Preise (+Invest)"/>
      <sheetName val="a-und b-Preise (+Turnover)"/>
      <sheetName val="LOCAL CONTENT"/>
      <sheetName val="Vorbereitende Eingaben (Teil 1)"/>
      <sheetName val="BIDDERS LIST (1)"/>
      <sheetName val="COMPARISON SHEET (1)"/>
      <sheetName val="LONGTERM SHEET (1)"/>
      <sheetName val="RECOMMENDATION SHEET (1)"/>
      <sheetName val="Teilepreise &amp; PT-Kosten (1)"/>
      <sheetName val="Barwertberechnung (1)"/>
      <sheetName val="Vorbereitende Eingaben (Teil 2)"/>
      <sheetName val="BIDDERS LIST (2)"/>
      <sheetName val="COMPARISON SHEET (2)"/>
      <sheetName val="LONGTERM SHEET (2)"/>
      <sheetName val="RECOMMENDATION SHEET (2)"/>
      <sheetName val="Teilepreise &amp; PT-Kosten (2)"/>
      <sheetName val="Barwertberechnung (2)"/>
      <sheetName val="Vorbereitende Eingaben (Teil 3)"/>
      <sheetName val="BIDDERS LIST (3)"/>
      <sheetName val="COMPARISON SHEET (3)"/>
      <sheetName val="LONGTERM SHEET (3)"/>
      <sheetName val="RECOMMENDATION SHEET (3) "/>
      <sheetName val="Teilepreise &amp; PT-Kosten (3)"/>
      <sheetName val="Barwertberechnung (3)"/>
      <sheetName val="Vorbereitende Eingaben (Teil 4)"/>
      <sheetName val="BIDDERS LIST (4)"/>
      <sheetName val="COMPARISON SHEET (4)"/>
      <sheetName val="LONGTERM SHEET (4)"/>
      <sheetName val="RECOMMENDATION SHEET (4)"/>
      <sheetName val="Teilepreise &amp; PT-Kosten (4)"/>
      <sheetName val="Barwertberechnung (4)"/>
      <sheetName val="Reference "/>
      <sheetName val="PA 191"/>
      <sheetName val="Worksheet"/>
      <sheetName val="Constant"/>
      <sheetName val="Import"/>
    </sheetNames>
    <sheetDataSet>
      <sheetData sheetId="0" refreshError="1">
        <row r="6">
          <cell r="C6" t="str">
            <v>Titel</v>
          </cell>
        </row>
        <row r="7">
          <cell r="C7" t="str">
            <v>Strategie &amp; Ziele</v>
          </cell>
        </row>
        <row r="8">
          <cell r="D8" t="str">
            <v>Bsp.</v>
          </cell>
          <cell r="F8" t="str">
            <v>Status &amp; Auftr?ge</v>
          </cell>
        </row>
        <row r="9">
          <cell r="C9" t="str">
            <v>Visualisierung</v>
          </cell>
          <cell r="D9" t="str">
            <v>Bsp.</v>
          </cell>
        </row>
        <row r="10">
          <cell r="C10" t="str">
            <v>Verbauorte &amp; Stückzahlen (Gesamt)</v>
          </cell>
          <cell r="D10" t="str">
            <v>Bsp.</v>
          </cell>
        </row>
        <row r="11">
          <cell r="C11" t="str">
            <v>Verbauorte &amp; Stückzahlen (LL&amp;RL)</v>
          </cell>
          <cell r="D11" t="str">
            <v>Bsp.</v>
          </cell>
        </row>
        <row r="12">
          <cell r="C12" t="str">
            <v>Konzern ("Harmonisierung der Neuteilvergaben")</v>
          </cell>
          <cell r="D12" t="str">
            <v>Bsp.</v>
          </cell>
        </row>
        <row r="13">
          <cell r="C13" t="str">
            <v>Heutige Lieferbeziehungen</v>
          </cell>
          <cell r="D13" t="str">
            <v>Bsp.</v>
          </cell>
          <cell r="F13" t="str">
            <v>Plausibilit?t Preis ("Waage")</v>
          </cell>
        </row>
        <row r="14">
          <cell r="F14" t="str">
            <v>Cost break Down</v>
          </cell>
        </row>
        <row r="15">
          <cell r="F15" t="str">
            <v>?bersicht der Anbieter/Entwicklungspartner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art"/>
      <sheetName val="Der_Titel"/>
      <sheetName val="BIDDERS LIST (1)"/>
      <sheetName val="Strategie&amp;Ziele"/>
      <sheetName val="Status &amp; Aufträge"/>
      <sheetName val="Visualisierung"/>
      <sheetName val="Volumen"/>
      <sheetName val="heutige Lieferbez."/>
      <sheetName val="heutige Lieferbez. (2)"/>
      <sheetName val="a-und b-Preise 1"/>
      <sheetName val="a-und b-Preise (+Invest) 1"/>
      <sheetName val="a-und b-Preise (+Turnover) 1"/>
      <sheetName val="COMPARISON SHEET (1)"/>
      <sheetName val="LONGTERM SHEET (1)"/>
      <sheetName val="RECOMMENDATION SHEET (1)"/>
      <sheetName val="Teilepreise &amp; PT-Kosten (1).1"/>
      <sheetName val="Barwertberechnung (1)"/>
      <sheetName val="Vorbereitende Eing. (Teil 2)"/>
      <sheetName val="BIDDERS LIST (2)"/>
      <sheetName val="COMPARISON SHEET (2)"/>
      <sheetName val="LONGTERM SHEET (2)"/>
      <sheetName val="RECOMMENDATION SHEET (2)"/>
      <sheetName val="Teilepreise &amp; PT-Kosten (2).1"/>
      <sheetName val="Barwertberechnung (2)"/>
      <sheetName val="Vorbereitende Eing. (Teil 3)"/>
      <sheetName val="BIDDERS LIST (3)"/>
      <sheetName val="COMPARISON SHEET (3)"/>
      <sheetName val="LONGTERM SHEET (3)"/>
      <sheetName val="RECOMMENDATION SHEET (3)"/>
      <sheetName val="Teilepreise &amp; PT-Kosten (3).1"/>
      <sheetName val="Barwertberechnung (3)"/>
      <sheetName val="Vorbereitende Eing. (Teil 4)"/>
      <sheetName val="BIDDERS LIST (4)"/>
      <sheetName val="COMPARISON SHEET (4)"/>
      <sheetName val="LONGTERM SHEET (4)"/>
      <sheetName val="RECOMMENDATION SHEET (4)"/>
      <sheetName val="Teilepreise &amp; PT-Kosten (4).1"/>
      <sheetName val="Barwertberechnung (4)"/>
      <sheetName val="Teilepreise &amp; PT-Kosten (4)"/>
      <sheetName val="Teilepreise &amp; PT-Kosten (3)"/>
      <sheetName val="Teilepreise &amp; PT-Kosten (2)"/>
      <sheetName val="Teilepreise &amp; PT-Kosten (1)"/>
      <sheetName val="v_a-und b-Preise"/>
      <sheetName val="v_a-und b-Preise (+Invest)"/>
      <sheetName val="v_a-und b-Preise (+Turnover)"/>
      <sheetName val="LOCAL CONTENT"/>
      <sheetName val="v_Vorbereitende Eing. (Teil 1)"/>
      <sheetName val="v_BIDDERS LIST (1)"/>
      <sheetName val="v_COMPARISON SHEET (1)"/>
      <sheetName val="v_LONGTERM SHEET (1)"/>
      <sheetName val="v_RECOMMENDATION SHEET (1)"/>
      <sheetName val="v_Teilepreise &amp; PT-Kosten (1)"/>
      <sheetName val="v_Barwertberechnung (1)"/>
      <sheetName val="Vorbereitende Eing. (Teil 1)"/>
      <sheetName val="a-und b-Preise (+Turnover) 2"/>
      <sheetName val="a-und b-Preise (+Invest) 2"/>
      <sheetName val="Strategie&amp;Ziele (2)"/>
      <sheetName val="a-und b-Preise 2"/>
      <sheetName val="Import"/>
      <sheetName val="ImpInfo"/>
      <sheetName val="Amortisation"/>
      <sheetName val="DBL LPG시험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>
        <row r="6">
          <cell r="B6" t="str">
            <v>F VW 01 35097</v>
          </cell>
          <cell r="C6">
            <v>1</v>
          </cell>
          <cell r="D6" t="str">
            <v>ZSB Formhimmel ND 2 Türer</v>
          </cell>
          <cell r="E6" t="str">
            <v>Assy moulded headlining 2 doors</v>
          </cell>
          <cell r="F6" t="str">
            <v>1K3 867 501</v>
          </cell>
          <cell r="G6">
            <v>1</v>
          </cell>
          <cell r="H6" t="str">
            <v>H. Maas</v>
          </cell>
          <cell r="I6">
            <v>163</v>
          </cell>
          <cell r="J6" t="str">
            <v>Jakobler</v>
          </cell>
          <cell r="K6" t="str">
            <v>Zecevic</v>
          </cell>
          <cell r="L6">
            <v>37834</v>
          </cell>
          <cell r="M6">
            <v>7</v>
          </cell>
          <cell r="N6">
            <v>37077</v>
          </cell>
          <cell r="O6">
            <v>21.63</v>
          </cell>
          <cell r="Q6">
            <v>32.5</v>
          </cell>
          <cell r="S6">
            <v>250000</v>
          </cell>
          <cell r="T6">
            <v>714000</v>
          </cell>
          <cell r="U6">
            <v>32.5</v>
          </cell>
          <cell r="V6">
            <v>0</v>
          </cell>
          <cell r="W6">
            <v>2.06</v>
          </cell>
          <cell r="X6">
            <v>37236</v>
          </cell>
          <cell r="Y6">
            <v>37239</v>
          </cell>
          <cell r="Z6" t="str">
            <v>EUR</v>
          </cell>
          <cell r="AA6">
            <v>157999</v>
          </cell>
          <cell r="AB6">
            <v>157999</v>
          </cell>
          <cell r="AD6" t="str">
            <v>C</v>
          </cell>
          <cell r="AE6">
            <v>51</v>
          </cell>
          <cell r="AG6" t="str">
            <v>Golf A5</v>
          </cell>
          <cell r="AH6" t="str">
            <v>Bicom  75g/m?</v>
          </cell>
          <cell r="AI6">
            <v>500</v>
          </cell>
          <cell r="AJ6">
            <v>122509.428571428</v>
          </cell>
          <cell r="AK6" t="str">
            <v>x</v>
          </cell>
          <cell r="AM6">
            <v>1</v>
          </cell>
          <cell r="AN6">
            <v>3</v>
          </cell>
        </row>
        <row r="7">
          <cell r="B7" t="str">
            <v>F VW 01 35097</v>
          </cell>
          <cell r="C7">
            <v>2</v>
          </cell>
          <cell r="D7" t="str">
            <v>ZSB Formhimmel ND 4 Türer</v>
          </cell>
          <cell r="E7" t="str">
            <v>Assy moulded headlining 4 doors</v>
          </cell>
          <cell r="F7" t="str">
            <v>1K4 867 501</v>
          </cell>
          <cell r="G7">
            <v>1</v>
          </cell>
          <cell r="H7" t="str">
            <v>H. Maas</v>
          </cell>
          <cell r="I7">
            <v>163</v>
          </cell>
          <cell r="J7" t="str">
            <v>Jakobler</v>
          </cell>
          <cell r="K7" t="str">
            <v>Zecevic</v>
          </cell>
          <cell r="L7">
            <v>37834</v>
          </cell>
          <cell r="M7">
            <v>7</v>
          </cell>
          <cell r="N7">
            <v>37077</v>
          </cell>
          <cell r="O7">
            <v>20.91</v>
          </cell>
          <cell r="Q7">
            <v>32.5</v>
          </cell>
          <cell r="S7">
            <v>250000</v>
          </cell>
          <cell r="T7">
            <v>714000</v>
          </cell>
          <cell r="U7">
            <v>32.5</v>
          </cell>
          <cell r="V7">
            <v>0</v>
          </cell>
          <cell r="W7">
            <v>2</v>
          </cell>
          <cell r="X7">
            <v>37236</v>
          </cell>
          <cell r="Y7">
            <v>37239</v>
          </cell>
          <cell r="Z7" t="str">
            <v>EUR</v>
          </cell>
          <cell r="AA7">
            <v>368665</v>
          </cell>
          <cell r="AB7">
            <v>368665</v>
          </cell>
          <cell r="AD7" t="str">
            <v>C</v>
          </cell>
          <cell r="AE7">
            <v>104</v>
          </cell>
          <cell r="AG7" t="str">
            <v>Golf A5</v>
          </cell>
          <cell r="AH7" t="str">
            <v>Bicom  75g/m?</v>
          </cell>
          <cell r="AI7">
            <v>500</v>
          </cell>
          <cell r="AJ7">
            <v>285855.428571428</v>
          </cell>
          <cell r="AK7" t="str">
            <v>x</v>
          </cell>
          <cell r="AM7">
            <v>1</v>
          </cell>
          <cell r="AN7">
            <v>3</v>
          </cell>
        </row>
        <row r="8">
          <cell r="B8" t="str">
            <v>F VW 01 35097</v>
          </cell>
          <cell r="C8">
            <v>3</v>
          </cell>
          <cell r="D8" t="str">
            <v>ZSB Formhimmel SAD 2 Türer</v>
          </cell>
          <cell r="E8" t="str">
            <v>Assy moulded headlining  TSS 2 doors</v>
          </cell>
          <cell r="F8" t="str">
            <v>1K3 867 501 B</v>
          </cell>
          <cell r="G8">
            <v>1</v>
          </cell>
          <cell r="H8" t="str">
            <v>H. Maas</v>
          </cell>
          <cell r="I8">
            <v>163</v>
          </cell>
          <cell r="J8" t="str">
            <v>Jakobler</v>
          </cell>
          <cell r="K8" t="str">
            <v>Zecevic</v>
          </cell>
          <cell r="L8">
            <v>37834</v>
          </cell>
          <cell r="M8">
            <v>7</v>
          </cell>
          <cell r="N8">
            <v>37077</v>
          </cell>
          <cell r="O8">
            <v>25.6</v>
          </cell>
          <cell r="Q8">
            <v>36.5</v>
          </cell>
          <cell r="S8">
            <v>270000</v>
          </cell>
          <cell r="T8">
            <v>714000</v>
          </cell>
          <cell r="U8">
            <v>36.5</v>
          </cell>
          <cell r="V8">
            <v>0</v>
          </cell>
          <cell r="W8">
            <v>1.7350000000000001</v>
          </cell>
          <cell r="X8">
            <v>37236</v>
          </cell>
          <cell r="Y8">
            <v>37239</v>
          </cell>
          <cell r="Z8" t="str">
            <v>EUR</v>
          </cell>
          <cell r="AA8">
            <v>25721</v>
          </cell>
          <cell r="AB8">
            <v>25721</v>
          </cell>
          <cell r="AD8" t="str">
            <v>C</v>
          </cell>
          <cell r="AE8">
            <v>70</v>
          </cell>
          <cell r="AG8" t="str">
            <v>Golf A5</v>
          </cell>
          <cell r="AH8" t="str">
            <v>Bicom  75g/m?</v>
          </cell>
          <cell r="AI8">
            <v>500</v>
          </cell>
          <cell r="AJ8">
            <v>19943.4285714285</v>
          </cell>
          <cell r="AK8" t="str">
            <v>x</v>
          </cell>
          <cell r="AM8">
            <v>1</v>
          </cell>
          <cell r="AN8">
            <v>3</v>
          </cell>
        </row>
        <row r="9">
          <cell r="B9" t="str">
            <v>F VW 01 35097</v>
          </cell>
          <cell r="C9">
            <v>4</v>
          </cell>
          <cell r="D9" t="str">
            <v>ZSB Formhimmel SAD 4 Türer</v>
          </cell>
          <cell r="E9" t="str">
            <v>Assy moulded headlining  TSS 4 doors</v>
          </cell>
          <cell r="F9" t="str">
            <v>1K4 867 501 B</v>
          </cell>
          <cell r="G9">
            <v>1</v>
          </cell>
          <cell r="H9" t="str">
            <v>H. Maas</v>
          </cell>
          <cell r="I9">
            <v>163</v>
          </cell>
          <cell r="J9" t="str">
            <v>Jakobler</v>
          </cell>
          <cell r="K9" t="str">
            <v>Zecevic</v>
          </cell>
          <cell r="L9">
            <v>37834</v>
          </cell>
          <cell r="M9">
            <v>7</v>
          </cell>
          <cell r="N9">
            <v>37077</v>
          </cell>
          <cell r="O9">
            <v>25.6</v>
          </cell>
          <cell r="Q9">
            <v>36.5</v>
          </cell>
          <cell r="S9">
            <v>270000</v>
          </cell>
          <cell r="T9">
            <v>714000</v>
          </cell>
          <cell r="U9">
            <v>36.5</v>
          </cell>
          <cell r="W9">
            <v>1.67</v>
          </cell>
          <cell r="X9">
            <v>37236</v>
          </cell>
          <cell r="Y9">
            <v>37239</v>
          </cell>
          <cell r="Z9" t="str">
            <v>EUR</v>
          </cell>
          <cell r="AA9">
            <v>60015</v>
          </cell>
          <cell r="AB9">
            <v>60015</v>
          </cell>
          <cell r="AD9" t="str">
            <v>C</v>
          </cell>
          <cell r="AE9">
            <v>151</v>
          </cell>
          <cell r="AG9" t="str">
            <v>Golf A5</v>
          </cell>
          <cell r="AH9" t="str">
            <v>Bicom 75g/m?</v>
          </cell>
          <cell r="AI9">
            <v>500</v>
          </cell>
          <cell r="AJ9">
            <v>46534.571428571398</v>
          </cell>
          <cell r="AK9" t="str">
            <v>x</v>
          </cell>
          <cell r="AM9">
            <v>1</v>
          </cell>
          <cell r="AN9">
            <v>3</v>
          </cell>
        </row>
        <row r="15">
          <cell r="B15">
            <v>1</v>
          </cell>
          <cell r="C15">
            <v>11</v>
          </cell>
          <cell r="D15">
            <v>2979</v>
          </cell>
          <cell r="E15">
            <v>35</v>
          </cell>
          <cell r="F15">
            <v>37.972999999999999</v>
          </cell>
          <cell r="G15">
            <v>84366</v>
          </cell>
          <cell r="H15" t="str">
            <v>WOLFSBURG</v>
          </cell>
          <cell r="I15">
            <v>37834</v>
          </cell>
          <cell r="J15" t="str">
            <v>Prestice</v>
          </cell>
          <cell r="L15" t="str">
            <v>VW</v>
          </cell>
        </row>
        <row r="16">
          <cell r="B16">
            <v>1</v>
          </cell>
          <cell r="C16">
            <v>11</v>
          </cell>
          <cell r="D16">
            <v>13030</v>
          </cell>
          <cell r="E16">
            <v>31.05</v>
          </cell>
          <cell r="F16">
            <v>36.030999999999999</v>
          </cell>
          <cell r="G16">
            <v>84366</v>
          </cell>
          <cell r="H16" t="str">
            <v>WOLFSBURG</v>
          </cell>
          <cell r="I16">
            <v>37834</v>
          </cell>
          <cell r="J16" t="str">
            <v>Tomaszow</v>
          </cell>
          <cell r="L16" t="str">
            <v>VW</v>
          </cell>
        </row>
        <row r="17">
          <cell r="B17">
            <v>1</v>
          </cell>
          <cell r="C17">
            <v>11</v>
          </cell>
          <cell r="D17">
            <v>20328</v>
          </cell>
          <cell r="E17">
            <v>38.479999999999997</v>
          </cell>
          <cell r="F17">
            <v>41.523000000000003</v>
          </cell>
          <cell r="G17">
            <v>84366</v>
          </cell>
          <cell r="H17" t="str">
            <v>WOLFSBURG</v>
          </cell>
          <cell r="I17">
            <v>37834</v>
          </cell>
          <cell r="J17" t="str">
            <v>Chrastava</v>
          </cell>
          <cell r="L17" t="str">
            <v>VW</v>
          </cell>
        </row>
        <row r="18">
          <cell r="B18">
            <v>1</v>
          </cell>
          <cell r="C18">
            <v>11</v>
          </cell>
          <cell r="D18">
            <v>29344</v>
          </cell>
          <cell r="E18">
            <v>41.77</v>
          </cell>
          <cell r="F18">
            <v>44.85</v>
          </cell>
          <cell r="G18">
            <v>84366</v>
          </cell>
          <cell r="H18" t="str">
            <v>WOLFSBURG</v>
          </cell>
          <cell r="I18">
            <v>37834</v>
          </cell>
          <cell r="J18" t="str">
            <v>Schweighouse</v>
          </cell>
          <cell r="L18" t="str">
            <v>VW</v>
          </cell>
        </row>
        <row r="19">
          <cell r="B19">
            <v>1</v>
          </cell>
          <cell r="C19">
            <v>11</v>
          </cell>
          <cell r="D19">
            <v>43249</v>
          </cell>
          <cell r="E19">
            <v>51.1</v>
          </cell>
          <cell r="F19">
            <v>55.66</v>
          </cell>
          <cell r="G19">
            <v>84366</v>
          </cell>
          <cell r="H19" t="str">
            <v>WOLFSBURG</v>
          </cell>
          <cell r="I19">
            <v>37834</v>
          </cell>
          <cell r="J19" t="str">
            <v>Leipzig</v>
          </cell>
          <cell r="L19" t="str">
            <v>VW</v>
          </cell>
        </row>
        <row r="20">
          <cell r="B20">
            <v>1</v>
          </cell>
          <cell r="C20">
            <v>28</v>
          </cell>
          <cell r="D20">
            <v>2979</v>
          </cell>
          <cell r="E20">
            <v>35</v>
          </cell>
          <cell r="F20">
            <v>37.146000000000001</v>
          </cell>
          <cell r="G20">
            <v>11868</v>
          </cell>
          <cell r="H20" t="str">
            <v>MOSEL</v>
          </cell>
          <cell r="I20">
            <v>37956</v>
          </cell>
          <cell r="J20" t="str">
            <v>Prestice</v>
          </cell>
          <cell r="L20" t="str">
            <v>VW</v>
          </cell>
        </row>
        <row r="21">
          <cell r="B21">
            <v>1</v>
          </cell>
          <cell r="C21">
            <v>28</v>
          </cell>
          <cell r="D21">
            <v>13030</v>
          </cell>
          <cell r="E21">
            <v>31.05</v>
          </cell>
          <cell r="F21">
            <v>35.308</v>
          </cell>
          <cell r="G21">
            <v>11868</v>
          </cell>
          <cell r="H21" t="str">
            <v>MOSEL</v>
          </cell>
          <cell r="I21">
            <v>37956</v>
          </cell>
          <cell r="J21" t="str">
            <v>Tomaszow</v>
          </cell>
          <cell r="L21" t="str">
            <v>VW</v>
          </cell>
        </row>
        <row r="22">
          <cell r="B22">
            <v>1</v>
          </cell>
          <cell r="C22">
            <v>28</v>
          </cell>
          <cell r="D22">
            <v>20328</v>
          </cell>
          <cell r="E22">
            <v>38.479999999999997</v>
          </cell>
          <cell r="F22">
            <v>40.869999999999997</v>
          </cell>
          <cell r="G22">
            <v>11868</v>
          </cell>
          <cell r="H22" t="str">
            <v>MOSEL</v>
          </cell>
          <cell r="I22">
            <v>37956</v>
          </cell>
          <cell r="J22" t="str">
            <v>Chrastava</v>
          </cell>
          <cell r="L22" t="str">
            <v>VW</v>
          </cell>
        </row>
        <row r="23">
          <cell r="B23">
            <v>1</v>
          </cell>
          <cell r="C23">
            <v>28</v>
          </cell>
          <cell r="D23">
            <v>29344</v>
          </cell>
          <cell r="E23">
            <v>41.77</v>
          </cell>
          <cell r="F23">
            <v>44.828000000000003</v>
          </cell>
          <cell r="G23">
            <v>11868</v>
          </cell>
          <cell r="H23" t="str">
            <v>MOSEL</v>
          </cell>
          <cell r="I23">
            <v>37956</v>
          </cell>
          <cell r="J23" t="str">
            <v>Schweighouse</v>
          </cell>
          <cell r="L23" t="str">
            <v>VW</v>
          </cell>
        </row>
        <row r="24">
          <cell r="B24">
            <v>1</v>
          </cell>
          <cell r="C24">
            <v>28</v>
          </cell>
          <cell r="D24">
            <v>43249</v>
          </cell>
          <cell r="E24">
            <v>51.1</v>
          </cell>
          <cell r="F24">
            <v>55.66</v>
          </cell>
          <cell r="G24">
            <v>11868</v>
          </cell>
          <cell r="H24" t="str">
            <v>MOSEL</v>
          </cell>
          <cell r="I24">
            <v>37956</v>
          </cell>
          <cell r="J24" t="str">
            <v>Leipzig</v>
          </cell>
          <cell r="L24" t="str">
            <v>VW</v>
          </cell>
        </row>
        <row r="25">
          <cell r="B25">
            <v>1</v>
          </cell>
          <cell r="C25">
            <v>37</v>
          </cell>
          <cell r="D25">
            <v>2979</v>
          </cell>
          <cell r="E25">
            <v>35</v>
          </cell>
          <cell r="F25">
            <v>37.796999999999997</v>
          </cell>
          <cell r="G25">
            <v>10784</v>
          </cell>
          <cell r="H25" t="str">
            <v>BRATISLAVA</v>
          </cell>
          <cell r="I25">
            <v>37865</v>
          </cell>
          <cell r="J25" t="str">
            <v>Prestice</v>
          </cell>
          <cell r="L25" t="str">
            <v>VW</v>
          </cell>
        </row>
        <row r="26">
          <cell r="B26">
            <v>1</v>
          </cell>
          <cell r="C26">
            <v>37</v>
          </cell>
          <cell r="D26">
            <v>13030</v>
          </cell>
          <cell r="E26">
            <v>31.05</v>
          </cell>
          <cell r="F26">
            <v>35.049999999999997</v>
          </cell>
          <cell r="G26">
            <v>10784</v>
          </cell>
          <cell r="H26" t="str">
            <v>BRATISLAVA</v>
          </cell>
          <cell r="I26">
            <v>37865</v>
          </cell>
          <cell r="J26" t="str">
            <v>Tomaszow</v>
          </cell>
          <cell r="L26" t="str">
            <v>VW</v>
          </cell>
        </row>
        <row r="27">
          <cell r="B27">
            <v>1</v>
          </cell>
          <cell r="C27">
            <v>37</v>
          </cell>
          <cell r="D27">
            <v>20328</v>
          </cell>
          <cell r="E27">
            <v>38.479999999999997</v>
          </cell>
          <cell r="F27">
            <v>41.375999999999998</v>
          </cell>
          <cell r="G27">
            <v>10784</v>
          </cell>
          <cell r="H27" t="str">
            <v>BRATISLAVA</v>
          </cell>
          <cell r="I27">
            <v>37865</v>
          </cell>
          <cell r="J27" t="str">
            <v>Chrastava</v>
          </cell>
          <cell r="L27" t="str">
            <v>VW</v>
          </cell>
        </row>
        <row r="28">
          <cell r="B28">
            <v>1</v>
          </cell>
          <cell r="C28">
            <v>37</v>
          </cell>
          <cell r="D28">
            <v>29344</v>
          </cell>
          <cell r="E28">
            <v>41.77</v>
          </cell>
          <cell r="F28">
            <v>46.295999999999999</v>
          </cell>
          <cell r="G28">
            <v>10784</v>
          </cell>
          <cell r="H28" t="str">
            <v>BRATISLAVA</v>
          </cell>
          <cell r="I28">
            <v>37865</v>
          </cell>
          <cell r="J28" t="str">
            <v>Schweighouse</v>
          </cell>
          <cell r="L28" t="str">
            <v>VW</v>
          </cell>
        </row>
        <row r="29">
          <cell r="B29">
            <v>1</v>
          </cell>
          <cell r="C29">
            <v>37</v>
          </cell>
          <cell r="D29">
            <v>43249</v>
          </cell>
          <cell r="E29">
            <v>51.1</v>
          </cell>
          <cell r="F29">
            <v>64.11</v>
          </cell>
          <cell r="G29">
            <v>10784</v>
          </cell>
          <cell r="H29" t="str">
            <v>BRATISLAVA</v>
          </cell>
          <cell r="I29">
            <v>37865</v>
          </cell>
          <cell r="J29" t="str">
            <v>Leipzig</v>
          </cell>
          <cell r="L29" t="str">
            <v>VW</v>
          </cell>
        </row>
        <row r="30">
          <cell r="B30">
            <v>1</v>
          </cell>
          <cell r="C30">
            <v>46</v>
          </cell>
          <cell r="D30">
            <v>2979</v>
          </cell>
          <cell r="E30">
            <v>35</v>
          </cell>
          <cell r="F30">
            <v>39.191000000000003</v>
          </cell>
          <cell r="G30">
            <v>41048</v>
          </cell>
          <cell r="H30" t="str">
            <v>VW BRUXELLES BRUESS</v>
          </cell>
          <cell r="I30">
            <v>37956</v>
          </cell>
          <cell r="J30" t="str">
            <v>Prestice</v>
          </cell>
          <cell r="L30" t="str">
            <v>VW</v>
          </cell>
        </row>
        <row r="31">
          <cell r="B31">
            <v>1</v>
          </cell>
          <cell r="C31">
            <v>46</v>
          </cell>
          <cell r="D31">
            <v>13030</v>
          </cell>
          <cell r="E31">
            <v>31.05</v>
          </cell>
          <cell r="F31">
            <v>38.598999999999997</v>
          </cell>
          <cell r="G31">
            <v>41048</v>
          </cell>
          <cell r="H31" t="str">
            <v>VW BRUXELLES BRUESS</v>
          </cell>
          <cell r="I31">
            <v>37956</v>
          </cell>
          <cell r="J31" t="str">
            <v>Tomaszow</v>
          </cell>
          <cell r="L31" t="str">
            <v>VW</v>
          </cell>
        </row>
        <row r="32">
          <cell r="B32">
            <v>1</v>
          </cell>
          <cell r="C32">
            <v>46</v>
          </cell>
          <cell r="D32">
            <v>20328</v>
          </cell>
          <cell r="E32">
            <v>38.479999999999997</v>
          </cell>
          <cell r="F32">
            <v>42.96</v>
          </cell>
          <cell r="G32">
            <v>41048</v>
          </cell>
          <cell r="H32" t="str">
            <v>VW BRUXELLES BRUESS</v>
          </cell>
          <cell r="I32">
            <v>37956</v>
          </cell>
          <cell r="J32" t="str">
            <v>Chrastava</v>
          </cell>
          <cell r="L32" t="str">
            <v>VW</v>
          </cell>
        </row>
        <row r="33">
          <cell r="B33">
            <v>1</v>
          </cell>
          <cell r="C33">
            <v>46</v>
          </cell>
          <cell r="D33">
            <v>29344</v>
          </cell>
          <cell r="E33">
            <v>41.77</v>
          </cell>
          <cell r="F33">
            <v>44.191000000000003</v>
          </cell>
          <cell r="G33">
            <v>41048</v>
          </cell>
          <cell r="H33" t="str">
            <v>VW BRUXELLES BRUESS</v>
          </cell>
          <cell r="I33">
            <v>37956</v>
          </cell>
          <cell r="J33" t="str">
            <v>Schweighouse</v>
          </cell>
          <cell r="L33" t="str">
            <v>VW</v>
          </cell>
        </row>
        <row r="34">
          <cell r="B34">
            <v>1</v>
          </cell>
          <cell r="C34">
            <v>46</v>
          </cell>
          <cell r="D34">
            <v>43249</v>
          </cell>
          <cell r="E34">
            <v>51.1</v>
          </cell>
          <cell r="F34">
            <v>64.11</v>
          </cell>
          <cell r="G34">
            <v>41048</v>
          </cell>
          <cell r="H34" t="str">
            <v>VW BRUXELLES BRUESS</v>
          </cell>
          <cell r="I34">
            <v>37956</v>
          </cell>
          <cell r="J34" t="str">
            <v>Leipzig</v>
          </cell>
          <cell r="L34" t="str">
            <v>VW</v>
          </cell>
        </row>
        <row r="35">
          <cell r="B35">
            <v>1</v>
          </cell>
          <cell r="C35">
            <v>68</v>
          </cell>
          <cell r="D35">
            <v>2979</v>
          </cell>
          <cell r="E35">
            <v>35</v>
          </cell>
          <cell r="F35">
            <v>37.972999999999999</v>
          </cell>
          <cell r="G35">
            <v>9933</v>
          </cell>
          <cell r="H35" t="str">
            <v>UITENHAGE</v>
          </cell>
          <cell r="I35">
            <v>37987</v>
          </cell>
          <cell r="J35" t="str">
            <v>Prestice</v>
          </cell>
          <cell r="L35" t="str">
            <v>VW</v>
          </cell>
        </row>
        <row r="36">
          <cell r="B36">
            <v>1</v>
          </cell>
          <cell r="C36">
            <v>68</v>
          </cell>
          <cell r="D36">
            <v>13030</v>
          </cell>
          <cell r="E36">
            <v>31.05</v>
          </cell>
          <cell r="F36">
            <v>36.030999999999999</v>
          </cell>
          <cell r="G36">
            <v>9933</v>
          </cell>
          <cell r="H36" t="str">
            <v>UITENHAGE</v>
          </cell>
          <cell r="I36">
            <v>37987</v>
          </cell>
          <cell r="J36" t="str">
            <v>Tomaszow</v>
          </cell>
          <cell r="L36" t="str">
            <v>VW</v>
          </cell>
        </row>
        <row r="37">
          <cell r="B37">
            <v>1</v>
          </cell>
          <cell r="C37">
            <v>68</v>
          </cell>
          <cell r="D37">
            <v>20328</v>
          </cell>
          <cell r="E37">
            <v>38.479999999999997</v>
          </cell>
          <cell r="F37">
            <v>41.523000000000003</v>
          </cell>
          <cell r="G37">
            <v>9933</v>
          </cell>
          <cell r="H37" t="str">
            <v>UITENHAGE</v>
          </cell>
          <cell r="I37">
            <v>37987</v>
          </cell>
          <cell r="J37" t="str">
            <v>Chrastava</v>
          </cell>
          <cell r="L37" t="str">
            <v>VW</v>
          </cell>
        </row>
        <row r="38">
          <cell r="B38">
            <v>1</v>
          </cell>
          <cell r="C38">
            <v>68</v>
          </cell>
          <cell r="D38">
            <v>29344</v>
          </cell>
          <cell r="E38">
            <v>41.77</v>
          </cell>
          <cell r="F38">
            <v>44.85</v>
          </cell>
          <cell r="G38">
            <v>9933</v>
          </cell>
          <cell r="H38" t="str">
            <v>UITENHAGE</v>
          </cell>
          <cell r="I38">
            <v>37987</v>
          </cell>
          <cell r="J38" t="str">
            <v>Schweighouse</v>
          </cell>
          <cell r="L38" t="str">
            <v>VW</v>
          </cell>
        </row>
        <row r="39">
          <cell r="B39">
            <v>1</v>
          </cell>
          <cell r="C39">
            <v>68</v>
          </cell>
          <cell r="D39">
            <v>43249</v>
          </cell>
          <cell r="E39">
            <v>51.1</v>
          </cell>
          <cell r="F39">
            <v>64.11</v>
          </cell>
          <cell r="G39">
            <v>9933</v>
          </cell>
          <cell r="H39" t="str">
            <v>UITENHAGE</v>
          </cell>
          <cell r="I39">
            <v>37987</v>
          </cell>
          <cell r="J39" t="str">
            <v>Leipzig</v>
          </cell>
          <cell r="L39" t="str">
            <v>VW</v>
          </cell>
        </row>
        <row r="40">
          <cell r="B40">
            <v>2</v>
          </cell>
          <cell r="C40">
            <v>11</v>
          </cell>
          <cell r="D40">
            <v>2979</v>
          </cell>
          <cell r="E40">
            <v>35</v>
          </cell>
          <cell r="F40">
            <v>37.954999999999998</v>
          </cell>
          <cell r="G40">
            <v>196854</v>
          </cell>
          <cell r="H40" t="str">
            <v>WOLFSBURG</v>
          </cell>
          <cell r="I40">
            <v>37834</v>
          </cell>
          <cell r="J40" t="str">
            <v>Prestice</v>
          </cell>
          <cell r="L40" t="str">
            <v>VW</v>
          </cell>
        </row>
        <row r="41">
          <cell r="B41">
            <v>2</v>
          </cell>
          <cell r="C41">
            <v>11</v>
          </cell>
          <cell r="D41">
            <v>13030</v>
          </cell>
          <cell r="E41">
            <v>30.97</v>
          </cell>
          <cell r="F41">
            <v>35.933</v>
          </cell>
          <cell r="G41">
            <v>196854</v>
          </cell>
          <cell r="H41" t="str">
            <v>WOLFSBURG</v>
          </cell>
          <cell r="I41">
            <v>37834</v>
          </cell>
          <cell r="J41" t="str">
            <v>Tomaszow</v>
          </cell>
          <cell r="L41" t="str">
            <v>VW</v>
          </cell>
        </row>
        <row r="42">
          <cell r="B42">
            <v>2</v>
          </cell>
          <cell r="C42">
            <v>11</v>
          </cell>
          <cell r="D42">
            <v>20328</v>
          </cell>
          <cell r="E42">
            <v>37.979999999999997</v>
          </cell>
          <cell r="F42">
            <v>41.005000000000003</v>
          </cell>
          <cell r="G42">
            <v>196854</v>
          </cell>
          <cell r="H42" t="str">
            <v>WOLFSBURG</v>
          </cell>
          <cell r="I42">
            <v>37834</v>
          </cell>
          <cell r="J42" t="str">
            <v>Chrastava</v>
          </cell>
          <cell r="L42" t="str">
            <v>VW</v>
          </cell>
        </row>
        <row r="43">
          <cell r="B43">
            <v>2</v>
          </cell>
          <cell r="C43">
            <v>11</v>
          </cell>
          <cell r="D43">
            <v>29344</v>
          </cell>
          <cell r="E43">
            <v>37.6</v>
          </cell>
          <cell r="F43">
            <v>40.67</v>
          </cell>
          <cell r="G43">
            <v>196854</v>
          </cell>
          <cell r="H43" t="str">
            <v>WOLFSBURG</v>
          </cell>
          <cell r="I43">
            <v>37834</v>
          </cell>
          <cell r="J43" t="str">
            <v>Schweighouse</v>
          </cell>
          <cell r="L43" t="str">
            <v>VW</v>
          </cell>
        </row>
        <row r="44">
          <cell r="B44">
            <v>2</v>
          </cell>
          <cell r="C44">
            <v>11</v>
          </cell>
          <cell r="D44">
            <v>43249</v>
          </cell>
          <cell r="E44">
            <v>51.1</v>
          </cell>
          <cell r="F44">
            <v>55.67</v>
          </cell>
          <cell r="G44">
            <v>196854</v>
          </cell>
          <cell r="H44" t="str">
            <v>WOLFSBURG</v>
          </cell>
          <cell r="I44">
            <v>37834</v>
          </cell>
          <cell r="J44" t="str">
            <v>Leipzig</v>
          </cell>
          <cell r="L44" t="str">
            <v>VW</v>
          </cell>
        </row>
        <row r="45">
          <cell r="B45">
            <v>2</v>
          </cell>
          <cell r="C45">
            <v>28</v>
          </cell>
          <cell r="D45">
            <v>2979</v>
          </cell>
          <cell r="E45">
            <v>35</v>
          </cell>
          <cell r="F45">
            <v>37.146000000000001</v>
          </cell>
          <cell r="G45">
            <v>27692</v>
          </cell>
          <cell r="H45" t="str">
            <v>MOSEL</v>
          </cell>
          <cell r="I45">
            <v>37956</v>
          </cell>
          <cell r="J45" t="str">
            <v>Prestice</v>
          </cell>
          <cell r="L45" t="str">
            <v>VW</v>
          </cell>
        </row>
        <row r="46">
          <cell r="B46">
            <v>2</v>
          </cell>
          <cell r="C46">
            <v>28</v>
          </cell>
          <cell r="D46">
            <v>13030</v>
          </cell>
          <cell r="E46">
            <v>30.97</v>
          </cell>
          <cell r="F46">
            <v>35.228000000000002</v>
          </cell>
          <cell r="G46">
            <v>27692</v>
          </cell>
          <cell r="H46" t="str">
            <v>MOSEL</v>
          </cell>
          <cell r="I46">
            <v>37956</v>
          </cell>
          <cell r="J46" t="str">
            <v>Tomaszow</v>
          </cell>
          <cell r="L46" t="str">
            <v>VW</v>
          </cell>
        </row>
        <row r="47">
          <cell r="B47">
            <v>2</v>
          </cell>
          <cell r="C47">
            <v>28</v>
          </cell>
          <cell r="D47">
            <v>20328</v>
          </cell>
          <cell r="E47">
            <v>37.979999999999997</v>
          </cell>
          <cell r="F47">
            <v>40.369999999999997</v>
          </cell>
          <cell r="G47">
            <v>27692</v>
          </cell>
          <cell r="H47" t="str">
            <v>MOSEL</v>
          </cell>
          <cell r="I47">
            <v>37956</v>
          </cell>
          <cell r="J47" t="str">
            <v>Chrastava</v>
          </cell>
          <cell r="L47" t="str">
            <v>VW</v>
          </cell>
        </row>
        <row r="48">
          <cell r="B48">
            <v>2</v>
          </cell>
          <cell r="C48">
            <v>28</v>
          </cell>
          <cell r="D48">
            <v>29344</v>
          </cell>
          <cell r="E48">
            <v>37.6</v>
          </cell>
          <cell r="F48">
            <v>40.658000000000001</v>
          </cell>
          <cell r="G48">
            <v>27692</v>
          </cell>
          <cell r="H48" t="str">
            <v>MOSEL</v>
          </cell>
          <cell r="I48">
            <v>37956</v>
          </cell>
          <cell r="J48" t="str">
            <v>Schweighouse</v>
          </cell>
          <cell r="L48" t="str">
            <v>VW</v>
          </cell>
        </row>
        <row r="49">
          <cell r="B49">
            <v>2</v>
          </cell>
          <cell r="C49">
            <v>28</v>
          </cell>
          <cell r="D49">
            <v>43249</v>
          </cell>
          <cell r="E49">
            <v>51.1</v>
          </cell>
          <cell r="F49">
            <v>55.67</v>
          </cell>
          <cell r="G49">
            <v>27692</v>
          </cell>
          <cell r="H49" t="str">
            <v>MOSEL</v>
          </cell>
          <cell r="I49">
            <v>37956</v>
          </cell>
          <cell r="J49" t="str">
            <v>Leipzig</v>
          </cell>
          <cell r="L49" t="str">
            <v>VW</v>
          </cell>
        </row>
        <row r="50">
          <cell r="B50">
            <v>2</v>
          </cell>
          <cell r="C50">
            <v>37</v>
          </cell>
          <cell r="D50">
            <v>2979</v>
          </cell>
          <cell r="E50">
            <v>35</v>
          </cell>
          <cell r="F50">
            <v>37.796999999999997</v>
          </cell>
          <cell r="G50">
            <v>25164</v>
          </cell>
          <cell r="H50" t="str">
            <v>BRATISLAVA</v>
          </cell>
          <cell r="I50">
            <v>37865</v>
          </cell>
          <cell r="J50" t="str">
            <v>Prestice</v>
          </cell>
          <cell r="L50" t="str">
            <v>VW</v>
          </cell>
        </row>
        <row r="51">
          <cell r="B51">
            <v>2</v>
          </cell>
          <cell r="C51">
            <v>37</v>
          </cell>
          <cell r="D51">
            <v>13030</v>
          </cell>
          <cell r="E51">
            <v>30.97</v>
          </cell>
          <cell r="F51">
            <v>34.979999999999997</v>
          </cell>
          <cell r="G51">
            <v>25164</v>
          </cell>
          <cell r="H51" t="str">
            <v>BRATISLAVA</v>
          </cell>
          <cell r="I51">
            <v>37865</v>
          </cell>
          <cell r="J51" t="str">
            <v>Tomaszow</v>
          </cell>
          <cell r="L51" t="str">
            <v>VW</v>
          </cell>
        </row>
        <row r="52">
          <cell r="B52">
            <v>2</v>
          </cell>
          <cell r="C52">
            <v>37</v>
          </cell>
          <cell r="D52">
            <v>20328</v>
          </cell>
          <cell r="E52">
            <v>37.979999999999997</v>
          </cell>
          <cell r="F52">
            <v>40.875999999999998</v>
          </cell>
          <cell r="G52">
            <v>25164</v>
          </cell>
          <cell r="H52" t="str">
            <v>BRATISLAVA</v>
          </cell>
          <cell r="I52">
            <v>37865</v>
          </cell>
          <cell r="J52" t="str">
            <v>Chrastava</v>
          </cell>
          <cell r="L52" t="str">
            <v>VW</v>
          </cell>
        </row>
        <row r="53">
          <cell r="B53">
            <v>2</v>
          </cell>
          <cell r="C53">
            <v>37</v>
          </cell>
          <cell r="D53">
            <v>29344</v>
          </cell>
          <cell r="E53">
            <v>37.6</v>
          </cell>
          <cell r="F53">
            <v>42.125999999999998</v>
          </cell>
          <cell r="G53">
            <v>25164</v>
          </cell>
          <cell r="H53" t="str">
            <v>BRATISLAVA</v>
          </cell>
          <cell r="I53">
            <v>37865</v>
          </cell>
          <cell r="J53" t="str">
            <v>Schweighouse</v>
          </cell>
          <cell r="L53" t="str">
            <v>VW</v>
          </cell>
        </row>
        <row r="54">
          <cell r="B54">
            <v>2</v>
          </cell>
          <cell r="C54">
            <v>37</v>
          </cell>
          <cell r="D54">
            <v>43249</v>
          </cell>
          <cell r="E54">
            <v>51.1</v>
          </cell>
          <cell r="F54">
            <v>64.12</v>
          </cell>
          <cell r="G54">
            <v>25164</v>
          </cell>
          <cell r="H54" t="str">
            <v>BRATISLAVA</v>
          </cell>
          <cell r="I54">
            <v>37865</v>
          </cell>
          <cell r="J54" t="str">
            <v>Leipzig</v>
          </cell>
          <cell r="L54" t="str">
            <v>VW</v>
          </cell>
        </row>
        <row r="55">
          <cell r="B55">
            <v>2</v>
          </cell>
          <cell r="C55">
            <v>46</v>
          </cell>
          <cell r="D55">
            <v>2979</v>
          </cell>
          <cell r="E55">
            <v>35</v>
          </cell>
          <cell r="F55">
            <v>39.134</v>
          </cell>
          <cell r="G55">
            <v>95778</v>
          </cell>
          <cell r="H55" t="str">
            <v>VW BRUXELLES BRUESS</v>
          </cell>
          <cell r="I55">
            <v>37956</v>
          </cell>
          <cell r="J55" t="str">
            <v>Prestice</v>
          </cell>
          <cell r="L55" t="str">
            <v>VW</v>
          </cell>
        </row>
        <row r="56">
          <cell r="B56">
            <v>2</v>
          </cell>
          <cell r="C56">
            <v>46</v>
          </cell>
          <cell r="D56">
            <v>13030</v>
          </cell>
          <cell r="E56">
            <v>30.97</v>
          </cell>
          <cell r="F56">
            <v>38.462000000000003</v>
          </cell>
          <cell r="G56">
            <v>95778</v>
          </cell>
          <cell r="H56" t="str">
            <v>VW BRUXELLES BRUESS</v>
          </cell>
          <cell r="I56">
            <v>37956</v>
          </cell>
          <cell r="J56" t="str">
            <v>Tomaszow</v>
          </cell>
          <cell r="L56" t="str">
            <v>VW</v>
          </cell>
        </row>
        <row r="57">
          <cell r="B57">
            <v>2</v>
          </cell>
          <cell r="C57">
            <v>46</v>
          </cell>
          <cell r="D57">
            <v>20328</v>
          </cell>
          <cell r="E57">
            <v>37.979999999999997</v>
          </cell>
          <cell r="F57">
            <v>42.4</v>
          </cell>
          <cell r="G57">
            <v>95778</v>
          </cell>
          <cell r="H57" t="str">
            <v>VW BRUXELLES BRUESS</v>
          </cell>
          <cell r="I57">
            <v>37956</v>
          </cell>
          <cell r="J57" t="str">
            <v>Chrastava</v>
          </cell>
          <cell r="L57" t="str">
            <v>VW</v>
          </cell>
        </row>
        <row r="58">
          <cell r="B58">
            <v>2</v>
          </cell>
          <cell r="C58">
            <v>46</v>
          </cell>
          <cell r="D58">
            <v>29344</v>
          </cell>
          <cell r="E58">
            <v>37.6</v>
          </cell>
          <cell r="F58">
            <v>39.982999999999997</v>
          </cell>
          <cell r="G58">
            <v>95778</v>
          </cell>
          <cell r="H58" t="str">
            <v>VW BRUXELLES BRUESS</v>
          </cell>
          <cell r="I58">
            <v>37956</v>
          </cell>
          <cell r="J58" t="str">
            <v>Schweighouse</v>
          </cell>
          <cell r="L58" t="str">
            <v>VW</v>
          </cell>
        </row>
        <row r="59">
          <cell r="B59">
            <v>2</v>
          </cell>
          <cell r="C59">
            <v>46</v>
          </cell>
          <cell r="D59">
            <v>43249</v>
          </cell>
          <cell r="E59">
            <v>51.1</v>
          </cell>
          <cell r="F59">
            <v>64.12</v>
          </cell>
          <cell r="G59">
            <v>95778</v>
          </cell>
          <cell r="H59" t="str">
            <v>VW BRUXELLES BRUESS</v>
          </cell>
          <cell r="I59">
            <v>37956</v>
          </cell>
          <cell r="J59" t="str">
            <v>Leipzig</v>
          </cell>
          <cell r="L59" t="str">
            <v>VW</v>
          </cell>
        </row>
        <row r="60">
          <cell r="B60">
            <v>2</v>
          </cell>
          <cell r="C60">
            <v>68</v>
          </cell>
          <cell r="D60">
            <v>2979</v>
          </cell>
          <cell r="E60">
            <v>35</v>
          </cell>
          <cell r="F60">
            <v>37.954999999999998</v>
          </cell>
          <cell r="G60">
            <v>23177</v>
          </cell>
          <cell r="H60" t="str">
            <v>UITENHAGE</v>
          </cell>
          <cell r="I60">
            <v>37987</v>
          </cell>
          <cell r="J60" t="str">
            <v>Prestice</v>
          </cell>
          <cell r="L60" t="str">
            <v>VW</v>
          </cell>
        </row>
        <row r="61">
          <cell r="B61">
            <v>2</v>
          </cell>
          <cell r="C61">
            <v>68</v>
          </cell>
          <cell r="D61">
            <v>13030</v>
          </cell>
          <cell r="E61">
            <v>30.97</v>
          </cell>
          <cell r="F61">
            <v>35.933</v>
          </cell>
          <cell r="G61">
            <v>23177</v>
          </cell>
          <cell r="H61" t="str">
            <v>UITENHAGE</v>
          </cell>
          <cell r="I61">
            <v>37987</v>
          </cell>
          <cell r="J61" t="str">
            <v>Tomaszow</v>
          </cell>
          <cell r="L61" t="str">
            <v>VW</v>
          </cell>
        </row>
        <row r="62">
          <cell r="B62">
            <v>2</v>
          </cell>
          <cell r="C62">
            <v>68</v>
          </cell>
          <cell r="D62">
            <v>20328</v>
          </cell>
          <cell r="E62">
            <v>37.979999999999997</v>
          </cell>
          <cell r="F62">
            <v>41.005000000000003</v>
          </cell>
          <cell r="G62">
            <v>23177</v>
          </cell>
          <cell r="H62" t="str">
            <v>UITENHAGE</v>
          </cell>
          <cell r="I62">
            <v>37987</v>
          </cell>
          <cell r="J62" t="str">
            <v>Chrastava</v>
          </cell>
          <cell r="L62" t="str">
            <v>VW</v>
          </cell>
        </row>
        <row r="63">
          <cell r="B63">
            <v>2</v>
          </cell>
          <cell r="C63">
            <v>68</v>
          </cell>
          <cell r="D63">
            <v>29344</v>
          </cell>
          <cell r="E63">
            <v>37.6</v>
          </cell>
          <cell r="F63">
            <v>40.67</v>
          </cell>
          <cell r="G63">
            <v>23177</v>
          </cell>
          <cell r="H63" t="str">
            <v>UITENHAGE</v>
          </cell>
          <cell r="I63">
            <v>37987</v>
          </cell>
          <cell r="J63" t="str">
            <v>Schweighouse</v>
          </cell>
          <cell r="L63" t="str">
            <v>VW</v>
          </cell>
        </row>
        <row r="64">
          <cell r="B64">
            <v>2</v>
          </cell>
          <cell r="C64">
            <v>68</v>
          </cell>
          <cell r="D64">
            <v>43249</v>
          </cell>
          <cell r="E64">
            <v>51.1</v>
          </cell>
          <cell r="F64">
            <v>64.12</v>
          </cell>
          <cell r="G64">
            <v>23177</v>
          </cell>
          <cell r="H64" t="str">
            <v>UITENHAGE</v>
          </cell>
          <cell r="I64">
            <v>37987</v>
          </cell>
          <cell r="J64" t="str">
            <v>Leipzig</v>
          </cell>
          <cell r="L64" t="str">
            <v>VW</v>
          </cell>
        </row>
        <row r="65">
          <cell r="B65">
            <v>3</v>
          </cell>
          <cell r="C65">
            <v>11</v>
          </cell>
          <cell r="D65">
            <v>2979</v>
          </cell>
          <cell r="E65">
            <v>38.5</v>
          </cell>
          <cell r="F65">
            <v>41.552999999999997</v>
          </cell>
          <cell r="G65">
            <v>13734</v>
          </cell>
          <cell r="H65" t="str">
            <v>WOLFSBURG</v>
          </cell>
          <cell r="I65">
            <v>37834</v>
          </cell>
          <cell r="J65" t="str">
            <v>Prestice</v>
          </cell>
          <cell r="L65" t="str">
            <v>VW</v>
          </cell>
        </row>
        <row r="66">
          <cell r="B66">
            <v>3</v>
          </cell>
          <cell r="C66">
            <v>11</v>
          </cell>
          <cell r="D66">
            <v>13030</v>
          </cell>
          <cell r="E66">
            <v>32.659999999999997</v>
          </cell>
          <cell r="F66">
            <v>37.720999999999997</v>
          </cell>
          <cell r="G66">
            <v>13734</v>
          </cell>
          <cell r="H66" t="str">
            <v>WOLFSBURG</v>
          </cell>
          <cell r="I66">
            <v>37834</v>
          </cell>
          <cell r="J66" t="str">
            <v>Tomaszow</v>
          </cell>
          <cell r="L66" t="str">
            <v>VW</v>
          </cell>
        </row>
        <row r="67">
          <cell r="B67">
            <v>3</v>
          </cell>
          <cell r="C67">
            <v>11</v>
          </cell>
          <cell r="D67">
            <v>20328</v>
          </cell>
          <cell r="E67">
            <v>43.48</v>
          </cell>
          <cell r="F67">
            <v>46.603000000000002</v>
          </cell>
          <cell r="G67">
            <v>13734</v>
          </cell>
          <cell r="H67" t="str">
            <v>WOLFSBURG</v>
          </cell>
          <cell r="I67">
            <v>37834</v>
          </cell>
          <cell r="J67" t="str">
            <v>Chrastava</v>
          </cell>
          <cell r="L67" t="str">
            <v>VW</v>
          </cell>
        </row>
        <row r="68">
          <cell r="B68">
            <v>3</v>
          </cell>
          <cell r="C68">
            <v>11</v>
          </cell>
          <cell r="D68">
            <v>29344</v>
          </cell>
          <cell r="E68">
            <v>44.75</v>
          </cell>
          <cell r="F68">
            <v>47.89</v>
          </cell>
          <cell r="G68">
            <v>13734</v>
          </cell>
          <cell r="H68" t="str">
            <v>WOLFSBURG</v>
          </cell>
          <cell r="I68">
            <v>37834</v>
          </cell>
          <cell r="J68" t="str">
            <v>?berherrn</v>
          </cell>
          <cell r="L68" t="str">
            <v>VW</v>
          </cell>
        </row>
        <row r="69">
          <cell r="B69">
            <v>3</v>
          </cell>
          <cell r="C69">
            <v>11</v>
          </cell>
          <cell r="D69">
            <v>43249</v>
          </cell>
          <cell r="E69">
            <v>53.43</v>
          </cell>
          <cell r="F69">
            <v>58</v>
          </cell>
          <cell r="G69">
            <v>13734</v>
          </cell>
          <cell r="H69" t="str">
            <v>WOLFSBURG</v>
          </cell>
          <cell r="I69">
            <v>37834</v>
          </cell>
          <cell r="J69" t="str">
            <v>Leipzig</v>
          </cell>
          <cell r="L69" t="str">
            <v>VW</v>
          </cell>
        </row>
        <row r="70">
          <cell r="B70">
            <v>3</v>
          </cell>
          <cell r="C70">
            <v>28</v>
          </cell>
          <cell r="D70">
            <v>2979</v>
          </cell>
          <cell r="E70">
            <v>38.5</v>
          </cell>
          <cell r="F70">
            <v>41.344000000000001</v>
          </cell>
          <cell r="G70">
            <v>1932</v>
          </cell>
          <cell r="H70" t="str">
            <v>MOSEL</v>
          </cell>
          <cell r="I70">
            <v>37956</v>
          </cell>
          <cell r="J70" t="str">
            <v>Prestice</v>
          </cell>
          <cell r="L70" t="str">
            <v>VW</v>
          </cell>
        </row>
        <row r="71">
          <cell r="B71">
            <v>3</v>
          </cell>
          <cell r="C71">
            <v>28</v>
          </cell>
          <cell r="D71">
            <v>13030</v>
          </cell>
          <cell r="E71">
            <v>32.659999999999997</v>
          </cell>
          <cell r="F71">
            <v>37.616</v>
          </cell>
          <cell r="G71">
            <v>1932</v>
          </cell>
          <cell r="H71" t="str">
            <v>MOSEL</v>
          </cell>
          <cell r="I71">
            <v>37956</v>
          </cell>
          <cell r="J71" t="str">
            <v>Tomaszow</v>
          </cell>
          <cell r="L71" t="str">
            <v>VW</v>
          </cell>
        </row>
        <row r="72">
          <cell r="B72">
            <v>3</v>
          </cell>
          <cell r="C72">
            <v>28</v>
          </cell>
          <cell r="D72">
            <v>20328</v>
          </cell>
          <cell r="E72">
            <v>43.48</v>
          </cell>
          <cell r="F72">
            <v>46.57</v>
          </cell>
          <cell r="G72">
            <v>1932</v>
          </cell>
          <cell r="H72" t="str">
            <v>MOSEL</v>
          </cell>
          <cell r="I72">
            <v>37956</v>
          </cell>
          <cell r="J72" t="str">
            <v>Chrastava</v>
          </cell>
          <cell r="L72" t="str">
            <v>VW</v>
          </cell>
        </row>
        <row r="73">
          <cell r="B73">
            <v>3</v>
          </cell>
          <cell r="C73">
            <v>28</v>
          </cell>
          <cell r="D73">
            <v>29344</v>
          </cell>
          <cell r="E73">
            <v>44.75</v>
          </cell>
          <cell r="F73">
            <v>48.283999999999999</v>
          </cell>
          <cell r="G73">
            <v>1932</v>
          </cell>
          <cell r="H73" t="str">
            <v>MOSEL</v>
          </cell>
          <cell r="I73">
            <v>37956</v>
          </cell>
          <cell r="J73" t="str">
            <v>?berherrn</v>
          </cell>
          <cell r="L73" t="str">
            <v>VW</v>
          </cell>
        </row>
        <row r="74">
          <cell r="B74">
            <v>3</v>
          </cell>
          <cell r="C74">
            <v>28</v>
          </cell>
          <cell r="D74">
            <v>43249</v>
          </cell>
          <cell r="E74">
            <v>53.43</v>
          </cell>
          <cell r="F74">
            <v>58</v>
          </cell>
          <cell r="G74">
            <v>1932</v>
          </cell>
          <cell r="H74" t="str">
            <v>MOSEL</v>
          </cell>
          <cell r="I74">
            <v>37956</v>
          </cell>
          <cell r="J74" t="str">
            <v>Leipzig</v>
          </cell>
          <cell r="L74" t="str">
            <v>VW</v>
          </cell>
        </row>
        <row r="75">
          <cell r="B75">
            <v>3</v>
          </cell>
          <cell r="C75">
            <v>37</v>
          </cell>
          <cell r="D75">
            <v>2979</v>
          </cell>
          <cell r="E75">
            <v>38.5</v>
          </cell>
          <cell r="F75">
            <v>41.936999999999998</v>
          </cell>
          <cell r="G75">
            <v>1756</v>
          </cell>
          <cell r="H75" t="str">
            <v>BRATISLAVA</v>
          </cell>
          <cell r="I75">
            <v>37865</v>
          </cell>
          <cell r="J75" t="str">
            <v>Prestice</v>
          </cell>
          <cell r="L75" t="str">
            <v>VW</v>
          </cell>
        </row>
        <row r="76">
          <cell r="B76">
            <v>3</v>
          </cell>
          <cell r="C76">
            <v>37</v>
          </cell>
          <cell r="D76">
            <v>13030</v>
          </cell>
          <cell r="E76">
            <v>32.659999999999997</v>
          </cell>
          <cell r="F76">
            <v>37.5</v>
          </cell>
          <cell r="G76">
            <v>1756</v>
          </cell>
          <cell r="H76" t="str">
            <v>BRATISLAVA</v>
          </cell>
          <cell r="I76">
            <v>37865</v>
          </cell>
          <cell r="J76" t="str">
            <v>Tomaszow</v>
          </cell>
          <cell r="L76" t="str">
            <v>VW</v>
          </cell>
        </row>
        <row r="77">
          <cell r="B77">
            <v>3</v>
          </cell>
          <cell r="C77">
            <v>37</v>
          </cell>
          <cell r="D77">
            <v>20328</v>
          </cell>
          <cell r="E77">
            <v>43.48</v>
          </cell>
          <cell r="F77">
            <v>47.015999999999998</v>
          </cell>
          <cell r="G77">
            <v>1756</v>
          </cell>
          <cell r="H77" t="str">
            <v>BRATISLAVA</v>
          </cell>
          <cell r="I77">
            <v>37865</v>
          </cell>
          <cell r="J77" t="str">
            <v>Chrastava</v>
          </cell>
          <cell r="L77" t="str">
            <v>VW</v>
          </cell>
        </row>
        <row r="78">
          <cell r="B78">
            <v>3</v>
          </cell>
          <cell r="C78">
            <v>37</v>
          </cell>
          <cell r="D78">
            <v>29344</v>
          </cell>
          <cell r="E78">
            <v>44.75</v>
          </cell>
          <cell r="F78">
            <v>50.043999999999997</v>
          </cell>
          <cell r="G78">
            <v>1756</v>
          </cell>
          <cell r="H78" t="str">
            <v>BRATISLAVA</v>
          </cell>
          <cell r="I78">
            <v>37865</v>
          </cell>
          <cell r="J78" t="str">
            <v>?berherrn</v>
          </cell>
          <cell r="L78" t="str">
            <v>VW</v>
          </cell>
        </row>
        <row r="79">
          <cell r="B79">
            <v>3</v>
          </cell>
          <cell r="C79">
            <v>37</v>
          </cell>
          <cell r="D79">
            <v>43249</v>
          </cell>
          <cell r="E79">
            <v>53.43</v>
          </cell>
          <cell r="F79">
            <v>66.45</v>
          </cell>
          <cell r="G79">
            <v>1756</v>
          </cell>
          <cell r="H79" t="str">
            <v>BRATISLAVA</v>
          </cell>
          <cell r="I79">
            <v>37865</v>
          </cell>
          <cell r="J79" t="str">
            <v>Leipzig</v>
          </cell>
          <cell r="L79" t="str">
            <v>VW</v>
          </cell>
        </row>
        <row r="80">
          <cell r="B80">
            <v>3</v>
          </cell>
          <cell r="C80">
            <v>46</v>
          </cell>
          <cell r="D80">
            <v>2979</v>
          </cell>
          <cell r="E80">
            <v>38.5</v>
          </cell>
          <cell r="F80">
            <v>42.793999999999997</v>
          </cell>
          <cell r="G80">
            <v>6682</v>
          </cell>
          <cell r="H80" t="str">
            <v>VW BRUXELLES BRUESS</v>
          </cell>
          <cell r="I80">
            <v>37956</v>
          </cell>
          <cell r="J80" t="str">
            <v>Prestice</v>
          </cell>
          <cell r="L80" t="str">
            <v>VW</v>
          </cell>
        </row>
        <row r="81">
          <cell r="B81">
            <v>3</v>
          </cell>
          <cell r="C81">
            <v>46</v>
          </cell>
          <cell r="D81">
            <v>13030</v>
          </cell>
          <cell r="E81">
            <v>32.659999999999997</v>
          </cell>
          <cell r="F81">
            <v>40.311999999999998</v>
          </cell>
          <cell r="G81">
            <v>6682</v>
          </cell>
          <cell r="H81" t="str">
            <v>VW BRUXELLES BRUESS</v>
          </cell>
          <cell r="I81">
            <v>37956</v>
          </cell>
          <cell r="J81" t="str">
            <v>Tomaszow</v>
          </cell>
          <cell r="L81" t="str">
            <v>VW</v>
          </cell>
        </row>
        <row r="82">
          <cell r="B82">
            <v>3</v>
          </cell>
          <cell r="C82">
            <v>46</v>
          </cell>
          <cell r="D82">
            <v>20328</v>
          </cell>
          <cell r="E82">
            <v>43.48</v>
          </cell>
          <cell r="F82">
            <v>48.06</v>
          </cell>
          <cell r="G82">
            <v>6682</v>
          </cell>
          <cell r="H82" t="str">
            <v>VW BRUXELLES BRUESS</v>
          </cell>
          <cell r="I82">
            <v>37956</v>
          </cell>
          <cell r="J82" t="str">
            <v>Chrastava</v>
          </cell>
          <cell r="L82" t="str">
            <v>VW</v>
          </cell>
        </row>
        <row r="83">
          <cell r="B83">
            <v>3</v>
          </cell>
          <cell r="C83">
            <v>46</v>
          </cell>
          <cell r="D83">
            <v>29344</v>
          </cell>
          <cell r="E83">
            <v>44.75</v>
          </cell>
          <cell r="F83">
            <v>47.24</v>
          </cell>
          <cell r="G83">
            <v>6682</v>
          </cell>
          <cell r="H83" t="str">
            <v>VW BRUXELLES BRUESS</v>
          </cell>
          <cell r="I83">
            <v>37956</v>
          </cell>
          <cell r="J83" t="str">
            <v>?berherrn</v>
          </cell>
          <cell r="L83" t="str">
            <v>VW</v>
          </cell>
        </row>
        <row r="84">
          <cell r="B84">
            <v>3</v>
          </cell>
          <cell r="C84">
            <v>46</v>
          </cell>
          <cell r="D84">
            <v>43249</v>
          </cell>
          <cell r="E84">
            <v>53.43</v>
          </cell>
          <cell r="F84">
            <v>66.45</v>
          </cell>
          <cell r="G84">
            <v>6682</v>
          </cell>
          <cell r="H84" t="str">
            <v>VW BRUXELLES BRUESS</v>
          </cell>
          <cell r="I84">
            <v>37956</v>
          </cell>
          <cell r="J84" t="str">
            <v>Leipzig</v>
          </cell>
          <cell r="L84" t="str">
            <v>VW</v>
          </cell>
        </row>
        <row r="85">
          <cell r="B85">
            <v>3</v>
          </cell>
          <cell r="C85">
            <v>68</v>
          </cell>
          <cell r="D85">
            <v>2979</v>
          </cell>
          <cell r="E85">
            <v>38.5</v>
          </cell>
          <cell r="F85">
            <v>41.552999999999997</v>
          </cell>
          <cell r="G85">
            <v>1617</v>
          </cell>
          <cell r="H85" t="str">
            <v>UITENHAGE</v>
          </cell>
          <cell r="I85">
            <v>37987</v>
          </cell>
          <cell r="J85" t="str">
            <v>Prestice</v>
          </cell>
          <cell r="L85" t="str">
            <v>VW</v>
          </cell>
        </row>
        <row r="86">
          <cell r="B86">
            <v>3</v>
          </cell>
          <cell r="C86">
            <v>68</v>
          </cell>
          <cell r="D86">
            <v>13030</v>
          </cell>
          <cell r="E86">
            <v>32.659999999999997</v>
          </cell>
          <cell r="F86">
            <v>37.720999999999997</v>
          </cell>
          <cell r="G86">
            <v>1617</v>
          </cell>
          <cell r="H86" t="str">
            <v>UITENHAGE</v>
          </cell>
          <cell r="I86">
            <v>37987</v>
          </cell>
          <cell r="J86" t="str">
            <v>Tomaszow</v>
          </cell>
          <cell r="L86" t="str">
            <v>VW</v>
          </cell>
        </row>
        <row r="87">
          <cell r="B87">
            <v>3</v>
          </cell>
          <cell r="C87">
            <v>68</v>
          </cell>
          <cell r="D87">
            <v>20328</v>
          </cell>
          <cell r="E87">
            <v>43.48</v>
          </cell>
          <cell r="F87">
            <v>46.603000000000002</v>
          </cell>
          <cell r="G87">
            <v>1617</v>
          </cell>
          <cell r="H87" t="str">
            <v>UITENHAGE</v>
          </cell>
          <cell r="I87">
            <v>37987</v>
          </cell>
          <cell r="J87" t="str">
            <v>Chrastava</v>
          </cell>
          <cell r="L87" t="str">
            <v>VW</v>
          </cell>
        </row>
        <row r="88">
          <cell r="B88">
            <v>3</v>
          </cell>
          <cell r="C88">
            <v>68</v>
          </cell>
          <cell r="D88">
            <v>29344</v>
          </cell>
          <cell r="E88">
            <v>44.75</v>
          </cell>
          <cell r="F88">
            <v>47.89</v>
          </cell>
          <cell r="G88">
            <v>1617</v>
          </cell>
          <cell r="H88" t="str">
            <v>UITENHAGE</v>
          </cell>
          <cell r="I88">
            <v>37987</v>
          </cell>
          <cell r="J88" t="str">
            <v>?berherrn</v>
          </cell>
          <cell r="L88" t="str">
            <v>VW</v>
          </cell>
        </row>
        <row r="89">
          <cell r="B89">
            <v>3</v>
          </cell>
          <cell r="C89">
            <v>68</v>
          </cell>
          <cell r="D89">
            <v>43249</v>
          </cell>
          <cell r="E89">
            <v>53.43</v>
          </cell>
          <cell r="F89">
            <v>66.45</v>
          </cell>
          <cell r="G89">
            <v>1617</v>
          </cell>
          <cell r="H89" t="str">
            <v>UITENHAGE</v>
          </cell>
          <cell r="I89">
            <v>37987</v>
          </cell>
          <cell r="J89" t="str">
            <v>Leipzig</v>
          </cell>
          <cell r="L89" t="str">
            <v>VW</v>
          </cell>
        </row>
        <row r="90">
          <cell r="B90">
            <v>4</v>
          </cell>
          <cell r="C90">
            <v>11</v>
          </cell>
          <cell r="D90">
            <v>2979</v>
          </cell>
          <cell r="E90">
            <v>38.5</v>
          </cell>
          <cell r="F90">
            <v>41.524999999999999</v>
          </cell>
          <cell r="G90">
            <v>32046</v>
          </cell>
          <cell r="H90" t="str">
            <v>WOLFSBURG</v>
          </cell>
          <cell r="I90">
            <v>37834</v>
          </cell>
          <cell r="J90" t="str">
            <v>Prestice</v>
          </cell>
          <cell r="L90" t="str">
            <v>VW</v>
          </cell>
        </row>
        <row r="91">
          <cell r="B91">
            <v>4</v>
          </cell>
          <cell r="C91">
            <v>11</v>
          </cell>
          <cell r="D91">
            <v>13030</v>
          </cell>
          <cell r="E91">
            <v>32.57</v>
          </cell>
          <cell r="F91">
            <v>37.603000000000002</v>
          </cell>
          <cell r="G91">
            <v>32046</v>
          </cell>
          <cell r="H91" t="str">
            <v>WOLFSBURG</v>
          </cell>
          <cell r="I91">
            <v>37834</v>
          </cell>
          <cell r="J91" t="str">
            <v>Tomaszow</v>
          </cell>
          <cell r="L91" t="str">
            <v>VW</v>
          </cell>
        </row>
        <row r="92">
          <cell r="B92">
            <v>4</v>
          </cell>
          <cell r="C92">
            <v>11</v>
          </cell>
          <cell r="D92">
            <v>20328</v>
          </cell>
          <cell r="E92">
            <v>43.28</v>
          </cell>
          <cell r="F92">
            <v>46.375</v>
          </cell>
          <cell r="G92">
            <v>32046</v>
          </cell>
          <cell r="H92" t="str">
            <v>WOLFSBURG</v>
          </cell>
          <cell r="I92">
            <v>37834</v>
          </cell>
          <cell r="J92" t="str">
            <v>Chrastava</v>
          </cell>
          <cell r="L92" t="str">
            <v>VW</v>
          </cell>
        </row>
        <row r="93">
          <cell r="B93">
            <v>4</v>
          </cell>
          <cell r="C93">
            <v>11</v>
          </cell>
          <cell r="D93">
            <v>29344</v>
          </cell>
          <cell r="E93">
            <v>44.75</v>
          </cell>
          <cell r="F93">
            <v>47.87</v>
          </cell>
          <cell r="G93">
            <v>32046</v>
          </cell>
          <cell r="H93" t="str">
            <v>WOLFSBURG</v>
          </cell>
          <cell r="I93">
            <v>37834</v>
          </cell>
          <cell r="J93" t="str">
            <v>?berherrn</v>
          </cell>
          <cell r="L93" t="str">
            <v>VW</v>
          </cell>
        </row>
        <row r="94">
          <cell r="B94">
            <v>4</v>
          </cell>
          <cell r="C94">
            <v>11</v>
          </cell>
          <cell r="D94">
            <v>43249</v>
          </cell>
          <cell r="E94">
            <v>53.43</v>
          </cell>
          <cell r="F94">
            <v>58</v>
          </cell>
          <cell r="G94">
            <v>32046</v>
          </cell>
          <cell r="H94" t="str">
            <v>WOLFSBURG</v>
          </cell>
          <cell r="I94">
            <v>37834</v>
          </cell>
          <cell r="J94" t="str">
            <v>Leipzig</v>
          </cell>
          <cell r="L94" t="str">
            <v>VW</v>
          </cell>
        </row>
        <row r="95">
          <cell r="B95">
            <v>4</v>
          </cell>
          <cell r="C95">
            <v>28</v>
          </cell>
          <cell r="D95">
            <v>2979</v>
          </cell>
          <cell r="E95">
            <v>38.5</v>
          </cell>
          <cell r="F95">
            <v>41.149000000000001</v>
          </cell>
          <cell r="G95">
            <v>4508</v>
          </cell>
          <cell r="H95" t="str">
            <v>MOSEL</v>
          </cell>
          <cell r="I95">
            <v>37956</v>
          </cell>
          <cell r="J95" t="str">
            <v>Prestice</v>
          </cell>
          <cell r="L95" t="str">
            <v>VW</v>
          </cell>
        </row>
        <row r="96">
          <cell r="B96">
            <v>4</v>
          </cell>
          <cell r="C96">
            <v>28</v>
          </cell>
          <cell r="D96">
            <v>13030</v>
          </cell>
          <cell r="E96">
            <v>32.57</v>
          </cell>
          <cell r="F96">
            <v>37.331000000000003</v>
          </cell>
          <cell r="G96">
            <v>4508</v>
          </cell>
          <cell r="H96" t="str">
            <v>MOSEL</v>
          </cell>
          <cell r="I96">
            <v>37956</v>
          </cell>
          <cell r="J96" t="str">
            <v>Tomaszow</v>
          </cell>
          <cell r="L96" t="str">
            <v>VW</v>
          </cell>
        </row>
        <row r="97">
          <cell r="B97">
            <v>4</v>
          </cell>
          <cell r="C97">
            <v>28</v>
          </cell>
          <cell r="D97">
            <v>20328</v>
          </cell>
          <cell r="E97">
            <v>43.28</v>
          </cell>
          <cell r="F97">
            <v>46.17</v>
          </cell>
          <cell r="G97">
            <v>4508</v>
          </cell>
          <cell r="H97" t="str">
            <v>MOSEL</v>
          </cell>
          <cell r="I97">
            <v>37956</v>
          </cell>
          <cell r="J97" t="str">
            <v>Chrastava</v>
          </cell>
          <cell r="L97" t="str">
            <v>VW</v>
          </cell>
        </row>
        <row r="98">
          <cell r="B98">
            <v>4</v>
          </cell>
          <cell r="C98">
            <v>28</v>
          </cell>
          <cell r="D98">
            <v>29344</v>
          </cell>
          <cell r="E98">
            <v>44.75</v>
          </cell>
          <cell r="F98">
            <v>48.154000000000003</v>
          </cell>
          <cell r="G98">
            <v>4508</v>
          </cell>
          <cell r="H98" t="str">
            <v>MOSEL</v>
          </cell>
          <cell r="I98">
            <v>37956</v>
          </cell>
          <cell r="J98" t="str">
            <v>?berherrn</v>
          </cell>
          <cell r="L98" t="str">
            <v>VW</v>
          </cell>
        </row>
        <row r="99">
          <cell r="B99">
            <v>4</v>
          </cell>
          <cell r="C99">
            <v>28</v>
          </cell>
          <cell r="D99">
            <v>43249</v>
          </cell>
          <cell r="E99">
            <v>53.43</v>
          </cell>
          <cell r="F99">
            <v>58</v>
          </cell>
          <cell r="G99">
            <v>4508</v>
          </cell>
          <cell r="H99" t="str">
            <v>MOSEL</v>
          </cell>
          <cell r="I99">
            <v>37956</v>
          </cell>
          <cell r="J99" t="str">
            <v>Leipzig</v>
          </cell>
          <cell r="L99" t="str">
            <v>VW</v>
          </cell>
        </row>
        <row r="100">
          <cell r="B100">
            <v>4</v>
          </cell>
          <cell r="C100">
            <v>37</v>
          </cell>
          <cell r="D100">
            <v>2979</v>
          </cell>
          <cell r="E100">
            <v>38.5</v>
          </cell>
          <cell r="F100">
            <v>41.758000000000003</v>
          </cell>
          <cell r="G100">
            <v>4096</v>
          </cell>
          <cell r="H100" t="str">
            <v>BRATISLAVA</v>
          </cell>
          <cell r="I100">
            <v>37865</v>
          </cell>
          <cell r="J100" t="str">
            <v>Prestice</v>
          </cell>
          <cell r="L100" t="str">
            <v>VW</v>
          </cell>
        </row>
        <row r="101">
          <cell r="B101">
            <v>4</v>
          </cell>
          <cell r="C101">
            <v>37</v>
          </cell>
          <cell r="D101">
            <v>13030</v>
          </cell>
          <cell r="E101">
            <v>32.57</v>
          </cell>
          <cell r="F101">
            <v>37.18</v>
          </cell>
          <cell r="G101">
            <v>4096</v>
          </cell>
          <cell r="H101" t="str">
            <v>BRATISLAVA</v>
          </cell>
          <cell r="I101">
            <v>37865</v>
          </cell>
          <cell r="J101" t="str">
            <v>Tomaszow</v>
          </cell>
          <cell r="L101" t="str">
            <v>VW</v>
          </cell>
        </row>
        <row r="102">
          <cell r="B102">
            <v>4</v>
          </cell>
          <cell r="C102">
            <v>37</v>
          </cell>
          <cell r="D102">
            <v>20328</v>
          </cell>
          <cell r="E102">
            <v>43.28</v>
          </cell>
          <cell r="F102">
            <v>46.637</v>
          </cell>
          <cell r="G102">
            <v>4096</v>
          </cell>
          <cell r="H102" t="str">
            <v>BRATISLAVA</v>
          </cell>
          <cell r="I102">
            <v>37865</v>
          </cell>
          <cell r="J102" t="str">
            <v>Chrastava</v>
          </cell>
          <cell r="L102" t="str">
            <v>VW</v>
          </cell>
        </row>
        <row r="103">
          <cell r="B103">
            <v>4</v>
          </cell>
          <cell r="C103">
            <v>37</v>
          </cell>
          <cell r="D103">
            <v>29344</v>
          </cell>
          <cell r="E103">
            <v>44.75</v>
          </cell>
          <cell r="F103">
            <v>49.83</v>
          </cell>
          <cell r="G103">
            <v>4096</v>
          </cell>
          <cell r="H103" t="str">
            <v>BRATISLAVA</v>
          </cell>
          <cell r="I103">
            <v>37865</v>
          </cell>
          <cell r="J103" t="str">
            <v>?berherrn</v>
          </cell>
          <cell r="L103" t="str">
            <v>VW</v>
          </cell>
        </row>
        <row r="104">
          <cell r="B104">
            <v>4</v>
          </cell>
          <cell r="C104">
            <v>37</v>
          </cell>
          <cell r="D104">
            <v>43249</v>
          </cell>
          <cell r="E104">
            <v>53.43</v>
          </cell>
          <cell r="F104">
            <v>66.45</v>
          </cell>
          <cell r="G104">
            <v>4096</v>
          </cell>
          <cell r="H104" t="str">
            <v>BRATISLAVA</v>
          </cell>
          <cell r="I104">
            <v>37865</v>
          </cell>
          <cell r="J104" t="str">
            <v>Leipzig</v>
          </cell>
          <cell r="L104" t="str">
            <v>VW</v>
          </cell>
        </row>
        <row r="105">
          <cell r="B105">
            <v>4</v>
          </cell>
          <cell r="C105">
            <v>46</v>
          </cell>
          <cell r="D105">
            <v>2979</v>
          </cell>
          <cell r="E105">
            <v>38.5</v>
          </cell>
          <cell r="F105">
            <v>42.652999999999999</v>
          </cell>
          <cell r="G105">
            <v>15592</v>
          </cell>
          <cell r="H105" t="str">
            <v>VW BRUXELLES BRUESS</v>
          </cell>
          <cell r="I105">
            <v>37956</v>
          </cell>
          <cell r="J105" t="str">
            <v>Prestice</v>
          </cell>
          <cell r="L105" t="str">
            <v>VW</v>
          </cell>
        </row>
        <row r="106">
          <cell r="B106">
            <v>4</v>
          </cell>
          <cell r="C106">
            <v>46</v>
          </cell>
          <cell r="D106">
            <v>13030</v>
          </cell>
          <cell r="E106">
            <v>32.57</v>
          </cell>
          <cell r="F106">
            <v>40.081000000000003</v>
          </cell>
          <cell r="G106">
            <v>15592</v>
          </cell>
          <cell r="H106" t="str">
            <v>VW BRUXELLES BRUESS</v>
          </cell>
          <cell r="I106">
            <v>37956</v>
          </cell>
          <cell r="J106" t="str">
            <v>Tomaszow</v>
          </cell>
          <cell r="L106" t="str">
            <v>VW</v>
          </cell>
        </row>
        <row r="107">
          <cell r="B107">
            <v>4</v>
          </cell>
          <cell r="C107">
            <v>46</v>
          </cell>
          <cell r="D107">
            <v>20328</v>
          </cell>
          <cell r="E107">
            <v>43.28</v>
          </cell>
          <cell r="F107">
            <v>47.72</v>
          </cell>
          <cell r="G107">
            <v>15592</v>
          </cell>
          <cell r="H107" t="str">
            <v>VW BRUXELLES BRUESS</v>
          </cell>
          <cell r="I107">
            <v>37956</v>
          </cell>
          <cell r="J107" t="str">
            <v>Chrastava</v>
          </cell>
          <cell r="L107" t="str">
            <v>VW</v>
          </cell>
        </row>
        <row r="108">
          <cell r="B108">
            <v>4</v>
          </cell>
          <cell r="C108">
            <v>46</v>
          </cell>
          <cell r="D108">
            <v>29344</v>
          </cell>
          <cell r="E108">
            <v>44.75</v>
          </cell>
          <cell r="F108">
            <v>47.146000000000001</v>
          </cell>
          <cell r="G108">
            <v>15592</v>
          </cell>
          <cell r="H108" t="str">
            <v>VW BRUXELLES BRUESS</v>
          </cell>
          <cell r="I108">
            <v>37956</v>
          </cell>
          <cell r="J108" t="str">
            <v>?berherrn</v>
          </cell>
          <cell r="L108" t="str">
            <v>VW</v>
          </cell>
        </row>
        <row r="109">
          <cell r="B109">
            <v>4</v>
          </cell>
          <cell r="C109">
            <v>46</v>
          </cell>
          <cell r="D109">
            <v>43249</v>
          </cell>
          <cell r="E109">
            <v>53.43</v>
          </cell>
          <cell r="F109">
            <v>66.45</v>
          </cell>
          <cell r="G109">
            <v>15592</v>
          </cell>
          <cell r="H109" t="str">
            <v>VW BRUXELLES BRUESS</v>
          </cell>
          <cell r="I109">
            <v>37956</v>
          </cell>
          <cell r="J109" t="str">
            <v>Leipzig</v>
          </cell>
          <cell r="L109" t="str">
            <v>VW</v>
          </cell>
        </row>
        <row r="110">
          <cell r="B110">
            <v>4</v>
          </cell>
          <cell r="C110">
            <v>68</v>
          </cell>
          <cell r="D110">
            <v>2979</v>
          </cell>
          <cell r="E110">
            <v>38.5</v>
          </cell>
          <cell r="F110">
            <v>41.524999999999999</v>
          </cell>
          <cell r="G110">
            <v>3773</v>
          </cell>
          <cell r="H110" t="str">
            <v>UITENHAGE</v>
          </cell>
          <cell r="I110">
            <v>37987</v>
          </cell>
          <cell r="J110" t="str">
            <v>Prestice</v>
          </cell>
          <cell r="L110" t="str">
            <v>VW</v>
          </cell>
        </row>
        <row r="111">
          <cell r="B111">
            <v>4</v>
          </cell>
          <cell r="C111">
            <v>68</v>
          </cell>
          <cell r="D111">
            <v>13030</v>
          </cell>
          <cell r="E111">
            <v>32.57</v>
          </cell>
          <cell r="F111">
            <v>37.603000000000002</v>
          </cell>
          <cell r="G111">
            <v>3773</v>
          </cell>
          <cell r="H111" t="str">
            <v>UITENHAGE</v>
          </cell>
          <cell r="I111">
            <v>37987</v>
          </cell>
          <cell r="J111" t="str">
            <v>Tomaszow</v>
          </cell>
          <cell r="L111" t="str">
            <v>VW</v>
          </cell>
        </row>
        <row r="112">
          <cell r="B112">
            <v>4</v>
          </cell>
          <cell r="C112">
            <v>68</v>
          </cell>
          <cell r="D112">
            <v>20328</v>
          </cell>
          <cell r="E112">
            <v>43.28</v>
          </cell>
          <cell r="F112">
            <v>46.375</v>
          </cell>
          <cell r="G112">
            <v>3773</v>
          </cell>
          <cell r="H112" t="str">
            <v>UITENHAGE</v>
          </cell>
          <cell r="I112">
            <v>37987</v>
          </cell>
          <cell r="J112" t="str">
            <v>Chrastava</v>
          </cell>
          <cell r="L112" t="str">
            <v>VW</v>
          </cell>
        </row>
        <row r="113">
          <cell r="B113">
            <v>4</v>
          </cell>
          <cell r="C113">
            <v>68</v>
          </cell>
          <cell r="D113">
            <v>29344</v>
          </cell>
          <cell r="E113">
            <v>44.75</v>
          </cell>
          <cell r="F113">
            <v>47.87</v>
          </cell>
          <cell r="G113">
            <v>3773</v>
          </cell>
          <cell r="H113" t="str">
            <v>UITENHAGE</v>
          </cell>
          <cell r="I113">
            <v>37987</v>
          </cell>
          <cell r="J113" t="str">
            <v>?berherrn</v>
          </cell>
          <cell r="L113" t="str">
            <v>VW</v>
          </cell>
        </row>
        <row r="114">
          <cell r="B114">
            <v>4</v>
          </cell>
          <cell r="C114">
            <v>68</v>
          </cell>
          <cell r="D114">
            <v>43249</v>
          </cell>
          <cell r="E114">
            <v>53.43</v>
          </cell>
          <cell r="F114">
            <v>66.45</v>
          </cell>
          <cell r="G114">
            <v>3773</v>
          </cell>
          <cell r="H114" t="str">
            <v>UITENHAGE</v>
          </cell>
          <cell r="I114">
            <v>37987</v>
          </cell>
          <cell r="J114" t="str">
            <v>Leipzig</v>
          </cell>
          <cell r="L114" t="str">
            <v>VW</v>
          </cell>
        </row>
        <row r="120">
          <cell r="B120">
            <v>1</v>
          </cell>
          <cell r="C120">
            <v>11</v>
          </cell>
          <cell r="D120" t="str">
            <v>WOLFSBURG</v>
          </cell>
          <cell r="E120">
            <v>84366</v>
          </cell>
        </row>
        <row r="121">
          <cell r="B121">
            <v>1</v>
          </cell>
          <cell r="C121">
            <v>28</v>
          </cell>
          <cell r="D121" t="str">
            <v>MOSEL</v>
          </cell>
          <cell r="E121">
            <v>11868</v>
          </cell>
        </row>
        <row r="122">
          <cell r="B122">
            <v>1</v>
          </cell>
          <cell r="C122">
            <v>37</v>
          </cell>
          <cell r="D122" t="str">
            <v>BRATISLAVA</v>
          </cell>
          <cell r="E122">
            <v>10784</v>
          </cell>
        </row>
        <row r="123">
          <cell r="B123">
            <v>1</v>
          </cell>
          <cell r="C123">
            <v>46</v>
          </cell>
          <cell r="D123" t="str">
            <v>VW BRUXELLES BRUESS</v>
          </cell>
          <cell r="E123">
            <v>41048</v>
          </cell>
        </row>
        <row r="124">
          <cell r="B124">
            <v>1</v>
          </cell>
          <cell r="C124">
            <v>68</v>
          </cell>
          <cell r="D124" t="str">
            <v>UITENHAGE</v>
          </cell>
          <cell r="E124">
            <v>9933</v>
          </cell>
        </row>
        <row r="125">
          <cell r="B125">
            <v>2</v>
          </cell>
          <cell r="C125">
            <v>11</v>
          </cell>
          <cell r="D125" t="str">
            <v>WOLFSBURG</v>
          </cell>
          <cell r="E125">
            <v>196854</v>
          </cell>
        </row>
        <row r="126">
          <cell r="B126">
            <v>2</v>
          </cell>
          <cell r="C126">
            <v>28</v>
          </cell>
          <cell r="D126" t="str">
            <v>MOSEL</v>
          </cell>
          <cell r="E126">
            <v>27692</v>
          </cell>
        </row>
        <row r="127">
          <cell r="B127">
            <v>2</v>
          </cell>
          <cell r="C127">
            <v>37</v>
          </cell>
          <cell r="D127" t="str">
            <v>BRATISLAVA</v>
          </cell>
          <cell r="E127">
            <v>25164</v>
          </cell>
        </row>
        <row r="128">
          <cell r="B128">
            <v>2</v>
          </cell>
          <cell r="C128">
            <v>46</v>
          </cell>
          <cell r="D128" t="str">
            <v>VW BRUXELLES BRUESS</v>
          </cell>
          <cell r="E128">
            <v>95778</v>
          </cell>
        </row>
        <row r="129">
          <cell r="B129">
            <v>2</v>
          </cell>
          <cell r="C129">
            <v>68</v>
          </cell>
          <cell r="D129" t="str">
            <v>UITENHAGE</v>
          </cell>
          <cell r="E129">
            <v>23177</v>
          </cell>
        </row>
        <row r="130">
          <cell r="B130">
            <v>3</v>
          </cell>
          <cell r="C130">
            <v>11</v>
          </cell>
          <cell r="D130" t="str">
            <v>WOLFSBURG</v>
          </cell>
          <cell r="E130">
            <v>13734</v>
          </cell>
        </row>
        <row r="131">
          <cell r="B131">
            <v>3</v>
          </cell>
          <cell r="C131">
            <v>28</v>
          </cell>
          <cell r="D131" t="str">
            <v>MOSEL</v>
          </cell>
          <cell r="E131">
            <v>1932</v>
          </cell>
        </row>
        <row r="132">
          <cell r="B132">
            <v>3</v>
          </cell>
          <cell r="C132">
            <v>37</v>
          </cell>
          <cell r="D132" t="str">
            <v>BRATISLAVA</v>
          </cell>
          <cell r="E132">
            <v>1756</v>
          </cell>
        </row>
        <row r="133">
          <cell r="B133">
            <v>3</v>
          </cell>
          <cell r="C133">
            <v>46</v>
          </cell>
          <cell r="D133" t="str">
            <v>VW BRUXELLES BRUESS</v>
          </cell>
          <cell r="E133">
            <v>6682</v>
          </cell>
        </row>
        <row r="134">
          <cell r="B134">
            <v>3</v>
          </cell>
          <cell r="C134">
            <v>68</v>
          </cell>
          <cell r="D134" t="str">
            <v>UITENHAGE</v>
          </cell>
          <cell r="E134">
            <v>1617</v>
          </cell>
        </row>
        <row r="135">
          <cell r="B135">
            <v>4</v>
          </cell>
          <cell r="C135">
            <v>11</v>
          </cell>
          <cell r="D135" t="str">
            <v>WOLFSBURG</v>
          </cell>
          <cell r="E135">
            <v>32046</v>
          </cell>
        </row>
        <row r="136">
          <cell r="B136">
            <v>4</v>
          </cell>
          <cell r="C136">
            <v>28</v>
          </cell>
          <cell r="D136" t="str">
            <v>MOSEL</v>
          </cell>
          <cell r="E136">
            <v>4508</v>
          </cell>
        </row>
        <row r="137">
          <cell r="B137">
            <v>4</v>
          </cell>
          <cell r="C137">
            <v>37</v>
          </cell>
          <cell r="D137" t="str">
            <v>BRATISLAVA</v>
          </cell>
          <cell r="E137">
            <v>4096</v>
          </cell>
        </row>
        <row r="138">
          <cell r="B138">
            <v>4</v>
          </cell>
          <cell r="C138">
            <v>46</v>
          </cell>
          <cell r="D138" t="str">
            <v>VW BRUXELLES BRUESS</v>
          </cell>
          <cell r="E138">
            <v>15592</v>
          </cell>
        </row>
        <row r="139">
          <cell r="B139">
            <v>4</v>
          </cell>
          <cell r="C139">
            <v>68</v>
          </cell>
          <cell r="D139" t="str">
            <v>UITENHAGE</v>
          </cell>
          <cell r="E139">
            <v>3773</v>
          </cell>
        </row>
        <row r="145">
          <cell r="B145" t="str">
            <v>F VW 01 35097</v>
          </cell>
          <cell r="C145">
            <v>1</v>
          </cell>
          <cell r="D145">
            <v>3</v>
          </cell>
        </row>
        <row r="146">
          <cell r="B146" t="str">
            <v>F VW 01 35097</v>
          </cell>
          <cell r="C146">
            <v>2</v>
          </cell>
          <cell r="D146">
            <v>3</v>
          </cell>
        </row>
        <row r="147">
          <cell r="B147" t="str">
            <v>F VW 01 35097</v>
          </cell>
          <cell r="C147">
            <v>3</v>
          </cell>
          <cell r="D147">
            <v>3</v>
          </cell>
        </row>
        <row r="148">
          <cell r="B148" t="str">
            <v>F VW 01 35097</v>
          </cell>
          <cell r="C148">
            <v>4</v>
          </cell>
          <cell r="D148">
            <v>3</v>
          </cell>
        </row>
        <row r="154">
          <cell r="B154">
            <v>1</v>
          </cell>
          <cell r="C154">
            <v>13030</v>
          </cell>
          <cell r="D154" t="str">
            <v>Findlay Ind. GmbH</v>
          </cell>
        </row>
        <row r="155">
          <cell r="B155">
            <v>1</v>
          </cell>
          <cell r="C155">
            <v>20328</v>
          </cell>
          <cell r="D155" t="str">
            <v>GRUPO ANTOLIN DEUTSCHLAND GMBH</v>
          </cell>
        </row>
        <row r="156">
          <cell r="B156">
            <v>1</v>
          </cell>
          <cell r="C156">
            <v>29344</v>
          </cell>
          <cell r="D156" t="str">
            <v>Johnson Controls Headliner GmbH</v>
          </cell>
        </row>
        <row r="157">
          <cell r="B157">
            <v>1</v>
          </cell>
          <cell r="C157">
            <v>2979</v>
          </cell>
          <cell r="D157" t="str">
            <v>Lear Corporation</v>
          </cell>
        </row>
        <row r="158">
          <cell r="B158">
            <v>1</v>
          </cell>
          <cell r="C158">
            <v>43249</v>
          </cell>
          <cell r="D158" t="str">
            <v>Magna Systems, S.A.</v>
          </cell>
        </row>
        <row r="159">
          <cell r="B159">
            <v>2</v>
          </cell>
          <cell r="C159">
            <v>13030</v>
          </cell>
          <cell r="D159" t="str">
            <v>Findlay Ind. GmbH</v>
          </cell>
        </row>
        <row r="160">
          <cell r="B160">
            <v>2</v>
          </cell>
          <cell r="C160">
            <v>20328</v>
          </cell>
          <cell r="D160" t="str">
            <v>GRUPO ANTOLIN DEUTSCHLAND GMBH</v>
          </cell>
        </row>
        <row r="161">
          <cell r="B161">
            <v>2</v>
          </cell>
          <cell r="C161">
            <v>29344</v>
          </cell>
          <cell r="D161" t="str">
            <v>Johnson Controls Headliner GmbH</v>
          </cell>
        </row>
        <row r="162">
          <cell r="B162">
            <v>2</v>
          </cell>
          <cell r="C162">
            <v>2979</v>
          </cell>
          <cell r="D162" t="str">
            <v>Lear Corporation</v>
          </cell>
        </row>
        <row r="163">
          <cell r="B163">
            <v>2</v>
          </cell>
          <cell r="C163">
            <v>43249</v>
          </cell>
          <cell r="D163" t="str">
            <v>Magna Systems, S.A.</v>
          </cell>
        </row>
        <row r="164">
          <cell r="B164">
            <v>3</v>
          </cell>
          <cell r="C164">
            <v>13030</v>
          </cell>
          <cell r="D164" t="str">
            <v>Findlay Ind. GmbH</v>
          </cell>
        </row>
        <row r="165">
          <cell r="B165">
            <v>3</v>
          </cell>
          <cell r="C165">
            <v>20328</v>
          </cell>
          <cell r="D165" t="str">
            <v>GRUPO ANTOLIN DEUTSCHLAND GMBH</v>
          </cell>
        </row>
        <row r="166">
          <cell r="B166">
            <v>3</v>
          </cell>
          <cell r="C166">
            <v>29344</v>
          </cell>
          <cell r="D166" t="str">
            <v>Johnson Controls Headliner GmbH</v>
          </cell>
        </row>
        <row r="167">
          <cell r="B167">
            <v>3</v>
          </cell>
          <cell r="C167">
            <v>2979</v>
          </cell>
          <cell r="D167" t="str">
            <v>Lear Corporation</v>
          </cell>
        </row>
        <row r="168">
          <cell r="B168">
            <v>3</v>
          </cell>
          <cell r="C168">
            <v>43249</v>
          </cell>
          <cell r="D168" t="str">
            <v>Magna Systems, S.A.</v>
          </cell>
        </row>
        <row r="169">
          <cell r="B169">
            <v>4</v>
          </cell>
          <cell r="C169">
            <v>13030</v>
          </cell>
          <cell r="D169" t="str">
            <v>Findlay Ind. GmbH</v>
          </cell>
        </row>
        <row r="170">
          <cell r="B170">
            <v>4</v>
          </cell>
          <cell r="C170">
            <v>20328</v>
          </cell>
          <cell r="D170" t="str">
            <v>GRUPO ANTOLIN DEUTSCHLAND GMBH</v>
          </cell>
        </row>
        <row r="171">
          <cell r="B171">
            <v>4</v>
          </cell>
          <cell r="C171">
            <v>29344</v>
          </cell>
          <cell r="D171" t="str">
            <v>Johnson Controls Headliner GmbH</v>
          </cell>
        </row>
        <row r="172">
          <cell r="B172">
            <v>4</v>
          </cell>
          <cell r="C172">
            <v>2979</v>
          </cell>
          <cell r="D172" t="str">
            <v>Lear Corporation</v>
          </cell>
        </row>
        <row r="173">
          <cell r="B173">
            <v>4</v>
          </cell>
          <cell r="C173">
            <v>43249</v>
          </cell>
          <cell r="D173" t="str">
            <v>Magna Systems, S.A.</v>
          </cell>
        </row>
        <row r="179">
          <cell r="B179">
            <v>1</v>
          </cell>
          <cell r="C179">
            <v>2979</v>
          </cell>
          <cell r="D179">
            <v>35</v>
          </cell>
          <cell r="E179">
            <v>38.215303077867503</v>
          </cell>
          <cell r="F179" t="str">
            <v>VW</v>
          </cell>
        </row>
        <row r="180">
          <cell r="B180">
            <v>1</v>
          </cell>
          <cell r="C180">
            <v>13030</v>
          </cell>
          <cell r="D180">
            <v>31.05</v>
          </cell>
          <cell r="E180">
            <v>36.576899632276103</v>
          </cell>
          <cell r="F180" t="str">
            <v>VW</v>
          </cell>
        </row>
        <row r="181">
          <cell r="B181">
            <v>1</v>
          </cell>
          <cell r="C181">
            <v>20328</v>
          </cell>
          <cell r="D181">
            <v>38.479999999999997</v>
          </cell>
          <cell r="E181">
            <v>41.837248343343902</v>
          </cell>
          <cell r="F181" t="str">
            <v>VW</v>
          </cell>
        </row>
        <row r="182">
          <cell r="B182">
            <v>1</v>
          </cell>
          <cell r="C182">
            <v>29344</v>
          </cell>
          <cell r="D182">
            <v>41.77</v>
          </cell>
          <cell r="E182">
            <v>44.775834568573202</v>
          </cell>
          <cell r="F182" t="str">
            <v>VW</v>
          </cell>
        </row>
        <row r="183">
          <cell r="B183">
            <v>1</v>
          </cell>
          <cell r="C183">
            <v>43249</v>
          </cell>
          <cell r="D183">
            <v>51.1</v>
          </cell>
          <cell r="E183">
            <v>58.963275653643301</v>
          </cell>
          <cell r="F183" t="str">
            <v>VW</v>
          </cell>
        </row>
        <row r="184">
          <cell r="B184">
            <v>2</v>
          </cell>
          <cell r="C184">
            <v>2979</v>
          </cell>
          <cell r="D184">
            <v>35</v>
          </cell>
          <cell r="E184">
            <v>38.189748408446597</v>
          </cell>
          <cell r="F184" t="str">
            <v>VW</v>
          </cell>
        </row>
        <row r="185">
          <cell r="B185">
            <v>2</v>
          </cell>
          <cell r="C185">
            <v>13030</v>
          </cell>
          <cell r="D185">
            <v>30.97</v>
          </cell>
          <cell r="E185">
            <v>36.4721093718207</v>
          </cell>
          <cell r="F185" t="str">
            <v>VW</v>
          </cell>
        </row>
        <row r="186">
          <cell r="B186">
            <v>2</v>
          </cell>
          <cell r="C186">
            <v>20328</v>
          </cell>
          <cell r="D186">
            <v>37.979999999999997</v>
          </cell>
          <cell r="E186">
            <v>41.310913862178403</v>
          </cell>
          <cell r="F186" t="str">
            <v>VW</v>
          </cell>
        </row>
        <row r="187">
          <cell r="B187">
            <v>2</v>
          </cell>
          <cell r="C187">
            <v>29344</v>
          </cell>
          <cell r="D187">
            <v>37.6</v>
          </cell>
          <cell r="E187">
            <v>40.590000526222902</v>
          </cell>
          <cell r="F187" t="str">
            <v>VW</v>
          </cell>
        </row>
        <row r="188">
          <cell r="B188">
            <v>2</v>
          </cell>
          <cell r="C188">
            <v>43249</v>
          </cell>
          <cell r="D188">
            <v>51.1</v>
          </cell>
          <cell r="E188">
            <v>58.973284960600999</v>
          </cell>
          <cell r="F188" t="str">
            <v>VW</v>
          </cell>
        </row>
        <row r="189">
          <cell r="B189">
            <v>3</v>
          </cell>
          <cell r="C189">
            <v>2979</v>
          </cell>
          <cell r="D189">
            <v>38.5</v>
          </cell>
          <cell r="E189">
            <v>41.885913883596999</v>
          </cell>
          <cell r="F189" t="str">
            <v>VW</v>
          </cell>
        </row>
        <row r="190">
          <cell r="B190">
            <v>3</v>
          </cell>
          <cell r="C190">
            <v>13030</v>
          </cell>
          <cell r="D190">
            <v>32.659999999999997</v>
          </cell>
          <cell r="E190">
            <v>38.371135142490502</v>
          </cell>
          <cell r="F190" t="str">
            <v>VW</v>
          </cell>
        </row>
        <row r="191">
          <cell r="B191">
            <v>3</v>
          </cell>
          <cell r="C191">
            <v>20328</v>
          </cell>
          <cell r="D191">
            <v>43.48</v>
          </cell>
          <cell r="E191">
            <v>47.0072279071575</v>
          </cell>
          <cell r="F191" t="str">
            <v>VW</v>
          </cell>
        </row>
        <row r="192">
          <cell r="B192">
            <v>3</v>
          </cell>
          <cell r="C192">
            <v>29344</v>
          </cell>
          <cell r="D192">
            <v>44.75</v>
          </cell>
          <cell r="E192">
            <v>47.897788655184399</v>
          </cell>
          <cell r="F192" t="str">
            <v>VW</v>
          </cell>
        </row>
        <row r="193">
          <cell r="B193">
            <v>3</v>
          </cell>
          <cell r="C193">
            <v>43249</v>
          </cell>
          <cell r="D193">
            <v>53.43</v>
          </cell>
          <cell r="E193">
            <v>61.303322188095301</v>
          </cell>
          <cell r="F193" t="str">
            <v>VW</v>
          </cell>
        </row>
        <row r="194">
          <cell r="B194">
            <v>4</v>
          </cell>
          <cell r="C194">
            <v>2979</v>
          </cell>
          <cell r="D194">
            <v>38.5</v>
          </cell>
          <cell r="E194">
            <v>41.805715421144697</v>
          </cell>
          <cell r="F194" t="str">
            <v>VW</v>
          </cell>
        </row>
        <row r="195">
          <cell r="B195">
            <v>4</v>
          </cell>
          <cell r="C195">
            <v>13030</v>
          </cell>
          <cell r="D195">
            <v>32.57</v>
          </cell>
          <cell r="E195">
            <v>38.197487911355402</v>
          </cell>
          <cell r="F195" t="str">
            <v>VW</v>
          </cell>
        </row>
        <row r="196">
          <cell r="B196">
            <v>4</v>
          </cell>
          <cell r="C196">
            <v>20328</v>
          </cell>
          <cell r="D196">
            <v>43.28</v>
          </cell>
          <cell r="E196">
            <v>46.726916220944702</v>
          </cell>
          <cell r="F196" t="str">
            <v>VW</v>
          </cell>
        </row>
        <row r="197">
          <cell r="B197">
            <v>4</v>
          </cell>
          <cell r="C197">
            <v>29344</v>
          </cell>
          <cell r="D197">
            <v>44.75</v>
          </cell>
          <cell r="E197">
            <v>47.837005315337798</v>
          </cell>
          <cell r="F197" t="str">
            <v>VW</v>
          </cell>
        </row>
        <row r="198">
          <cell r="B198">
            <v>4</v>
          </cell>
          <cell r="C198">
            <v>43249</v>
          </cell>
          <cell r="D198">
            <v>53.43</v>
          </cell>
          <cell r="E198">
            <v>61.303265017078999</v>
          </cell>
          <cell r="F198" t="str">
            <v>VW</v>
          </cell>
        </row>
        <row r="204">
          <cell r="B204">
            <v>1</v>
          </cell>
          <cell r="C204">
            <v>1</v>
          </cell>
        </row>
        <row r="205">
          <cell r="B205">
            <v>1</v>
          </cell>
          <cell r="C205">
            <v>2</v>
          </cell>
        </row>
        <row r="206">
          <cell r="B206">
            <v>1</v>
          </cell>
          <cell r="C206">
            <v>1</v>
          </cell>
        </row>
        <row r="207">
          <cell r="B207">
            <v>1</v>
          </cell>
          <cell r="C207">
            <v>2</v>
          </cell>
        </row>
        <row r="208">
          <cell r="B208">
            <v>1</v>
          </cell>
          <cell r="C208">
            <v>1</v>
          </cell>
        </row>
        <row r="209">
          <cell r="B209">
            <v>1</v>
          </cell>
          <cell r="C209">
            <v>2</v>
          </cell>
        </row>
        <row r="210">
          <cell r="B210">
            <v>1</v>
          </cell>
          <cell r="C210">
            <v>1</v>
          </cell>
        </row>
        <row r="211">
          <cell r="B211">
            <v>1</v>
          </cell>
          <cell r="C211">
            <v>2</v>
          </cell>
        </row>
        <row r="212">
          <cell r="B212">
            <v>1</v>
          </cell>
          <cell r="C212">
            <v>1</v>
          </cell>
        </row>
        <row r="213">
          <cell r="B213">
            <v>1</v>
          </cell>
          <cell r="C213">
            <v>2</v>
          </cell>
        </row>
        <row r="214">
          <cell r="B214">
            <v>1</v>
          </cell>
          <cell r="C214">
            <v>1</v>
          </cell>
        </row>
        <row r="215">
          <cell r="B215">
            <v>1</v>
          </cell>
          <cell r="C215">
            <v>2</v>
          </cell>
        </row>
        <row r="216">
          <cell r="B216">
            <v>1</v>
          </cell>
          <cell r="C216">
            <v>1</v>
          </cell>
          <cell r="D216">
            <v>70000</v>
          </cell>
          <cell r="E216">
            <v>90</v>
          </cell>
        </row>
        <row r="217">
          <cell r="B217">
            <v>1</v>
          </cell>
          <cell r="C217">
            <v>2</v>
          </cell>
          <cell r="D217">
            <v>0</v>
          </cell>
          <cell r="E217">
            <v>90</v>
          </cell>
        </row>
        <row r="218">
          <cell r="B218">
            <v>1</v>
          </cell>
          <cell r="C218">
            <v>1</v>
          </cell>
        </row>
        <row r="219">
          <cell r="B219">
            <v>1</v>
          </cell>
          <cell r="C219">
            <v>2</v>
          </cell>
        </row>
        <row r="220">
          <cell r="B220">
            <v>1</v>
          </cell>
          <cell r="C220">
            <v>1</v>
          </cell>
        </row>
        <row r="221">
          <cell r="B221">
            <v>1</v>
          </cell>
          <cell r="C221">
            <v>2</v>
          </cell>
        </row>
        <row r="222">
          <cell r="B222">
            <v>1</v>
          </cell>
          <cell r="C222">
            <v>1</v>
          </cell>
        </row>
        <row r="223">
          <cell r="B223">
            <v>1</v>
          </cell>
          <cell r="C223">
            <v>2</v>
          </cell>
        </row>
        <row r="224">
          <cell r="B224">
            <v>1</v>
          </cell>
          <cell r="C224">
            <v>1</v>
          </cell>
        </row>
        <row r="225">
          <cell r="B225">
            <v>1</v>
          </cell>
          <cell r="C225">
            <v>2</v>
          </cell>
        </row>
        <row r="226">
          <cell r="B226">
            <v>1</v>
          </cell>
          <cell r="C226">
            <v>1</v>
          </cell>
          <cell r="D226">
            <v>25000</v>
          </cell>
          <cell r="E226">
            <v>2600</v>
          </cell>
        </row>
        <row r="227">
          <cell r="B227">
            <v>1</v>
          </cell>
          <cell r="C227">
            <v>2</v>
          </cell>
          <cell r="D227">
            <v>205000</v>
          </cell>
          <cell r="E227">
            <v>2600</v>
          </cell>
        </row>
        <row r="228">
          <cell r="B228">
            <v>1</v>
          </cell>
          <cell r="C228">
            <v>1</v>
          </cell>
        </row>
        <row r="229">
          <cell r="B229">
            <v>1</v>
          </cell>
          <cell r="C229">
            <v>2</v>
          </cell>
        </row>
        <row r="230">
          <cell r="B230">
            <v>1</v>
          </cell>
          <cell r="C230">
            <v>1</v>
          </cell>
        </row>
        <row r="231">
          <cell r="B231">
            <v>1</v>
          </cell>
          <cell r="C231">
            <v>2</v>
          </cell>
        </row>
        <row r="232">
          <cell r="B232">
            <v>1</v>
          </cell>
          <cell r="C232">
            <v>1</v>
          </cell>
        </row>
        <row r="233">
          <cell r="B233">
            <v>1</v>
          </cell>
          <cell r="C233">
            <v>2</v>
          </cell>
        </row>
        <row r="234">
          <cell r="B234">
            <v>1</v>
          </cell>
          <cell r="C234">
            <v>1</v>
          </cell>
        </row>
        <row r="235">
          <cell r="B235">
            <v>1</v>
          </cell>
          <cell r="C235">
            <v>2</v>
          </cell>
        </row>
        <row r="236">
          <cell r="B236">
            <v>1</v>
          </cell>
          <cell r="C236">
            <v>1</v>
          </cell>
          <cell r="D236">
            <v>260000</v>
          </cell>
          <cell r="E236">
            <v>38.479999999999997</v>
          </cell>
        </row>
        <row r="237">
          <cell r="B237">
            <v>1</v>
          </cell>
          <cell r="C237">
            <v>2</v>
          </cell>
          <cell r="D237">
            <v>0</v>
          </cell>
          <cell r="E237">
            <v>38.479999999999997</v>
          </cell>
        </row>
        <row r="238">
          <cell r="B238">
            <v>1</v>
          </cell>
          <cell r="C238">
            <v>1</v>
          </cell>
        </row>
        <row r="239">
          <cell r="B239">
            <v>1</v>
          </cell>
          <cell r="C239">
            <v>2</v>
          </cell>
        </row>
        <row r="240">
          <cell r="B240">
            <v>1</v>
          </cell>
          <cell r="C240">
            <v>1</v>
          </cell>
        </row>
        <row r="241">
          <cell r="B241">
            <v>1</v>
          </cell>
          <cell r="C241">
            <v>2</v>
          </cell>
        </row>
        <row r="242">
          <cell r="B242">
            <v>1</v>
          </cell>
          <cell r="C242">
            <v>1</v>
          </cell>
        </row>
        <row r="243">
          <cell r="B243">
            <v>1</v>
          </cell>
          <cell r="C243">
            <v>2</v>
          </cell>
        </row>
        <row r="244">
          <cell r="B244">
            <v>1</v>
          </cell>
          <cell r="C244">
            <v>1</v>
          </cell>
        </row>
        <row r="245">
          <cell r="B245">
            <v>1</v>
          </cell>
          <cell r="C245">
            <v>2</v>
          </cell>
        </row>
        <row r="246">
          <cell r="B246">
            <v>1</v>
          </cell>
          <cell r="C246">
            <v>1</v>
          </cell>
        </row>
        <row r="247">
          <cell r="B247">
            <v>1</v>
          </cell>
          <cell r="C247">
            <v>2</v>
          </cell>
        </row>
        <row r="248">
          <cell r="B248">
            <v>1</v>
          </cell>
          <cell r="C248">
            <v>1</v>
          </cell>
        </row>
        <row r="249">
          <cell r="B249">
            <v>1</v>
          </cell>
          <cell r="C249">
            <v>2</v>
          </cell>
        </row>
        <row r="250">
          <cell r="B250">
            <v>1</v>
          </cell>
          <cell r="C250">
            <v>1</v>
          </cell>
        </row>
        <row r="251">
          <cell r="B251">
            <v>1</v>
          </cell>
          <cell r="C251">
            <v>2</v>
          </cell>
        </row>
        <row r="252">
          <cell r="B252">
            <v>1</v>
          </cell>
          <cell r="C252">
            <v>1</v>
          </cell>
        </row>
        <row r="253">
          <cell r="B253">
            <v>1</v>
          </cell>
          <cell r="C253">
            <v>2</v>
          </cell>
        </row>
        <row r="254">
          <cell r="B254">
            <v>1</v>
          </cell>
          <cell r="C254">
            <v>1</v>
          </cell>
          <cell r="D254">
            <v>303333</v>
          </cell>
          <cell r="E254">
            <v>1961</v>
          </cell>
        </row>
        <row r="255">
          <cell r="B255">
            <v>1</v>
          </cell>
          <cell r="C255">
            <v>2</v>
          </cell>
          <cell r="D255">
            <v>0</v>
          </cell>
          <cell r="E255">
            <v>1961</v>
          </cell>
        </row>
        <row r="256">
          <cell r="B256">
            <v>1</v>
          </cell>
          <cell r="C256">
            <v>1</v>
          </cell>
        </row>
        <row r="257">
          <cell r="B257">
            <v>1</v>
          </cell>
          <cell r="C257">
            <v>2</v>
          </cell>
        </row>
        <row r="258">
          <cell r="B258">
            <v>1</v>
          </cell>
          <cell r="C258">
            <v>1</v>
          </cell>
          <cell r="D258">
            <v>79400</v>
          </cell>
          <cell r="E258">
            <v>1460</v>
          </cell>
        </row>
        <row r="259">
          <cell r="B259">
            <v>1</v>
          </cell>
          <cell r="C259">
            <v>2</v>
          </cell>
          <cell r="D259">
            <v>0</v>
          </cell>
          <cell r="E259">
            <v>1460</v>
          </cell>
        </row>
        <row r="260">
          <cell r="B260">
            <v>2</v>
          </cell>
          <cell r="C260">
            <v>1</v>
          </cell>
        </row>
        <row r="261">
          <cell r="B261">
            <v>2</v>
          </cell>
          <cell r="C261">
            <v>2</v>
          </cell>
        </row>
        <row r="262">
          <cell r="B262">
            <v>2</v>
          </cell>
          <cell r="C262">
            <v>1</v>
          </cell>
        </row>
        <row r="263">
          <cell r="B263">
            <v>2</v>
          </cell>
          <cell r="C263">
            <v>2</v>
          </cell>
        </row>
        <row r="264">
          <cell r="B264">
            <v>2</v>
          </cell>
          <cell r="C264">
            <v>1</v>
          </cell>
        </row>
        <row r="265">
          <cell r="B265">
            <v>2</v>
          </cell>
          <cell r="C265">
            <v>2</v>
          </cell>
        </row>
        <row r="266">
          <cell r="B266">
            <v>2</v>
          </cell>
          <cell r="C266">
            <v>1</v>
          </cell>
        </row>
        <row r="267">
          <cell r="B267">
            <v>2</v>
          </cell>
          <cell r="C267">
            <v>2</v>
          </cell>
        </row>
        <row r="268">
          <cell r="B268">
            <v>2</v>
          </cell>
          <cell r="C268">
            <v>1</v>
          </cell>
        </row>
        <row r="269">
          <cell r="B269">
            <v>2</v>
          </cell>
          <cell r="C269">
            <v>2</v>
          </cell>
        </row>
        <row r="270">
          <cell r="B270">
            <v>2</v>
          </cell>
          <cell r="C270">
            <v>1</v>
          </cell>
        </row>
        <row r="271">
          <cell r="B271">
            <v>2</v>
          </cell>
          <cell r="C271">
            <v>2</v>
          </cell>
        </row>
        <row r="272">
          <cell r="B272">
            <v>2</v>
          </cell>
          <cell r="C272">
            <v>1</v>
          </cell>
          <cell r="D272">
            <v>70000</v>
          </cell>
          <cell r="E272">
            <v>90</v>
          </cell>
        </row>
        <row r="273">
          <cell r="B273">
            <v>2</v>
          </cell>
          <cell r="C273">
            <v>2</v>
          </cell>
          <cell r="D273">
            <v>0</v>
          </cell>
          <cell r="E273">
            <v>90</v>
          </cell>
        </row>
        <row r="274">
          <cell r="B274">
            <v>2</v>
          </cell>
          <cell r="C274">
            <v>1</v>
          </cell>
        </row>
        <row r="275">
          <cell r="B275">
            <v>2</v>
          </cell>
          <cell r="C275">
            <v>2</v>
          </cell>
        </row>
        <row r="276">
          <cell r="B276">
            <v>2</v>
          </cell>
          <cell r="C276">
            <v>1</v>
          </cell>
        </row>
        <row r="277">
          <cell r="B277">
            <v>2</v>
          </cell>
          <cell r="C277">
            <v>2</v>
          </cell>
        </row>
        <row r="278">
          <cell r="B278">
            <v>2</v>
          </cell>
          <cell r="C278">
            <v>1</v>
          </cell>
        </row>
        <row r="279">
          <cell r="B279">
            <v>2</v>
          </cell>
          <cell r="C279">
            <v>2</v>
          </cell>
        </row>
        <row r="280">
          <cell r="B280">
            <v>2</v>
          </cell>
          <cell r="C280">
            <v>1</v>
          </cell>
        </row>
        <row r="281">
          <cell r="B281">
            <v>2</v>
          </cell>
          <cell r="C281">
            <v>2</v>
          </cell>
        </row>
        <row r="282">
          <cell r="B282">
            <v>2</v>
          </cell>
          <cell r="C282">
            <v>1</v>
          </cell>
          <cell r="D282">
            <v>25000</v>
          </cell>
          <cell r="E282">
            <v>2600</v>
          </cell>
        </row>
        <row r="283">
          <cell r="B283">
            <v>2</v>
          </cell>
          <cell r="C283">
            <v>2</v>
          </cell>
          <cell r="D283">
            <v>170000</v>
          </cell>
          <cell r="E283">
            <v>250</v>
          </cell>
        </row>
        <row r="284">
          <cell r="B284">
            <v>2</v>
          </cell>
          <cell r="C284">
            <v>1</v>
          </cell>
        </row>
        <row r="285">
          <cell r="B285">
            <v>2</v>
          </cell>
          <cell r="C285">
            <v>2</v>
          </cell>
        </row>
        <row r="286">
          <cell r="B286">
            <v>2</v>
          </cell>
          <cell r="C286">
            <v>1</v>
          </cell>
        </row>
        <row r="287">
          <cell r="B287">
            <v>2</v>
          </cell>
          <cell r="C287">
            <v>2</v>
          </cell>
        </row>
        <row r="288">
          <cell r="B288">
            <v>2</v>
          </cell>
          <cell r="C288">
            <v>1</v>
          </cell>
        </row>
        <row r="289">
          <cell r="B289">
            <v>2</v>
          </cell>
          <cell r="C289">
            <v>2</v>
          </cell>
        </row>
        <row r="290">
          <cell r="B290">
            <v>2</v>
          </cell>
          <cell r="C290">
            <v>1</v>
          </cell>
        </row>
        <row r="291">
          <cell r="B291">
            <v>2</v>
          </cell>
          <cell r="C291">
            <v>2</v>
          </cell>
        </row>
        <row r="292">
          <cell r="B292">
            <v>2</v>
          </cell>
          <cell r="C292">
            <v>1</v>
          </cell>
          <cell r="D292">
            <v>260000</v>
          </cell>
          <cell r="E292">
            <v>37.979999999999997</v>
          </cell>
        </row>
        <row r="293">
          <cell r="B293">
            <v>2</v>
          </cell>
          <cell r="C293">
            <v>2</v>
          </cell>
          <cell r="D293">
            <v>0</v>
          </cell>
          <cell r="E293">
            <v>37.979999999999997</v>
          </cell>
        </row>
        <row r="294">
          <cell r="B294">
            <v>2</v>
          </cell>
          <cell r="C294">
            <v>1</v>
          </cell>
        </row>
        <row r="295">
          <cell r="B295">
            <v>2</v>
          </cell>
          <cell r="C295">
            <v>2</v>
          </cell>
        </row>
        <row r="296">
          <cell r="B296">
            <v>2</v>
          </cell>
          <cell r="C296">
            <v>1</v>
          </cell>
        </row>
        <row r="297">
          <cell r="B297">
            <v>2</v>
          </cell>
          <cell r="C297">
            <v>2</v>
          </cell>
        </row>
        <row r="298">
          <cell r="B298">
            <v>2</v>
          </cell>
          <cell r="C298">
            <v>1</v>
          </cell>
        </row>
        <row r="299">
          <cell r="B299">
            <v>2</v>
          </cell>
          <cell r="C299">
            <v>2</v>
          </cell>
        </row>
        <row r="300">
          <cell r="B300">
            <v>2</v>
          </cell>
          <cell r="C300">
            <v>1</v>
          </cell>
        </row>
        <row r="301">
          <cell r="B301">
            <v>2</v>
          </cell>
          <cell r="C301">
            <v>2</v>
          </cell>
        </row>
        <row r="302">
          <cell r="B302">
            <v>2</v>
          </cell>
          <cell r="C302">
            <v>1</v>
          </cell>
        </row>
        <row r="303">
          <cell r="B303">
            <v>2</v>
          </cell>
          <cell r="C303">
            <v>2</v>
          </cell>
        </row>
        <row r="304">
          <cell r="B304">
            <v>2</v>
          </cell>
          <cell r="C304">
            <v>1</v>
          </cell>
        </row>
        <row r="305">
          <cell r="B305">
            <v>2</v>
          </cell>
          <cell r="C305">
            <v>2</v>
          </cell>
        </row>
        <row r="306">
          <cell r="B306">
            <v>2</v>
          </cell>
          <cell r="C306">
            <v>1</v>
          </cell>
        </row>
        <row r="307">
          <cell r="B307">
            <v>2</v>
          </cell>
          <cell r="C307">
            <v>2</v>
          </cell>
        </row>
        <row r="308">
          <cell r="B308">
            <v>2</v>
          </cell>
          <cell r="C308">
            <v>1</v>
          </cell>
        </row>
        <row r="309">
          <cell r="B309">
            <v>2</v>
          </cell>
          <cell r="C309">
            <v>2</v>
          </cell>
        </row>
        <row r="310">
          <cell r="B310">
            <v>2</v>
          </cell>
          <cell r="C310">
            <v>1</v>
          </cell>
          <cell r="D310">
            <v>325000</v>
          </cell>
          <cell r="E310">
            <v>961.54</v>
          </cell>
        </row>
        <row r="311">
          <cell r="B311">
            <v>2</v>
          </cell>
          <cell r="C311">
            <v>2</v>
          </cell>
          <cell r="D311">
            <v>0</v>
          </cell>
          <cell r="E311">
            <v>961.54</v>
          </cell>
        </row>
        <row r="312">
          <cell r="B312">
            <v>2</v>
          </cell>
          <cell r="C312">
            <v>1</v>
          </cell>
        </row>
        <row r="313">
          <cell r="B313">
            <v>2</v>
          </cell>
          <cell r="C313">
            <v>2</v>
          </cell>
        </row>
        <row r="314">
          <cell r="B314">
            <v>2</v>
          </cell>
          <cell r="C314">
            <v>1</v>
          </cell>
          <cell r="D314">
            <v>79400</v>
          </cell>
          <cell r="E314">
            <v>716</v>
          </cell>
        </row>
        <row r="315">
          <cell r="B315">
            <v>2</v>
          </cell>
          <cell r="C315">
            <v>2</v>
          </cell>
          <cell r="D315">
            <v>0</v>
          </cell>
          <cell r="E315">
            <v>716</v>
          </cell>
        </row>
        <row r="316">
          <cell r="B316">
            <v>3</v>
          </cell>
          <cell r="C316">
            <v>1</v>
          </cell>
        </row>
        <row r="317">
          <cell r="B317">
            <v>3</v>
          </cell>
          <cell r="C317">
            <v>2</v>
          </cell>
        </row>
        <row r="318">
          <cell r="B318">
            <v>3</v>
          </cell>
          <cell r="C318">
            <v>1</v>
          </cell>
        </row>
        <row r="319">
          <cell r="B319">
            <v>3</v>
          </cell>
          <cell r="C319">
            <v>2</v>
          </cell>
        </row>
        <row r="320">
          <cell r="B320">
            <v>3</v>
          </cell>
          <cell r="C320">
            <v>1</v>
          </cell>
        </row>
        <row r="321">
          <cell r="B321">
            <v>3</v>
          </cell>
          <cell r="C321">
            <v>2</v>
          </cell>
        </row>
        <row r="322">
          <cell r="B322">
            <v>3</v>
          </cell>
          <cell r="C322">
            <v>1</v>
          </cell>
        </row>
        <row r="323">
          <cell r="B323">
            <v>3</v>
          </cell>
          <cell r="C323">
            <v>2</v>
          </cell>
        </row>
        <row r="324">
          <cell r="B324">
            <v>3</v>
          </cell>
          <cell r="C324">
            <v>1</v>
          </cell>
        </row>
        <row r="325">
          <cell r="B325">
            <v>3</v>
          </cell>
          <cell r="C325">
            <v>2</v>
          </cell>
        </row>
        <row r="326">
          <cell r="B326">
            <v>3</v>
          </cell>
          <cell r="C326">
            <v>1</v>
          </cell>
        </row>
        <row r="327">
          <cell r="B327">
            <v>3</v>
          </cell>
          <cell r="C327">
            <v>2</v>
          </cell>
        </row>
        <row r="328">
          <cell r="B328">
            <v>3</v>
          </cell>
          <cell r="C328">
            <v>1</v>
          </cell>
          <cell r="D328">
            <v>70000</v>
          </cell>
          <cell r="E328">
            <v>180</v>
          </cell>
        </row>
        <row r="329">
          <cell r="B329">
            <v>3</v>
          </cell>
          <cell r="C329">
            <v>2</v>
          </cell>
          <cell r="D329">
            <v>0</v>
          </cell>
          <cell r="E329">
            <v>180</v>
          </cell>
        </row>
        <row r="330">
          <cell r="B330">
            <v>3</v>
          </cell>
          <cell r="C330">
            <v>1</v>
          </cell>
        </row>
        <row r="331">
          <cell r="B331">
            <v>3</v>
          </cell>
          <cell r="C331">
            <v>2</v>
          </cell>
        </row>
        <row r="332">
          <cell r="B332">
            <v>3</v>
          </cell>
          <cell r="C332">
            <v>1</v>
          </cell>
        </row>
        <row r="333">
          <cell r="B333">
            <v>3</v>
          </cell>
          <cell r="C333">
            <v>2</v>
          </cell>
        </row>
        <row r="334">
          <cell r="B334">
            <v>3</v>
          </cell>
          <cell r="C334">
            <v>1</v>
          </cell>
        </row>
        <row r="335">
          <cell r="B335">
            <v>3</v>
          </cell>
          <cell r="C335">
            <v>2</v>
          </cell>
        </row>
        <row r="336">
          <cell r="B336">
            <v>3</v>
          </cell>
          <cell r="C336">
            <v>1</v>
          </cell>
        </row>
        <row r="337">
          <cell r="B337">
            <v>3</v>
          </cell>
          <cell r="C337">
            <v>2</v>
          </cell>
        </row>
        <row r="338">
          <cell r="B338">
            <v>3</v>
          </cell>
          <cell r="C338">
            <v>1</v>
          </cell>
          <cell r="D338">
            <v>28000</v>
          </cell>
          <cell r="E338">
            <v>2600</v>
          </cell>
        </row>
        <row r="339">
          <cell r="B339">
            <v>3</v>
          </cell>
          <cell r="C339">
            <v>2</v>
          </cell>
          <cell r="D339">
            <v>170500</v>
          </cell>
          <cell r="E339">
            <v>250</v>
          </cell>
        </row>
        <row r="340">
          <cell r="B340">
            <v>3</v>
          </cell>
          <cell r="C340">
            <v>1</v>
          </cell>
        </row>
        <row r="341">
          <cell r="B341">
            <v>3</v>
          </cell>
          <cell r="C341">
            <v>2</v>
          </cell>
        </row>
        <row r="342">
          <cell r="B342">
            <v>3</v>
          </cell>
          <cell r="C342">
            <v>1</v>
          </cell>
        </row>
        <row r="343">
          <cell r="B343">
            <v>3</v>
          </cell>
          <cell r="C343">
            <v>2</v>
          </cell>
        </row>
        <row r="344">
          <cell r="B344">
            <v>3</v>
          </cell>
          <cell r="C344">
            <v>1</v>
          </cell>
        </row>
        <row r="345">
          <cell r="B345">
            <v>3</v>
          </cell>
          <cell r="C345">
            <v>2</v>
          </cell>
        </row>
        <row r="346">
          <cell r="B346">
            <v>3</v>
          </cell>
          <cell r="C346">
            <v>1</v>
          </cell>
        </row>
        <row r="347">
          <cell r="B347">
            <v>3</v>
          </cell>
          <cell r="C347">
            <v>2</v>
          </cell>
        </row>
        <row r="348">
          <cell r="B348">
            <v>3</v>
          </cell>
          <cell r="C348">
            <v>1</v>
          </cell>
          <cell r="D348">
            <v>260000</v>
          </cell>
          <cell r="E348">
            <v>43.48</v>
          </cell>
        </row>
        <row r="349">
          <cell r="B349">
            <v>3</v>
          </cell>
          <cell r="C349">
            <v>2</v>
          </cell>
          <cell r="D349">
            <v>0</v>
          </cell>
          <cell r="E349">
            <v>43.48</v>
          </cell>
        </row>
        <row r="350">
          <cell r="B350">
            <v>3</v>
          </cell>
          <cell r="C350">
            <v>1</v>
          </cell>
        </row>
        <row r="351">
          <cell r="B351">
            <v>3</v>
          </cell>
          <cell r="C351">
            <v>2</v>
          </cell>
        </row>
        <row r="352">
          <cell r="B352">
            <v>3</v>
          </cell>
          <cell r="C352">
            <v>1</v>
          </cell>
        </row>
        <row r="353">
          <cell r="B353">
            <v>3</v>
          </cell>
          <cell r="C353">
            <v>2</v>
          </cell>
        </row>
        <row r="354">
          <cell r="B354">
            <v>3</v>
          </cell>
          <cell r="C354">
            <v>1</v>
          </cell>
        </row>
        <row r="355">
          <cell r="B355">
            <v>3</v>
          </cell>
          <cell r="C355">
            <v>2</v>
          </cell>
        </row>
        <row r="356">
          <cell r="B356">
            <v>3</v>
          </cell>
          <cell r="C356">
            <v>1</v>
          </cell>
        </row>
        <row r="357">
          <cell r="B357">
            <v>3</v>
          </cell>
          <cell r="C357">
            <v>2</v>
          </cell>
        </row>
        <row r="358">
          <cell r="B358">
            <v>3</v>
          </cell>
          <cell r="C358">
            <v>1</v>
          </cell>
        </row>
        <row r="359">
          <cell r="B359">
            <v>3</v>
          </cell>
          <cell r="C359">
            <v>2</v>
          </cell>
        </row>
        <row r="360">
          <cell r="B360">
            <v>3</v>
          </cell>
          <cell r="C360">
            <v>1</v>
          </cell>
        </row>
        <row r="361">
          <cell r="B361">
            <v>3</v>
          </cell>
          <cell r="C361">
            <v>2</v>
          </cell>
        </row>
        <row r="362">
          <cell r="B362">
            <v>3</v>
          </cell>
          <cell r="C362">
            <v>1</v>
          </cell>
        </row>
        <row r="363">
          <cell r="B363">
            <v>3</v>
          </cell>
          <cell r="C363">
            <v>2</v>
          </cell>
        </row>
        <row r="364">
          <cell r="B364">
            <v>3</v>
          </cell>
          <cell r="C364">
            <v>1</v>
          </cell>
        </row>
        <row r="365">
          <cell r="B365">
            <v>3</v>
          </cell>
          <cell r="C365">
            <v>2</v>
          </cell>
        </row>
        <row r="366">
          <cell r="B366">
            <v>3</v>
          </cell>
          <cell r="C366">
            <v>1</v>
          </cell>
          <cell r="D366">
            <v>303333</v>
          </cell>
          <cell r="E366">
            <v>1428.57</v>
          </cell>
        </row>
        <row r="367">
          <cell r="B367">
            <v>3</v>
          </cell>
          <cell r="C367">
            <v>2</v>
          </cell>
          <cell r="D367">
            <v>0</v>
          </cell>
          <cell r="E367">
            <v>1428.57</v>
          </cell>
        </row>
        <row r="368">
          <cell r="B368">
            <v>3</v>
          </cell>
          <cell r="C368">
            <v>1</v>
          </cell>
        </row>
        <row r="369">
          <cell r="B369">
            <v>3</v>
          </cell>
          <cell r="C369">
            <v>2</v>
          </cell>
        </row>
        <row r="370">
          <cell r="B370">
            <v>3</v>
          </cell>
          <cell r="C370">
            <v>1</v>
          </cell>
          <cell r="D370">
            <v>79400</v>
          </cell>
          <cell r="E370">
            <v>1064</v>
          </cell>
        </row>
        <row r="371">
          <cell r="B371">
            <v>3</v>
          </cell>
          <cell r="C371">
            <v>2</v>
          </cell>
          <cell r="D371">
            <v>0</v>
          </cell>
          <cell r="E371">
            <v>1064</v>
          </cell>
        </row>
        <row r="372">
          <cell r="B372">
            <v>4</v>
          </cell>
          <cell r="C372">
            <v>1</v>
          </cell>
        </row>
        <row r="373">
          <cell r="B373">
            <v>4</v>
          </cell>
          <cell r="C373">
            <v>2</v>
          </cell>
        </row>
        <row r="374">
          <cell r="B374">
            <v>4</v>
          </cell>
          <cell r="C374">
            <v>1</v>
          </cell>
        </row>
        <row r="375">
          <cell r="B375">
            <v>4</v>
          </cell>
          <cell r="C375">
            <v>2</v>
          </cell>
        </row>
        <row r="376">
          <cell r="B376">
            <v>4</v>
          </cell>
          <cell r="C376">
            <v>1</v>
          </cell>
        </row>
        <row r="377">
          <cell r="B377">
            <v>4</v>
          </cell>
          <cell r="C377">
            <v>2</v>
          </cell>
        </row>
        <row r="378">
          <cell r="B378">
            <v>4</v>
          </cell>
          <cell r="C378">
            <v>1</v>
          </cell>
        </row>
        <row r="379">
          <cell r="B379">
            <v>4</v>
          </cell>
          <cell r="C379">
            <v>2</v>
          </cell>
        </row>
        <row r="380">
          <cell r="B380">
            <v>4</v>
          </cell>
          <cell r="C380">
            <v>1</v>
          </cell>
        </row>
        <row r="381">
          <cell r="B381">
            <v>4</v>
          </cell>
          <cell r="C381">
            <v>2</v>
          </cell>
        </row>
        <row r="382">
          <cell r="B382">
            <v>4</v>
          </cell>
          <cell r="C382">
            <v>1</v>
          </cell>
        </row>
        <row r="383">
          <cell r="B383">
            <v>4</v>
          </cell>
          <cell r="C383">
            <v>2</v>
          </cell>
        </row>
        <row r="384">
          <cell r="B384">
            <v>4</v>
          </cell>
          <cell r="C384">
            <v>1</v>
          </cell>
          <cell r="D384">
            <v>70000</v>
          </cell>
          <cell r="E384">
            <v>180</v>
          </cell>
        </row>
        <row r="385">
          <cell r="B385">
            <v>4</v>
          </cell>
          <cell r="C385">
            <v>2</v>
          </cell>
          <cell r="D385">
            <v>0</v>
          </cell>
          <cell r="E385">
            <v>180</v>
          </cell>
        </row>
        <row r="386">
          <cell r="B386">
            <v>4</v>
          </cell>
          <cell r="C386">
            <v>1</v>
          </cell>
        </row>
        <row r="387">
          <cell r="B387">
            <v>4</v>
          </cell>
          <cell r="C387">
            <v>2</v>
          </cell>
        </row>
        <row r="388">
          <cell r="B388">
            <v>4</v>
          </cell>
          <cell r="C388">
            <v>1</v>
          </cell>
        </row>
        <row r="389">
          <cell r="B389">
            <v>4</v>
          </cell>
          <cell r="C389">
            <v>2</v>
          </cell>
        </row>
        <row r="390">
          <cell r="B390">
            <v>4</v>
          </cell>
          <cell r="C390">
            <v>1</v>
          </cell>
        </row>
        <row r="391">
          <cell r="B391">
            <v>4</v>
          </cell>
          <cell r="C391">
            <v>2</v>
          </cell>
        </row>
        <row r="392">
          <cell r="B392">
            <v>4</v>
          </cell>
          <cell r="C392">
            <v>1</v>
          </cell>
        </row>
        <row r="393">
          <cell r="B393">
            <v>4</v>
          </cell>
          <cell r="C393">
            <v>2</v>
          </cell>
        </row>
        <row r="394">
          <cell r="B394">
            <v>4</v>
          </cell>
          <cell r="C394">
            <v>1</v>
          </cell>
          <cell r="D394">
            <v>28000</v>
          </cell>
          <cell r="E394">
            <v>2600</v>
          </cell>
        </row>
        <row r="395">
          <cell r="B395">
            <v>4</v>
          </cell>
          <cell r="C395">
            <v>2</v>
          </cell>
          <cell r="D395">
            <v>170500</v>
          </cell>
          <cell r="E395">
            <v>270</v>
          </cell>
        </row>
        <row r="396">
          <cell r="B396">
            <v>4</v>
          </cell>
          <cell r="C396">
            <v>1</v>
          </cell>
        </row>
        <row r="397">
          <cell r="B397">
            <v>4</v>
          </cell>
          <cell r="C397">
            <v>2</v>
          </cell>
        </row>
        <row r="398">
          <cell r="B398">
            <v>4</v>
          </cell>
          <cell r="C398">
            <v>1</v>
          </cell>
        </row>
        <row r="399">
          <cell r="B399">
            <v>4</v>
          </cell>
          <cell r="C399">
            <v>2</v>
          </cell>
        </row>
        <row r="400">
          <cell r="B400">
            <v>4</v>
          </cell>
          <cell r="C400">
            <v>1</v>
          </cell>
        </row>
        <row r="401">
          <cell r="B401">
            <v>4</v>
          </cell>
          <cell r="C401">
            <v>2</v>
          </cell>
        </row>
        <row r="402">
          <cell r="B402">
            <v>4</v>
          </cell>
          <cell r="C402">
            <v>1</v>
          </cell>
        </row>
        <row r="403">
          <cell r="B403">
            <v>4</v>
          </cell>
          <cell r="C403">
            <v>2</v>
          </cell>
        </row>
        <row r="404">
          <cell r="B404">
            <v>4</v>
          </cell>
          <cell r="C404">
            <v>1</v>
          </cell>
          <cell r="D404">
            <v>260000</v>
          </cell>
          <cell r="E404">
            <v>43.28</v>
          </cell>
        </row>
        <row r="405">
          <cell r="B405">
            <v>4</v>
          </cell>
          <cell r="C405">
            <v>2</v>
          </cell>
          <cell r="D405">
            <v>0</v>
          </cell>
          <cell r="E405">
            <v>43.28</v>
          </cell>
        </row>
        <row r="406">
          <cell r="B406">
            <v>4</v>
          </cell>
          <cell r="C406">
            <v>1</v>
          </cell>
        </row>
        <row r="407">
          <cell r="B407">
            <v>4</v>
          </cell>
          <cell r="C407">
            <v>2</v>
          </cell>
        </row>
        <row r="408">
          <cell r="B408">
            <v>4</v>
          </cell>
          <cell r="C408">
            <v>1</v>
          </cell>
        </row>
        <row r="409">
          <cell r="B409">
            <v>4</v>
          </cell>
          <cell r="C409">
            <v>2</v>
          </cell>
        </row>
        <row r="410">
          <cell r="B410">
            <v>4</v>
          </cell>
          <cell r="C410">
            <v>1</v>
          </cell>
        </row>
        <row r="411">
          <cell r="B411">
            <v>4</v>
          </cell>
          <cell r="C411">
            <v>2</v>
          </cell>
        </row>
        <row r="412">
          <cell r="B412">
            <v>4</v>
          </cell>
          <cell r="C412">
            <v>1</v>
          </cell>
        </row>
        <row r="413">
          <cell r="B413">
            <v>4</v>
          </cell>
          <cell r="C413">
            <v>2</v>
          </cell>
        </row>
        <row r="414">
          <cell r="B414">
            <v>4</v>
          </cell>
          <cell r="C414">
            <v>1</v>
          </cell>
        </row>
        <row r="415">
          <cell r="B415">
            <v>4</v>
          </cell>
          <cell r="C415">
            <v>2</v>
          </cell>
        </row>
        <row r="416">
          <cell r="B416">
            <v>4</v>
          </cell>
          <cell r="C416">
            <v>1</v>
          </cell>
        </row>
        <row r="417">
          <cell r="B417">
            <v>4</v>
          </cell>
          <cell r="C417">
            <v>2</v>
          </cell>
        </row>
        <row r="418">
          <cell r="B418">
            <v>4</v>
          </cell>
          <cell r="C418">
            <v>1</v>
          </cell>
        </row>
        <row r="419">
          <cell r="B419">
            <v>4</v>
          </cell>
          <cell r="C419">
            <v>2</v>
          </cell>
        </row>
        <row r="420">
          <cell r="B420">
            <v>4</v>
          </cell>
          <cell r="C420">
            <v>1</v>
          </cell>
        </row>
        <row r="421">
          <cell r="B421">
            <v>4</v>
          </cell>
          <cell r="C421">
            <v>2</v>
          </cell>
        </row>
        <row r="422">
          <cell r="B422">
            <v>4</v>
          </cell>
          <cell r="C422">
            <v>1</v>
          </cell>
          <cell r="D422">
            <v>303333</v>
          </cell>
          <cell r="E422">
            <v>662.25</v>
          </cell>
        </row>
        <row r="423">
          <cell r="B423">
            <v>4</v>
          </cell>
          <cell r="C423">
            <v>2</v>
          </cell>
          <cell r="D423">
            <v>0</v>
          </cell>
          <cell r="E423">
            <v>662.25</v>
          </cell>
        </row>
        <row r="424">
          <cell r="B424">
            <v>4</v>
          </cell>
          <cell r="C424">
            <v>1</v>
          </cell>
        </row>
        <row r="425">
          <cell r="B425">
            <v>4</v>
          </cell>
          <cell r="C425">
            <v>2</v>
          </cell>
        </row>
        <row r="426">
          <cell r="B426">
            <v>4</v>
          </cell>
          <cell r="C426">
            <v>1</v>
          </cell>
          <cell r="D426">
            <v>79400</v>
          </cell>
          <cell r="E426">
            <v>493</v>
          </cell>
        </row>
        <row r="427">
          <cell r="B427">
            <v>4</v>
          </cell>
          <cell r="C427">
            <v>2</v>
          </cell>
          <cell r="D427">
            <v>0</v>
          </cell>
          <cell r="E427">
            <v>493</v>
          </cell>
        </row>
        <row r="433">
          <cell r="B433">
            <v>1</v>
          </cell>
          <cell r="C433">
            <v>1</v>
          </cell>
          <cell r="D433">
            <v>10</v>
          </cell>
        </row>
        <row r="434">
          <cell r="B434">
            <v>1</v>
          </cell>
          <cell r="C434">
            <v>2</v>
          </cell>
          <cell r="D434">
            <v>41</v>
          </cell>
        </row>
        <row r="435">
          <cell r="B435">
            <v>2</v>
          </cell>
          <cell r="C435">
            <v>1</v>
          </cell>
          <cell r="D435">
            <v>15</v>
          </cell>
        </row>
        <row r="436">
          <cell r="B436">
            <v>2</v>
          </cell>
          <cell r="C436">
            <v>2</v>
          </cell>
          <cell r="D436">
            <v>89</v>
          </cell>
        </row>
        <row r="437">
          <cell r="B437">
            <v>3</v>
          </cell>
          <cell r="C437">
            <v>1</v>
          </cell>
          <cell r="D437">
            <v>11</v>
          </cell>
        </row>
        <row r="438">
          <cell r="B438">
            <v>3</v>
          </cell>
          <cell r="C438">
            <v>2</v>
          </cell>
          <cell r="D438">
            <v>59</v>
          </cell>
        </row>
        <row r="439">
          <cell r="B439">
            <v>4</v>
          </cell>
          <cell r="C439">
            <v>1</v>
          </cell>
          <cell r="D439">
            <v>20</v>
          </cell>
        </row>
        <row r="440">
          <cell r="B440">
            <v>4</v>
          </cell>
          <cell r="C440">
            <v>2</v>
          </cell>
          <cell r="D440">
            <v>131</v>
          </cell>
        </row>
        <row r="446">
          <cell r="B446">
            <v>1</v>
          </cell>
          <cell r="C446">
            <v>159</v>
          </cell>
        </row>
        <row r="447">
          <cell r="B447">
            <v>1</v>
          </cell>
          <cell r="C447">
            <v>316</v>
          </cell>
        </row>
        <row r="448">
          <cell r="B448">
            <v>1</v>
          </cell>
          <cell r="C448">
            <v>1328</v>
          </cell>
        </row>
        <row r="449">
          <cell r="B449">
            <v>1</v>
          </cell>
          <cell r="C449">
            <v>1462</v>
          </cell>
        </row>
        <row r="450">
          <cell r="B450">
            <v>1</v>
          </cell>
          <cell r="C450">
            <v>2261</v>
          </cell>
        </row>
        <row r="451">
          <cell r="B451">
            <v>1</v>
          </cell>
          <cell r="C451">
            <v>2609</v>
          </cell>
        </row>
        <row r="452">
          <cell r="B452">
            <v>1</v>
          </cell>
          <cell r="C452">
            <v>2979</v>
          </cell>
          <cell r="D452">
            <v>90</v>
          </cell>
          <cell r="E452">
            <v>70000</v>
          </cell>
        </row>
        <row r="453">
          <cell r="B453">
            <v>1</v>
          </cell>
          <cell r="C453">
            <v>3478</v>
          </cell>
        </row>
        <row r="454">
          <cell r="B454">
            <v>1</v>
          </cell>
          <cell r="C454">
            <v>8319</v>
          </cell>
        </row>
        <row r="455">
          <cell r="B455">
            <v>1</v>
          </cell>
          <cell r="C455">
            <v>11330</v>
          </cell>
        </row>
        <row r="456">
          <cell r="B456">
            <v>1</v>
          </cell>
          <cell r="C456">
            <v>11451</v>
          </cell>
        </row>
        <row r="457">
          <cell r="B457">
            <v>1</v>
          </cell>
          <cell r="C457">
            <v>13030</v>
          </cell>
          <cell r="D457">
            <v>2600</v>
          </cell>
          <cell r="E457">
            <v>230000</v>
          </cell>
        </row>
        <row r="458">
          <cell r="B458">
            <v>1</v>
          </cell>
          <cell r="C458">
            <v>15245</v>
          </cell>
        </row>
        <row r="459">
          <cell r="B459">
            <v>1</v>
          </cell>
          <cell r="C459">
            <v>18244</v>
          </cell>
        </row>
        <row r="460">
          <cell r="B460">
            <v>1</v>
          </cell>
          <cell r="C460">
            <v>18245</v>
          </cell>
        </row>
        <row r="461">
          <cell r="B461">
            <v>1</v>
          </cell>
          <cell r="C461">
            <v>19964</v>
          </cell>
        </row>
        <row r="462">
          <cell r="B462">
            <v>1</v>
          </cell>
          <cell r="C462">
            <v>20328</v>
          </cell>
          <cell r="D462">
            <v>38.479999999999997</v>
          </cell>
          <cell r="E462">
            <v>260000</v>
          </cell>
        </row>
        <row r="463">
          <cell r="B463">
            <v>1</v>
          </cell>
          <cell r="C463">
            <v>23586</v>
          </cell>
        </row>
        <row r="464">
          <cell r="B464">
            <v>1</v>
          </cell>
          <cell r="C464">
            <v>24968</v>
          </cell>
        </row>
        <row r="465">
          <cell r="B465">
            <v>1</v>
          </cell>
          <cell r="C465">
            <v>24969</v>
          </cell>
        </row>
        <row r="466">
          <cell r="B466">
            <v>1</v>
          </cell>
          <cell r="C466">
            <v>25756</v>
          </cell>
        </row>
        <row r="467">
          <cell r="B467">
            <v>1</v>
          </cell>
          <cell r="C467">
            <v>27724</v>
          </cell>
        </row>
        <row r="468">
          <cell r="B468">
            <v>1</v>
          </cell>
          <cell r="C468">
            <v>27909</v>
          </cell>
        </row>
        <row r="469">
          <cell r="B469">
            <v>1</v>
          </cell>
          <cell r="C469">
            <v>28671</v>
          </cell>
        </row>
        <row r="470">
          <cell r="B470">
            <v>1</v>
          </cell>
          <cell r="C470">
            <v>28746</v>
          </cell>
        </row>
        <row r="471">
          <cell r="B471">
            <v>1</v>
          </cell>
          <cell r="C471">
            <v>29344</v>
          </cell>
          <cell r="D471">
            <v>1961</v>
          </cell>
          <cell r="E471">
            <v>303333</v>
          </cell>
        </row>
        <row r="472">
          <cell r="B472">
            <v>1</v>
          </cell>
          <cell r="C472">
            <v>38597</v>
          </cell>
        </row>
        <row r="473">
          <cell r="B473">
            <v>1</v>
          </cell>
          <cell r="C473">
            <v>43249</v>
          </cell>
          <cell r="D473">
            <v>1460</v>
          </cell>
          <cell r="E473">
            <v>79400</v>
          </cell>
        </row>
        <row r="474">
          <cell r="B474">
            <v>2</v>
          </cell>
          <cell r="C474">
            <v>159</v>
          </cell>
        </row>
        <row r="475">
          <cell r="B475">
            <v>2</v>
          </cell>
          <cell r="C475">
            <v>316</v>
          </cell>
        </row>
        <row r="476">
          <cell r="B476">
            <v>2</v>
          </cell>
          <cell r="C476">
            <v>1328</v>
          </cell>
        </row>
        <row r="477">
          <cell r="B477">
            <v>2</v>
          </cell>
          <cell r="C477">
            <v>1462</v>
          </cell>
        </row>
        <row r="478">
          <cell r="B478">
            <v>2</v>
          </cell>
          <cell r="C478">
            <v>2261</v>
          </cell>
        </row>
        <row r="479">
          <cell r="B479">
            <v>2</v>
          </cell>
          <cell r="C479">
            <v>2609</v>
          </cell>
        </row>
        <row r="480">
          <cell r="B480">
            <v>2</v>
          </cell>
          <cell r="C480">
            <v>2979</v>
          </cell>
          <cell r="D480">
            <v>90</v>
          </cell>
          <cell r="E480">
            <v>70000</v>
          </cell>
        </row>
        <row r="481">
          <cell r="B481">
            <v>2</v>
          </cell>
          <cell r="C481">
            <v>3478</v>
          </cell>
        </row>
        <row r="482">
          <cell r="B482">
            <v>2</v>
          </cell>
          <cell r="C482">
            <v>8319</v>
          </cell>
        </row>
        <row r="483">
          <cell r="B483">
            <v>2</v>
          </cell>
          <cell r="C483">
            <v>11330</v>
          </cell>
        </row>
        <row r="484">
          <cell r="B484">
            <v>2</v>
          </cell>
          <cell r="C484">
            <v>11451</v>
          </cell>
        </row>
        <row r="485">
          <cell r="B485">
            <v>2</v>
          </cell>
          <cell r="C485">
            <v>13030</v>
          </cell>
          <cell r="D485">
            <v>588.94230769230705</v>
          </cell>
          <cell r="E485">
            <v>195000</v>
          </cell>
        </row>
        <row r="486">
          <cell r="B486">
            <v>2</v>
          </cell>
          <cell r="C486">
            <v>15245</v>
          </cell>
        </row>
        <row r="487">
          <cell r="B487">
            <v>2</v>
          </cell>
          <cell r="C487">
            <v>18244</v>
          </cell>
        </row>
        <row r="488">
          <cell r="B488">
            <v>2</v>
          </cell>
          <cell r="C488">
            <v>18245</v>
          </cell>
        </row>
        <row r="489">
          <cell r="B489">
            <v>2</v>
          </cell>
          <cell r="C489">
            <v>19964</v>
          </cell>
        </row>
        <row r="490">
          <cell r="B490">
            <v>2</v>
          </cell>
          <cell r="C490">
            <v>20328</v>
          </cell>
          <cell r="D490">
            <v>37.979999999999997</v>
          </cell>
          <cell r="E490">
            <v>260000</v>
          </cell>
        </row>
        <row r="491">
          <cell r="B491">
            <v>2</v>
          </cell>
          <cell r="C491">
            <v>23586</v>
          </cell>
        </row>
        <row r="492">
          <cell r="B492">
            <v>2</v>
          </cell>
          <cell r="C492">
            <v>24968</v>
          </cell>
        </row>
        <row r="493">
          <cell r="B493">
            <v>2</v>
          </cell>
          <cell r="C493">
            <v>24969</v>
          </cell>
        </row>
        <row r="494">
          <cell r="B494">
            <v>2</v>
          </cell>
          <cell r="C494">
            <v>25756</v>
          </cell>
        </row>
        <row r="495">
          <cell r="B495">
            <v>2</v>
          </cell>
          <cell r="C495">
            <v>27724</v>
          </cell>
        </row>
        <row r="496">
          <cell r="B496">
            <v>2</v>
          </cell>
          <cell r="C496">
            <v>27909</v>
          </cell>
        </row>
        <row r="497">
          <cell r="B497">
            <v>2</v>
          </cell>
          <cell r="C497">
            <v>28671</v>
          </cell>
        </row>
        <row r="498">
          <cell r="B498">
            <v>2</v>
          </cell>
          <cell r="C498">
            <v>28746</v>
          </cell>
        </row>
        <row r="499">
          <cell r="B499">
            <v>2</v>
          </cell>
          <cell r="C499">
            <v>29344</v>
          </cell>
          <cell r="D499">
            <v>961.54</v>
          </cell>
          <cell r="E499">
            <v>325000</v>
          </cell>
        </row>
        <row r="500">
          <cell r="B500">
            <v>2</v>
          </cell>
          <cell r="C500">
            <v>38597</v>
          </cell>
        </row>
        <row r="501">
          <cell r="B501">
            <v>2</v>
          </cell>
          <cell r="C501">
            <v>43249</v>
          </cell>
          <cell r="D501">
            <v>716</v>
          </cell>
          <cell r="E501">
            <v>79400</v>
          </cell>
        </row>
        <row r="502">
          <cell r="B502">
            <v>3</v>
          </cell>
          <cell r="C502">
            <v>159</v>
          </cell>
        </row>
        <row r="503">
          <cell r="B503">
            <v>3</v>
          </cell>
          <cell r="C503">
            <v>316</v>
          </cell>
        </row>
        <row r="504">
          <cell r="B504">
            <v>3</v>
          </cell>
          <cell r="C504">
            <v>1328</v>
          </cell>
        </row>
        <row r="505">
          <cell r="B505">
            <v>3</v>
          </cell>
          <cell r="C505">
            <v>1462</v>
          </cell>
        </row>
        <row r="506">
          <cell r="B506">
            <v>3</v>
          </cell>
          <cell r="C506">
            <v>2261</v>
          </cell>
        </row>
        <row r="507">
          <cell r="B507">
            <v>3</v>
          </cell>
          <cell r="C507">
            <v>2609</v>
          </cell>
        </row>
        <row r="508">
          <cell r="B508">
            <v>3</v>
          </cell>
          <cell r="C508">
            <v>2979</v>
          </cell>
          <cell r="D508">
            <v>180</v>
          </cell>
          <cell r="E508">
            <v>70000</v>
          </cell>
        </row>
        <row r="509">
          <cell r="B509">
            <v>3</v>
          </cell>
          <cell r="C509">
            <v>3478</v>
          </cell>
        </row>
        <row r="510">
          <cell r="B510">
            <v>3</v>
          </cell>
          <cell r="C510">
            <v>8319</v>
          </cell>
        </row>
        <row r="511">
          <cell r="B511">
            <v>3</v>
          </cell>
          <cell r="C511">
            <v>11330</v>
          </cell>
        </row>
        <row r="512">
          <cell r="B512">
            <v>3</v>
          </cell>
          <cell r="C512">
            <v>11451</v>
          </cell>
        </row>
        <row r="513">
          <cell r="B513">
            <v>3</v>
          </cell>
          <cell r="C513">
            <v>13030</v>
          </cell>
          <cell r="D513">
            <v>619.28571428571399</v>
          </cell>
          <cell r="E513">
            <v>198500</v>
          </cell>
        </row>
        <row r="514">
          <cell r="B514">
            <v>3</v>
          </cell>
          <cell r="C514">
            <v>15245</v>
          </cell>
        </row>
        <row r="515">
          <cell r="B515">
            <v>3</v>
          </cell>
          <cell r="C515">
            <v>18244</v>
          </cell>
        </row>
        <row r="516">
          <cell r="B516">
            <v>3</v>
          </cell>
          <cell r="C516">
            <v>18245</v>
          </cell>
        </row>
        <row r="517">
          <cell r="B517">
            <v>3</v>
          </cell>
          <cell r="C517">
            <v>19964</v>
          </cell>
        </row>
        <row r="518">
          <cell r="B518">
            <v>3</v>
          </cell>
          <cell r="C518">
            <v>20328</v>
          </cell>
          <cell r="D518">
            <v>43.48</v>
          </cell>
          <cell r="E518">
            <v>260000</v>
          </cell>
        </row>
        <row r="519">
          <cell r="B519">
            <v>3</v>
          </cell>
          <cell r="C519">
            <v>23586</v>
          </cell>
        </row>
        <row r="520">
          <cell r="B520">
            <v>3</v>
          </cell>
          <cell r="C520">
            <v>24968</v>
          </cell>
        </row>
        <row r="521">
          <cell r="B521">
            <v>3</v>
          </cell>
          <cell r="C521">
            <v>24969</v>
          </cell>
        </row>
        <row r="522">
          <cell r="B522">
            <v>3</v>
          </cell>
          <cell r="C522">
            <v>25756</v>
          </cell>
        </row>
        <row r="523">
          <cell r="B523">
            <v>3</v>
          </cell>
          <cell r="C523">
            <v>27724</v>
          </cell>
        </row>
        <row r="524">
          <cell r="B524">
            <v>3</v>
          </cell>
          <cell r="C524">
            <v>27909</v>
          </cell>
        </row>
        <row r="525">
          <cell r="B525">
            <v>3</v>
          </cell>
          <cell r="C525">
            <v>28671</v>
          </cell>
        </row>
        <row r="526">
          <cell r="B526">
            <v>3</v>
          </cell>
          <cell r="C526">
            <v>28746</v>
          </cell>
        </row>
        <row r="527">
          <cell r="B527">
            <v>3</v>
          </cell>
          <cell r="C527">
            <v>29344</v>
          </cell>
          <cell r="D527">
            <v>1428.57</v>
          </cell>
          <cell r="E527">
            <v>303333</v>
          </cell>
        </row>
        <row r="528">
          <cell r="B528">
            <v>3</v>
          </cell>
          <cell r="C528">
            <v>38597</v>
          </cell>
        </row>
        <row r="529">
          <cell r="B529">
            <v>3</v>
          </cell>
          <cell r="C529">
            <v>43249</v>
          </cell>
          <cell r="D529">
            <v>1064</v>
          </cell>
          <cell r="E529">
            <v>79400</v>
          </cell>
        </row>
        <row r="530">
          <cell r="B530">
            <v>4</v>
          </cell>
          <cell r="C530">
            <v>159</v>
          </cell>
        </row>
        <row r="531">
          <cell r="B531">
            <v>4</v>
          </cell>
          <cell r="C531">
            <v>316</v>
          </cell>
        </row>
        <row r="532">
          <cell r="B532">
            <v>4</v>
          </cell>
          <cell r="C532">
            <v>1328</v>
          </cell>
        </row>
        <row r="533">
          <cell r="B533">
            <v>4</v>
          </cell>
          <cell r="C533">
            <v>1462</v>
          </cell>
        </row>
        <row r="534">
          <cell r="B534">
            <v>4</v>
          </cell>
          <cell r="C534">
            <v>2261</v>
          </cell>
        </row>
        <row r="535">
          <cell r="B535">
            <v>4</v>
          </cell>
          <cell r="C535">
            <v>2609</v>
          </cell>
        </row>
        <row r="536">
          <cell r="B536">
            <v>4</v>
          </cell>
          <cell r="C536">
            <v>2979</v>
          </cell>
          <cell r="D536">
            <v>180</v>
          </cell>
          <cell r="E536">
            <v>70000</v>
          </cell>
        </row>
        <row r="537">
          <cell r="B537">
            <v>4</v>
          </cell>
          <cell r="C537">
            <v>3478</v>
          </cell>
        </row>
        <row r="538">
          <cell r="B538">
            <v>4</v>
          </cell>
          <cell r="C538">
            <v>8319</v>
          </cell>
        </row>
        <row r="539">
          <cell r="B539">
            <v>4</v>
          </cell>
          <cell r="C539">
            <v>11330</v>
          </cell>
        </row>
        <row r="540">
          <cell r="B540">
            <v>4</v>
          </cell>
          <cell r="C540">
            <v>11451</v>
          </cell>
        </row>
        <row r="541">
          <cell r="B541">
            <v>4</v>
          </cell>
          <cell r="C541">
            <v>13030</v>
          </cell>
          <cell r="D541">
            <v>578.60927152317799</v>
          </cell>
          <cell r="E541">
            <v>198500</v>
          </cell>
        </row>
        <row r="542">
          <cell r="B542">
            <v>4</v>
          </cell>
          <cell r="C542">
            <v>15245</v>
          </cell>
        </row>
        <row r="543">
          <cell r="B543">
            <v>4</v>
          </cell>
          <cell r="C543">
            <v>18244</v>
          </cell>
        </row>
        <row r="544">
          <cell r="B544">
            <v>4</v>
          </cell>
          <cell r="C544">
            <v>18245</v>
          </cell>
        </row>
        <row r="545">
          <cell r="B545">
            <v>4</v>
          </cell>
          <cell r="C545">
            <v>19964</v>
          </cell>
        </row>
        <row r="546">
          <cell r="B546">
            <v>4</v>
          </cell>
          <cell r="C546">
            <v>20328</v>
          </cell>
          <cell r="D546">
            <v>43.28</v>
          </cell>
          <cell r="E546">
            <v>260000</v>
          </cell>
        </row>
        <row r="547">
          <cell r="B547">
            <v>4</v>
          </cell>
          <cell r="C547">
            <v>23586</v>
          </cell>
        </row>
        <row r="548">
          <cell r="B548">
            <v>4</v>
          </cell>
          <cell r="C548">
            <v>24968</v>
          </cell>
        </row>
        <row r="549">
          <cell r="B549">
            <v>4</v>
          </cell>
          <cell r="C549">
            <v>24969</v>
          </cell>
        </row>
        <row r="550">
          <cell r="B550">
            <v>4</v>
          </cell>
          <cell r="C550">
            <v>25756</v>
          </cell>
        </row>
        <row r="551">
          <cell r="B551">
            <v>4</v>
          </cell>
          <cell r="C551">
            <v>27724</v>
          </cell>
        </row>
        <row r="552">
          <cell r="B552">
            <v>4</v>
          </cell>
          <cell r="C552">
            <v>27909</v>
          </cell>
        </row>
        <row r="553">
          <cell r="B553">
            <v>4</v>
          </cell>
          <cell r="C553">
            <v>28671</v>
          </cell>
        </row>
        <row r="554">
          <cell r="B554">
            <v>4</v>
          </cell>
          <cell r="C554">
            <v>28746</v>
          </cell>
        </row>
        <row r="555">
          <cell r="B555">
            <v>4</v>
          </cell>
          <cell r="C555">
            <v>29344</v>
          </cell>
          <cell r="D555">
            <v>662.25</v>
          </cell>
          <cell r="E555">
            <v>303333</v>
          </cell>
        </row>
        <row r="556">
          <cell r="B556">
            <v>4</v>
          </cell>
          <cell r="C556">
            <v>38597</v>
          </cell>
        </row>
        <row r="557">
          <cell r="B557">
            <v>4</v>
          </cell>
          <cell r="C557">
            <v>43249</v>
          </cell>
          <cell r="D557">
            <v>493</v>
          </cell>
          <cell r="E557">
            <v>79400</v>
          </cell>
        </row>
        <row r="563">
          <cell r="B563">
            <v>1</v>
          </cell>
          <cell r="C563" t="str">
            <v>Lear Corporation/Prestice/CZ</v>
          </cell>
          <cell r="E563" t="str">
            <v>B</v>
          </cell>
          <cell r="F563" t="str">
            <v>-</v>
          </cell>
          <cell r="G563">
            <v>353000</v>
          </cell>
          <cell r="H563">
            <v>2.42</v>
          </cell>
          <cell r="J563">
            <v>2.2000000000000002</v>
          </cell>
          <cell r="K563" t="str">
            <v>D</v>
          </cell>
          <cell r="L563">
            <v>100</v>
          </cell>
          <cell r="M563">
            <v>35</v>
          </cell>
          <cell r="N563">
            <v>38.215303077867503</v>
          </cell>
          <cell r="O563">
            <v>90</v>
          </cell>
          <cell r="P563">
            <v>70000</v>
          </cell>
          <cell r="Q563" t="str">
            <v>VW</v>
          </cell>
          <cell r="R563">
            <v>2979</v>
          </cell>
        </row>
        <row r="564">
          <cell r="B564">
            <v>1</v>
          </cell>
          <cell r="C564" t="str">
            <v>Findlay Ind. GmbH/Tomaszow PL</v>
          </cell>
          <cell r="D564" t="str">
            <v>-</v>
          </cell>
          <cell r="E564" t="str">
            <v>B</v>
          </cell>
          <cell r="F564" t="str">
            <v>-</v>
          </cell>
          <cell r="G564">
            <v>1290000</v>
          </cell>
          <cell r="J564">
            <v>2</v>
          </cell>
          <cell r="K564" t="str">
            <v>D</v>
          </cell>
          <cell r="L564">
            <v>100</v>
          </cell>
          <cell r="M564">
            <v>31.05</v>
          </cell>
          <cell r="N564">
            <v>36.576899632276103</v>
          </cell>
          <cell r="O564">
            <v>2600</v>
          </cell>
          <cell r="P564">
            <v>230000</v>
          </cell>
          <cell r="Q564" t="str">
            <v>VW</v>
          </cell>
          <cell r="R564">
            <v>13030</v>
          </cell>
        </row>
        <row r="565">
          <cell r="B565">
            <v>1</v>
          </cell>
          <cell r="C565" t="str">
            <v>GRUPO ANTOLIN DEUTSCHLAND GMBH/GA Bohemia</v>
          </cell>
          <cell r="E565" t="str">
            <v>-</v>
          </cell>
          <cell r="F565" t="str">
            <v>-</v>
          </cell>
          <cell r="G565">
            <v>404250</v>
          </cell>
          <cell r="K565" t="str">
            <v>D</v>
          </cell>
          <cell r="L565">
            <v>100</v>
          </cell>
          <cell r="M565">
            <v>38.479999999999997</v>
          </cell>
          <cell r="N565">
            <v>41.837248343343902</v>
          </cell>
          <cell r="O565">
            <v>38.479999999999997</v>
          </cell>
          <cell r="P565">
            <v>260000</v>
          </cell>
          <cell r="Q565" t="str">
            <v>VW</v>
          </cell>
          <cell r="R565">
            <v>20328</v>
          </cell>
        </row>
        <row r="566">
          <cell r="B566">
            <v>1</v>
          </cell>
          <cell r="C566" t="str">
            <v>Johnson Controls Headliner GmbH/Schweighouse</v>
          </cell>
          <cell r="D566" t="str">
            <v>B</v>
          </cell>
          <cell r="G566">
            <v>385000</v>
          </cell>
          <cell r="K566" t="str">
            <v>D</v>
          </cell>
          <cell r="L566">
            <v>100</v>
          </cell>
          <cell r="M566">
            <v>41.77</v>
          </cell>
          <cell r="N566">
            <v>44.775834568573202</v>
          </cell>
          <cell r="O566">
            <v>1961</v>
          </cell>
          <cell r="P566">
            <v>303333</v>
          </cell>
          <cell r="Q566" t="str">
            <v>VW</v>
          </cell>
          <cell r="R566">
            <v>29344</v>
          </cell>
        </row>
        <row r="567">
          <cell r="B567">
            <v>1</v>
          </cell>
          <cell r="C567" t="str">
            <v>Magna Systems, S.A./Germany</v>
          </cell>
          <cell r="E567" t="str">
            <v>-</v>
          </cell>
          <cell r="F567" t="str">
            <v>-</v>
          </cell>
          <cell r="G567">
            <v>1655350</v>
          </cell>
          <cell r="K567" t="str">
            <v>D</v>
          </cell>
          <cell r="L567">
            <v>100</v>
          </cell>
          <cell r="M567">
            <v>51.1</v>
          </cell>
          <cell r="N567">
            <v>58.963275653643301</v>
          </cell>
          <cell r="O567">
            <v>1460</v>
          </cell>
          <cell r="P567">
            <v>79400</v>
          </cell>
          <cell r="Q567" t="str">
            <v>VW</v>
          </cell>
          <cell r="R567">
            <v>43249</v>
          </cell>
        </row>
        <row r="568">
          <cell r="B568">
            <v>2</v>
          </cell>
          <cell r="C568" t="str">
            <v>Lear Corporation/Prestice</v>
          </cell>
          <cell r="E568" t="str">
            <v>B</v>
          </cell>
          <cell r="F568" t="str">
            <v>-</v>
          </cell>
          <cell r="G568">
            <v>400000</v>
          </cell>
          <cell r="H568">
            <v>2.31</v>
          </cell>
          <cell r="J568">
            <v>2.1</v>
          </cell>
          <cell r="K568" t="str">
            <v>D</v>
          </cell>
          <cell r="L568">
            <v>100</v>
          </cell>
          <cell r="M568">
            <v>35</v>
          </cell>
          <cell r="N568">
            <v>38.189748408446597</v>
          </cell>
          <cell r="O568">
            <v>90</v>
          </cell>
          <cell r="P568">
            <v>70000</v>
          </cell>
          <cell r="Q568" t="str">
            <v>VW</v>
          </cell>
          <cell r="R568">
            <v>2979</v>
          </cell>
        </row>
        <row r="569">
          <cell r="B569">
            <v>2</v>
          </cell>
          <cell r="C569" t="str">
            <v>Findlay Ind. GmbH/Tomaszow PL</v>
          </cell>
          <cell r="D569" t="str">
            <v>-</v>
          </cell>
          <cell r="E569" t="str">
            <v>B</v>
          </cell>
          <cell r="F569" t="str">
            <v>-</v>
          </cell>
          <cell r="G569">
            <v>1640000</v>
          </cell>
          <cell r="J569">
            <v>2</v>
          </cell>
          <cell r="K569" t="str">
            <v>D</v>
          </cell>
          <cell r="L569">
            <v>99.983725062048194</v>
          </cell>
          <cell r="M569">
            <v>30.97</v>
          </cell>
          <cell r="N569">
            <v>36.4721093718207</v>
          </cell>
          <cell r="O569">
            <v>588.94230769230705</v>
          </cell>
          <cell r="P569">
            <v>195000</v>
          </cell>
          <cell r="Q569" t="str">
            <v>VW</v>
          </cell>
          <cell r="R569">
            <v>13030</v>
          </cell>
        </row>
        <row r="570">
          <cell r="B570">
            <v>2</v>
          </cell>
          <cell r="C570" t="str">
            <v>GRUPO ANTOLIN DEUTSCHLAND GMBH/GA Bohemia</v>
          </cell>
          <cell r="E570" t="str">
            <v>-</v>
          </cell>
          <cell r="F570" t="str">
            <v>-</v>
          </cell>
          <cell r="G570">
            <v>400250</v>
          </cell>
          <cell r="K570" t="str">
            <v>D</v>
          </cell>
          <cell r="L570">
            <v>100</v>
          </cell>
          <cell r="M570">
            <v>37.979999999999997</v>
          </cell>
          <cell r="N570">
            <v>41.310913862178403</v>
          </cell>
          <cell r="O570">
            <v>37.979999999999997</v>
          </cell>
          <cell r="P570">
            <v>260000</v>
          </cell>
          <cell r="Q570" t="str">
            <v>VW</v>
          </cell>
          <cell r="R570">
            <v>20328</v>
          </cell>
        </row>
        <row r="571">
          <cell r="B571">
            <v>2</v>
          </cell>
          <cell r="C571" t="str">
            <v>Johnson Controls Headliner GmbH/</v>
          </cell>
          <cell r="D571" t="str">
            <v>B</v>
          </cell>
          <cell r="E571" t="str">
            <v>-</v>
          </cell>
          <cell r="F571" t="str">
            <v>B</v>
          </cell>
          <cell r="G571">
            <v>375000</v>
          </cell>
          <cell r="K571" t="str">
            <v>D</v>
          </cell>
          <cell r="L571">
            <v>100</v>
          </cell>
          <cell r="M571">
            <v>37.6</v>
          </cell>
          <cell r="N571">
            <v>40.590000526222902</v>
          </cell>
          <cell r="O571">
            <v>961.54</v>
          </cell>
          <cell r="P571">
            <v>325000</v>
          </cell>
          <cell r="Q571" t="str">
            <v>VW</v>
          </cell>
          <cell r="R571">
            <v>29344</v>
          </cell>
        </row>
        <row r="572">
          <cell r="B572">
            <v>2</v>
          </cell>
          <cell r="C572" t="str">
            <v>Magna Systems, S.A./Germany</v>
          </cell>
          <cell r="E572" t="str">
            <v>-</v>
          </cell>
          <cell r="F572" t="str">
            <v>-</v>
          </cell>
          <cell r="G572">
            <v>1520350</v>
          </cell>
          <cell r="K572" t="str">
            <v>D</v>
          </cell>
          <cell r="L572">
            <v>100</v>
          </cell>
          <cell r="M572">
            <v>51.1</v>
          </cell>
          <cell r="N572">
            <v>58.973284960600999</v>
          </cell>
          <cell r="O572">
            <v>716</v>
          </cell>
          <cell r="P572">
            <v>79400</v>
          </cell>
          <cell r="Q572" t="str">
            <v>VW</v>
          </cell>
          <cell r="R572">
            <v>43249</v>
          </cell>
        </row>
        <row r="573">
          <cell r="B573">
            <v>3</v>
          </cell>
          <cell r="C573" t="str">
            <v>Lear Corporation/Prestice</v>
          </cell>
          <cell r="E573" t="str">
            <v>B</v>
          </cell>
          <cell r="F573" t="str">
            <v>-</v>
          </cell>
          <cell r="G573">
            <v>535500</v>
          </cell>
          <cell r="H573">
            <v>2.64</v>
          </cell>
          <cell r="J573">
            <v>2.4</v>
          </cell>
          <cell r="K573" t="str">
            <v>D</v>
          </cell>
          <cell r="L573">
            <v>100</v>
          </cell>
          <cell r="M573">
            <v>38.5</v>
          </cell>
          <cell r="N573">
            <v>41.885913883596999</v>
          </cell>
          <cell r="O573">
            <v>180</v>
          </cell>
          <cell r="P573">
            <v>70000</v>
          </cell>
          <cell r="Q573" t="str">
            <v>VW</v>
          </cell>
          <cell r="R573">
            <v>2979</v>
          </cell>
        </row>
        <row r="574">
          <cell r="B574">
            <v>3</v>
          </cell>
          <cell r="C574" t="str">
            <v>Findlay Ind. GmbH/Tomaszow PL</v>
          </cell>
          <cell r="D574" t="str">
            <v>-</v>
          </cell>
          <cell r="E574" t="str">
            <v>B</v>
          </cell>
          <cell r="F574" t="str">
            <v>-</v>
          </cell>
          <cell r="G574">
            <v>1110000</v>
          </cell>
          <cell r="J574">
            <v>1.9</v>
          </cell>
          <cell r="K574" t="str">
            <v>D</v>
          </cell>
          <cell r="L574">
            <v>100</v>
          </cell>
          <cell r="M574">
            <v>32.659999999999997</v>
          </cell>
          <cell r="N574">
            <v>38.371135142490502</v>
          </cell>
          <cell r="O574">
            <v>619.28571428571399</v>
          </cell>
          <cell r="P574">
            <v>198500</v>
          </cell>
          <cell r="Q574" t="str">
            <v>VW</v>
          </cell>
          <cell r="R574">
            <v>13030</v>
          </cell>
        </row>
        <row r="575">
          <cell r="B575">
            <v>3</v>
          </cell>
          <cell r="C575" t="str">
            <v>GRUPO ANTOLIN DEUTSCHLAND GMBH/GA Bohemia</v>
          </cell>
          <cell r="E575" t="str">
            <v>-</v>
          </cell>
          <cell r="F575" t="str">
            <v>-</v>
          </cell>
          <cell r="G575">
            <v>511250</v>
          </cell>
          <cell r="K575" t="str">
            <v>D</v>
          </cell>
          <cell r="L575">
            <v>100</v>
          </cell>
          <cell r="M575">
            <v>43.48</v>
          </cell>
          <cell r="N575">
            <v>47.0072279071575</v>
          </cell>
          <cell r="O575">
            <v>43.48</v>
          </cell>
          <cell r="P575">
            <v>260000</v>
          </cell>
          <cell r="Q575" t="str">
            <v>VW</v>
          </cell>
          <cell r="R575">
            <v>20328</v>
          </cell>
        </row>
        <row r="576">
          <cell r="B576">
            <v>3</v>
          </cell>
          <cell r="C576" t="str">
            <v>Johnson Controls Headliner GmbH/</v>
          </cell>
          <cell r="D576" t="str">
            <v>B</v>
          </cell>
          <cell r="E576" t="str">
            <v>-</v>
          </cell>
          <cell r="F576" t="str">
            <v>B</v>
          </cell>
          <cell r="G576">
            <v>480000</v>
          </cell>
          <cell r="K576" t="str">
            <v>D</v>
          </cell>
          <cell r="L576">
            <v>100</v>
          </cell>
          <cell r="M576">
            <v>44.75</v>
          </cell>
          <cell r="N576">
            <v>47.897788655184399</v>
          </cell>
          <cell r="O576">
            <v>1428.57</v>
          </cell>
          <cell r="P576">
            <v>303333</v>
          </cell>
          <cell r="Q576" t="str">
            <v>VW</v>
          </cell>
          <cell r="R576">
            <v>29344</v>
          </cell>
        </row>
        <row r="577">
          <cell r="B577">
            <v>3</v>
          </cell>
          <cell r="C577" t="str">
            <v>Magna Systems, S.A./Germany</v>
          </cell>
          <cell r="E577" t="str">
            <v>-</v>
          </cell>
          <cell r="F577" t="str">
            <v>-</v>
          </cell>
          <cell r="G577">
            <v>1730517</v>
          </cell>
          <cell r="K577" t="str">
            <v>D</v>
          </cell>
          <cell r="L577">
            <v>100</v>
          </cell>
          <cell r="M577">
            <v>53.43</v>
          </cell>
          <cell r="N577">
            <v>61.303322188095301</v>
          </cell>
          <cell r="O577">
            <v>1064</v>
          </cell>
          <cell r="P577">
            <v>79400</v>
          </cell>
          <cell r="Q577" t="str">
            <v>VW</v>
          </cell>
          <cell r="R577">
            <v>43249</v>
          </cell>
        </row>
        <row r="578">
          <cell r="B578">
            <v>4</v>
          </cell>
          <cell r="C578" t="str">
            <v>Lear Corporation/Prestice</v>
          </cell>
          <cell r="E578" t="str">
            <v>B</v>
          </cell>
          <cell r="F578" t="str">
            <v>-</v>
          </cell>
          <cell r="G578">
            <v>691500</v>
          </cell>
          <cell r="H578">
            <v>2.5299999999999998</v>
          </cell>
          <cell r="J578">
            <v>2.2999999999999998</v>
          </cell>
          <cell r="K578" t="str">
            <v>D</v>
          </cell>
          <cell r="L578">
            <v>100</v>
          </cell>
          <cell r="M578">
            <v>38.5</v>
          </cell>
          <cell r="N578">
            <v>41.805715421144697</v>
          </cell>
          <cell r="O578">
            <v>180</v>
          </cell>
          <cell r="P578">
            <v>70000</v>
          </cell>
          <cell r="Q578" t="str">
            <v>VW</v>
          </cell>
          <cell r="R578">
            <v>2979</v>
          </cell>
        </row>
        <row r="579">
          <cell r="B579">
            <v>4</v>
          </cell>
          <cell r="C579" t="str">
            <v>Findlay Ind. GmbH/Tomaszow PL</v>
          </cell>
          <cell r="D579" t="str">
            <v>-</v>
          </cell>
          <cell r="E579" t="str">
            <v>B</v>
          </cell>
          <cell r="F579" t="str">
            <v>-</v>
          </cell>
          <cell r="G579">
            <v>390000</v>
          </cell>
          <cell r="J579">
            <v>1.9</v>
          </cell>
          <cell r="K579" t="str">
            <v>D</v>
          </cell>
          <cell r="L579">
            <v>100</v>
          </cell>
          <cell r="M579">
            <v>32.57</v>
          </cell>
          <cell r="N579">
            <v>38.197487911355402</v>
          </cell>
          <cell r="O579">
            <v>578.60927152317799</v>
          </cell>
          <cell r="P579">
            <v>198500</v>
          </cell>
          <cell r="Q579" t="str">
            <v>VW</v>
          </cell>
          <cell r="R579">
            <v>13030</v>
          </cell>
        </row>
        <row r="580">
          <cell r="B580">
            <v>4</v>
          </cell>
          <cell r="C580" t="str">
            <v>GRUPO ANTOLIN DEUTSCHLAND GMBH/GA Bohemia</v>
          </cell>
          <cell r="E580" t="str">
            <v>-</v>
          </cell>
          <cell r="F580" t="str">
            <v>-</v>
          </cell>
          <cell r="G580">
            <v>505750</v>
          </cell>
          <cell r="K580" t="str">
            <v>D</v>
          </cell>
          <cell r="L580">
            <v>100</v>
          </cell>
          <cell r="M580">
            <v>43.28</v>
          </cell>
          <cell r="N580">
            <v>46.726916220944702</v>
          </cell>
          <cell r="O580">
            <v>43.28</v>
          </cell>
          <cell r="P580">
            <v>260000</v>
          </cell>
          <cell r="Q580" t="str">
            <v>VW</v>
          </cell>
          <cell r="R580">
            <v>20328</v>
          </cell>
        </row>
        <row r="581">
          <cell r="B581">
            <v>4</v>
          </cell>
          <cell r="C581" t="str">
            <v>Johnson Controls Headliner GmbH/</v>
          </cell>
          <cell r="D581" t="str">
            <v>B</v>
          </cell>
          <cell r="E581" t="str">
            <v>-</v>
          </cell>
          <cell r="F581" t="str">
            <v>B</v>
          </cell>
          <cell r="G581">
            <v>485000</v>
          </cell>
          <cell r="K581" t="str">
            <v>D</v>
          </cell>
          <cell r="L581">
            <v>100</v>
          </cell>
          <cell r="M581">
            <v>44.75</v>
          </cell>
          <cell r="N581">
            <v>47.837005315337798</v>
          </cell>
          <cell r="O581">
            <v>662.25</v>
          </cell>
          <cell r="P581">
            <v>303333</v>
          </cell>
          <cell r="Q581" t="str">
            <v>VW</v>
          </cell>
          <cell r="R581">
            <v>29344</v>
          </cell>
        </row>
        <row r="582">
          <cell r="B582">
            <v>4</v>
          </cell>
          <cell r="C582" t="str">
            <v>Magna Systems, S.A./Germany</v>
          </cell>
          <cell r="E582" t="str">
            <v>-</v>
          </cell>
          <cell r="F582" t="str">
            <v>-</v>
          </cell>
          <cell r="G582">
            <v>1140201</v>
          </cell>
          <cell r="K582" t="str">
            <v>D</v>
          </cell>
          <cell r="L582">
            <v>100</v>
          </cell>
          <cell r="M582">
            <v>53.43</v>
          </cell>
          <cell r="N582">
            <v>61.303265017078999</v>
          </cell>
          <cell r="O582">
            <v>493</v>
          </cell>
          <cell r="P582">
            <v>79400</v>
          </cell>
          <cell r="Q582" t="str">
            <v>VW</v>
          </cell>
          <cell r="R582">
            <v>43249</v>
          </cell>
        </row>
        <row r="588">
          <cell r="B588">
            <v>1</v>
          </cell>
          <cell r="C588">
            <v>2979</v>
          </cell>
          <cell r="D588" t="str">
            <v>Lear Corporation/Prestice/CZ</v>
          </cell>
          <cell r="E588">
            <v>2004</v>
          </cell>
          <cell r="F588">
            <v>2</v>
          </cell>
          <cell r="G588">
            <v>2005</v>
          </cell>
          <cell r="H588">
            <v>2</v>
          </cell>
          <cell r="I588">
            <v>2006</v>
          </cell>
          <cell r="J588">
            <v>1</v>
          </cell>
          <cell r="K588">
            <v>2007</v>
          </cell>
          <cell r="L588">
            <v>1</v>
          </cell>
          <cell r="M588">
            <v>2008</v>
          </cell>
          <cell r="N588">
            <v>0</v>
          </cell>
          <cell r="O588">
            <v>2009</v>
          </cell>
          <cell r="P588">
            <v>0</v>
          </cell>
          <cell r="Q588">
            <v>2010</v>
          </cell>
          <cell r="S588">
            <v>2011</v>
          </cell>
          <cell r="U588">
            <v>353000</v>
          </cell>
          <cell r="V588">
            <v>23227485.073098999</v>
          </cell>
          <cell r="W588">
            <v>74590</v>
          </cell>
        </row>
        <row r="589">
          <cell r="B589">
            <v>1</v>
          </cell>
          <cell r="C589">
            <v>13030</v>
          </cell>
          <cell r="D589" t="str">
            <v>Findlay Ind. GmbH/Tomaszow PL</v>
          </cell>
          <cell r="E589">
            <v>2004</v>
          </cell>
          <cell r="F589">
            <v>0</v>
          </cell>
          <cell r="G589">
            <v>2005</v>
          </cell>
          <cell r="H589">
            <v>1</v>
          </cell>
          <cell r="I589">
            <v>2006</v>
          </cell>
          <cell r="J589">
            <v>1</v>
          </cell>
          <cell r="K589">
            <v>2007</v>
          </cell>
          <cell r="L589">
            <v>1</v>
          </cell>
          <cell r="M589">
            <v>2008</v>
          </cell>
          <cell r="N589">
            <v>1</v>
          </cell>
          <cell r="O589">
            <v>2009</v>
          </cell>
          <cell r="P589">
            <v>0</v>
          </cell>
          <cell r="Q589">
            <v>2010</v>
          </cell>
          <cell r="S589">
            <v>2011</v>
          </cell>
          <cell r="U589">
            <v>1290000</v>
          </cell>
          <cell r="V589">
            <v>24149199.6378497</v>
          </cell>
          <cell r="W589">
            <v>362600</v>
          </cell>
        </row>
        <row r="590">
          <cell r="B590">
            <v>1</v>
          </cell>
          <cell r="C590">
            <v>20328</v>
          </cell>
          <cell r="D590" t="str">
            <v>GRUPO ANTOLIN DEUTSCHLAND GMBH/GA Bohemia</v>
          </cell>
          <cell r="E590">
            <v>2004</v>
          </cell>
          <cell r="F590">
            <v>1</v>
          </cell>
          <cell r="G590">
            <v>2005</v>
          </cell>
          <cell r="H590">
            <v>2.5</v>
          </cell>
          <cell r="I590">
            <v>2006</v>
          </cell>
          <cell r="J590">
            <v>2.5</v>
          </cell>
          <cell r="K590">
            <v>2007</v>
          </cell>
          <cell r="L590">
            <v>1.5</v>
          </cell>
          <cell r="M590">
            <v>2008</v>
          </cell>
          <cell r="N590">
            <v>1</v>
          </cell>
          <cell r="O590">
            <v>2009</v>
          </cell>
          <cell r="P590">
            <v>0.5</v>
          </cell>
          <cell r="Q590">
            <v>2010</v>
          </cell>
          <cell r="S590">
            <v>2011</v>
          </cell>
          <cell r="U590">
            <v>404250</v>
          </cell>
          <cell r="V590">
            <v>25496542.762023501</v>
          </cell>
          <cell r="W590">
            <v>261962.48</v>
          </cell>
        </row>
        <row r="591">
          <cell r="B591">
            <v>1</v>
          </cell>
          <cell r="C591">
            <v>29344</v>
          </cell>
          <cell r="D591" t="str">
            <v>Johnson Controls Headliner GmbH/Schweighouse</v>
          </cell>
          <cell r="E591">
            <v>2004</v>
          </cell>
          <cell r="F591">
            <v>0</v>
          </cell>
          <cell r="G591">
            <v>2005</v>
          </cell>
          <cell r="H591">
            <v>1</v>
          </cell>
          <cell r="I591">
            <v>2006</v>
          </cell>
          <cell r="J591">
            <v>1.5</v>
          </cell>
          <cell r="K591">
            <v>2007</v>
          </cell>
          <cell r="L591">
            <v>1</v>
          </cell>
          <cell r="M591">
            <v>2008</v>
          </cell>
          <cell r="N591">
            <v>0</v>
          </cell>
          <cell r="O591">
            <v>2009</v>
          </cell>
          <cell r="P591">
            <v>0</v>
          </cell>
          <cell r="Q591">
            <v>2010</v>
          </cell>
          <cell r="S591">
            <v>2011</v>
          </cell>
          <cell r="U591">
            <v>385000</v>
          </cell>
          <cell r="V591">
            <v>28132918.709421199</v>
          </cell>
          <cell r="W591">
            <v>403344</v>
          </cell>
        </row>
        <row r="592">
          <cell r="B592">
            <v>1</v>
          </cell>
          <cell r="C592">
            <v>43249</v>
          </cell>
          <cell r="D592" t="str">
            <v>Magna Systems, S.A./Germany</v>
          </cell>
          <cell r="E592">
            <v>2004</v>
          </cell>
          <cell r="F592">
            <v>2</v>
          </cell>
          <cell r="G592">
            <v>2005</v>
          </cell>
          <cell r="H592">
            <v>1.5</v>
          </cell>
          <cell r="I592">
            <v>2006</v>
          </cell>
          <cell r="J592">
            <v>1.5</v>
          </cell>
          <cell r="K592">
            <v>2007</v>
          </cell>
          <cell r="L592">
            <v>1.5</v>
          </cell>
          <cell r="M592">
            <v>2008</v>
          </cell>
          <cell r="N592">
            <v>0</v>
          </cell>
          <cell r="O592">
            <v>2009</v>
          </cell>
          <cell r="P592">
            <v>0</v>
          </cell>
          <cell r="Q592">
            <v>2010</v>
          </cell>
          <cell r="S592">
            <v>2011</v>
          </cell>
          <cell r="U592">
            <v>1655350</v>
          </cell>
          <cell r="V592">
            <v>37167477.814002402</v>
          </cell>
          <cell r="W592">
            <v>153860</v>
          </cell>
        </row>
        <row r="593">
          <cell r="B593">
            <v>2</v>
          </cell>
          <cell r="C593">
            <v>2979</v>
          </cell>
          <cell r="D593" t="str">
            <v>Lear Corporation/Prestice</v>
          </cell>
          <cell r="E593">
            <v>2004</v>
          </cell>
          <cell r="F593">
            <v>2</v>
          </cell>
          <cell r="G593">
            <v>2005</v>
          </cell>
          <cell r="H593">
            <v>2</v>
          </cell>
          <cell r="I593">
            <v>2006</v>
          </cell>
          <cell r="J593">
            <v>1</v>
          </cell>
          <cell r="K593">
            <v>2007</v>
          </cell>
          <cell r="L593">
            <v>1</v>
          </cell>
          <cell r="M593">
            <v>2008</v>
          </cell>
          <cell r="N593">
            <v>0</v>
          </cell>
          <cell r="O593">
            <v>2009</v>
          </cell>
          <cell r="P593">
            <v>0</v>
          </cell>
          <cell r="Q593">
            <v>2010</v>
          </cell>
          <cell r="S593">
            <v>2011</v>
          </cell>
          <cell r="U593">
            <v>400000</v>
          </cell>
          <cell r="V593">
            <v>53585156.053330697</v>
          </cell>
          <cell r="W593">
            <v>79360</v>
          </cell>
        </row>
        <row r="594">
          <cell r="B594">
            <v>2</v>
          </cell>
          <cell r="C594">
            <v>13030</v>
          </cell>
          <cell r="D594" t="str">
            <v>Findlay Ind. GmbH/Tomaszow PL</v>
          </cell>
          <cell r="E594">
            <v>2004</v>
          </cell>
          <cell r="F594">
            <v>0</v>
          </cell>
          <cell r="G594">
            <v>2005</v>
          </cell>
          <cell r="H594">
            <v>1</v>
          </cell>
          <cell r="I594">
            <v>2006</v>
          </cell>
          <cell r="J594">
            <v>1</v>
          </cell>
          <cell r="K594">
            <v>2007</v>
          </cell>
          <cell r="L594">
            <v>1</v>
          </cell>
          <cell r="M594">
            <v>2008</v>
          </cell>
          <cell r="N594">
            <v>1</v>
          </cell>
          <cell r="O594">
            <v>2009</v>
          </cell>
          <cell r="P594">
            <v>0</v>
          </cell>
          <cell r="Q594">
            <v>2010</v>
          </cell>
          <cell r="S594">
            <v>2011</v>
          </cell>
          <cell r="U594">
            <v>1640000</v>
          </cell>
          <cell r="V594">
            <v>54023347.748526797</v>
          </cell>
          <cell r="W594">
            <v>256250</v>
          </cell>
        </row>
        <row r="595">
          <cell r="B595">
            <v>2</v>
          </cell>
          <cell r="C595">
            <v>20328</v>
          </cell>
          <cell r="D595" t="str">
            <v>GRUPO ANTOLIN DEUTSCHLAND GMBH/GA Bohemia</v>
          </cell>
          <cell r="E595">
            <v>2004</v>
          </cell>
          <cell r="F595">
            <v>1</v>
          </cell>
          <cell r="G595">
            <v>2005</v>
          </cell>
          <cell r="H595">
            <v>2.5</v>
          </cell>
          <cell r="I595">
            <v>2006</v>
          </cell>
          <cell r="J595">
            <v>2.5</v>
          </cell>
          <cell r="K595">
            <v>2007</v>
          </cell>
          <cell r="L595">
            <v>1.5</v>
          </cell>
          <cell r="M595">
            <v>2008</v>
          </cell>
          <cell r="N595">
            <v>1</v>
          </cell>
          <cell r="O595">
            <v>2009</v>
          </cell>
          <cell r="P595">
            <v>0.5</v>
          </cell>
          <cell r="Q595">
            <v>2010</v>
          </cell>
          <cell r="S595">
            <v>2011</v>
          </cell>
          <cell r="U595">
            <v>400250</v>
          </cell>
          <cell r="V595">
            <v>57778140.743202798</v>
          </cell>
          <cell r="W595">
            <v>263949.92</v>
          </cell>
        </row>
        <row r="596">
          <cell r="B596">
            <v>2</v>
          </cell>
          <cell r="C596">
            <v>29344</v>
          </cell>
          <cell r="D596" t="str">
            <v>Johnson Controls Headliner GmbH/</v>
          </cell>
          <cell r="E596">
            <v>2004</v>
          </cell>
          <cell r="F596">
            <v>0</v>
          </cell>
          <cell r="G596">
            <v>2005</v>
          </cell>
          <cell r="H596">
            <v>1</v>
          </cell>
          <cell r="I596">
            <v>2006</v>
          </cell>
          <cell r="J596">
            <v>1.5</v>
          </cell>
          <cell r="K596">
            <v>2007</v>
          </cell>
          <cell r="L596">
            <v>1</v>
          </cell>
          <cell r="M596">
            <v>2008</v>
          </cell>
          <cell r="N596">
            <v>0</v>
          </cell>
          <cell r="O596">
            <v>2009</v>
          </cell>
          <cell r="P596">
            <v>0</v>
          </cell>
          <cell r="Q596">
            <v>2010</v>
          </cell>
          <cell r="S596">
            <v>2011</v>
          </cell>
          <cell r="U596">
            <v>375000</v>
          </cell>
          <cell r="V596">
            <v>58551376.549509898</v>
          </cell>
          <cell r="W596">
            <v>425000.16</v>
          </cell>
        </row>
        <row r="597">
          <cell r="B597">
            <v>2</v>
          </cell>
          <cell r="C597">
            <v>43249</v>
          </cell>
          <cell r="D597" t="str">
            <v>Magna Systems, S.A./Germany</v>
          </cell>
          <cell r="E597">
            <v>2004</v>
          </cell>
          <cell r="F597">
            <v>2</v>
          </cell>
          <cell r="G597">
            <v>2005</v>
          </cell>
          <cell r="H597">
            <v>1.5</v>
          </cell>
          <cell r="I597">
            <v>2006</v>
          </cell>
          <cell r="J597">
            <v>1.5</v>
          </cell>
          <cell r="K597">
            <v>2007</v>
          </cell>
          <cell r="L597">
            <v>1.5</v>
          </cell>
          <cell r="M597">
            <v>2008</v>
          </cell>
          <cell r="N597">
            <v>0</v>
          </cell>
          <cell r="O597">
            <v>2009</v>
          </cell>
          <cell r="P597">
            <v>0</v>
          </cell>
          <cell r="Q597">
            <v>2010</v>
          </cell>
          <cell r="S597">
            <v>2011</v>
          </cell>
          <cell r="U597">
            <v>1520350</v>
          </cell>
          <cell r="V597">
            <v>83911159.504289702</v>
          </cell>
          <cell r="W597">
            <v>153864</v>
          </cell>
        </row>
        <row r="598">
          <cell r="B598">
            <v>3</v>
          </cell>
          <cell r="C598">
            <v>2979</v>
          </cell>
          <cell r="D598" t="str">
            <v>Lear Corporation/Prestice</v>
          </cell>
          <cell r="E598">
            <v>2004</v>
          </cell>
          <cell r="F598">
            <v>2</v>
          </cell>
          <cell r="G598">
            <v>2005</v>
          </cell>
          <cell r="H598">
            <v>2</v>
          </cell>
          <cell r="I598">
            <v>2006</v>
          </cell>
          <cell r="J598">
            <v>1</v>
          </cell>
          <cell r="K598">
            <v>2007</v>
          </cell>
          <cell r="L598">
            <v>1</v>
          </cell>
          <cell r="M598">
            <v>2008</v>
          </cell>
          <cell r="N598">
            <v>0</v>
          </cell>
          <cell r="O598">
            <v>2009</v>
          </cell>
          <cell r="P598">
            <v>0</v>
          </cell>
          <cell r="Q598">
            <v>2010</v>
          </cell>
          <cell r="S598">
            <v>2011</v>
          </cell>
          <cell r="U598">
            <v>535500</v>
          </cell>
          <cell r="V598">
            <v>4745218.9837559499</v>
          </cell>
          <cell r="W598">
            <v>82600</v>
          </cell>
        </row>
        <row r="599">
          <cell r="B599">
            <v>3</v>
          </cell>
          <cell r="C599">
            <v>13030</v>
          </cell>
          <cell r="D599" t="str">
            <v>Findlay Ind. GmbH/Tomaszow PL</v>
          </cell>
          <cell r="E599">
            <v>2004</v>
          </cell>
          <cell r="F599">
            <v>0</v>
          </cell>
          <cell r="G599">
            <v>2005</v>
          </cell>
          <cell r="H599">
            <v>1</v>
          </cell>
          <cell r="I599">
            <v>2006</v>
          </cell>
          <cell r="J599">
            <v>1</v>
          </cell>
          <cell r="K599">
            <v>2007</v>
          </cell>
          <cell r="L599">
            <v>1</v>
          </cell>
          <cell r="M599">
            <v>2008</v>
          </cell>
          <cell r="N599">
            <v>1</v>
          </cell>
          <cell r="O599">
            <v>2009</v>
          </cell>
          <cell r="P599">
            <v>0</v>
          </cell>
          <cell r="Q599">
            <v>2010</v>
          </cell>
          <cell r="S599">
            <v>2011</v>
          </cell>
          <cell r="U599">
            <v>1110000</v>
          </cell>
          <cell r="V599">
            <v>5311237.3369447999</v>
          </cell>
          <cell r="W599">
            <v>241850</v>
          </cell>
        </row>
        <row r="600">
          <cell r="B600">
            <v>3</v>
          </cell>
          <cell r="C600">
            <v>20328</v>
          </cell>
          <cell r="D600" t="str">
            <v>GRUPO ANTOLIN DEUTSCHLAND GMBH/GA Bohemia</v>
          </cell>
          <cell r="E600">
            <v>2004</v>
          </cell>
          <cell r="F600">
            <v>1</v>
          </cell>
          <cell r="G600">
            <v>2005</v>
          </cell>
          <cell r="H600">
            <v>2.5</v>
          </cell>
          <cell r="I600">
            <v>2006</v>
          </cell>
          <cell r="J600">
            <v>2.5</v>
          </cell>
          <cell r="K600">
            <v>2007</v>
          </cell>
          <cell r="L600">
            <v>1.5</v>
          </cell>
          <cell r="M600">
            <v>2008</v>
          </cell>
          <cell r="N600">
            <v>1</v>
          </cell>
          <cell r="O600">
            <v>2009</v>
          </cell>
          <cell r="P600">
            <v>0.5</v>
          </cell>
          <cell r="Q600">
            <v>2010</v>
          </cell>
          <cell r="S600">
            <v>2011</v>
          </cell>
          <cell r="U600">
            <v>511250</v>
          </cell>
          <cell r="V600">
            <v>5386499.66855992</v>
          </cell>
          <cell r="W600">
            <v>263043.59999999998</v>
          </cell>
        </row>
        <row r="601">
          <cell r="B601">
            <v>3</v>
          </cell>
          <cell r="C601">
            <v>29344</v>
          </cell>
          <cell r="D601" t="str">
            <v>Johnson Controls Headliner GmbH/</v>
          </cell>
          <cell r="E601">
            <v>2004</v>
          </cell>
          <cell r="F601">
            <v>0</v>
          </cell>
          <cell r="G601">
            <v>2005</v>
          </cell>
          <cell r="H601">
            <v>1</v>
          </cell>
          <cell r="I601">
            <v>2006</v>
          </cell>
          <cell r="J601">
            <v>1.5</v>
          </cell>
          <cell r="K601">
            <v>2007</v>
          </cell>
          <cell r="L601">
            <v>1</v>
          </cell>
          <cell r="M601">
            <v>2008</v>
          </cell>
          <cell r="N601">
            <v>0</v>
          </cell>
          <cell r="O601">
            <v>2009</v>
          </cell>
          <cell r="P601">
            <v>0</v>
          </cell>
          <cell r="Q601">
            <v>2010</v>
          </cell>
          <cell r="S601">
            <v>2011</v>
          </cell>
          <cell r="U601">
            <v>480000</v>
          </cell>
          <cell r="V601">
            <v>5727093.2149389703</v>
          </cell>
          <cell r="W601">
            <v>403332.9</v>
          </cell>
        </row>
        <row r="602">
          <cell r="B602">
            <v>3</v>
          </cell>
          <cell r="C602">
            <v>43249</v>
          </cell>
          <cell r="D602" t="str">
            <v>Magna Systems, S.A./Germany</v>
          </cell>
          <cell r="E602">
            <v>2004</v>
          </cell>
          <cell r="F602">
            <v>2</v>
          </cell>
          <cell r="G602">
            <v>2005</v>
          </cell>
          <cell r="H602">
            <v>1.5</v>
          </cell>
          <cell r="I602">
            <v>2006</v>
          </cell>
          <cell r="J602">
            <v>1.5</v>
          </cell>
          <cell r="K602">
            <v>2007</v>
          </cell>
          <cell r="L602">
            <v>1.5</v>
          </cell>
          <cell r="M602">
            <v>2008</v>
          </cell>
          <cell r="N602">
            <v>0</v>
          </cell>
          <cell r="O602">
            <v>2009</v>
          </cell>
          <cell r="P602">
            <v>0</v>
          </cell>
          <cell r="Q602">
            <v>2010</v>
          </cell>
          <cell r="S602">
            <v>2011</v>
          </cell>
          <cell r="U602">
            <v>1730517</v>
          </cell>
          <cell r="V602">
            <v>8041101.6179938996</v>
          </cell>
          <cell r="W602">
            <v>153880</v>
          </cell>
        </row>
        <row r="603">
          <cell r="B603">
            <v>4</v>
          </cell>
          <cell r="C603">
            <v>2979</v>
          </cell>
          <cell r="D603" t="str">
            <v>Lear Corporation/Prestice</v>
          </cell>
          <cell r="E603">
            <v>2004</v>
          </cell>
          <cell r="F603">
            <v>2</v>
          </cell>
          <cell r="G603">
            <v>2005</v>
          </cell>
          <cell r="H603">
            <v>2</v>
          </cell>
          <cell r="I603">
            <v>2006</v>
          </cell>
          <cell r="J603">
            <v>1</v>
          </cell>
          <cell r="K603">
            <v>2007</v>
          </cell>
          <cell r="L603">
            <v>1</v>
          </cell>
          <cell r="M603">
            <v>2008</v>
          </cell>
          <cell r="N603">
            <v>0</v>
          </cell>
          <cell r="O603">
            <v>2009</v>
          </cell>
          <cell r="P603">
            <v>0</v>
          </cell>
          <cell r="Q603">
            <v>2010</v>
          </cell>
          <cell r="S603">
            <v>2011</v>
          </cell>
          <cell r="U603">
            <v>691500</v>
          </cell>
          <cell r="V603">
            <v>10327817.9844018</v>
          </cell>
          <cell r="W603">
            <v>97180</v>
          </cell>
        </row>
        <row r="604">
          <cell r="B604">
            <v>4</v>
          </cell>
          <cell r="C604">
            <v>13030</v>
          </cell>
          <cell r="D604" t="str">
            <v>Findlay Ind. GmbH/Tomaszow PL</v>
          </cell>
          <cell r="E604">
            <v>2004</v>
          </cell>
          <cell r="F604">
            <v>0</v>
          </cell>
          <cell r="G604">
            <v>2005</v>
          </cell>
          <cell r="H604">
            <v>1</v>
          </cell>
          <cell r="I604">
            <v>2006</v>
          </cell>
          <cell r="J604">
            <v>1</v>
          </cell>
          <cell r="K604">
            <v>2007</v>
          </cell>
          <cell r="L604">
            <v>1</v>
          </cell>
          <cell r="M604">
            <v>2008</v>
          </cell>
          <cell r="N604">
            <v>1</v>
          </cell>
          <cell r="O604">
            <v>2009</v>
          </cell>
          <cell r="P604">
            <v>0</v>
          </cell>
          <cell r="Q604">
            <v>2010</v>
          </cell>
          <cell r="S604">
            <v>2011</v>
          </cell>
          <cell r="U604">
            <v>390000</v>
          </cell>
          <cell r="V604">
            <v>9601289.5103643909</v>
          </cell>
          <cell r="W604">
            <v>285870</v>
          </cell>
        </row>
        <row r="605">
          <cell r="B605">
            <v>4</v>
          </cell>
          <cell r="C605">
            <v>20328</v>
          </cell>
          <cell r="D605" t="str">
            <v>GRUPO ANTOLIN DEUTSCHLAND GMBH/GA Bohemia</v>
          </cell>
          <cell r="E605">
            <v>2004</v>
          </cell>
          <cell r="F605">
            <v>1</v>
          </cell>
          <cell r="G605">
            <v>2005</v>
          </cell>
          <cell r="H605">
            <v>2.5</v>
          </cell>
          <cell r="I605">
            <v>2006</v>
          </cell>
          <cell r="J605">
            <v>2.5</v>
          </cell>
          <cell r="K605">
            <v>2007</v>
          </cell>
          <cell r="L605">
            <v>1.5</v>
          </cell>
          <cell r="M605">
            <v>2008</v>
          </cell>
          <cell r="N605">
            <v>1</v>
          </cell>
          <cell r="O605">
            <v>2009</v>
          </cell>
          <cell r="P605">
            <v>0.5</v>
          </cell>
          <cell r="Q605">
            <v>2010</v>
          </cell>
          <cell r="S605">
            <v>2011</v>
          </cell>
          <cell r="U605">
            <v>505750</v>
          </cell>
          <cell r="V605">
            <v>11356601.734020401</v>
          </cell>
          <cell r="W605">
            <v>266535.28000000003</v>
          </cell>
        </row>
        <row r="606">
          <cell r="B606">
            <v>4</v>
          </cell>
          <cell r="C606">
            <v>29344</v>
          </cell>
          <cell r="D606" t="str">
            <v>Johnson Controls Headliner GmbH/</v>
          </cell>
          <cell r="E606">
            <v>2004</v>
          </cell>
          <cell r="F606">
            <v>0</v>
          </cell>
          <cell r="G606">
            <v>2005</v>
          </cell>
          <cell r="H606">
            <v>1</v>
          </cell>
          <cell r="I606">
            <v>2006</v>
          </cell>
          <cell r="J606">
            <v>1.5</v>
          </cell>
          <cell r="K606">
            <v>2007</v>
          </cell>
          <cell r="L606">
            <v>1</v>
          </cell>
          <cell r="M606">
            <v>2008</v>
          </cell>
          <cell r="N606">
            <v>0</v>
          </cell>
          <cell r="O606">
            <v>2009</v>
          </cell>
          <cell r="P606">
            <v>0</v>
          </cell>
          <cell r="Q606">
            <v>2010</v>
          </cell>
          <cell r="S606">
            <v>2011</v>
          </cell>
          <cell r="U606">
            <v>485000</v>
          </cell>
          <cell r="V606">
            <v>12047086.3307142</v>
          </cell>
          <cell r="W606">
            <v>403332.75</v>
          </cell>
        </row>
        <row r="607">
          <cell r="B607">
            <v>4</v>
          </cell>
          <cell r="C607">
            <v>43249</v>
          </cell>
          <cell r="D607" t="str">
            <v>Magna Systems, S.A./Germany</v>
          </cell>
          <cell r="E607">
            <v>2004</v>
          </cell>
          <cell r="F607">
            <v>2</v>
          </cell>
          <cell r="G607">
            <v>2005</v>
          </cell>
          <cell r="H607">
            <v>1.5</v>
          </cell>
          <cell r="I607">
            <v>2006</v>
          </cell>
          <cell r="J607">
            <v>1.5</v>
          </cell>
          <cell r="K607">
            <v>2007</v>
          </cell>
          <cell r="L607">
            <v>1.5</v>
          </cell>
          <cell r="M607">
            <v>2008</v>
          </cell>
          <cell r="N607">
            <v>0</v>
          </cell>
          <cell r="O607">
            <v>2009</v>
          </cell>
          <cell r="P607">
            <v>0</v>
          </cell>
          <cell r="Q607">
            <v>2010</v>
          </cell>
          <cell r="S607">
            <v>2011</v>
          </cell>
          <cell r="U607">
            <v>1140201</v>
          </cell>
          <cell r="V607">
            <v>15318314.427933</v>
          </cell>
          <cell r="W607">
            <v>153843</v>
          </cell>
        </row>
        <row r="613">
          <cell r="B613">
            <v>1</v>
          </cell>
          <cell r="C613">
            <v>2979</v>
          </cell>
          <cell r="D613">
            <v>2003</v>
          </cell>
          <cell r="E613" t="str">
            <v>Lear Corporation</v>
          </cell>
          <cell r="F613">
            <v>21.63</v>
          </cell>
          <cell r="H613">
            <v>35</v>
          </cell>
          <cell r="I613">
            <v>3.21530307786758</v>
          </cell>
          <cell r="J613" t="str">
            <v>#</v>
          </cell>
          <cell r="K613">
            <v>714000</v>
          </cell>
          <cell r="L613">
            <v>90</v>
          </cell>
          <cell r="M613">
            <v>353000</v>
          </cell>
          <cell r="N613">
            <v>70000</v>
          </cell>
          <cell r="O613">
            <v>2</v>
          </cell>
          <cell r="P613">
            <v>2</v>
          </cell>
          <cell r="Q613">
            <v>1</v>
          </cell>
          <cell r="R613">
            <v>1</v>
          </cell>
          <cell r="S613">
            <v>0</v>
          </cell>
          <cell r="T613">
            <v>0</v>
          </cell>
          <cell r="W613">
            <v>23227485.073098999</v>
          </cell>
          <cell r="X613">
            <v>361000</v>
          </cell>
          <cell r="Y613">
            <v>-137978.4</v>
          </cell>
          <cell r="Z613">
            <v>-3928023.12</v>
          </cell>
          <cell r="AA613">
            <v>-1850173.808</v>
          </cell>
          <cell r="AB613">
            <v>-1752001.21404</v>
          </cell>
          <cell r="AC613">
            <v>-1650859.0611785999</v>
          </cell>
          <cell r="AD613">
            <v>-1612037.0168951999</v>
          </cell>
          <cell r="AE613">
            <v>-1087141.7058306001</v>
          </cell>
          <cell r="AF613">
            <v>0</v>
          </cell>
          <cell r="AG613">
            <v>-12121214.325944399</v>
          </cell>
        </row>
        <row r="614">
          <cell r="B614">
            <v>1</v>
          </cell>
          <cell r="C614">
            <v>13030</v>
          </cell>
          <cell r="D614">
            <v>2003</v>
          </cell>
          <cell r="E614" t="str">
            <v>Findlay Ind. GmbH</v>
          </cell>
          <cell r="F614">
            <v>21.63</v>
          </cell>
          <cell r="H614">
            <v>31.05</v>
          </cell>
          <cell r="I614">
            <v>5.5268996322761499</v>
          </cell>
          <cell r="J614" t="str">
            <v>#</v>
          </cell>
          <cell r="K614">
            <v>714000</v>
          </cell>
          <cell r="L614">
            <v>2600</v>
          </cell>
          <cell r="M614">
            <v>1290000</v>
          </cell>
          <cell r="N614">
            <v>230000</v>
          </cell>
          <cell r="O614">
            <v>0</v>
          </cell>
          <cell r="P614">
            <v>1</v>
          </cell>
          <cell r="Q614">
            <v>1</v>
          </cell>
          <cell r="R614">
            <v>1</v>
          </cell>
          <cell r="S614">
            <v>1</v>
          </cell>
          <cell r="T614">
            <v>0</v>
          </cell>
          <cell r="W614">
            <v>24149199.6378497</v>
          </cell>
          <cell r="X614">
            <v>-576000</v>
          </cell>
          <cell r="Y614">
            <v>-97214.399999999994</v>
          </cell>
          <cell r="Z614">
            <v>-2845461.72</v>
          </cell>
          <cell r="AA614">
            <v>-1406388.3765</v>
          </cell>
          <cell r="AB614">
            <v>-1323959.8214700001</v>
          </cell>
          <cell r="AC614">
            <v>-1239818.18052105</v>
          </cell>
          <cell r="AD614">
            <v>-1167739.8325507101</v>
          </cell>
          <cell r="AE614">
            <v>-787512.11059072905</v>
          </cell>
          <cell r="AF614">
            <v>0</v>
          </cell>
          <cell r="AG614">
            <v>-9908094.4416324906</v>
          </cell>
        </row>
        <row r="615">
          <cell r="B615">
            <v>1</v>
          </cell>
          <cell r="C615">
            <v>20328</v>
          </cell>
          <cell r="D615">
            <v>2003</v>
          </cell>
          <cell r="E615" t="str">
            <v>GRUPO ANTOLIN DEUTSCHLAND GMBH</v>
          </cell>
          <cell r="F615">
            <v>21.63</v>
          </cell>
          <cell r="H615">
            <v>38.479999999999997</v>
          </cell>
          <cell r="I615">
            <v>3.3572483433439402</v>
          </cell>
          <cell r="J615" t="str">
            <v>#</v>
          </cell>
          <cell r="K615">
            <v>714000</v>
          </cell>
          <cell r="L615">
            <v>38.479999999999997</v>
          </cell>
          <cell r="M615">
            <v>404250</v>
          </cell>
          <cell r="N615">
            <v>260000</v>
          </cell>
          <cell r="O615">
            <v>1</v>
          </cell>
          <cell r="P615">
            <v>2.5</v>
          </cell>
          <cell r="Q615">
            <v>2.5</v>
          </cell>
          <cell r="R615">
            <v>1.5</v>
          </cell>
          <cell r="S615">
            <v>1</v>
          </cell>
          <cell r="T615">
            <v>0.5</v>
          </cell>
          <cell r="W615">
            <v>25496542.762023501</v>
          </cell>
          <cell r="X615">
            <v>309750</v>
          </cell>
          <cell r="Y615">
            <v>-173892</v>
          </cell>
          <cell r="Z615">
            <v>-5029014.0848000003</v>
          </cell>
          <cell r="AA615">
            <v>-2394977.7413400002</v>
          </cell>
          <cell r="AB615">
            <v>-2193675.3042930001</v>
          </cell>
          <cell r="AC615">
            <v>-2048573.0759834901</v>
          </cell>
          <cell r="AD615">
            <v>-1949578.4710765099</v>
          </cell>
          <cell r="AE615">
            <v>-1297811.4747488899</v>
          </cell>
          <cell r="AF615">
            <v>0</v>
          </cell>
          <cell r="AG615">
            <v>-15241772.152241901</v>
          </cell>
        </row>
        <row r="616">
          <cell r="B616">
            <v>1</v>
          </cell>
          <cell r="C616">
            <v>29344</v>
          </cell>
          <cell r="D616">
            <v>2003</v>
          </cell>
          <cell r="E616" t="str">
            <v>Johnson Controls Headliner GmbH</v>
          </cell>
          <cell r="F616">
            <v>21.63</v>
          </cell>
          <cell r="H616">
            <v>41.77</v>
          </cell>
          <cell r="I616">
            <v>3.00583456857321</v>
          </cell>
          <cell r="J616" t="str">
            <v>#</v>
          </cell>
          <cell r="K616">
            <v>714000</v>
          </cell>
          <cell r="L616">
            <v>1961</v>
          </cell>
          <cell r="M616">
            <v>385000</v>
          </cell>
          <cell r="N616">
            <v>303333</v>
          </cell>
          <cell r="O616">
            <v>0</v>
          </cell>
          <cell r="P616">
            <v>1</v>
          </cell>
          <cell r="Q616">
            <v>1.5</v>
          </cell>
          <cell r="R616">
            <v>1</v>
          </cell>
          <cell r="S616">
            <v>0</v>
          </cell>
          <cell r="T616">
            <v>0</v>
          </cell>
          <cell r="W616">
            <v>28132918.709421199</v>
          </cell>
          <cell r="X616">
            <v>329000</v>
          </cell>
          <cell r="Y616">
            <v>-207844.8</v>
          </cell>
          <cell r="Z616">
            <v>-6083609.2400000002</v>
          </cell>
          <cell r="AA616">
            <v>-3044866.7300999998</v>
          </cell>
          <cell r="AB616">
            <v>-2873210.559417</v>
          </cell>
          <cell r="AC616">
            <v>-2727537.3561401502</v>
          </cell>
          <cell r="AD616">
            <v>-2663395.8564114599</v>
          </cell>
          <cell r="AE616">
            <v>-1796167.6340522501</v>
          </cell>
          <cell r="AF616">
            <v>0</v>
          </cell>
          <cell r="AG616">
            <v>-19531632.176120799</v>
          </cell>
        </row>
        <row r="617">
          <cell r="B617">
            <v>1</v>
          </cell>
          <cell r="C617">
            <v>43249</v>
          </cell>
          <cell r="D617">
            <v>2003</v>
          </cell>
          <cell r="E617" t="str">
            <v>Magna Systems, S.A.</v>
          </cell>
          <cell r="F617">
            <v>21.63</v>
          </cell>
          <cell r="H617">
            <v>51.1</v>
          </cell>
          <cell r="I617">
            <v>7.8632756536433703</v>
          </cell>
          <cell r="J617" t="str">
            <v>#</v>
          </cell>
          <cell r="K617">
            <v>714000</v>
          </cell>
          <cell r="L617">
            <v>1460</v>
          </cell>
          <cell r="M617">
            <v>1655350</v>
          </cell>
          <cell r="N617">
            <v>79400</v>
          </cell>
          <cell r="O617">
            <v>2</v>
          </cell>
          <cell r="P617">
            <v>1.5</v>
          </cell>
          <cell r="Q617">
            <v>1.5</v>
          </cell>
          <cell r="R617">
            <v>1.5</v>
          </cell>
          <cell r="S617">
            <v>0</v>
          </cell>
          <cell r="T617">
            <v>0</v>
          </cell>
          <cell r="W617">
            <v>37167477.814002402</v>
          </cell>
          <cell r="X617">
            <v>-941350</v>
          </cell>
          <cell r="Y617">
            <v>-304130.40000000002</v>
          </cell>
          <cell r="Z617">
            <v>-8740410.0419999994</v>
          </cell>
          <cell r="AA617">
            <v>-4276030.49321</v>
          </cell>
          <cell r="AB617">
            <v>-4054699.3005057001</v>
          </cell>
          <cell r="AC617">
            <v>-3826657.0104781799</v>
          </cell>
          <cell r="AD617">
            <v>-3736668.3182804901</v>
          </cell>
          <cell r="AE617">
            <v>-2519971.8908953001</v>
          </cell>
          <cell r="AF617">
            <v>0</v>
          </cell>
          <cell r="AG617">
            <v>-28863917.455369599</v>
          </cell>
        </row>
        <row r="618">
          <cell r="B618">
            <v>2</v>
          </cell>
          <cell r="C618">
            <v>2979</v>
          </cell>
          <cell r="D618">
            <v>2003</v>
          </cell>
          <cell r="E618" t="str">
            <v>Lear Corporation</v>
          </cell>
          <cell r="F618">
            <v>20.91</v>
          </cell>
          <cell r="H618">
            <v>35</v>
          </cell>
          <cell r="I618">
            <v>3.1897484084466901</v>
          </cell>
          <cell r="J618" t="str">
            <v>#</v>
          </cell>
          <cell r="K618">
            <v>714000</v>
          </cell>
          <cell r="L618">
            <v>90</v>
          </cell>
          <cell r="M618">
            <v>400000</v>
          </cell>
          <cell r="N618">
            <v>70000</v>
          </cell>
          <cell r="O618">
            <v>2</v>
          </cell>
          <cell r="P618">
            <v>2</v>
          </cell>
          <cell r="Q618">
            <v>1</v>
          </cell>
          <cell r="R618">
            <v>1</v>
          </cell>
          <cell r="S618">
            <v>0</v>
          </cell>
          <cell r="T618">
            <v>0</v>
          </cell>
          <cell r="W618">
            <v>53585156.053330697</v>
          </cell>
          <cell r="X618">
            <v>314000</v>
          </cell>
          <cell r="Y618">
            <v>-339287.2</v>
          </cell>
          <cell r="Z618">
            <v>-9672876.4800000004</v>
          </cell>
          <cell r="AA618">
            <v>-4576450.8480000002</v>
          </cell>
          <cell r="AB618">
            <v>-4340698.3527600002</v>
          </cell>
          <cell r="AC618">
            <v>-4097114.7960834</v>
          </cell>
          <cell r="AD618">
            <v>-4000749.8993135998</v>
          </cell>
          <cell r="AE618">
            <v>-2698084.7236589999</v>
          </cell>
          <cell r="AF618">
            <v>0</v>
          </cell>
          <cell r="AG618">
            <v>-29875262.299816001</v>
          </cell>
        </row>
        <row r="619">
          <cell r="B619">
            <v>2</v>
          </cell>
          <cell r="C619">
            <v>13030</v>
          </cell>
          <cell r="D619">
            <v>2003</v>
          </cell>
          <cell r="E619" t="str">
            <v>Findlay Ind. GmbH</v>
          </cell>
          <cell r="F619">
            <v>20.91</v>
          </cell>
          <cell r="H619">
            <v>30.97</v>
          </cell>
          <cell r="I619">
            <v>5.5021093718207803</v>
          </cell>
          <cell r="J619" t="str">
            <v>#</v>
          </cell>
          <cell r="K619">
            <v>714000</v>
          </cell>
          <cell r="L619">
            <v>588.94230769230705</v>
          </cell>
          <cell r="M619">
            <v>1640000</v>
          </cell>
          <cell r="N619">
            <v>195000</v>
          </cell>
          <cell r="O619">
            <v>0</v>
          </cell>
          <cell r="P619">
            <v>1</v>
          </cell>
          <cell r="Q619">
            <v>1</v>
          </cell>
          <cell r="R619">
            <v>1</v>
          </cell>
          <cell r="S619">
            <v>1</v>
          </cell>
          <cell r="T619">
            <v>0</v>
          </cell>
          <cell r="W619">
            <v>54023347.748526797</v>
          </cell>
          <cell r="X619">
            <v>-926000</v>
          </cell>
          <cell r="Y619">
            <v>-242244.8</v>
          </cell>
          <cell r="Z619">
            <v>-7090509.3200000003</v>
          </cell>
          <cell r="AA619">
            <v>-3512418.8210999998</v>
          </cell>
          <cell r="AB619">
            <v>-3314416.5613020002</v>
          </cell>
          <cell r="AC619">
            <v>-3111593.81917293</v>
          </cell>
          <cell r="AD619">
            <v>-2938514.6138345902</v>
          </cell>
          <cell r="AE619">
            <v>-1981718.8250622901</v>
          </cell>
          <cell r="AF619">
            <v>0</v>
          </cell>
          <cell r="AG619">
            <v>-23581416.760471798</v>
          </cell>
        </row>
        <row r="620">
          <cell r="B620">
            <v>2</v>
          </cell>
          <cell r="C620">
            <v>20328</v>
          </cell>
          <cell r="D620">
            <v>2003</v>
          </cell>
          <cell r="E620" t="str">
            <v>GRUPO ANTOLIN DEUTSCHLAND GMBH</v>
          </cell>
          <cell r="F620">
            <v>20.91</v>
          </cell>
          <cell r="H620">
            <v>37.979999999999997</v>
          </cell>
          <cell r="I620">
            <v>3.3309138621784</v>
          </cell>
          <cell r="J620" t="str">
            <v>#</v>
          </cell>
          <cell r="K620">
            <v>714000</v>
          </cell>
          <cell r="L620">
            <v>37.979999999999997</v>
          </cell>
          <cell r="M620">
            <v>400250</v>
          </cell>
          <cell r="N620">
            <v>260000</v>
          </cell>
          <cell r="O620">
            <v>1</v>
          </cell>
          <cell r="P620">
            <v>2.5</v>
          </cell>
          <cell r="Q620">
            <v>2.5</v>
          </cell>
          <cell r="R620">
            <v>1.5</v>
          </cell>
          <cell r="S620">
            <v>1</v>
          </cell>
          <cell r="T620">
            <v>0.5</v>
          </cell>
          <cell r="W620">
            <v>57778140.743202798</v>
          </cell>
          <cell r="X620">
            <v>313750</v>
          </cell>
          <cell r="Y620">
            <v>-411045.6</v>
          </cell>
          <cell r="Z620">
            <v>-11891292.573000001</v>
          </cell>
          <cell r="AA620">
            <v>-5673802.9962149998</v>
          </cell>
          <cell r="AB620">
            <v>-5206120.8884107498</v>
          </cell>
          <cell r="AC620">
            <v>-4867324.0603497103</v>
          </cell>
          <cell r="AD620">
            <v>-4635805.4040270904</v>
          </cell>
          <cell r="AE620">
            <v>-3087292.4654254802</v>
          </cell>
          <cell r="AF620">
            <v>0</v>
          </cell>
          <cell r="AG620">
            <v>-35922933.987428002</v>
          </cell>
        </row>
        <row r="621">
          <cell r="B621">
            <v>2</v>
          </cell>
          <cell r="C621">
            <v>29344</v>
          </cell>
          <cell r="D621">
            <v>2003</v>
          </cell>
          <cell r="E621" t="str">
            <v>Johnson Controls Headliner GmbH</v>
          </cell>
          <cell r="F621">
            <v>20.91</v>
          </cell>
          <cell r="H621">
            <v>37.6</v>
          </cell>
          <cell r="I621">
            <v>2.9900005262229898</v>
          </cell>
          <cell r="J621" t="str">
            <v>#</v>
          </cell>
          <cell r="K621">
            <v>714000</v>
          </cell>
          <cell r="L621">
            <v>961.54</v>
          </cell>
          <cell r="M621">
            <v>375000</v>
          </cell>
          <cell r="N621">
            <v>325000</v>
          </cell>
          <cell r="O621">
            <v>0</v>
          </cell>
          <cell r="P621">
            <v>1</v>
          </cell>
          <cell r="Q621">
            <v>1.5</v>
          </cell>
          <cell r="R621">
            <v>1</v>
          </cell>
          <cell r="S621">
            <v>0</v>
          </cell>
          <cell r="T621">
            <v>0</v>
          </cell>
          <cell r="W621">
            <v>58551376.549509898</v>
          </cell>
          <cell r="X621">
            <v>339000</v>
          </cell>
          <cell r="Y621">
            <v>-401895.2</v>
          </cell>
          <cell r="Z621">
            <v>-11763479.18</v>
          </cell>
          <cell r="AA621">
            <v>-5876906.4179999996</v>
          </cell>
          <cell r="AB621">
            <v>-5529693.9482399998</v>
          </cell>
          <cell r="AC621">
            <v>-5238887.0759316003</v>
          </cell>
          <cell r="AD621">
            <v>-5115667.4842464002</v>
          </cell>
          <cell r="AE621">
            <v>-3449979.2883660002</v>
          </cell>
          <cell r="AF621">
            <v>0</v>
          </cell>
          <cell r="AG621">
            <v>-37501508.594783999</v>
          </cell>
        </row>
        <row r="622">
          <cell r="B622">
            <v>2</v>
          </cell>
          <cell r="C622">
            <v>43249</v>
          </cell>
          <cell r="D622">
            <v>2003</v>
          </cell>
          <cell r="E622" t="str">
            <v>Magna Systems, S.A.</v>
          </cell>
          <cell r="F622">
            <v>20.91</v>
          </cell>
          <cell r="H622">
            <v>51.1</v>
          </cell>
          <cell r="I622">
            <v>7.8732849606010804</v>
          </cell>
          <cell r="J622" t="str">
            <v>#</v>
          </cell>
          <cell r="K622">
            <v>714000</v>
          </cell>
          <cell r="L622">
            <v>716</v>
          </cell>
          <cell r="M622">
            <v>1520350</v>
          </cell>
          <cell r="N622">
            <v>79400</v>
          </cell>
          <cell r="O622">
            <v>2</v>
          </cell>
          <cell r="P622">
            <v>1.5</v>
          </cell>
          <cell r="Q622">
            <v>1.5</v>
          </cell>
          <cell r="R622">
            <v>1.5</v>
          </cell>
          <cell r="S622">
            <v>0</v>
          </cell>
          <cell r="T622">
            <v>0</v>
          </cell>
          <cell r="W622">
            <v>83911159.504289702</v>
          </cell>
          <cell r="X622">
            <v>-806350</v>
          </cell>
          <cell r="Y622">
            <v>-726975.2</v>
          </cell>
          <cell r="Z622">
            <v>-20901800.550000001</v>
          </cell>
          <cell r="AA622">
            <v>-10236793.588710001</v>
          </cell>
          <cell r="AB622">
            <v>-9713660.5545132998</v>
          </cell>
          <cell r="AC622">
            <v>-9173976.6777824294</v>
          </cell>
          <cell r="AD622">
            <v>-8958203.0518229809</v>
          </cell>
          <cell r="AE622">
            <v>-6041365.0975047899</v>
          </cell>
          <cell r="AF622">
            <v>0</v>
          </cell>
          <cell r="AG622">
            <v>-67023124.720333502</v>
          </cell>
        </row>
        <row r="623">
          <cell r="B623">
            <v>3</v>
          </cell>
          <cell r="C623">
            <v>2979</v>
          </cell>
          <cell r="D623">
            <v>2003</v>
          </cell>
          <cell r="E623" t="str">
            <v>Lear Corporation</v>
          </cell>
          <cell r="F623">
            <v>25.6</v>
          </cell>
          <cell r="H623">
            <v>38.5</v>
          </cell>
          <cell r="I623">
            <v>3.3859138835970599</v>
          </cell>
          <cell r="J623" t="str">
            <v>#</v>
          </cell>
          <cell r="K623">
            <v>714000</v>
          </cell>
          <cell r="L623">
            <v>180</v>
          </cell>
          <cell r="M623">
            <v>535500</v>
          </cell>
          <cell r="N623">
            <v>70000</v>
          </cell>
          <cell r="O623">
            <v>2</v>
          </cell>
          <cell r="P623">
            <v>2</v>
          </cell>
          <cell r="Q623">
            <v>1</v>
          </cell>
          <cell r="R623">
            <v>1</v>
          </cell>
          <cell r="S623">
            <v>0</v>
          </cell>
          <cell r="T623">
            <v>0</v>
          </cell>
          <cell r="W623">
            <v>4745218.9837559499</v>
          </cell>
          <cell r="X623">
            <v>178500</v>
          </cell>
          <cell r="Y623">
            <v>-21672</v>
          </cell>
          <cell r="Z623">
            <v>-614539.43000000005</v>
          </cell>
          <cell r="AA623">
            <v>-285897.92820000002</v>
          </cell>
          <cell r="AB623">
            <v>-269484.24795599998</v>
          </cell>
          <cell r="AC623">
            <v>-252700.89116453999</v>
          </cell>
          <cell r="AD623">
            <v>-246753.36061167999</v>
          </cell>
          <cell r="AE623">
            <v>-166413.81999513999</v>
          </cell>
          <cell r="AF623">
            <v>0</v>
          </cell>
          <cell r="AG623">
            <v>-2122961.6779273599</v>
          </cell>
        </row>
        <row r="624">
          <cell r="B624">
            <v>3</v>
          </cell>
          <cell r="C624">
            <v>13030</v>
          </cell>
          <cell r="D624">
            <v>2003</v>
          </cell>
          <cell r="E624" t="str">
            <v>Findlay Ind. GmbH</v>
          </cell>
          <cell r="F624">
            <v>25.6</v>
          </cell>
          <cell r="H624">
            <v>32.659999999999997</v>
          </cell>
          <cell r="I624">
            <v>5.7111351424905701</v>
          </cell>
          <cell r="J624" t="str">
            <v>#</v>
          </cell>
          <cell r="K624">
            <v>714000</v>
          </cell>
          <cell r="L624">
            <v>619.28571428571399</v>
          </cell>
          <cell r="M624">
            <v>1110000</v>
          </cell>
          <cell r="N624">
            <v>198500</v>
          </cell>
          <cell r="O624">
            <v>0</v>
          </cell>
          <cell r="P624">
            <v>1</v>
          </cell>
          <cell r="Q624">
            <v>1</v>
          </cell>
          <cell r="R624">
            <v>1</v>
          </cell>
          <cell r="S624">
            <v>1</v>
          </cell>
          <cell r="T624">
            <v>0</v>
          </cell>
          <cell r="W624">
            <v>5311237.3369447999</v>
          </cell>
          <cell r="X624">
            <v>-396000</v>
          </cell>
          <cell r="Y624">
            <v>-11860.8</v>
          </cell>
          <cell r="Z624">
            <v>-347168.44</v>
          </cell>
          <cell r="AA624">
            <v>-169230.5422</v>
          </cell>
          <cell r="AB624">
            <v>-156956.87607599999</v>
          </cell>
          <cell r="AC624">
            <v>-144642.76679034001</v>
          </cell>
          <cell r="AD624">
            <v>-133888.93940362701</v>
          </cell>
          <cell r="AE624">
            <v>-90296.520404110604</v>
          </cell>
          <cell r="AF624">
            <v>0</v>
          </cell>
          <cell r="AG624">
            <v>-1894044.8848740701</v>
          </cell>
        </row>
        <row r="625">
          <cell r="B625">
            <v>3</v>
          </cell>
          <cell r="C625">
            <v>20328</v>
          </cell>
          <cell r="D625">
            <v>2003</v>
          </cell>
          <cell r="E625" t="str">
            <v>GRUPO ANTOLIN DEUTSCHLAND GMBH</v>
          </cell>
          <cell r="F625">
            <v>25.6</v>
          </cell>
          <cell r="H625">
            <v>43.48</v>
          </cell>
          <cell r="I625">
            <v>3.5272279071575698</v>
          </cell>
          <cell r="J625" t="str">
            <v>#</v>
          </cell>
          <cell r="K625">
            <v>714000</v>
          </cell>
          <cell r="L625">
            <v>43.48</v>
          </cell>
          <cell r="M625">
            <v>511250</v>
          </cell>
          <cell r="N625">
            <v>260000</v>
          </cell>
          <cell r="O625">
            <v>1</v>
          </cell>
          <cell r="P625">
            <v>2.5</v>
          </cell>
          <cell r="Q625">
            <v>2.5</v>
          </cell>
          <cell r="R625">
            <v>1.5</v>
          </cell>
          <cell r="S625">
            <v>1</v>
          </cell>
          <cell r="T625">
            <v>0.5</v>
          </cell>
          <cell r="W625">
            <v>5386499.66855992</v>
          </cell>
          <cell r="X625">
            <v>202750</v>
          </cell>
          <cell r="Y625">
            <v>-30038.400000000001</v>
          </cell>
          <cell r="Z625">
            <v>-868047.62919999997</v>
          </cell>
          <cell r="AA625">
            <v>-411403.83630999998</v>
          </cell>
          <cell r="AB625">
            <v>-375121.68181949999</v>
          </cell>
          <cell r="AC625">
            <v>-349283.28907528799</v>
          </cell>
          <cell r="AD625">
            <v>-331714.83148834802</v>
          </cell>
          <cell r="AE625">
            <v>-220592.377703376</v>
          </cell>
          <cell r="AF625">
            <v>0</v>
          </cell>
          <cell r="AG625">
            <v>-2827452.0455965102</v>
          </cell>
        </row>
        <row r="626">
          <cell r="B626">
            <v>3</v>
          </cell>
          <cell r="C626">
            <v>29344</v>
          </cell>
          <cell r="D626">
            <v>2003</v>
          </cell>
          <cell r="E626" t="str">
            <v>Johnson Controls Headliner GmbH</v>
          </cell>
          <cell r="F626">
            <v>25.6</v>
          </cell>
          <cell r="H626">
            <v>44.75</v>
          </cell>
          <cell r="I626">
            <v>3.14778865518447</v>
          </cell>
          <cell r="J626" t="str">
            <v>#</v>
          </cell>
          <cell r="K626">
            <v>714000</v>
          </cell>
          <cell r="L626">
            <v>1428.57</v>
          </cell>
          <cell r="M626">
            <v>480000</v>
          </cell>
          <cell r="N626">
            <v>303333</v>
          </cell>
          <cell r="O626">
            <v>0</v>
          </cell>
          <cell r="P626">
            <v>1</v>
          </cell>
          <cell r="Q626">
            <v>1.5</v>
          </cell>
          <cell r="R626">
            <v>1</v>
          </cell>
          <cell r="S626">
            <v>0</v>
          </cell>
          <cell r="T626">
            <v>0</v>
          </cell>
          <cell r="W626">
            <v>5727093.2149389703</v>
          </cell>
          <cell r="X626">
            <v>234000</v>
          </cell>
          <cell r="Y626">
            <v>-32172</v>
          </cell>
          <cell r="Z626">
            <v>-941682.1</v>
          </cell>
          <cell r="AA626">
            <v>-470049.9325</v>
          </cell>
          <cell r="AB626">
            <v>-441677.54977500002</v>
          </cell>
          <cell r="AC626">
            <v>-418055.19486412499</v>
          </cell>
          <cell r="AD626">
            <v>-408215.91003700002</v>
          </cell>
          <cell r="AE626">
            <v>-275306.35774787498</v>
          </cell>
          <cell r="AF626">
            <v>0</v>
          </cell>
          <cell r="AG626">
            <v>-3197159.0449239998</v>
          </cell>
        </row>
        <row r="627">
          <cell r="B627">
            <v>3</v>
          </cell>
          <cell r="C627">
            <v>43249</v>
          </cell>
          <cell r="D627">
            <v>2003</v>
          </cell>
          <cell r="E627" t="str">
            <v>Magna Systems, S.A.</v>
          </cell>
          <cell r="F627">
            <v>25.6</v>
          </cell>
          <cell r="H627">
            <v>53.43</v>
          </cell>
          <cell r="I627">
            <v>7.8733221880953304</v>
          </cell>
          <cell r="J627" t="str">
            <v>#</v>
          </cell>
          <cell r="K627">
            <v>714000</v>
          </cell>
          <cell r="L627">
            <v>1064</v>
          </cell>
          <cell r="M627">
            <v>1730517</v>
          </cell>
          <cell r="N627">
            <v>79400</v>
          </cell>
          <cell r="O627">
            <v>2</v>
          </cell>
          <cell r="P627">
            <v>1.5</v>
          </cell>
          <cell r="Q627">
            <v>1.5</v>
          </cell>
          <cell r="R627">
            <v>1.5</v>
          </cell>
          <cell r="S627">
            <v>0</v>
          </cell>
          <cell r="T627">
            <v>0</v>
          </cell>
          <cell r="W627">
            <v>8041101.6179938996</v>
          </cell>
          <cell r="X627">
            <v>-1016517</v>
          </cell>
          <cell r="Y627">
            <v>-46754.400000000001</v>
          </cell>
          <cell r="Z627">
            <v>-1341026.9594000001</v>
          </cell>
          <cell r="AA627">
            <v>-652854.28020699997</v>
          </cell>
          <cell r="AB627">
            <v>-617104.48046709003</v>
          </cell>
          <cell r="AC627">
            <v>-580481.66565450595</v>
          </cell>
          <cell r="AD627">
            <v>-566819.53559257695</v>
          </cell>
          <cell r="AE627">
            <v>-382270.79838752601</v>
          </cell>
          <cell r="AF627">
            <v>0</v>
          </cell>
          <cell r="AG627">
            <v>-5647829.1197087001</v>
          </cell>
        </row>
        <row r="628">
          <cell r="B628">
            <v>4</v>
          </cell>
          <cell r="C628">
            <v>2979</v>
          </cell>
          <cell r="D628">
            <v>2003</v>
          </cell>
          <cell r="E628" t="str">
            <v>Lear Corporation</v>
          </cell>
          <cell r="F628">
            <v>25.6</v>
          </cell>
          <cell r="H628">
            <v>38.5</v>
          </cell>
          <cell r="I628">
            <v>3.30571542114471</v>
          </cell>
          <cell r="J628" t="str">
            <v>#</v>
          </cell>
          <cell r="K628">
            <v>714000</v>
          </cell>
          <cell r="L628">
            <v>180</v>
          </cell>
          <cell r="M628">
            <v>691500</v>
          </cell>
          <cell r="N628">
            <v>70000</v>
          </cell>
          <cell r="O628">
            <v>2</v>
          </cell>
          <cell r="P628">
            <v>2</v>
          </cell>
          <cell r="Q628">
            <v>1</v>
          </cell>
          <cell r="R628">
            <v>1</v>
          </cell>
          <cell r="S628">
            <v>0</v>
          </cell>
          <cell r="T628">
            <v>0</v>
          </cell>
          <cell r="W628">
            <v>10327817.9844018</v>
          </cell>
          <cell r="X628">
            <v>22500</v>
          </cell>
          <cell r="Y628">
            <v>-50568</v>
          </cell>
          <cell r="Z628">
            <v>-1433908.65</v>
          </cell>
          <cell r="AA628">
            <v>-667087.58219999995</v>
          </cell>
          <cell r="AB628">
            <v>-628796.57856399997</v>
          </cell>
          <cell r="AC628">
            <v>-589635.41271725995</v>
          </cell>
          <cell r="AD628">
            <v>-575772.02754664002</v>
          </cell>
          <cell r="AE628">
            <v>-388291.82026230003</v>
          </cell>
          <cell r="AF628">
            <v>0</v>
          </cell>
          <cell r="AG628">
            <v>-4755560.0712901996</v>
          </cell>
        </row>
        <row r="629">
          <cell r="B629">
            <v>4</v>
          </cell>
          <cell r="C629">
            <v>13030</v>
          </cell>
          <cell r="D629">
            <v>2003</v>
          </cell>
          <cell r="E629" t="str">
            <v>Findlay Ind. GmbH</v>
          </cell>
          <cell r="F629">
            <v>25.6</v>
          </cell>
          <cell r="H629">
            <v>32.57</v>
          </cell>
          <cell r="I629">
            <v>5.6274879113554901</v>
          </cell>
          <cell r="J629" t="str">
            <v>#</v>
          </cell>
          <cell r="K629">
            <v>714000</v>
          </cell>
          <cell r="L629">
            <v>578.60927152317799</v>
          </cell>
          <cell r="M629">
            <v>390000</v>
          </cell>
          <cell r="N629">
            <v>198500</v>
          </cell>
          <cell r="O629">
            <v>0</v>
          </cell>
          <cell r="P629">
            <v>1</v>
          </cell>
          <cell r="Q629">
            <v>1</v>
          </cell>
          <cell r="R629">
            <v>1</v>
          </cell>
          <cell r="S629">
            <v>1</v>
          </cell>
          <cell r="T629">
            <v>0</v>
          </cell>
          <cell r="W629">
            <v>9601289.5103643909</v>
          </cell>
          <cell r="X629">
            <v>324000</v>
          </cell>
          <cell r="Y629">
            <v>-27322.400000000001</v>
          </cell>
          <cell r="Z629">
            <v>-799723.86</v>
          </cell>
          <cell r="AA629">
            <v>-389641.68489999999</v>
          </cell>
          <cell r="AB629">
            <v>-361192.97783799999</v>
          </cell>
          <cell r="AC629">
            <v>-332660.21915217</v>
          </cell>
          <cell r="AD629">
            <v>-307736.69746510102</v>
          </cell>
          <cell r="AE629">
            <v>-207532.906607821</v>
          </cell>
          <cell r="AF629">
            <v>0</v>
          </cell>
          <cell r="AG629">
            <v>-2545810.7459630901</v>
          </cell>
        </row>
        <row r="630">
          <cell r="B630">
            <v>4</v>
          </cell>
          <cell r="C630">
            <v>20328</v>
          </cell>
          <cell r="D630">
            <v>2003</v>
          </cell>
          <cell r="E630" t="str">
            <v>GRUPO ANTOLIN DEUTSCHLAND GMBH</v>
          </cell>
          <cell r="F630">
            <v>25.6</v>
          </cell>
          <cell r="H630">
            <v>43.28</v>
          </cell>
          <cell r="I630">
            <v>3.4469162209447601</v>
          </cell>
          <cell r="J630" t="str">
            <v>#</v>
          </cell>
          <cell r="K630">
            <v>714000</v>
          </cell>
          <cell r="L630">
            <v>43.28</v>
          </cell>
          <cell r="M630">
            <v>505750</v>
          </cell>
          <cell r="N630">
            <v>260000</v>
          </cell>
          <cell r="O630">
            <v>1</v>
          </cell>
          <cell r="P630">
            <v>2.5</v>
          </cell>
          <cell r="Q630">
            <v>2.5</v>
          </cell>
          <cell r="R630">
            <v>1.5</v>
          </cell>
          <cell r="S630">
            <v>1</v>
          </cell>
          <cell r="T630">
            <v>0.5</v>
          </cell>
          <cell r="W630">
            <v>11356601.734020401</v>
          </cell>
          <cell r="X630">
            <v>208250</v>
          </cell>
          <cell r="Y630">
            <v>-69305.600000000006</v>
          </cell>
          <cell r="Z630">
            <v>-2002593.348</v>
          </cell>
          <cell r="AA630">
            <v>-948610.34086</v>
          </cell>
          <cell r="AB630">
            <v>-864529.94851300004</v>
          </cell>
          <cell r="AC630">
            <v>-804719.63675444201</v>
          </cell>
          <cell r="AD630">
            <v>-764087.54768857895</v>
          </cell>
          <cell r="AE630">
            <v>-508041.112792339</v>
          </cell>
          <cell r="AF630">
            <v>0</v>
          </cell>
          <cell r="AG630">
            <v>-6197637.5346083604</v>
          </cell>
        </row>
        <row r="631">
          <cell r="B631">
            <v>4</v>
          </cell>
          <cell r="C631">
            <v>29344</v>
          </cell>
          <cell r="D631">
            <v>2003</v>
          </cell>
          <cell r="E631" t="str">
            <v>Johnson Controls Headliner GmbH</v>
          </cell>
          <cell r="F631">
            <v>25.6</v>
          </cell>
          <cell r="H631">
            <v>44.75</v>
          </cell>
          <cell r="I631">
            <v>3.0870053153378301</v>
          </cell>
          <cell r="J631" t="str">
            <v>#</v>
          </cell>
          <cell r="K631">
            <v>714000</v>
          </cell>
          <cell r="L631">
            <v>662.25</v>
          </cell>
          <cell r="M631">
            <v>485000</v>
          </cell>
          <cell r="N631">
            <v>303333</v>
          </cell>
          <cell r="O631">
            <v>0</v>
          </cell>
          <cell r="P631">
            <v>1</v>
          </cell>
          <cell r="Q631">
            <v>1.5</v>
          </cell>
          <cell r="R631">
            <v>1</v>
          </cell>
          <cell r="S631">
            <v>0</v>
          </cell>
          <cell r="T631">
            <v>0</v>
          </cell>
          <cell r="W631">
            <v>12047086.3307142</v>
          </cell>
          <cell r="X631">
            <v>229000</v>
          </cell>
          <cell r="Y631">
            <v>-75068</v>
          </cell>
          <cell r="Z631">
            <v>-2197232.7000000002</v>
          </cell>
          <cell r="AA631">
            <v>-1096770.7075</v>
          </cell>
          <cell r="AB631">
            <v>-1030580.949475</v>
          </cell>
          <cell r="AC631">
            <v>-975462.12134962506</v>
          </cell>
          <cell r="AD631">
            <v>-952527.25886349997</v>
          </cell>
          <cell r="AE631">
            <v>-642369.76702312496</v>
          </cell>
          <cell r="AF631">
            <v>0</v>
          </cell>
          <cell r="AG631">
            <v>-7185011.5042112498</v>
          </cell>
        </row>
        <row r="632">
          <cell r="B632">
            <v>4</v>
          </cell>
          <cell r="C632">
            <v>43249</v>
          </cell>
          <cell r="D632">
            <v>2003</v>
          </cell>
          <cell r="E632" t="str">
            <v>Magna Systems, S.A.</v>
          </cell>
          <cell r="F632">
            <v>25.6</v>
          </cell>
          <cell r="H632">
            <v>53.43</v>
          </cell>
          <cell r="I632">
            <v>7.8732650170790599</v>
          </cell>
          <cell r="J632" t="str">
            <v>#</v>
          </cell>
          <cell r="K632">
            <v>714000</v>
          </cell>
          <cell r="L632">
            <v>493</v>
          </cell>
          <cell r="M632">
            <v>1140201</v>
          </cell>
          <cell r="N632">
            <v>79400</v>
          </cell>
          <cell r="O632">
            <v>2</v>
          </cell>
          <cell r="P632">
            <v>1.5</v>
          </cell>
          <cell r="Q632">
            <v>1.5</v>
          </cell>
          <cell r="R632">
            <v>1.5</v>
          </cell>
          <cell r="S632">
            <v>0</v>
          </cell>
          <cell r="T632">
            <v>0</v>
          </cell>
          <cell r="W632">
            <v>15318314.427933</v>
          </cell>
          <cell r="X632">
            <v>-426201</v>
          </cell>
          <cell r="Y632">
            <v>-109093.6</v>
          </cell>
          <cell r="Z632">
            <v>-3129026.5109999999</v>
          </cell>
          <cell r="AA632">
            <v>-1523309.336497</v>
          </cell>
          <cell r="AB632">
            <v>-1439910.4544232099</v>
          </cell>
          <cell r="AC632">
            <v>-1354457.21986051</v>
          </cell>
          <cell r="AD632">
            <v>-1322611.50345498</v>
          </cell>
          <cell r="AE632">
            <v>-891948.90270141105</v>
          </cell>
          <cell r="AF632">
            <v>0</v>
          </cell>
          <cell r="AG632">
            <v>-10640558.527937099</v>
          </cell>
        </row>
        <row r="638">
          <cell r="B638">
            <v>1</v>
          </cell>
          <cell r="C638" t="str">
            <v>EUR</v>
          </cell>
          <cell r="D638">
            <v>1</v>
          </cell>
          <cell r="E638">
            <v>36161</v>
          </cell>
          <cell r="F638">
            <v>11330</v>
          </cell>
        </row>
        <row r="639">
          <cell r="B639">
            <v>1</v>
          </cell>
          <cell r="C639" t="str">
            <v>EUR</v>
          </cell>
          <cell r="D639">
            <v>1</v>
          </cell>
          <cell r="E639">
            <v>36161</v>
          </cell>
          <cell r="F639">
            <v>11451</v>
          </cell>
        </row>
        <row r="640">
          <cell r="B640">
            <v>1</v>
          </cell>
          <cell r="C640" t="str">
            <v>EUR</v>
          </cell>
          <cell r="D640">
            <v>1</v>
          </cell>
          <cell r="E640">
            <v>36161</v>
          </cell>
          <cell r="F640">
            <v>28671</v>
          </cell>
        </row>
        <row r="641">
          <cell r="B641">
            <v>1</v>
          </cell>
          <cell r="C641" t="str">
            <v>EUR</v>
          </cell>
          <cell r="D641">
            <v>1</v>
          </cell>
          <cell r="E641">
            <v>36161</v>
          </cell>
          <cell r="F641">
            <v>1328</v>
          </cell>
        </row>
        <row r="642">
          <cell r="B642">
            <v>1</v>
          </cell>
          <cell r="C642" t="str">
            <v>EUR</v>
          </cell>
          <cell r="D642">
            <v>1</v>
          </cell>
          <cell r="E642">
            <v>36161</v>
          </cell>
          <cell r="F642">
            <v>1462</v>
          </cell>
        </row>
        <row r="643">
          <cell r="B643">
            <v>1</v>
          </cell>
          <cell r="C643" t="str">
            <v>EUR</v>
          </cell>
          <cell r="D643">
            <v>1</v>
          </cell>
          <cell r="E643">
            <v>36161</v>
          </cell>
          <cell r="F643">
            <v>28746</v>
          </cell>
        </row>
        <row r="644">
          <cell r="B644">
            <v>1</v>
          </cell>
          <cell r="C644" t="str">
            <v>EUR</v>
          </cell>
          <cell r="D644">
            <v>1</v>
          </cell>
          <cell r="E644">
            <v>36161</v>
          </cell>
          <cell r="F644">
            <v>23586</v>
          </cell>
        </row>
        <row r="645">
          <cell r="B645">
            <v>1</v>
          </cell>
          <cell r="C645" t="str">
            <v>EUR</v>
          </cell>
          <cell r="D645">
            <v>1</v>
          </cell>
          <cell r="E645">
            <v>36161</v>
          </cell>
          <cell r="F645">
            <v>18244</v>
          </cell>
        </row>
        <row r="646">
          <cell r="B646">
            <v>1</v>
          </cell>
          <cell r="C646" t="str">
            <v>EUR</v>
          </cell>
          <cell r="D646">
            <v>1</v>
          </cell>
          <cell r="E646">
            <v>36161</v>
          </cell>
          <cell r="F646">
            <v>18245</v>
          </cell>
        </row>
        <row r="647">
          <cell r="B647">
            <v>1</v>
          </cell>
          <cell r="C647" t="str">
            <v>EUR</v>
          </cell>
          <cell r="D647">
            <v>1</v>
          </cell>
          <cell r="E647">
            <v>36161</v>
          </cell>
          <cell r="F647">
            <v>25756</v>
          </cell>
        </row>
        <row r="648">
          <cell r="B648">
            <v>1</v>
          </cell>
          <cell r="C648" t="str">
            <v>EUR</v>
          </cell>
          <cell r="D648">
            <v>1</v>
          </cell>
          <cell r="E648">
            <v>36161</v>
          </cell>
          <cell r="F648">
            <v>2609</v>
          </cell>
        </row>
        <row r="649">
          <cell r="B649">
            <v>1</v>
          </cell>
          <cell r="C649" t="str">
            <v>EUR</v>
          </cell>
          <cell r="D649">
            <v>1</v>
          </cell>
          <cell r="E649">
            <v>36161</v>
          </cell>
          <cell r="F649">
            <v>316</v>
          </cell>
        </row>
        <row r="650">
          <cell r="B650">
            <v>1</v>
          </cell>
          <cell r="C650" t="str">
            <v>EUR</v>
          </cell>
          <cell r="D650">
            <v>1</v>
          </cell>
          <cell r="E650">
            <v>36161</v>
          </cell>
          <cell r="F650">
            <v>15245</v>
          </cell>
        </row>
        <row r="651">
          <cell r="B651">
            <v>1</v>
          </cell>
          <cell r="C651" t="str">
            <v>EUR</v>
          </cell>
          <cell r="D651">
            <v>1</v>
          </cell>
          <cell r="E651">
            <v>36161</v>
          </cell>
          <cell r="F651">
            <v>159</v>
          </cell>
        </row>
        <row r="652">
          <cell r="B652">
            <v>1</v>
          </cell>
          <cell r="C652" t="str">
            <v>EUR</v>
          </cell>
          <cell r="D652">
            <v>1</v>
          </cell>
          <cell r="E652">
            <v>36161</v>
          </cell>
          <cell r="F652">
            <v>3478</v>
          </cell>
        </row>
        <row r="653">
          <cell r="B653">
            <v>1</v>
          </cell>
          <cell r="C653" t="str">
            <v>EUR</v>
          </cell>
          <cell r="D653">
            <v>1</v>
          </cell>
          <cell r="E653">
            <v>36161</v>
          </cell>
          <cell r="F653">
            <v>19964</v>
          </cell>
        </row>
        <row r="654">
          <cell r="B654">
            <v>1</v>
          </cell>
          <cell r="C654" t="str">
            <v>EUR</v>
          </cell>
          <cell r="D654">
            <v>1</v>
          </cell>
          <cell r="E654">
            <v>36161</v>
          </cell>
          <cell r="F654">
            <v>24968</v>
          </cell>
        </row>
        <row r="655">
          <cell r="B655">
            <v>1</v>
          </cell>
          <cell r="C655" t="str">
            <v>EUR</v>
          </cell>
          <cell r="D655">
            <v>1</v>
          </cell>
          <cell r="E655">
            <v>36161</v>
          </cell>
          <cell r="F655">
            <v>24969</v>
          </cell>
        </row>
        <row r="656">
          <cell r="B656">
            <v>1</v>
          </cell>
          <cell r="C656" t="str">
            <v>EUR</v>
          </cell>
          <cell r="D656">
            <v>1</v>
          </cell>
          <cell r="E656">
            <v>36161</v>
          </cell>
          <cell r="F656">
            <v>27724</v>
          </cell>
        </row>
        <row r="657">
          <cell r="B657">
            <v>1</v>
          </cell>
          <cell r="C657" t="str">
            <v>EUR</v>
          </cell>
          <cell r="D657">
            <v>1</v>
          </cell>
          <cell r="E657">
            <v>36161</v>
          </cell>
          <cell r="F657">
            <v>27909</v>
          </cell>
        </row>
        <row r="658">
          <cell r="B658">
            <v>1</v>
          </cell>
          <cell r="C658" t="str">
            <v>EUR</v>
          </cell>
          <cell r="D658">
            <v>1</v>
          </cell>
          <cell r="E658">
            <v>36161</v>
          </cell>
          <cell r="F658">
            <v>2261</v>
          </cell>
        </row>
        <row r="659">
          <cell r="B659">
            <v>1</v>
          </cell>
          <cell r="C659" t="str">
            <v>EUR</v>
          </cell>
          <cell r="D659">
            <v>1</v>
          </cell>
          <cell r="E659">
            <v>36161</v>
          </cell>
          <cell r="F659">
            <v>2979</v>
          </cell>
        </row>
        <row r="660">
          <cell r="B660">
            <v>1</v>
          </cell>
          <cell r="C660" t="str">
            <v>EUR</v>
          </cell>
          <cell r="D660">
            <v>1</v>
          </cell>
          <cell r="E660">
            <v>36161</v>
          </cell>
          <cell r="F660">
            <v>8319</v>
          </cell>
        </row>
        <row r="661">
          <cell r="B661">
            <v>1</v>
          </cell>
          <cell r="C661" t="str">
            <v>EUR</v>
          </cell>
          <cell r="D661">
            <v>1</v>
          </cell>
          <cell r="E661">
            <v>36161</v>
          </cell>
          <cell r="F661">
            <v>13030</v>
          </cell>
        </row>
        <row r="662">
          <cell r="B662">
            <v>1</v>
          </cell>
          <cell r="C662" t="str">
            <v>EUR</v>
          </cell>
          <cell r="D662">
            <v>1</v>
          </cell>
          <cell r="E662">
            <v>36161</v>
          </cell>
          <cell r="F662">
            <v>20328</v>
          </cell>
        </row>
        <row r="663">
          <cell r="B663">
            <v>1</v>
          </cell>
          <cell r="C663" t="str">
            <v>EUR</v>
          </cell>
          <cell r="D663">
            <v>1</v>
          </cell>
          <cell r="E663">
            <v>36161</v>
          </cell>
          <cell r="F663">
            <v>29344</v>
          </cell>
        </row>
        <row r="664">
          <cell r="B664">
            <v>1</v>
          </cell>
          <cell r="C664" t="str">
            <v>EUR</v>
          </cell>
          <cell r="D664">
            <v>1</v>
          </cell>
          <cell r="E664">
            <v>36161</v>
          </cell>
          <cell r="F664">
            <v>43249</v>
          </cell>
        </row>
        <row r="665">
          <cell r="B665">
            <v>1</v>
          </cell>
          <cell r="C665" t="str">
            <v>EUR</v>
          </cell>
          <cell r="D665">
            <v>1</v>
          </cell>
          <cell r="E665">
            <v>36161</v>
          </cell>
          <cell r="F665">
            <v>38597</v>
          </cell>
        </row>
        <row r="666">
          <cell r="B666">
            <v>2</v>
          </cell>
          <cell r="C666" t="str">
            <v>EUR</v>
          </cell>
          <cell r="D666">
            <v>1</v>
          </cell>
          <cell r="E666">
            <v>36161</v>
          </cell>
          <cell r="F666">
            <v>11330</v>
          </cell>
        </row>
        <row r="667">
          <cell r="B667">
            <v>2</v>
          </cell>
          <cell r="C667" t="str">
            <v>EUR</v>
          </cell>
          <cell r="D667">
            <v>1</v>
          </cell>
          <cell r="E667">
            <v>36161</v>
          </cell>
          <cell r="F667">
            <v>11451</v>
          </cell>
        </row>
        <row r="668">
          <cell r="B668">
            <v>2</v>
          </cell>
          <cell r="C668" t="str">
            <v>EUR</v>
          </cell>
          <cell r="D668">
            <v>1</v>
          </cell>
          <cell r="E668">
            <v>36161</v>
          </cell>
          <cell r="F668">
            <v>28671</v>
          </cell>
        </row>
        <row r="669">
          <cell r="B669">
            <v>2</v>
          </cell>
          <cell r="C669" t="str">
            <v>EUR</v>
          </cell>
          <cell r="D669">
            <v>1</v>
          </cell>
          <cell r="E669">
            <v>36161</v>
          </cell>
          <cell r="F669">
            <v>1328</v>
          </cell>
        </row>
        <row r="670">
          <cell r="B670">
            <v>2</v>
          </cell>
          <cell r="C670" t="str">
            <v>EUR</v>
          </cell>
          <cell r="D670">
            <v>1</v>
          </cell>
          <cell r="E670">
            <v>36161</v>
          </cell>
          <cell r="F670">
            <v>1462</v>
          </cell>
        </row>
        <row r="671">
          <cell r="B671">
            <v>2</v>
          </cell>
          <cell r="C671" t="str">
            <v>EUR</v>
          </cell>
          <cell r="D671">
            <v>1</v>
          </cell>
          <cell r="E671">
            <v>36161</v>
          </cell>
          <cell r="F671">
            <v>28746</v>
          </cell>
        </row>
        <row r="672">
          <cell r="B672">
            <v>2</v>
          </cell>
          <cell r="C672" t="str">
            <v>EUR</v>
          </cell>
          <cell r="D672">
            <v>1</v>
          </cell>
          <cell r="E672">
            <v>36161</v>
          </cell>
          <cell r="F672">
            <v>23586</v>
          </cell>
        </row>
        <row r="673">
          <cell r="B673">
            <v>2</v>
          </cell>
          <cell r="C673" t="str">
            <v>EUR</v>
          </cell>
          <cell r="D673">
            <v>1</v>
          </cell>
          <cell r="E673">
            <v>36161</v>
          </cell>
          <cell r="F673">
            <v>18244</v>
          </cell>
        </row>
        <row r="674">
          <cell r="B674">
            <v>2</v>
          </cell>
          <cell r="C674" t="str">
            <v>EUR</v>
          </cell>
          <cell r="D674">
            <v>1</v>
          </cell>
          <cell r="E674">
            <v>36161</v>
          </cell>
          <cell r="F674">
            <v>18245</v>
          </cell>
        </row>
        <row r="675">
          <cell r="B675">
            <v>2</v>
          </cell>
          <cell r="C675" t="str">
            <v>EUR</v>
          </cell>
          <cell r="D675">
            <v>1</v>
          </cell>
          <cell r="E675">
            <v>36161</v>
          </cell>
          <cell r="F675">
            <v>25756</v>
          </cell>
        </row>
        <row r="676">
          <cell r="B676">
            <v>2</v>
          </cell>
          <cell r="C676" t="str">
            <v>EUR</v>
          </cell>
          <cell r="D676">
            <v>1</v>
          </cell>
          <cell r="E676">
            <v>36161</v>
          </cell>
          <cell r="F676">
            <v>2609</v>
          </cell>
        </row>
        <row r="677">
          <cell r="B677">
            <v>2</v>
          </cell>
          <cell r="C677" t="str">
            <v>EUR</v>
          </cell>
          <cell r="D677">
            <v>1</v>
          </cell>
          <cell r="E677">
            <v>36161</v>
          </cell>
          <cell r="F677">
            <v>316</v>
          </cell>
        </row>
        <row r="678">
          <cell r="B678">
            <v>2</v>
          </cell>
          <cell r="C678" t="str">
            <v>EUR</v>
          </cell>
          <cell r="D678">
            <v>1</v>
          </cell>
          <cell r="E678">
            <v>36161</v>
          </cell>
          <cell r="F678">
            <v>15245</v>
          </cell>
        </row>
        <row r="679">
          <cell r="B679">
            <v>2</v>
          </cell>
          <cell r="C679" t="str">
            <v>EUR</v>
          </cell>
          <cell r="D679">
            <v>1</v>
          </cell>
          <cell r="E679">
            <v>36161</v>
          </cell>
          <cell r="F679">
            <v>159</v>
          </cell>
        </row>
        <row r="680">
          <cell r="B680">
            <v>2</v>
          </cell>
          <cell r="C680" t="str">
            <v>EUR</v>
          </cell>
          <cell r="D680">
            <v>1</v>
          </cell>
          <cell r="E680">
            <v>36161</v>
          </cell>
          <cell r="F680">
            <v>3478</v>
          </cell>
        </row>
        <row r="681">
          <cell r="B681">
            <v>2</v>
          </cell>
          <cell r="C681" t="str">
            <v>EUR</v>
          </cell>
          <cell r="D681">
            <v>1</v>
          </cell>
          <cell r="E681">
            <v>36161</v>
          </cell>
          <cell r="F681">
            <v>19964</v>
          </cell>
        </row>
        <row r="682">
          <cell r="B682">
            <v>2</v>
          </cell>
          <cell r="C682" t="str">
            <v>EUR</v>
          </cell>
          <cell r="D682">
            <v>1</v>
          </cell>
          <cell r="E682">
            <v>36161</v>
          </cell>
          <cell r="F682">
            <v>24968</v>
          </cell>
        </row>
        <row r="683">
          <cell r="B683">
            <v>2</v>
          </cell>
          <cell r="C683" t="str">
            <v>EUR</v>
          </cell>
          <cell r="D683">
            <v>1</v>
          </cell>
          <cell r="E683">
            <v>36161</v>
          </cell>
          <cell r="F683">
            <v>24969</v>
          </cell>
        </row>
        <row r="684">
          <cell r="B684">
            <v>2</v>
          </cell>
          <cell r="C684" t="str">
            <v>EUR</v>
          </cell>
          <cell r="D684">
            <v>1</v>
          </cell>
          <cell r="E684">
            <v>36161</v>
          </cell>
          <cell r="F684">
            <v>27724</v>
          </cell>
        </row>
        <row r="685">
          <cell r="B685">
            <v>2</v>
          </cell>
          <cell r="C685" t="str">
            <v>EUR</v>
          </cell>
          <cell r="D685">
            <v>1</v>
          </cell>
          <cell r="E685">
            <v>36161</v>
          </cell>
          <cell r="F685">
            <v>27909</v>
          </cell>
        </row>
        <row r="686">
          <cell r="B686">
            <v>2</v>
          </cell>
          <cell r="C686" t="str">
            <v>EUR</v>
          </cell>
          <cell r="D686">
            <v>1</v>
          </cell>
          <cell r="E686">
            <v>36161</v>
          </cell>
          <cell r="F686">
            <v>2261</v>
          </cell>
        </row>
        <row r="687">
          <cell r="B687">
            <v>2</v>
          </cell>
          <cell r="C687" t="str">
            <v>EUR</v>
          </cell>
          <cell r="D687">
            <v>1</v>
          </cell>
          <cell r="E687">
            <v>36161</v>
          </cell>
          <cell r="F687">
            <v>2979</v>
          </cell>
        </row>
        <row r="688">
          <cell r="B688">
            <v>2</v>
          </cell>
          <cell r="C688" t="str">
            <v>EUR</v>
          </cell>
          <cell r="D688">
            <v>1</v>
          </cell>
          <cell r="E688">
            <v>36161</v>
          </cell>
          <cell r="F688">
            <v>8319</v>
          </cell>
        </row>
        <row r="689">
          <cell r="B689">
            <v>2</v>
          </cell>
          <cell r="C689" t="str">
            <v>EUR</v>
          </cell>
          <cell r="D689">
            <v>1</v>
          </cell>
          <cell r="E689">
            <v>36161</v>
          </cell>
          <cell r="F689">
            <v>13030</v>
          </cell>
        </row>
        <row r="690">
          <cell r="B690">
            <v>2</v>
          </cell>
          <cell r="C690" t="str">
            <v>EUR</v>
          </cell>
          <cell r="D690">
            <v>1</v>
          </cell>
          <cell r="E690">
            <v>36161</v>
          </cell>
          <cell r="F690">
            <v>20328</v>
          </cell>
        </row>
        <row r="691">
          <cell r="B691">
            <v>2</v>
          </cell>
          <cell r="C691" t="str">
            <v>EUR</v>
          </cell>
          <cell r="D691">
            <v>1</v>
          </cell>
          <cell r="E691">
            <v>36161</v>
          </cell>
          <cell r="F691">
            <v>29344</v>
          </cell>
        </row>
        <row r="692">
          <cell r="B692">
            <v>2</v>
          </cell>
          <cell r="C692" t="str">
            <v>EUR</v>
          </cell>
          <cell r="D692">
            <v>1</v>
          </cell>
          <cell r="E692">
            <v>36161</v>
          </cell>
          <cell r="F692">
            <v>43249</v>
          </cell>
        </row>
        <row r="693">
          <cell r="B693">
            <v>2</v>
          </cell>
          <cell r="C693" t="str">
            <v>EUR</v>
          </cell>
          <cell r="D693">
            <v>1</v>
          </cell>
          <cell r="E693">
            <v>36161</v>
          </cell>
          <cell r="F693">
            <v>38597</v>
          </cell>
        </row>
        <row r="694">
          <cell r="B694">
            <v>3</v>
          </cell>
          <cell r="C694" t="str">
            <v>EUR</v>
          </cell>
          <cell r="D694">
            <v>1</v>
          </cell>
          <cell r="E694">
            <v>36161</v>
          </cell>
          <cell r="F694">
            <v>11330</v>
          </cell>
        </row>
        <row r="695">
          <cell r="B695">
            <v>3</v>
          </cell>
          <cell r="C695" t="str">
            <v>EUR</v>
          </cell>
          <cell r="D695">
            <v>1</v>
          </cell>
          <cell r="E695">
            <v>36161</v>
          </cell>
          <cell r="F695">
            <v>11451</v>
          </cell>
        </row>
        <row r="696">
          <cell r="B696">
            <v>3</v>
          </cell>
          <cell r="C696" t="str">
            <v>EUR</v>
          </cell>
          <cell r="D696">
            <v>1</v>
          </cell>
          <cell r="E696">
            <v>36161</v>
          </cell>
          <cell r="F696">
            <v>28671</v>
          </cell>
        </row>
        <row r="697">
          <cell r="B697">
            <v>3</v>
          </cell>
          <cell r="C697" t="str">
            <v>EUR</v>
          </cell>
          <cell r="D697">
            <v>1</v>
          </cell>
          <cell r="E697">
            <v>36161</v>
          </cell>
          <cell r="F697">
            <v>1328</v>
          </cell>
        </row>
        <row r="698">
          <cell r="B698">
            <v>3</v>
          </cell>
          <cell r="C698" t="str">
            <v>EUR</v>
          </cell>
          <cell r="D698">
            <v>1</v>
          </cell>
          <cell r="E698">
            <v>36161</v>
          </cell>
          <cell r="F698">
            <v>1462</v>
          </cell>
        </row>
        <row r="699">
          <cell r="B699">
            <v>3</v>
          </cell>
          <cell r="C699" t="str">
            <v>EUR</v>
          </cell>
          <cell r="D699">
            <v>1</v>
          </cell>
          <cell r="E699">
            <v>36161</v>
          </cell>
          <cell r="F699">
            <v>28746</v>
          </cell>
        </row>
        <row r="700">
          <cell r="B700">
            <v>3</v>
          </cell>
          <cell r="C700" t="str">
            <v>EUR</v>
          </cell>
          <cell r="D700">
            <v>1</v>
          </cell>
          <cell r="E700">
            <v>36161</v>
          </cell>
          <cell r="F700">
            <v>23586</v>
          </cell>
        </row>
        <row r="701">
          <cell r="B701">
            <v>3</v>
          </cell>
          <cell r="C701" t="str">
            <v>EUR</v>
          </cell>
          <cell r="D701">
            <v>1</v>
          </cell>
          <cell r="E701">
            <v>36161</v>
          </cell>
          <cell r="F701">
            <v>18244</v>
          </cell>
        </row>
        <row r="702">
          <cell r="B702">
            <v>3</v>
          </cell>
          <cell r="C702" t="str">
            <v>EUR</v>
          </cell>
          <cell r="D702">
            <v>1</v>
          </cell>
          <cell r="E702">
            <v>36161</v>
          </cell>
          <cell r="F702">
            <v>18245</v>
          </cell>
        </row>
        <row r="703">
          <cell r="B703">
            <v>3</v>
          </cell>
          <cell r="C703" t="str">
            <v>EUR</v>
          </cell>
          <cell r="D703">
            <v>1</v>
          </cell>
          <cell r="E703">
            <v>36161</v>
          </cell>
          <cell r="F703">
            <v>25756</v>
          </cell>
        </row>
        <row r="704">
          <cell r="B704">
            <v>3</v>
          </cell>
          <cell r="C704" t="str">
            <v>EUR</v>
          </cell>
          <cell r="D704">
            <v>1</v>
          </cell>
          <cell r="E704">
            <v>36161</v>
          </cell>
          <cell r="F704">
            <v>2609</v>
          </cell>
        </row>
        <row r="705">
          <cell r="B705">
            <v>3</v>
          </cell>
          <cell r="C705" t="str">
            <v>EUR</v>
          </cell>
          <cell r="D705">
            <v>1</v>
          </cell>
          <cell r="E705">
            <v>36161</v>
          </cell>
          <cell r="F705">
            <v>316</v>
          </cell>
        </row>
        <row r="706">
          <cell r="B706">
            <v>3</v>
          </cell>
          <cell r="C706" t="str">
            <v>EUR</v>
          </cell>
          <cell r="D706">
            <v>1</v>
          </cell>
          <cell r="E706">
            <v>36161</v>
          </cell>
          <cell r="F706">
            <v>15245</v>
          </cell>
        </row>
        <row r="707">
          <cell r="B707">
            <v>3</v>
          </cell>
          <cell r="C707" t="str">
            <v>EUR</v>
          </cell>
          <cell r="D707">
            <v>1</v>
          </cell>
          <cell r="E707">
            <v>36161</v>
          </cell>
          <cell r="F707">
            <v>159</v>
          </cell>
        </row>
        <row r="708">
          <cell r="B708">
            <v>3</v>
          </cell>
          <cell r="C708" t="str">
            <v>EUR</v>
          </cell>
          <cell r="D708">
            <v>1</v>
          </cell>
          <cell r="E708">
            <v>36161</v>
          </cell>
          <cell r="F708">
            <v>3478</v>
          </cell>
        </row>
        <row r="709">
          <cell r="B709">
            <v>3</v>
          </cell>
          <cell r="C709" t="str">
            <v>EUR</v>
          </cell>
          <cell r="D709">
            <v>1</v>
          </cell>
          <cell r="E709">
            <v>36161</v>
          </cell>
          <cell r="F709">
            <v>19964</v>
          </cell>
        </row>
        <row r="710">
          <cell r="B710">
            <v>3</v>
          </cell>
          <cell r="C710" t="str">
            <v>EUR</v>
          </cell>
          <cell r="D710">
            <v>1</v>
          </cell>
          <cell r="E710">
            <v>36161</v>
          </cell>
          <cell r="F710">
            <v>24968</v>
          </cell>
        </row>
        <row r="711">
          <cell r="B711">
            <v>3</v>
          </cell>
          <cell r="C711" t="str">
            <v>EUR</v>
          </cell>
          <cell r="D711">
            <v>1</v>
          </cell>
          <cell r="E711">
            <v>36161</v>
          </cell>
          <cell r="F711">
            <v>24969</v>
          </cell>
        </row>
        <row r="712">
          <cell r="B712">
            <v>3</v>
          </cell>
          <cell r="C712" t="str">
            <v>EUR</v>
          </cell>
          <cell r="D712">
            <v>1</v>
          </cell>
          <cell r="E712">
            <v>36161</v>
          </cell>
          <cell r="F712">
            <v>27724</v>
          </cell>
        </row>
        <row r="713">
          <cell r="B713">
            <v>3</v>
          </cell>
          <cell r="C713" t="str">
            <v>EUR</v>
          </cell>
          <cell r="D713">
            <v>1</v>
          </cell>
          <cell r="E713">
            <v>36161</v>
          </cell>
          <cell r="F713">
            <v>27909</v>
          </cell>
        </row>
        <row r="714">
          <cell r="B714">
            <v>3</v>
          </cell>
          <cell r="C714" t="str">
            <v>EUR</v>
          </cell>
          <cell r="D714">
            <v>1</v>
          </cell>
          <cell r="E714">
            <v>36161</v>
          </cell>
          <cell r="F714">
            <v>2261</v>
          </cell>
        </row>
        <row r="715">
          <cell r="B715">
            <v>3</v>
          </cell>
          <cell r="C715" t="str">
            <v>EUR</v>
          </cell>
          <cell r="D715">
            <v>1</v>
          </cell>
          <cell r="E715">
            <v>36161</v>
          </cell>
          <cell r="F715">
            <v>2979</v>
          </cell>
        </row>
        <row r="716">
          <cell r="B716">
            <v>3</v>
          </cell>
          <cell r="C716" t="str">
            <v>EUR</v>
          </cell>
          <cell r="D716">
            <v>1</v>
          </cell>
          <cell r="E716">
            <v>36161</v>
          </cell>
          <cell r="F716">
            <v>8319</v>
          </cell>
        </row>
        <row r="717">
          <cell r="B717">
            <v>3</v>
          </cell>
          <cell r="C717" t="str">
            <v>EUR</v>
          </cell>
          <cell r="D717">
            <v>1</v>
          </cell>
          <cell r="E717">
            <v>36161</v>
          </cell>
          <cell r="F717">
            <v>13030</v>
          </cell>
        </row>
        <row r="718">
          <cell r="B718">
            <v>3</v>
          </cell>
          <cell r="C718" t="str">
            <v>EUR</v>
          </cell>
          <cell r="D718">
            <v>1</v>
          </cell>
          <cell r="E718">
            <v>36161</v>
          </cell>
          <cell r="F718">
            <v>20328</v>
          </cell>
        </row>
        <row r="719">
          <cell r="B719">
            <v>3</v>
          </cell>
          <cell r="C719" t="str">
            <v>EUR</v>
          </cell>
          <cell r="D719">
            <v>1</v>
          </cell>
          <cell r="E719">
            <v>36161</v>
          </cell>
          <cell r="F719">
            <v>29344</v>
          </cell>
        </row>
        <row r="720">
          <cell r="B720">
            <v>3</v>
          </cell>
          <cell r="C720" t="str">
            <v>EUR</v>
          </cell>
          <cell r="D720">
            <v>1</v>
          </cell>
          <cell r="E720">
            <v>36161</v>
          </cell>
          <cell r="F720">
            <v>43249</v>
          </cell>
        </row>
        <row r="721">
          <cell r="B721">
            <v>3</v>
          </cell>
          <cell r="C721" t="str">
            <v>EUR</v>
          </cell>
          <cell r="D721">
            <v>1</v>
          </cell>
          <cell r="E721">
            <v>36161</v>
          </cell>
          <cell r="F721">
            <v>38597</v>
          </cell>
        </row>
        <row r="722">
          <cell r="B722">
            <v>4</v>
          </cell>
          <cell r="C722" t="str">
            <v>EUR</v>
          </cell>
          <cell r="D722">
            <v>1</v>
          </cell>
          <cell r="E722">
            <v>36161</v>
          </cell>
          <cell r="F722">
            <v>11330</v>
          </cell>
        </row>
        <row r="723">
          <cell r="B723">
            <v>4</v>
          </cell>
          <cell r="C723" t="str">
            <v>EUR</v>
          </cell>
          <cell r="D723">
            <v>1</v>
          </cell>
          <cell r="E723">
            <v>36161</v>
          </cell>
          <cell r="F723">
            <v>11451</v>
          </cell>
        </row>
        <row r="724">
          <cell r="B724">
            <v>4</v>
          </cell>
          <cell r="C724" t="str">
            <v>EUR</v>
          </cell>
          <cell r="D724">
            <v>1</v>
          </cell>
          <cell r="E724">
            <v>36161</v>
          </cell>
          <cell r="F724">
            <v>28671</v>
          </cell>
        </row>
        <row r="725">
          <cell r="B725">
            <v>4</v>
          </cell>
          <cell r="C725" t="str">
            <v>EUR</v>
          </cell>
          <cell r="D725">
            <v>1</v>
          </cell>
          <cell r="E725">
            <v>36161</v>
          </cell>
          <cell r="F725">
            <v>1328</v>
          </cell>
        </row>
        <row r="726">
          <cell r="B726">
            <v>4</v>
          </cell>
          <cell r="C726" t="str">
            <v>EUR</v>
          </cell>
          <cell r="D726">
            <v>1</v>
          </cell>
          <cell r="E726">
            <v>36161</v>
          </cell>
          <cell r="F726">
            <v>1462</v>
          </cell>
        </row>
        <row r="727">
          <cell r="B727">
            <v>4</v>
          </cell>
          <cell r="C727" t="str">
            <v>EUR</v>
          </cell>
          <cell r="D727">
            <v>1</v>
          </cell>
          <cell r="E727">
            <v>36161</v>
          </cell>
          <cell r="F727">
            <v>28746</v>
          </cell>
        </row>
        <row r="728">
          <cell r="B728">
            <v>4</v>
          </cell>
          <cell r="C728" t="str">
            <v>EUR</v>
          </cell>
          <cell r="D728">
            <v>1</v>
          </cell>
          <cell r="E728">
            <v>36161</v>
          </cell>
          <cell r="F728">
            <v>23586</v>
          </cell>
        </row>
        <row r="729">
          <cell r="B729">
            <v>4</v>
          </cell>
          <cell r="C729" t="str">
            <v>EUR</v>
          </cell>
          <cell r="D729">
            <v>1</v>
          </cell>
          <cell r="E729">
            <v>36161</v>
          </cell>
          <cell r="F729">
            <v>18244</v>
          </cell>
        </row>
        <row r="730">
          <cell r="B730">
            <v>4</v>
          </cell>
          <cell r="C730" t="str">
            <v>EUR</v>
          </cell>
          <cell r="D730">
            <v>1</v>
          </cell>
          <cell r="E730">
            <v>36161</v>
          </cell>
          <cell r="F730">
            <v>18245</v>
          </cell>
        </row>
        <row r="731">
          <cell r="B731">
            <v>4</v>
          </cell>
          <cell r="C731" t="str">
            <v>EUR</v>
          </cell>
          <cell r="D731">
            <v>1</v>
          </cell>
          <cell r="E731">
            <v>36161</v>
          </cell>
          <cell r="F731">
            <v>25756</v>
          </cell>
        </row>
        <row r="732">
          <cell r="B732">
            <v>4</v>
          </cell>
          <cell r="C732" t="str">
            <v>EUR</v>
          </cell>
          <cell r="D732">
            <v>1</v>
          </cell>
          <cell r="E732">
            <v>36161</v>
          </cell>
          <cell r="F732">
            <v>2609</v>
          </cell>
        </row>
        <row r="733">
          <cell r="B733">
            <v>4</v>
          </cell>
          <cell r="C733" t="str">
            <v>EUR</v>
          </cell>
          <cell r="D733">
            <v>1</v>
          </cell>
          <cell r="E733">
            <v>36161</v>
          </cell>
          <cell r="F733">
            <v>316</v>
          </cell>
        </row>
        <row r="734">
          <cell r="B734">
            <v>4</v>
          </cell>
          <cell r="C734" t="str">
            <v>EUR</v>
          </cell>
          <cell r="D734">
            <v>1</v>
          </cell>
          <cell r="E734">
            <v>36161</v>
          </cell>
          <cell r="F734">
            <v>15245</v>
          </cell>
        </row>
        <row r="735">
          <cell r="B735">
            <v>4</v>
          </cell>
          <cell r="C735" t="str">
            <v>EUR</v>
          </cell>
          <cell r="D735">
            <v>1</v>
          </cell>
          <cell r="E735">
            <v>36161</v>
          </cell>
          <cell r="F735">
            <v>159</v>
          </cell>
        </row>
        <row r="736">
          <cell r="B736">
            <v>4</v>
          </cell>
          <cell r="C736" t="str">
            <v>EUR</v>
          </cell>
          <cell r="D736">
            <v>1</v>
          </cell>
          <cell r="E736">
            <v>36161</v>
          </cell>
          <cell r="F736">
            <v>3478</v>
          </cell>
        </row>
        <row r="737">
          <cell r="B737">
            <v>4</v>
          </cell>
          <cell r="C737" t="str">
            <v>EUR</v>
          </cell>
          <cell r="D737">
            <v>1</v>
          </cell>
          <cell r="E737">
            <v>36161</v>
          </cell>
          <cell r="F737">
            <v>19964</v>
          </cell>
        </row>
        <row r="738">
          <cell r="B738">
            <v>4</v>
          </cell>
          <cell r="C738" t="str">
            <v>EUR</v>
          </cell>
          <cell r="D738">
            <v>1</v>
          </cell>
          <cell r="E738">
            <v>36161</v>
          </cell>
          <cell r="F738">
            <v>24968</v>
          </cell>
        </row>
        <row r="739">
          <cell r="B739">
            <v>4</v>
          </cell>
          <cell r="C739" t="str">
            <v>EUR</v>
          </cell>
          <cell r="D739">
            <v>1</v>
          </cell>
          <cell r="E739">
            <v>36161</v>
          </cell>
          <cell r="F739">
            <v>24969</v>
          </cell>
        </row>
        <row r="740">
          <cell r="B740">
            <v>4</v>
          </cell>
          <cell r="C740" t="str">
            <v>EUR</v>
          </cell>
          <cell r="D740">
            <v>1</v>
          </cell>
          <cell r="E740">
            <v>36161</v>
          </cell>
          <cell r="F740">
            <v>27724</v>
          </cell>
        </row>
        <row r="741">
          <cell r="B741">
            <v>4</v>
          </cell>
          <cell r="C741" t="str">
            <v>EUR</v>
          </cell>
          <cell r="D741">
            <v>1</v>
          </cell>
          <cell r="E741">
            <v>36161</v>
          </cell>
          <cell r="F741">
            <v>27909</v>
          </cell>
        </row>
        <row r="742">
          <cell r="B742">
            <v>4</v>
          </cell>
          <cell r="C742" t="str">
            <v>EUR</v>
          </cell>
          <cell r="D742">
            <v>1</v>
          </cell>
          <cell r="E742">
            <v>36161</v>
          </cell>
          <cell r="F742">
            <v>2261</v>
          </cell>
        </row>
        <row r="743">
          <cell r="B743">
            <v>4</v>
          </cell>
          <cell r="C743" t="str">
            <v>EUR</v>
          </cell>
          <cell r="D743">
            <v>1</v>
          </cell>
          <cell r="E743">
            <v>36161</v>
          </cell>
          <cell r="F743">
            <v>2979</v>
          </cell>
        </row>
        <row r="744">
          <cell r="B744">
            <v>4</v>
          </cell>
          <cell r="C744" t="str">
            <v>EUR</v>
          </cell>
          <cell r="D744">
            <v>1</v>
          </cell>
          <cell r="E744">
            <v>36161</v>
          </cell>
          <cell r="F744">
            <v>8319</v>
          </cell>
        </row>
        <row r="745">
          <cell r="B745">
            <v>4</v>
          </cell>
          <cell r="C745" t="str">
            <v>EUR</v>
          </cell>
          <cell r="D745">
            <v>1</v>
          </cell>
          <cell r="E745">
            <v>36161</v>
          </cell>
          <cell r="F745">
            <v>13030</v>
          </cell>
        </row>
        <row r="746">
          <cell r="B746">
            <v>4</v>
          </cell>
          <cell r="C746" t="str">
            <v>EUR</v>
          </cell>
          <cell r="D746">
            <v>1</v>
          </cell>
          <cell r="E746">
            <v>36161</v>
          </cell>
          <cell r="F746">
            <v>20328</v>
          </cell>
        </row>
        <row r="747">
          <cell r="B747">
            <v>4</v>
          </cell>
          <cell r="C747" t="str">
            <v>EUR</v>
          </cell>
          <cell r="D747">
            <v>1</v>
          </cell>
          <cell r="E747">
            <v>36161</v>
          </cell>
          <cell r="F747">
            <v>29344</v>
          </cell>
        </row>
        <row r="748">
          <cell r="B748">
            <v>4</v>
          </cell>
          <cell r="C748" t="str">
            <v>EUR</v>
          </cell>
          <cell r="D748">
            <v>1</v>
          </cell>
          <cell r="E748">
            <v>36161</v>
          </cell>
          <cell r="F748">
            <v>43249</v>
          </cell>
        </row>
        <row r="749">
          <cell r="B749">
            <v>4</v>
          </cell>
          <cell r="C749" t="str">
            <v>EUR</v>
          </cell>
          <cell r="D749">
            <v>1</v>
          </cell>
          <cell r="E749">
            <v>36161</v>
          </cell>
          <cell r="F749">
            <v>38597</v>
          </cell>
        </row>
        <row r="755">
          <cell r="B755">
            <v>1</v>
          </cell>
          <cell r="C755">
            <v>159</v>
          </cell>
          <cell r="D755" t="str">
            <v>EUR</v>
          </cell>
          <cell r="E755">
            <v>1</v>
          </cell>
          <cell r="F755">
            <v>36161</v>
          </cell>
        </row>
        <row r="756">
          <cell r="B756">
            <v>1</v>
          </cell>
          <cell r="C756">
            <v>316</v>
          </cell>
          <cell r="D756" t="str">
            <v>EUR</v>
          </cell>
          <cell r="E756">
            <v>1</v>
          </cell>
          <cell r="F756">
            <v>36161</v>
          </cell>
        </row>
        <row r="757">
          <cell r="B757">
            <v>1</v>
          </cell>
          <cell r="C757">
            <v>1328</v>
          </cell>
          <cell r="D757" t="str">
            <v>EUR</v>
          </cell>
          <cell r="E757">
            <v>1</v>
          </cell>
          <cell r="F757">
            <v>36161</v>
          </cell>
        </row>
        <row r="758">
          <cell r="B758">
            <v>1</v>
          </cell>
          <cell r="C758">
            <v>1462</v>
          </cell>
          <cell r="D758" t="str">
            <v>EUR</v>
          </cell>
          <cell r="E758">
            <v>1</v>
          </cell>
          <cell r="F758">
            <v>36161</v>
          </cell>
        </row>
        <row r="759">
          <cell r="B759">
            <v>1</v>
          </cell>
          <cell r="C759">
            <v>2261</v>
          </cell>
          <cell r="D759" t="str">
            <v>EUR</v>
          </cell>
          <cell r="E759">
            <v>1</v>
          </cell>
          <cell r="F759">
            <v>36161</v>
          </cell>
        </row>
        <row r="760">
          <cell r="B760">
            <v>1</v>
          </cell>
          <cell r="C760">
            <v>2609</v>
          </cell>
          <cell r="D760" t="str">
            <v>EUR</v>
          </cell>
          <cell r="E760">
            <v>1</v>
          </cell>
          <cell r="F760">
            <v>36161</v>
          </cell>
        </row>
        <row r="761">
          <cell r="B761">
            <v>1</v>
          </cell>
          <cell r="C761">
            <v>2979</v>
          </cell>
          <cell r="D761" t="str">
            <v>EUR</v>
          </cell>
          <cell r="E761">
            <v>1</v>
          </cell>
          <cell r="F761">
            <v>36161</v>
          </cell>
        </row>
        <row r="762">
          <cell r="B762">
            <v>1</v>
          </cell>
          <cell r="C762">
            <v>3478</v>
          </cell>
          <cell r="D762" t="str">
            <v>EUR</v>
          </cell>
          <cell r="E762">
            <v>1</v>
          </cell>
          <cell r="F762">
            <v>36161</v>
          </cell>
        </row>
        <row r="763">
          <cell r="B763">
            <v>1</v>
          </cell>
          <cell r="C763">
            <v>8319</v>
          </cell>
          <cell r="D763" t="str">
            <v>EUR</v>
          </cell>
          <cell r="E763">
            <v>1</v>
          </cell>
          <cell r="F763">
            <v>36161</v>
          </cell>
        </row>
        <row r="764">
          <cell r="B764">
            <v>1</v>
          </cell>
          <cell r="C764">
            <v>11330</v>
          </cell>
          <cell r="D764" t="str">
            <v>EUR</v>
          </cell>
          <cell r="E764">
            <v>1</v>
          </cell>
          <cell r="F764">
            <v>36161</v>
          </cell>
        </row>
        <row r="765">
          <cell r="B765">
            <v>1</v>
          </cell>
          <cell r="C765">
            <v>11451</v>
          </cell>
          <cell r="D765" t="str">
            <v>EUR</v>
          </cell>
          <cell r="E765">
            <v>1</v>
          </cell>
          <cell r="F765">
            <v>36161</v>
          </cell>
        </row>
        <row r="766">
          <cell r="B766">
            <v>1</v>
          </cell>
          <cell r="C766">
            <v>13030</v>
          </cell>
          <cell r="D766" t="str">
            <v>EUR</v>
          </cell>
          <cell r="E766">
            <v>1</v>
          </cell>
          <cell r="F766">
            <v>36161</v>
          </cell>
        </row>
        <row r="767">
          <cell r="B767">
            <v>1</v>
          </cell>
          <cell r="C767">
            <v>15245</v>
          </cell>
          <cell r="D767" t="str">
            <v>EUR</v>
          </cell>
          <cell r="E767">
            <v>1</v>
          </cell>
          <cell r="F767">
            <v>36161</v>
          </cell>
        </row>
        <row r="768">
          <cell r="B768">
            <v>1</v>
          </cell>
          <cell r="C768">
            <v>18244</v>
          </cell>
          <cell r="D768" t="str">
            <v>EUR</v>
          </cell>
          <cell r="E768">
            <v>1</v>
          </cell>
          <cell r="F768">
            <v>36161</v>
          </cell>
        </row>
        <row r="769">
          <cell r="B769">
            <v>1</v>
          </cell>
          <cell r="C769">
            <v>18245</v>
          </cell>
          <cell r="D769" t="str">
            <v>EUR</v>
          </cell>
          <cell r="E769">
            <v>1</v>
          </cell>
          <cell r="F769">
            <v>36161</v>
          </cell>
        </row>
        <row r="770">
          <cell r="B770">
            <v>1</v>
          </cell>
          <cell r="C770">
            <v>19964</v>
          </cell>
          <cell r="D770" t="str">
            <v>EUR</v>
          </cell>
          <cell r="E770">
            <v>1</v>
          </cell>
          <cell r="F770">
            <v>36161</v>
          </cell>
        </row>
        <row r="771">
          <cell r="B771">
            <v>1</v>
          </cell>
          <cell r="C771">
            <v>20328</v>
          </cell>
          <cell r="D771" t="str">
            <v>EUR</v>
          </cell>
          <cell r="E771">
            <v>1</v>
          </cell>
          <cell r="F771">
            <v>36161</v>
          </cell>
        </row>
        <row r="772">
          <cell r="B772">
            <v>1</v>
          </cell>
          <cell r="C772">
            <v>23586</v>
          </cell>
          <cell r="D772" t="str">
            <v>EUR</v>
          </cell>
          <cell r="E772">
            <v>1</v>
          </cell>
          <cell r="F772">
            <v>36161</v>
          </cell>
        </row>
        <row r="773">
          <cell r="B773">
            <v>1</v>
          </cell>
          <cell r="C773">
            <v>24968</v>
          </cell>
          <cell r="D773" t="str">
            <v>EUR</v>
          </cell>
          <cell r="E773">
            <v>1</v>
          </cell>
          <cell r="F773">
            <v>36161</v>
          </cell>
        </row>
        <row r="774">
          <cell r="B774">
            <v>1</v>
          </cell>
          <cell r="C774">
            <v>24969</v>
          </cell>
          <cell r="D774" t="str">
            <v>EUR</v>
          </cell>
          <cell r="E774">
            <v>1</v>
          </cell>
          <cell r="F774">
            <v>36161</v>
          </cell>
        </row>
        <row r="775">
          <cell r="B775">
            <v>1</v>
          </cell>
          <cell r="C775">
            <v>25756</v>
          </cell>
          <cell r="D775" t="str">
            <v>EUR</v>
          </cell>
          <cell r="E775">
            <v>1</v>
          </cell>
          <cell r="F775">
            <v>36161</v>
          </cell>
        </row>
        <row r="776">
          <cell r="B776">
            <v>1</v>
          </cell>
          <cell r="C776">
            <v>27724</v>
          </cell>
          <cell r="D776" t="str">
            <v>EUR</v>
          </cell>
          <cell r="E776">
            <v>1</v>
          </cell>
          <cell r="F776">
            <v>36161</v>
          </cell>
        </row>
        <row r="777">
          <cell r="B777">
            <v>1</v>
          </cell>
          <cell r="C777">
            <v>27909</v>
          </cell>
          <cell r="D777" t="str">
            <v>EUR</v>
          </cell>
          <cell r="E777">
            <v>1</v>
          </cell>
          <cell r="F777">
            <v>36161</v>
          </cell>
        </row>
        <row r="778">
          <cell r="B778">
            <v>1</v>
          </cell>
          <cell r="C778">
            <v>28671</v>
          </cell>
          <cell r="D778" t="str">
            <v>EUR</v>
          </cell>
          <cell r="E778">
            <v>1</v>
          </cell>
          <cell r="F778">
            <v>36161</v>
          </cell>
        </row>
        <row r="779">
          <cell r="B779">
            <v>1</v>
          </cell>
          <cell r="C779">
            <v>28746</v>
          </cell>
          <cell r="D779" t="str">
            <v>EUR</v>
          </cell>
          <cell r="E779">
            <v>1</v>
          </cell>
          <cell r="F779">
            <v>36161</v>
          </cell>
        </row>
        <row r="780">
          <cell r="B780">
            <v>1</v>
          </cell>
          <cell r="C780">
            <v>29344</v>
          </cell>
          <cell r="D780" t="str">
            <v>EUR</v>
          </cell>
          <cell r="E780">
            <v>1</v>
          </cell>
          <cell r="F780">
            <v>36161</v>
          </cell>
        </row>
        <row r="781">
          <cell r="B781">
            <v>1</v>
          </cell>
          <cell r="C781">
            <v>38597</v>
          </cell>
          <cell r="D781" t="str">
            <v>EUR</v>
          </cell>
          <cell r="E781">
            <v>1</v>
          </cell>
          <cell r="F781">
            <v>36161</v>
          </cell>
        </row>
        <row r="782">
          <cell r="B782">
            <v>1</v>
          </cell>
          <cell r="C782">
            <v>43249</v>
          </cell>
          <cell r="D782" t="str">
            <v>EUR</v>
          </cell>
          <cell r="E782">
            <v>1</v>
          </cell>
          <cell r="F782">
            <v>36161</v>
          </cell>
        </row>
        <row r="783">
          <cell r="B783">
            <v>2</v>
          </cell>
          <cell r="C783">
            <v>159</v>
          </cell>
          <cell r="D783" t="str">
            <v>EUR</v>
          </cell>
          <cell r="E783">
            <v>1</v>
          </cell>
          <cell r="F783">
            <v>36161</v>
          </cell>
        </row>
        <row r="784">
          <cell r="B784">
            <v>2</v>
          </cell>
          <cell r="C784">
            <v>316</v>
          </cell>
          <cell r="D784" t="str">
            <v>EUR</v>
          </cell>
          <cell r="E784">
            <v>1</v>
          </cell>
          <cell r="F784">
            <v>36161</v>
          </cell>
        </row>
        <row r="785">
          <cell r="B785">
            <v>2</v>
          </cell>
          <cell r="C785">
            <v>1328</v>
          </cell>
          <cell r="D785" t="str">
            <v>EUR</v>
          </cell>
          <cell r="E785">
            <v>1</v>
          </cell>
          <cell r="F785">
            <v>36161</v>
          </cell>
        </row>
        <row r="786">
          <cell r="B786">
            <v>2</v>
          </cell>
          <cell r="C786">
            <v>1462</v>
          </cell>
          <cell r="D786" t="str">
            <v>EUR</v>
          </cell>
          <cell r="E786">
            <v>1</v>
          </cell>
          <cell r="F786">
            <v>36161</v>
          </cell>
        </row>
        <row r="787">
          <cell r="B787">
            <v>2</v>
          </cell>
          <cell r="C787">
            <v>2261</v>
          </cell>
          <cell r="D787" t="str">
            <v>EUR</v>
          </cell>
          <cell r="E787">
            <v>1</v>
          </cell>
          <cell r="F787">
            <v>36161</v>
          </cell>
        </row>
        <row r="788">
          <cell r="B788">
            <v>2</v>
          </cell>
          <cell r="C788">
            <v>2609</v>
          </cell>
          <cell r="D788" t="str">
            <v>EUR</v>
          </cell>
          <cell r="E788">
            <v>1</v>
          </cell>
          <cell r="F788">
            <v>36161</v>
          </cell>
        </row>
        <row r="789">
          <cell r="B789">
            <v>2</v>
          </cell>
          <cell r="C789">
            <v>2979</v>
          </cell>
          <cell r="D789" t="str">
            <v>EUR</v>
          </cell>
          <cell r="E789">
            <v>1</v>
          </cell>
          <cell r="F789">
            <v>36161</v>
          </cell>
        </row>
        <row r="790">
          <cell r="B790">
            <v>2</v>
          </cell>
          <cell r="C790">
            <v>3478</v>
          </cell>
          <cell r="D790" t="str">
            <v>EUR</v>
          </cell>
          <cell r="E790">
            <v>1</v>
          </cell>
          <cell r="F790">
            <v>36161</v>
          </cell>
        </row>
        <row r="791">
          <cell r="B791">
            <v>2</v>
          </cell>
          <cell r="C791">
            <v>8319</v>
          </cell>
          <cell r="D791" t="str">
            <v>EUR</v>
          </cell>
          <cell r="E791">
            <v>1</v>
          </cell>
          <cell r="F791">
            <v>36161</v>
          </cell>
        </row>
        <row r="792">
          <cell r="B792">
            <v>2</v>
          </cell>
          <cell r="C792">
            <v>11330</v>
          </cell>
          <cell r="D792" t="str">
            <v>EUR</v>
          </cell>
          <cell r="E792">
            <v>1</v>
          </cell>
          <cell r="F792">
            <v>36161</v>
          </cell>
        </row>
        <row r="793">
          <cell r="B793">
            <v>2</v>
          </cell>
          <cell r="C793">
            <v>11451</v>
          </cell>
          <cell r="D793" t="str">
            <v>EUR</v>
          </cell>
          <cell r="E793">
            <v>1</v>
          </cell>
          <cell r="F793">
            <v>36161</v>
          </cell>
        </row>
        <row r="794">
          <cell r="B794">
            <v>2</v>
          </cell>
          <cell r="C794">
            <v>13030</v>
          </cell>
          <cell r="D794" t="str">
            <v>EUR</v>
          </cell>
          <cell r="E794">
            <v>1</v>
          </cell>
          <cell r="F794">
            <v>36161</v>
          </cell>
        </row>
        <row r="795">
          <cell r="B795">
            <v>2</v>
          </cell>
          <cell r="C795">
            <v>15245</v>
          </cell>
          <cell r="D795" t="str">
            <v>EUR</v>
          </cell>
          <cell r="E795">
            <v>1</v>
          </cell>
          <cell r="F795">
            <v>36161</v>
          </cell>
        </row>
        <row r="796">
          <cell r="B796">
            <v>2</v>
          </cell>
          <cell r="C796">
            <v>18244</v>
          </cell>
          <cell r="D796" t="str">
            <v>EUR</v>
          </cell>
          <cell r="E796">
            <v>1</v>
          </cell>
          <cell r="F796">
            <v>36161</v>
          </cell>
        </row>
        <row r="797">
          <cell r="B797">
            <v>2</v>
          </cell>
          <cell r="C797">
            <v>18245</v>
          </cell>
          <cell r="D797" t="str">
            <v>EUR</v>
          </cell>
          <cell r="E797">
            <v>1</v>
          </cell>
          <cell r="F797">
            <v>36161</v>
          </cell>
        </row>
        <row r="798">
          <cell r="B798">
            <v>2</v>
          </cell>
          <cell r="C798">
            <v>19964</v>
          </cell>
          <cell r="D798" t="str">
            <v>EUR</v>
          </cell>
          <cell r="E798">
            <v>1</v>
          </cell>
          <cell r="F798">
            <v>36161</v>
          </cell>
        </row>
        <row r="799">
          <cell r="B799">
            <v>2</v>
          </cell>
          <cell r="C799">
            <v>20328</v>
          </cell>
          <cell r="D799" t="str">
            <v>EUR</v>
          </cell>
          <cell r="E799">
            <v>1</v>
          </cell>
          <cell r="F799">
            <v>36161</v>
          </cell>
        </row>
        <row r="800">
          <cell r="B800">
            <v>2</v>
          </cell>
          <cell r="C800">
            <v>23586</v>
          </cell>
          <cell r="D800" t="str">
            <v>EUR</v>
          </cell>
          <cell r="E800">
            <v>1</v>
          </cell>
          <cell r="F800">
            <v>36161</v>
          </cell>
        </row>
        <row r="801">
          <cell r="B801">
            <v>2</v>
          </cell>
          <cell r="C801">
            <v>24968</v>
          </cell>
          <cell r="D801" t="str">
            <v>EUR</v>
          </cell>
          <cell r="E801">
            <v>1</v>
          </cell>
          <cell r="F801">
            <v>36161</v>
          </cell>
        </row>
        <row r="802">
          <cell r="B802">
            <v>2</v>
          </cell>
          <cell r="C802">
            <v>24969</v>
          </cell>
          <cell r="D802" t="str">
            <v>EUR</v>
          </cell>
          <cell r="E802">
            <v>1</v>
          </cell>
          <cell r="F802">
            <v>36161</v>
          </cell>
        </row>
        <row r="803">
          <cell r="B803">
            <v>2</v>
          </cell>
          <cell r="C803">
            <v>25756</v>
          </cell>
          <cell r="D803" t="str">
            <v>EUR</v>
          </cell>
          <cell r="E803">
            <v>1</v>
          </cell>
          <cell r="F803">
            <v>36161</v>
          </cell>
        </row>
        <row r="804">
          <cell r="B804">
            <v>2</v>
          </cell>
          <cell r="C804">
            <v>27724</v>
          </cell>
          <cell r="D804" t="str">
            <v>EUR</v>
          </cell>
          <cell r="E804">
            <v>1</v>
          </cell>
          <cell r="F804">
            <v>36161</v>
          </cell>
        </row>
        <row r="805">
          <cell r="B805">
            <v>2</v>
          </cell>
          <cell r="C805">
            <v>27909</v>
          </cell>
          <cell r="D805" t="str">
            <v>EUR</v>
          </cell>
          <cell r="E805">
            <v>1</v>
          </cell>
          <cell r="F805">
            <v>36161</v>
          </cell>
        </row>
        <row r="806">
          <cell r="B806">
            <v>2</v>
          </cell>
          <cell r="C806">
            <v>28671</v>
          </cell>
          <cell r="D806" t="str">
            <v>EUR</v>
          </cell>
          <cell r="E806">
            <v>1</v>
          </cell>
          <cell r="F806">
            <v>36161</v>
          </cell>
        </row>
        <row r="807">
          <cell r="B807">
            <v>2</v>
          </cell>
          <cell r="C807">
            <v>28746</v>
          </cell>
          <cell r="D807" t="str">
            <v>EUR</v>
          </cell>
          <cell r="E807">
            <v>1</v>
          </cell>
          <cell r="F807">
            <v>36161</v>
          </cell>
        </row>
        <row r="808">
          <cell r="B808">
            <v>2</v>
          </cell>
          <cell r="C808">
            <v>29344</v>
          </cell>
          <cell r="D808" t="str">
            <v>EUR</v>
          </cell>
          <cell r="E808">
            <v>1</v>
          </cell>
          <cell r="F808">
            <v>36161</v>
          </cell>
        </row>
        <row r="809">
          <cell r="B809">
            <v>2</v>
          </cell>
          <cell r="C809">
            <v>38597</v>
          </cell>
          <cell r="D809" t="str">
            <v>EUR</v>
          </cell>
          <cell r="E809">
            <v>1</v>
          </cell>
          <cell r="F809">
            <v>36161</v>
          </cell>
        </row>
        <row r="810">
          <cell r="B810">
            <v>2</v>
          </cell>
          <cell r="C810">
            <v>43249</v>
          </cell>
          <cell r="D810" t="str">
            <v>EUR</v>
          </cell>
          <cell r="E810">
            <v>1</v>
          </cell>
          <cell r="F810">
            <v>36161</v>
          </cell>
        </row>
        <row r="811">
          <cell r="B811">
            <v>3</v>
          </cell>
          <cell r="C811">
            <v>159</v>
          </cell>
          <cell r="D811" t="str">
            <v>EUR</v>
          </cell>
          <cell r="E811">
            <v>1</v>
          </cell>
          <cell r="F811">
            <v>36161</v>
          </cell>
        </row>
        <row r="812">
          <cell r="B812">
            <v>3</v>
          </cell>
          <cell r="C812">
            <v>316</v>
          </cell>
          <cell r="D812" t="str">
            <v>EUR</v>
          </cell>
          <cell r="E812">
            <v>1</v>
          </cell>
          <cell r="F812">
            <v>36161</v>
          </cell>
        </row>
        <row r="813">
          <cell r="B813">
            <v>3</v>
          </cell>
          <cell r="C813">
            <v>1328</v>
          </cell>
          <cell r="D813" t="str">
            <v>EUR</v>
          </cell>
          <cell r="E813">
            <v>1</v>
          </cell>
          <cell r="F813">
            <v>36161</v>
          </cell>
        </row>
        <row r="814">
          <cell r="B814">
            <v>3</v>
          </cell>
          <cell r="C814">
            <v>1462</v>
          </cell>
          <cell r="D814" t="str">
            <v>EUR</v>
          </cell>
          <cell r="E814">
            <v>1</v>
          </cell>
          <cell r="F814">
            <v>36161</v>
          </cell>
        </row>
        <row r="815">
          <cell r="B815">
            <v>3</v>
          </cell>
          <cell r="C815">
            <v>2261</v>
          </cell>
          <cell r="D815" t="str">
            <v>EUR</v>
          </cell>
          <cell r="E815">
            <v>1</v>
          </cell>
          <cell r="F815">
            <v>36161</v>
          </cell>
        </row>
        <row r="816">
          <cell r="B816">
            <v>3</v>
          </cell>
          <cell r="C816">
            <v>2609</v>
          </cell>
          <cell r="D816" t="str">
            <v>EUR</v>
          </cell>
          <cell r="E816">
            <v>1</v>
          </cell>
          <cell r="F816">
            <v>36161</v>
          </cell>
        </row>
        <row r="817">
          <cell r="B817">
            <v>3</v>
          </cell>
          <cell r="C817">
            <v>2979</v>
          </cell>
          <cell r="D817" t="str">
            <v>EUR</v>
          </cell>
          <cell r="E817">
            <v>1</v>
          </cell>
          <cell r="F817">
            <v>36161</v>
          </cell>
        </row>
        <row r="818">
          <cell r="B818">
            <v>3</v>
          </cell>
          <cell r="C818">
            <v>3478</v>
          </cell>
          <cell r="D818" t="str">
            <v>EUR</v>
          </cell>
          <cell r="E818">
            <v>1</v>
          </cell>
          <cell r="F818">
            <v>36161</v>
          </cell>
        </row>
        <row r="819">
          <cell r="B819">
            <v>3</v>
          </cell>
          <cell r="C819">
            <v>8319</v>
          </cell>
          <cell r="D819" t="str">
            <v>EUR</v>
          </cell>
          <cell r="E819">
            <v>1</v>
          </cell>
          <cell r="F819">
            <v>36161</v>
          </cell>
        </row>
        <row r="820">
          <cell r="B820">
            <v>3</v>
          </cell>
          <cell r="C820">
            <v>11330</v>
          </cell>
          <cell r="D820" t="str">
            <v>EUR</v>
          </cell>
          <cell r="E820">
            <v>1</v>
          </cell>
          <cell r="F820">
            <v>36161</v>
          </cell>
        </row>
        <row r="821">
          <cell r="B821">
            <v>3</v>
          </cell>
          <cell r="C821">
            <v>11451</v>
          </cell>
          <cell r="D821" t="str">
            <v>EUR</v>
          </cell>
          <cell r="E821">
            <v>1</v>
          </cell>
          <cell r="F821">
            <v>36161</v>
          </cell>
        </row>
        <row r="822">
          <cell r="B822">
            <v>3</v>
          </cell>
          <cell r="C822">
            <v>13030</v>
          </cell>
          <cell r="D822" t="str">
            <v>EUR</v>
          </cell>
          <cell r="E822">
            <v>1</v>
          </cell>
          <cell r="F822">
            <v>36161</v>
          </cell>
        </row>
        <row r="823">
          <cell r="B823">
            <v>3</v>
          </cell>
          <cell r="C823">
            <v>15245</v>
          </cell>
          <cell r="D823" t="str">
            <v>EUR</v>
          </cell>
          <cell r="E823">
            <v>1</v>
          </cell>
          <cell r="F823">
            <v>36161</v>
          </cell>
        </row>
        <row r="824">
          <cell r="B824">
            <v>3</v>
          </cell>
          <cell r="C824">
            <v>18244</v>
          </cell>
          <cell r="D824" t="str">
            <v>EUR</v>
          </cell>
          <cell r="E824">
            <v>1</v>
          </cell>
          <cell r="F824">
            <v>36161</v>
          </cell>
        </row>
        <row r="825">
          <cell r="B825">
            <v>3</v>
          </cell>
          <cell r="C825">
            <v>18245</v>
          </cell>
          <cell r="D825" t="str">
            <v>EUR</v>
          </cell>
          <cell r="E825">
            <v>1</v>
          </cell>
          <cell r="F825">
            <v>36161</v>
          </cell>
        </row>
        <row r="826">
          <cell r="B826">
            <v>3</v>
          </cell>
          <cell r="C826">
            <v>19964</v>
          </cell>
          <cell r="D826" t="str">
            <v>EUR</v>
          </cell>
          <cell r="E826">
            <v>1</v>
          </cell>
          <cell r="F826">
            <v>36161</v>
          </cell>
        </row>
        <row r="827">
          <cell r="B827">
            <v>3</v>
          </cell>
          <cell r="C827">
            <v>20328</v>
          </cell>
          <cell r="D827" t="str">
            <v>EUR</v>
          </cell>
          <cell r="E827">
            <v>1</v>
          </cell>
          <cell r="F827">
            <v>36161</v>
          </cell>
        </row>
        <row r="828">
          <cell r="B828">
            <v>3</v>
          </cell>
          <cell r="C828">
            <v>23586</v>
          </cell>
          <cell r="D828" t="str">
            <v>EUR</v>
          </cell>
          <cell r="E828">
            <v>1</v>
          </cell>
          <cell r="F828">
            <v>36161</v>
          </cell>
        </row>
        <row r="829">
          <cell r="B829">
            <v>3</v>
          </cell>
          <cell r="C829">
            <v>24968</v>
          </cell>
          <cell r="D829" t="str">
            <v>EUR</v>
          </cell>
          <cell r="E829">
            <v>1</v>
          </cell>
          <cell r="F829">
            <v>36161</v>
          </cell>
        </row>
        <row r="830">
          <cell r="B830">
            <v>3</v>
          </cell>
          <cell r="C830">
            <v>24969</v>
          </cell>
          <cell r="D830" t="str">
            <v>EUR</v>
          </cell>
          <cell r="E830">
            <v>1</v>
          </cell>
          <cell r="F830">
            <v>36161</v>
          </cell>
        </row>
        <row r="831">
          <cell r="B831">
            <v>3</v>
          </cell>
          <cell r="C831">
            <v>25756</v>
          </cell>
          <cell r="D831" t="str">
            <v>EUR</v>
          </cell>
          <cell r="E831">
            <v>1</v>
          </cell>
          <cell r="F831">
            <v>36161</v>
          </cell>
        </row>
        <row r="832">
          <cell r="B832">
            <v>3</v>
          </cell>
          <cell r="C832">
            <v>27724</v>
          </cell>
          <cell r="D832" t="str">
            <v>EUR</v>
          </cell>
          <cell r="E832">
            <v>1</v>
          </cell>
          <cell r="F832">
            <v>36161</v>
          </cell>
        </row>
        <row r="833">
          <cell r="B833">
            <v>3</v>
          </cell>
          <cell r="C833">
            <v>27909</v>
          </cell>
          <cell r="D833" t="str">
            <v>EUR</v>
          </cell>
          <cell r="E833">
            <v>1</v>
          </cell>
          <cell r="F833">
            <v>36161</v>
          </cell>
        </row>
        <row r="834">
          <cell r="B834">
            <v>3</v>
          </cell>
          <cell r="C834">
            <v>28671</v>
          </cell>
          <cell r="D834" t="str">
            <v>EUR</v>
          </cell>
          <cell r="E834">
            <v>1</v>
          </cell>
          <cell r="F834">
            <v>36161</v>
          </cell>
        </row>
        <row r="835">
          <cell r="B835">
            <v>3</v>
          </cell>
          <cell r="C835">
            <v>28746</v>
          </cell>
          <cell r="D835" t="str">
            <v>EUR</v>
          </cell>
          <cell r="E835">
            <v>1</v>
          </cell>
          <cell r="F835">
            <v>36161</v>
          </cell>
        </row>
        <row r="836">
          <cell r="B836">
            <v>3</v>
          </cell>
          <cell r="C836">
            <v>29344</v>
          </cell>
          <cell r="D836" t="str">
            <v>EUR</v>
          </cell>
          <cell r="E836">
            <v>1</v>
          </cell>
          <cell r="F836">
            <v>36161</v>
          </cell>
        </row>
        <row r="837">
          <cell r="B837">
            <v>3</v>
          </cell>
          <cell r="C837">
            <v>38597</v>
          </cell>
          <cell r="D837" t="str">
            <v>EUR</v>
          </cell>
          <cell r="E837">
            <v>1</v>
          </cell>
          <cell r="F837">
            <v>36161</v>
          </cell>
        </row>
        <row r="838">
          <cell r="B838">
            <v>3</v>
          </cell>
          <cell r="C838">
            <v>43249</v>
          </cell>
          <cell r="D838" t="str">
            <v>EUR</v>
          </cell>
          <cell r="E838">
            <v>1</v>
          </cell>
          <cell r="F838">
            <v>36161</v>
          </cell>
        </row>
        <row r="839">
          <cell r="B839">
            <v>4</v>
          </cell>
          <cell r="C839">
            <v>159</v>
          </cell>
          <cell r="D839" t="str">
            <v>EUR</v>
          </cell>
          <cell r="E839">
            <v>1</v>
          </cell>
          <cell r="F839">
            <v>36161</v>
          </cell>
        </row>
        <row r="840">
          <cell r="B840">
            <v>4</v>
          </cell>
          <cell r="C840">
            <v>316</v>
          </cell>
          <cell r="D840" t="str">
            <v>EUR</v>
          </cell>
          <cell r="E840">
            <v>1</v>
          </cell>
          <cell r="F840">
            <v>36161</v>
          </cell>
        </row>
        <row r="841">
          <cell r="B841">
            <v>4</v>
          </cell>
          <cell r="C841">
            <v>1328</v>
          </cell>
          <cell r="D841" t="str">
            <v>EUR</v>
          </cell>
          <cell r="E841">
            <v>1</v>
          </cell>
          <cell r="F841">
            <v>36161</v>
          </cell>
        </row>
        <row r="842">
          <cell r="B842">
            <v>4</v>
          </cell>
          <cell r="C842">
            <v>1462</v>
          </cell>
          <cell r="D842" t="str">
            <v>EUR</v>
          </cell>
          <cell r="E842">
            <v>1</v>
          </cell>
          <cell r="F842">
            <v>36161</v>
          </cell>
        </row>
        <row r="843">
          <cell r="B843">
            <v>4</v>
          </cell>
          <cell r="C843">
            <v>2261</v>
          </cell>
          <cell r="D843" t="str">
            <v>EUR</v>
          </cell>
          <cell r="E843">
            <v>1</v>
          </cell>
          <cell r="F843">
            <v>36161</v>
          </cell>
        </row>
        <row r="844">
          <cell r="B844">
            <v>4</v>
          </cell>
          <cell r="C844">
            <v>2609</v>
          </cell>
          <cell r="D844" t="str">
            <v>EUR</v>
          </cell>
          <cell r="E844">
            <v>1</v>
          </cell>
          <cell r="F844">
            <v>36161</v>
          </cell>
        </row>
        <row r="845">
          <cell r="B845">
            <v>4</v>
          </cell>
          <cell r="C845">
            <v>2979</v>
          </cell>
          <cell r="D845" t="str">
            <v>EUR</v>
          </cell>
          <cell r="E845">
            <v>1</v>
          </cell>
          <cell r="F845">
            <v>36161</v>
          </cell>
        </row>
        <row r="846">
          <cell r="B846">
            <v>4</v>
          </cell>
          <cell r="C846">
            <v>3478</v>
          </cell>
          <cell r="D846" t="str">
            <v>EUR</v>
          </cell>
          <cell r="E846">
            <v>1</v>
          </cell>
          <cell r="F846">
            <v>36161</v>
          </cell>
        </row>
        <row r="847">
          <cell r="B847">
            <v>4</v>
          </cell>
          <cell r="C847">
            <v>8319</v>
          </cell>
          <cell r="D847" t="str">
            <v>EUR</v>
          </cell>
          <cell r="E847">
            <v>1</v>
          </cell>
          <cell r="F847">
            <v>36161</v>
          </cell>
        </row>
        <row r="848">
          <cell r="B848">
            <v>4</v>
          </cell>
          <cell r="C848">
            <v>11330</v>
          </cell>
          <cell r="D848" t="str">
            <v>EUR</v>
          </cell>
          <cell r="E848">
            <v>1</v>
          </cell>
          <cell r="F848">
            <v>36161</v>
          </cell>
        </row>
        <row r="849">
          <cell r="B849">
            <v>4</v>
          </cell>
          <cell r="C849">
            <v>11451</v>
          </cell>
          <cell r="D849" t="str">
            <v>EUR</v>
          </cell>
          <cell r="E849">
            <v>1</v>
          </cell>
          <cell r="F849">
            <v>36161</v>
          </cell>
        </row>
        <row r="850">
          <cell r="B850">
            <v>4</v>
          </cell>
          <cell r="C850">
            <v>13030</v>
          </cell>
          <cell r="D850" t="str">
            <v>EUR</v>
          </cell>
          <cell r="E850">
            <v>1</v>
          </cell>
          <cell r="F850">
            <v>36161</v>
          </cell>
        </row>
        <row r="851">
          <cell r="B851">
            <v>4</v>
          </cell>
          <cell r="C851">
            <v>15245</v>
          </cell>
          <cell r="D851" t="str">
            <v>EUR</v>
          </cell>
          <cell r="E851">
            <v>1</v>
          </cell>
          <cell r="F851">
            <v>36161</v>
          </cell>
        </row>
        <row r="852">
          <cell r="B852">
            <v>4</v>
          </cell>
          <cell r="C852">
            <v>18244</v>
          </cell>
          <cell r="D852" t="str">
            <v>EUR</v>
          </cell>
          <cell r="E852">
            <v>1</v>
          </cell>
          <cell r="F852">
            <v>36161</v>
          </cell>
        </row>
        <row r="853">
          <cell r="B853">
            <v>4</v>
          </cell>
          <cell r="C853">
            <v>18245</v>
          </cell>
          <cell r="D853" t="str">
            <v>EUR</v>
          </cell>
          <cell r="E853">
            <v>1</v>
          </cell>
          <cell r="F853">
            <v>36161</v>
          </cell>
        </row>
        <row r="854">
          <cell r="B854">
            <v>4</v>
          </cell>
          <cell r="C854">
            <v>19964</v>
          </cell>
          <cell r="D854" t="str">
            <v>EUR</v>
          </cell>
          <cell r="E854">
            <v>1</v>
          </cell>
          <cell r="F854">
            <v>36161</v>
          </cell>
        </row>
        <row r="855">
          <cell r="B855">
            <v>4</v>
          </cell>
          <cell r="C855">
            <v>20328</v>
          </cell>
          <cell r="D855" t="str">
            <v>EUR</v>
          </cell>
          <cell r="E855">
            <v>1</v>
          </cell>
          <cell r="F855">
            <v>36161</v>
          </cell>
        </row>
        <row r="856">
          <cell r="B856">
            <v>4</v>
          </cell>
          <cell r="C856">
            <v>23586</v>
          </cell>
          <cell r="D856" t="str">
            <v>EUR</v>
          </cell>
          <cell r="E856">
            <v>1</v>
          </cell>
          <cell r="F856">
            <v>36161</v>
          </cell>
        </row>
        <row r="857">
          <cell r="B857">
            <v>4</v>
          </cell>
          <cell r="C857">
            <v>24968</v>
          </cell>
          <cell r="D857" t="str">
            <v>EUR</v>
          </cell>
          <cell r="E857">
            <v>1</v>
          </cell>
          <cell r="F857">
            <v>36161</v>
          </cell>
        </row>
        <row r="858">
          <cell r="B858">
            <v>4</v>
          </cell>
          <cell r="C858">
            <v>24969</v>
          </cell>
          <cell r="D858" t="str">
            <v>EUR</v>
          </cell>
          <cell r="E858">
            <v>1</v>
          </cell>
          <cell r="F858">
            <v>36161</v>
          </cell>
        </row>
        <row r="859">
          <cell r="B859">
            <v>4</v>
          </cell>
          <cell r="C859">
            <v>25756</v>
          </cell>
          <cell r="D859" t="str">
            <v>EUR</v>
          </cell>
          <cell r="E859">
            <v>1</v>
          </cell>
          <cell r="F859">
            <v>36161</v>
          </cell>
        </row>
        <row r="860">
          <cell r="B860">
            <v>4</v>
          </cell>
          <cell r="C860">
            <v>27724</v>
          </cell>
          <cell r="D860" t="str">
            <v>EUR</v>
          </cell>
          <cell r="E860">
            <v>1</v>
          </cell>
          <cell r="F860">
            <v>36161</v>
          </cell>
        </row>
        <row r="861">
          <cell r="B861">
            <v>4</v>
          </cell>
          <cell r="C861">
            <v>27909</v>
          </cell>
          <cell r="D861" t="str">
            <v>EUR</v>
          </cell>
          <cell r="E861">
            <v>1</v>
          </cell>
          <cell r="F861">
            <v>36161</v>
          </cell>
        </row>
        <row r="862">
          <cell r="B862">
            <v>4</v>
          </cell>
          <cell r="C862">
            <v>28671</v>
          </cell>
          <cell r="D862" t="str">
            <v>EUR</v>
          </cell>
          <cell r="E862">
            <v>1</v>
          </cell>
          <cell r="F862">
            <v>36161</v>
          </cell>
        </row>
        <row r="863">
          <cell r="B863">
            <v>4</v>
          </cell>
          <cell r="C863">
            <v>28746</v>
          </cell>
          <cell r="D863" t="str">
            <v>EUR</v>
          </cell>
          <cell r="E863">
            <v>1</v>
          </cell>
          <cell r="F863">
            <v>36161</v>
          </cell>
        </row>
        <row r="864">
          <cell r="B864">
            <v>4</v>
          </cell>
          <cell r="C864">
            <v>29344</v>
          </cell>
          <cell r="D864" t="str">
            <v>EUR</v>
          </cell>
          <cell r="E864">
            <v>1</v>
          </cell>
          <cell r="F864">
            <v>36161</v>
          </cell>
        </row>
        <row r="865">
          <cell r="B865">
            <v>4</v>
          </cell>
          <cell r="C865">
            <v>38597</v>
          </cell>
          <cell r="D865" t="str">
            <v>EUR</v>
          </cell>
          <cell r="E865">
            <v>1</v>
          </cell>
          <cell r="F865">
            <v>36161</v>
          </cell>
        </row>
        <row r="866">
          <cell r="B866">
            <v>4</v>
          </cell>
          <cell r="C866">
            <v>43249</v>
          </cell>
          <cell r="D866" t="str">
            <v>EUR</v>
          </cell>
          <cell r="E866">
            <v>1</v>
          </cell>
          <cell r="F866">
            <v>36161</v>
          </cell>
        </row>
        <row r="872">
          <cell r="B872">
            <v>1</v>
          </cell>
          <cell r="C872">
            <v>316</v>
          </cell>
          <cell r="D872" t="str">
            <v>EMPETEK autodily s.r.o.</v>
          </cell>
          <cell r="E872" t="str">
            <v>CZ</v>
          </cell>
          <cell r="F872">
            <v>-10</v>
          </cell>
          <cell r="G872">
            <v>510</v>
          </cell>
          <cell r="H872" t="str">
            <v>Skoda</v>
          </cell>
          <cell r="I872" t="str">
            <v>SK</v>
          </cell>
          <cell r="K872">
            <v>4</v>
          </cell>
        </row>
        <row r="873">
          <cell r="B873">
            <v>1</v>
          </cell>
          <cell r="C873">
            <v>13030</v>
          </cell>
          <cell r="D873" t="str">
            <v>Findlay Ind. GmbH</v>
          </cell>
          <cell r="E873" t="str">
            <v>D</v>
          </cell>
          <cell r="F873">
            <v>60</v>
          </cell>
          <cell r="G873">
            <v>520</v>
          </cell>
          <cell r="H873" t="str">
            <v>VW</v>
          </cell>
          <cell r="I873" t="str">
            <v>VW</v>
          </cell>
          <cell r="J873" t="str">
            <v>O</v>
          </cell>
        </row>
        <row r="874">
          <cell r="B874">
            <v>1</v>
          </cell>
          <cell r="C874">
            <v>24968</v>
          </cell>
          <cell r="D874" t="str">
            <v>Findlay Industries, Inc.</v>
          </cell>
          <cell r="E874" t="str">
            <v>USA</v>
          </cell>
          <cell r="F874">
            <v>-10</v>
          </cell>
          <cell r="G874">
            <v>510</v>
          </cell>
          <cell r="H874" t="str">
            <v>VWoA</v>
          </cell>
          <cell r="I874" t="str">
            <v>US</v>
          </cell>
          <cell r="K874">
            <v>4</v>
          </cell>
        </row>
        <row r="875">
          <cell r="B875">
            <v>1</v>
          </cell>
          <cell r="C875">
            <v>11330</v>
          </cell>
          <cell r="D875" t="str">
            <v>FORMTAP</v>
          </cell>
          <cell r="E875" t="str">
            <v>BR</v>
          </cell>
          <cell r="F875">
            <v>50</v>
          </cell>
          <cell r="G875">
            <v>510</v>
          </cell>
          <cell r="H875" t="str">
            <v>Brasilien</v>
          </cell>
          <cell r="I875" t="str">
            <v>BR</v>
          </cell>
        </row>
        <row r="876">
          <cell r="B876">
            <v>1</v>
          </cell>
          <cell r="C876">
            <v>38597</v>
          </cell>
          <cell r="D876" t="str">
            <v>Grupo Antolin</v>
          </cell>
          <cell r="E876" t="str">
            <v>ZA</v>
          </cell>
          <cell r="F876">
            <v>-10</v>
          </cell>
          <cell r="G876">
            <v>510</v>
          </cell>
          <cell r="H876" t="str">
            <v>Südafrika</v>
          </cell>
          <cell r="I876" t="str">
            <v>ZA</v>
          </cell>
          <cell r="K876">
            <v>4</v>
          </cell>
        </row>
        <row r="877">
          <cell r="B877">
            <v>1</v>
          </cell>
          <cell r="C877">
            <v>15245</v>
          </cell>
          <cell r="D877" t="str">
            <v>Grupo Antolin Bohemia a.s.</v>
          </cell>
          <cell r="E877" t="str">
            <v>CZ</v>
          </cell>
          <cell r="F877">
            <v>-10</v>
          </cell>
          <cell r="G877">
            <v>510</v>
          </cell>
          <cell r="H877" t="str">
            <v>Skoda</v>
          </cell>
          <cell r="I877" t="str">
            <v>SK</v>
          </cell>
          <cell r="K877">
            <v>4</v>
          </cell>
        </row>
        <row r="878">
          <cell r="B878">
            <v>1</v>
          </cell>
          <cell r="C878">
            <v>20328</v>
          </cell>
          <cell r="D878" t="str">
            <v>GRUPO ANTOLIN DEUTSCHLAND GMBH</v>
          </cell>
          <cell r="E878" t="str">
            <v>D</v>
          </cell>
          <cell r="F878">
            <v>60</v>
          </cell>
          <cell r="G878">
            <v>520</v>
          </cell>
          <cell r="H878" t="str">
            <v>VW</v>
          </cell>
          <cell r="I878" t="str">
            <v>VW</v>
          </cell>
          <cell r="J878" t="str">
            <v>O</v>
          </cell>
        </row>
        <row r="879">
          <cell r="B879">
            <v>1</v>
          </cell>
          <cell r="C879">
            <v>3478</v>
          </cell>
          <cell r="D879" t="str">
            <v>GRUPO ANTOLIN S.A.</v>
          </cell>
          <cell r="E879" t="str">
            <v>E</v>
          </cell>
          <cell r="F879">
            <v>-13</v>
          </cell>
          <cell r="G879">
            <v>510</v>
          </cell>
          <cell r="H879" t="str">
            <v>Seat</v>
          </cell>
          <cell r="I879" t="str">
            <v>ST</v>
          </cell>
          <cell r="K879">
            <v>4</v>
          </cell>
        </row>
        <row r="880">
          <cell r="B880">
            <v>1</v>
          </cell>
          <cell r="C880">
            <v>25756</v>
          </cell>
          <cell r="D880" t="str">
            <v>GRUPO ANTOLIN SILAO, S. A. DE C. V.</v>
          </cell>
          <cell r="E880" t="str">
            <v>MEX</v>
          </cell>
          <cell r="F880">
            <v>-13</v>
          </cell>
          <cell r="G880">
            <v>510</v>
          </cell>
          <cell r="H880" t="str">
            <v>Mexiko</v>
          </cell>
          <cell r="I880" t="str">
            <v>MX</v>
          </cell>
          <cell r="K880">
            <v>4</v>
          </cell>
        </row>
        <row r="881">
          <cell r="B881">
            <v>1</v>
          </cell>
          <cell r="C881">
            <v>1462</v>
          </cell>
          <cell r="D881" t="str">
            <v>GRUPO ANTOLIN VOSGES</v>
          </cell>
          <cell r="E881" t="str">
            <v>F</v>
          </cell>
          <cell r="F881">
            <v>50</v>
          </cell>
          <cell r="G881">
            <v>510</v>
          </cell>
          <cell r="H881" t="str">
            <v>Brüssel</v>
          </cell>
          <cell r="I881" t="str">
            <v>BX</v>
          </cell>
        </row>
        <row r="882">
          <cell r="B882">
            <v>1</v>
          </cell>
          <cell r="C882">
            <v>11451</v>
          </cell>
          <cell r="D882" t="str">
            <v>INDARU</v>
          </cell>
          <cell r="E882" t="str">
            <v>BR</v>
          </cell>
          <cell r="F882">
            <v>-10</v>
          </cell>
          <cell r="G882">
            <v>510</v>
          </cell>
          <cell r="H882" t="str">
            <v>Brasilien</v>
          </cell>
          <cell r="I882" t="str">
            <v>BR</v>
          </cell>
          <cell r="K882">
            <v>8</v>
          </cell>
        </row>
        <row r="883">
          <cell r="B883">
            <v>1</v>
          </cell>
          <cell r="C883">
            <v>2261</v>
          </cell>
          <cell r="D883" t="str">
            <v>Intier Automotive Eybl GmbH</v>
          </cell>
          <cell r="E883" t="str">
            <v>A</v>
          </cell>
          <cell r="F883">
            <v>50</v>
          </cell>
          <cell r="G883">
            <v>510</v>
          </cell>
          <cell r="H883" t="str">
            <v>VW</v>
          </cell>
          <cell r="I883" t="str">
            <v>VW</v>
          </cell>
        </row>
        <row r="884">
          <cell r="B884">
            <v>1</v>
          </cell>
          <cell r="C884">
            <v>18244</v>
          </cell>
          <cell r="D884" t="str">
            <v>JCAM (Johnson Controls)</v>
          </cell>
          <cell r="E884" t="str">
            <v>MEX</v>
          </cell>
          <cell r="F884">
            <v>-10</v>
          </cell>
          <cell r="G884">
            <v>510</v>
          </cell>
          <cell r="H884" t="str">
            <v>Mexiko</v>
          </cell>
          <cell r="I884" t="str">
            <v>MX</v>
          </cell>
          <cell r="K884">
            <v>4</v>
          </cell>
        </row>
        <row r="885">
          <cell r="B885">
            <v>1</v>
          </cell>
          <cell r="C885">
            <v>1328</v>
          </cell>
          <cell r="D885" t="str">
            <v>Johnson Controls - Roth</v>
          </cell>
          <cell r="E885" t="str">
            <v>F</v>
          </cell>
          <cell r="F885">
            <v>-10</v>
          </cell>
          <cell r="G885">
            <v>510</v>
          </cell>
          <cell r="H885" t="str">
            <v>Brüssel</v>
          </cell>
          <cell r="I885" t="str">
            <v>BX</v>
          </cell>
          <cell r="K885">
            <v>8</v>
          </cell>
        </row>
        <row r="886">
          <cell r="B886">
            <v>1</v>
          </cell>
          <cell r="C886">
            <v>29344</v>
          </cell>
          <cell r="D886" t="str">
            <v>Johnson Controls Headliner GmbH</v>
          </cell>
          <cell r="E886" t="str">
            <v>D</v>
          </cell>
          <cell r="F886">
            <v>60</v>
          </cell>
          <cell r="G886">
            <v>520</v>
          </cell>
          <cell r="H886" t="str">
            <v>VW</v>
          </cell>
          <cell r="I886" t="str">
            <v>VW</v>
          </cell>
          <cell r="J886" t="str">
            <v>O</v>
          </cell>
        </row>
        <row r="887">
          <cell r="B887">
            <v>1</v>
          </cell>
          <cell r="C887">
            <v>18245</v>
          </cell>
          <cell r="D887" t="str">
            <v>Lear Co.</v>
          </cell>
          <cell r="E887" t="str">
            <v>MEX</v>
          </cell>
          <cell r="F887">
            <v>-10</v>
          </cell>
          <cell r="G887">
            <v>510</v>
          </cell>
          <cell r="H887" t="str">
            <v>Mexiko</v>
          </cell>
          <cell r="I887" t="str">
            <v>MX</v>
          </cell>
          <cell r="K887">
            <v>4</v>
          </cell>
        </row>
        <row r="888">
          <cell r="B888">
            <v>1</v>
          </cell>
          <cell r="C888">
            <v>2609</v>
          </cell>
          <cell r="D888" t="str">
            <v>Lear Corp - Automotive Industries</v>
          </cell>
          <cell r="E888" t="str">
            <v>GB</v>
          </cell>
          <cell r="F888">
            <v>50</v>
          </cell>
          <cell r="G888">
            <v>510</v>
          </cell>
          <cell r="H888" t="str">
            <v>RR'&amp;'BMC</v>
          </cell>
          <cell r="I888" t="str">
            <v>RR</v>
          </cell>
        </row>
        <row r="889">
          <cell r="B889">
            <v>1</v>
          </cell>
          <cell r="C889">
            <v>2979</v>
          </cell>
          <cell r="D889" t="str">
            <v>Lear Corporation</v>
          </cell>
          <cell r="E889" t="str">
            <v>D</v>
          </cell>
          <cell r="F889">
            <v>60</v>
          </cell>
          <cell r="G889">
            <v>520</v>
          </cell>
          <cell r="H889" t="str">
            <v>VW</v>
          </cell>
          <cell r="I889" t="str">
            <v>VW</v>
          </cell>
          <cell r="J889" t="str">
            <v>O</v>
          </cell>
        </row>
        <row r="890">
          <cell r="B890">
            <v>1</v>
          </cell>
          <cell r="C890">
            <v>8319</v>
          </cell>
          <cell r="D890" t="str">
            <v>Magna Automotive Services GmbH (Anfr. VW)</v>
          </cell>
          <cell r="E890" t="str">
            <v>D</v>
          </cell>
          <cell r="F890">
            <v>-10</v>
          </cell>
          <cell r="G890">
            <v>510</v>
          </cell>
          <cell r="H890" t="str">
            <v>VW</v>
          </cell>
          <cell r="I890" t="str">
            <v>VW</v>
          </cell>
          <cell r="K890">
            <v>4</v>
          </cell>
        </row>
        <row r="891">
          <cell r="B891">
            <v>1</v>
          </cell>
          <cell r="C891">
            <v>159</v>
          </cell>
          <cell r="D891" t="str">
            <v>MAGNA EMFISINT</v>
          </cell>
          <cell r="E891" t="str">
            <v>E</v>
          </cell>
          <cell r="F891">
            <v>50</v>
          </cell>
          <cell r="G891">
            <v>510</v>
          </cell>
          <cell r="H891" t="str">
            <v>Seat</v>
          </cell>
          <cell r="I891" t="str">
            <v>ST</v>
          </cell>
        </row>
        <row r="892">
          <cell r="B892">
            <v>1</v>
          </cell>
          <cell r="C892">
            <v>27724</v>
          </cell>
          <cell r="D892" t="str">
            <v>Magna Interior Systems</v>
          </cell>
          <cell r="E892" t="str">
            <v>USA</v>
          </cell>
          <cell r="F892">
            <v>-10</v>
          </cell>
          <cell r="G892">
            <v>510</v>
          </cell>
          <cell r="H892" t="str">
            <v>VWoA</v>
          </cell>
          <cell r="I892" t="str">
            <v>US</v>
          </cell>
          <cell r="K892">
            <v>4</v>
          </cell>
        </row>
        <row r="893">
          <cell r="B893">
            <v>1</v>
          </cell>
          <cell r="C893">
            <v>43249</v>
          </cell>
          <cell r="D893" t="str">
            <v>Magna Systems, S.A.</v>
          </cell>
          <cell r="E893" t="str">
            <v>D</v>
          </cell>
          <cell r="F893">
            <v>60</v>
          </cell>
          <cell r="G893">
            <v>520</v>
          </cell>
          <cell r="H893" t="str">
            <v>VW</v>
          </cell>
          <cell r="I893" t="str">
            <v>VW</v>
          </cell>
          <cell r="J893" t="str">
            <v>O</v>
          </cell>
        </row>
        <row r="894">
          <cell r="B894">
            <v>1</v>
          </cell>
          <cell r="C894">
            <v>19964</v>
          </cell>
          <cell r="D894" t="str">
            <v>Martur Entegre Sünger ve Koltuk Tesisleri Sanayi Tic A.S.</v>
          </cell>
          <cell r="E894" t="str">
            <v>TR</v>
          </cell>
          <cell r="F894">
            <v>50</v>
          </cell>
          <cell r="G894">
            <v>510</v>
          </cell>
          <cell r="H894" t="str">
            <v>LPT-TR</v>
          </cell>
          <cell r="I894" t="str">
            <v>TR</v>
          </cell>
        </row>
        <row r="895">
          <cell r="B895">
            <v>1</v>
          </cell>
          <cell r="C895">
            <v>24969</v>
          </cell>
          <cell r="D895" t="str">
            <v>Rieter Automotive North</v>
          </cell>
          <cell r="E895" t="str">
            <v>USA</v>
          </cell>
          <cell r="F895">
            <v>50</v>
          </cell>
          <cell r="G895">
            <v>510</v>
          </cell>
          <cell r="H895" t="str">
            <v>VWoA</v>
          </cell>
          <cell r="I895" t="str">
            <v>US</v>
          </cell>
        </row>
        <row r="896">
          <cell r="B896">
            <v>1</v>
          </cell>
          <cell r="C896">
            <v>28671</v>
          </cell>
          <cell r="D896" t="str">
            <v>RIETER ELLO ARTEFATOS DE FIBRAS TEXTEIS LTDA</v>
          </cell>
          <cell r="E896" t="str">
            <v>BR</v>
          </cell>
          <cell r="F896">
            <v>50</v>
          </cell>
          <cell r="G896">
            <v>510</v>
          </cell>
          <cell r="H896" t="str">
            <v>Brasilien</v>
          </cell>
          <cell r="I896" t="str">
            <v>BR</v>
          </cell>
        </row>
        <row r="897">
          <cell r="B897">
            <v>1</v>
          </cell>
          <cell r="C897">
            <v>27909</v>
          </cell>
          <cell r="D897" t="str">
            <v>Textron Automotive Company</v>
          </cell>
          <cell r="E897" t="str">
            <v>USA</v>
          </cell>
          <cell r="F897">
            <v>50</v>
          </cell>
          <cell r="G897">
            <v>510</v>
          </cell>
          <cell r="H897" t="str">
            <v>VWoA</v>
          </cell>
          <cell r="I897" t="str">
            <v>US</v>
          </cell>
        </row>
        <row r="898">
          <cell r="B898">
            <v>1</v>
          </cell>
          <cell r="C898">
            <v>28746</v>
          </cell>
          <cell r="D898" t="str">
            <v>TRAMICO</v>
          </cell>
          <cell r="E898" t="str">
            <v>F</v>
          </cell>
          <cell r="F898">
            <v>-10</v>
          </cell>
          <cell r="G898">
            <v>510</v>
          </cell>
          <cell r="H898" t="str">
            <v>Brüssel</v>
          </cell>
          <cell r="I898" t="str">
            <v>BX</v>
          </cell>
          <cell r="K898">
            <v>1</v>
          </cell>
        </row>
        <row r="899">
          <cell r="B899">
            <v>1</v>
          </cell>
          <cell r="C899">
            <v>23586</v>
          </cell>
          <cell r="D899" t="str">
            <v>VW Wolfsburg</v>
          </cell>
          <cell r="E899" t="str">
            <v>D</v>
          </cell>
          <cell r="F899">
            <v>50</v>
          </cell>
          <cell r="G899">
            <v>510</v>
          </cell>
          <cell r="H899" t="str">
            <v>HA-VW</v>
          </cell>
          <cell r="I899" t="str">
            <v>HA</v>
          </cell>
        </row>
        <row r="900">
          <cell r="B900">
            <v>2</v>
          </cell>
          <cell r="C900">
            <v>316</v>
          </cell>
          <cell r="D900" t="str">
            <v>EMPETEK autodily s.r.o.</v>
          </cell>
          <cell r="E900" t="str">
            <v>CZ</v>
          </cell>
          <cell r="F900">
            <v>-10</v>
          </cell>
          <cell r="G900">
            <v>510</v>
          </cell>
          <cell r="H900" t="str">
            <v>Skoda</v>
          </cell>
          <cell r="I900" t="str">
            <v>SK</v>
          </cell>
          <cell r="K900">
            <v>4</v>
          </cell>
        </row>
        <row r="901">
          <cell r="B901">
            <v>2</v>
          </cell>
          <cell r="C901">
            <v>13030</v>
          </cell>
          <cell r="D901" t="str">
            <v>Findlay Ind. GmbH</v>
          </cell>
          <cell r="E901" t="str">
            <v>D</v>
          </cell>
          <cell r="F901">
            <v>60</v>
          </cell>
          <cell r="G901">
            <v>520</v>
          </cell>
          <cell r="H901" t="str">
            <v>VW</v>
          </cell>
          <cell r="I901" t="str">
            <v>VW</v>
          </cell>
          <cell r="J901" t="str">
            <v>O</v>
          </cell>
        </row>
        <row r="902">
          <cell r="B902">
            <v>2</v>
          </cell>
          <cell r="C902">
            <v>24968</v>
          </cell>
          <cell r="D902" t="str">
            <v>Findlay Industries, Inc.</v>
          </cell>
          <cell r="E902" t="str">
            <v>USA</v>
          </cell>
          <cell r="F902">
            <v>-10</v>
          </cell>
          <cell r="G902">
            <v>510</v>
          </cell>
          <cell r="H902" t="str">
            <v>VWoA</v>
          </cell>
          <cell r="I902" t="str">
            <v>US</v>
          </cell>
          <cell r="K902">
            <v>4</v>
          </cell>
        </row>
        <row r="903">
          <cell r="B903">
            <v>2</v>
          </cell>
          <cell r="C903">
            <v>11330</v>
          </cell>
          <cell r="D903" t="str">
            <v>FORMTAP</v>
          </cell>
          <cell r="E903" t="str">
            <v>BR</v>
          </cell>
          <cell r="F903">
            <v>50</v>
          </cell>
          <cell r="G903">
            <v>510</v>
          </cell>
          <cell r="H903" t="str">
            <v>Brasilien</v>
          </cell>
          <cell r="I903" t="str">
            <v>BR</v>
          </cell>
        </row>
        <row r="904">
          <cell r="B904">
            <v>2</v>
          </cell>
          <cell r="C904">
            <v>38597</v>
          </cell>
          <cell r="D904" t="str">
            <v>Grupo Antolin</v>
          </cell>
          <cell r="E904" t="str">
            <v>ZA</v>
          </cell>
          <cell r="F904">
            <v>-10</v>
          </cell>
          <cell r="G904">
            <v>510</v>
          </cell>
          <cell r="H904" t="str">
            <v>Südafrika</v>
          </cell>
          <cell r="I904" t="str">
            <v>ZA</v>
          </cell>
          <cell r="K904">
            <v>4</v>
          </cell>
        </row>
        <row r="905">
          <cell r="B905">
            <v>2</v>
          </cell>
          <cell r="C905">
            <v>15245</v>
          </cell>
          <cell r="D905" t="str">
            <v>Grupo Antolin Bohemia a.s.</v>
          </cell>
          <cell r="E905" t="str">
            <v>CZ</v>
          </cell>
          <cell r="F905">
            <v>-10</v>
          </cell>
          <cell r="G905">
            <v>510</v>
          </cell>
          <cell r="H905" t="str">
            <v>Skoda</v>
          </cell>
          <cell r="I905" t="str">
            <v>SK</v>
          </cell>
          <cell r="K905">
            <v>4</v>
          </cell>
        </row>
        <row r="906">
          <cell r="B906">
            <v>2</v>
          </cell>
          <cell r="C906">
            <v>20328</v>
          </cell>
          <cell r="D906" t="str">
            <v>GRUPO ANTOLIN DEUTSCHLAND GMBH</v>
          </cell>
          <cell r="E906" t="str">
            <v>D</v>
          </cell>
          <cell r="F906">
            <v>60</v>
          </cell>
          <cell r="G906">
            <v>520</v>
          </cell>
          <cell r="H906" t="str">
            <v>VW</v>
          </cell>
          <cell r="I906" t="str">
            <v>VW</v>
          </cell>
          <cell r="J906" t="str">
            <v>O</v>
          </cell>
        </row>
        <row r="907">
          <cell r="B907">
            <v>2</v>
          </cell>
          <cell r="C907">
            <v>3478</v>
          </cell>
          <cell r="D907" t="str">
            <v>GRUPO ANTOLIN S.A.</v>
          </cell>
          <cell r="E907" t="str">
            <v>E</v>
          </cell>
          <cell r="F907">
            <v>-13</v>
          </cell>
          <cell r="G907">
            <v>510</v>
          </cell>
          <cell r="H907" t="str">
            <v>Seat</v>
          </cell>
          <cell r="I907" t="str">
            <v>ST</v>
          </cell>
          <cell r="K907">
            <v>4</v>
          </cell>
        </row>
        <row r="908">
          <cell r="B908">
            <v>2</v>
          </cell>
          <cell r="C908">
            <v>25756</v>
          </cell>
          <cell r="D908" t="str">
            <v>GRUPO ANTOLIN SILAO, S. A. DE C. V.</v>
          </cell>
          <cell r="E908" t="str">
            <v>MEX</v>
          </cell>
          <cell r="F908">
            <v>-13</v>
          </cell>
          <cell r="G908">
            <v>510</v>
          </cell>
          <cell r="H908" t="str">
            <v>Mexiko</v>
          </cell>
          <cell r="I908" t="str">
            <v>MX</v>
          </cell>
          <cell r="K908">
            <v>4</v>
          </cell>
        </row>
        <row r="909">
          <cell r="B909">
            <v>2</v>
          </cell>
          <cell r="C909">
            <v>1462</v>
          </cell>
          <cell r="D909" t="str">
            <v>GRUPO ANTOLIN VOSGES</v>
          </cell>
          <cell r="E909" t="str">
            <v>F</v>
          </cell>
          <cell r="F909">
            <v>50</v>
          </cell>
          <cell r="G909">
            <v>510</v>
          </cell>
          <cell r="H909" t="str">
            <v>Brüssel</v>
          </cell>
          <cell r="I909" t="str">
            <v>BX</v>
          </cell>
        </row>
        <row r="910">
          <cell r="B910">
            <v>2</v>
          </cell>
          <cell r="C910">
            <v>11451</v>
          </cell>
          <cell r="D910" t="str">
            <v>INDARU</v>
          </cell>
          <cell r="E910" t="str">
            <v>BR</v>
          </cell>
          <cell r="F910">
            <v>-10</v>
          </cell>
          <cell r="G910">
            <v>510</v>
          </cell>
          <cell r="H910" t="str">
            <v>Brasilien</v>
          </cell>
          <cell r="I910" t="str">
            <v>BR</v>
          </cell>
          <cell r="K910">
            <v>8</v>
          </cell>
        </row>
        <row r="911">
          <cell r="B911">
            <v>2</v>
          </cell>
          <cell r="C911">
            <v>2261</v>
          </cell>
          <cell r="D911" t="str">
            <v>Intier Automotive Eybl GmbH</v>
          </cell>
          <cell r="E911" t="str">
            <v>A</v>
          </cell>
          <cell r="F911">
            <v>50</v>
          </cell>
          <cell r="G911">
            <v>510</v>
          </cell>
          <cell r="H911" t="str">
            <v>VW</v>
          </cell>
          <cell r="I911" t="str">
            <v>VW</v>
          </cell>
        </row>
        <row r="912">
          <cell r="B912">
            <v>2</v>
          </cell>
          <cell r="C912">
            <v>18244</v>
          </cell>
          <cell r="D912" t="str">
            <v>JCAM (Johnson Controls)</v>
          </cell>
          <cell r="E912" t="str">
            <v>MEX</v>
          </cell>
          <cell r="F912">
            <v>-10</v>
          </cell>
          <cell r="G912">
            <v>510</v>
          </cell>
          <cell r="H912" t="str">
            <v>Mexiko</v>
          </cell>
          <cell r="I912" t="str">
            <v>MX</v>
          </cell>
          <cell r="K912">
            <v>4</v>
          </cell>
        </row>
        <row r="913">
          <cell r="B913">
            <v>2</v>
          </cell>
          <cell r="C913">
            <v>1328</v>
          </cell>
          <cell r="D913" t="str">
            <v>Johnson Controls - Roth</v>
          </cell>
          <cell r="E913" t="str">
            <v>F</v>
          </cell>
          <cell r="F913">
            <v>-10</v>
          </cell>
          <cell r="G913">
            <v>510</v>
          </cell>
          <cell r="H913" t="str">
            <v>Brüssel</v>
          </cell>
          <cell r="I913" t="str">
            <v>BX</v>
          </cell>
          <cell r="K913">
            <v>8</v>
          </cell>
        </row>
        <row r="914">
          <cell r="B914">
            <v>2</v>
          </cell>
          <cell r="C914">
            <v>29344</v>
          </cell>
          <cell r="D914" t="str">
            <v>Johnson Controls Headliner GmbH</v>
          </cell>
          <cell r="E914" t="str">
            <v>D</v>
          </cell>
          <cell r="F914">
            <v>60</v>
          </cell>
          <cell r="G914">
            <v>520</v>
          </cell>
          <cell r="H914" t="str">
            <v>VW</v>
          </cell>
          <cell r="I914" t="str">
            <v>VW</v>
          </cell>
          <cell r="J914" t="str">
            <v>O</v>
          </cell>
        </row>
        <row r="915">
          <cell r="B915">
            <v>2</v>
          </cell>
          <cell r="C915">
            <v>18245</v>
          </cell>
          <cell r="D915" t="str">
            <v>Lear Co.</v>
          </cell>
          <cell r="E915" t="str">
            <v>MEX</v>
          </cell>
          <cell r="F915">
            <v>-10</v>
          </cell>
          <cell r="G915">
            <v>510</v>
          </cell>
          <cell r="H915" t="str">
            <v>Mexiko</v>
          </cell>
          <cell r="I915" t="str">
            <v>MX</v>
          </cell>
          <cell r="K915">
            <v>4</v>
          </cell>
        </row>
        <row r="916">
          <cell r="B916">
            <v>2</v>
          </cell>
          <cell r="C916">
            <v>2609</v>
          </cell>
          <cell r="D916" t="str">
            <v>Lear Corp - Automotive Industries</v>
          </cell>
          <cell r="E916" t="str">
            <v>GB</v>
          </cell>
          <cell r="F916">
            <v>50</v>
          </cell>
          <cell r="G916">
            <v>510</v>
          </cell>
          <cell r="H916" t="str">
            <v>RR'&amp;'BMC</v>
          </cell>
          <cell r="I916" t="str">
            <v>RR</v>
          </cell>
        </row>
        <row r="917">
          <cell r="B917">
            <v>2</v>
          </cell>
          <cell r="C917">
            <v>2979</v>
          </cell>
          <cell r="D917" t="str">
            <v>Lear Corporation</v>
          </cell>
          <cell r="E917" t="str">
            <v>D</v>
          </cell>
          <cell r="F917">
            <v>60</v>
          </cell>
          <cell r="G917">
            <v>520</v>
          </cell>
          <cell r="H917" t="str">
            <v>VW</v>
          </cell>
          <cell r="I917" t="str">
            <v>VW</v>
          </cell>
          <cell r="J917" t="str">
            <v>O</v>
          </cell>
        </row>
        <row r="918">
          <cell r="B918">
            <v>2</v>
          </cell>
          <cell r="C918">
            <v>8319</v>
          </cell>
          <cell r="D918" t="str">
            <v>Magna Automotive Services GmbH (Anfr. VW)</v>
          </cell>
          <cell r="E918" t="str">
            <v>D</v>
          </cell>
          <cell r="F918">
            <v>-10</v>
          </cell>
          <cell r="G918">
            <v>510</v>
          </cell>
          <cell r="H918" t="str">
            <v>VW</v>
          </cell>
          <cell r="I918" t="str">
            <v>VW</v>
          </cell>
          <cell r="K918">
            <v>4</v>
          </cell>
        </row>
        <row r="919">
          <cell r="B919">
            <v>2</v>
          </cell>
          <cell r="C919">
            <v>159</v>
          </cell>
          <cell r="D919" t="str">
            <v>MAGNA EMFISINT</v>
          </cell>
          <cell r="E919" t="str">
            <v>E</v>
          </cell>
          <cell r="F919">
            <v>50</v>
          </cell>
          <cell r="G919">
            <v>510</v>
          </cell>
          <cell r="H919" t="str">
            <v>Seat</v>
          </cell>
          <cell r="I919" t="str">
            <v>ST</v>
          </cell>
        </row>
        <row r="920">
          <cell r="B920">
            <v>2</v>
          </cell>
          <cell r="C920">
            <v>27724</v>
          </cell>
          <cell r="D920" t="str">
            <v>Magna Interior Systems</v>
          </cell>
          <cell r="E920" t="str">
            <v>USA</v>
          </cell>
          <cell r="F920">
            <v>-10</v>
          </cell>
          <cell r="G920">
            <v>510</v>
          </cell>
          <cell r="H920" t="str">
            <v>VWoA</v>
          </cell>
          <cell r="I920" t="str">
            <v>US</v>
          </cell>
          <cell r="K920">
            <v>4</v>
          </cell>
        </row>
        <row r="921">
          <cell r="B921">
            <v>2</v>
          </cell>
          <cell r="C921">
            <v>43249</v>
          </cell>
          <cell r="D921" t="str">
            <v>Magna Systems, S.A.</v>
          </cell>
          <cell r="E921" t="str">
            <v>D</v>
          </cell>
          <cell r="F921">
            <v>60</v>
          </cell>
          <cell r="G921">
            <v>520</v>
          </cell>
          <cell r="H921" t="str">
            <v>VW</v>
          </cell>
          <cell r="I921" t="str">
            <v>VW</v>
          </cell>
          <cell r="J921" t="str">
            <v>O</v>
          </cell>
        </row>
        <row r="922">
          <cell r="B922">
            <v>2</v>
          </cell>
          <cell r="C922">
            <v>19964</v>
          </cell>
          <cell r="D922" t="str">
            <v>Martur Entegre Sünger ve Koltuk Tesisleri Sanayi Tic A.S.</v>
          </cell>
          <cell r="E922" t="str">
            <v>TR</v>
          </cell>
          <cell r="F922">
            <v>50</v>
          </cell>
          <cell r="G922">
            <v>510</v>
          </cell>
          <cell r="H922" t="str">
            <v>LPT-TR</v>
          </cell>
          <cell r="I922" t="str">
            <v>TR</v>
          </cell>
        </row>
        <row r="923">
          <cell r="B923">
            <v>2</v>
          </cell>
          <cell r="C923">
            <v>24969</v>
          </cell>
          <cell r="D923" t="str">
            <v>Rieter Automotive North</v>
          </cell>
          <cell r="E923" t="str">
            <v>USA</v>
          </cell>
          <cell r="F923">
            <v>50</v>
          </cell>
          <cell r="G923">
            <v>510</v>
          </cell>
          <cell r="H923" t="str">
            <v>VWoA</v>
          </cell>
          <cell r="I923" t="str">
            <v>US</v>
          </cell>
        </row>
        <row r="924">
          <cell r="B924">
            <v>2</v>
          </cell>
          <cell r="C924">
            <v>28671</v>
          </cell>
          <cell r="D924" t="str">
            <v>RIETER ELLO ARTEFATOS DE FIBRAS TEXTEIS LTDA</v>
          </cell>
          <cell r="E924" t="str">
            <v>BR</v>
          </cell>
          <cell r="F924">
            <v>50</v>
          </cell>
          <cell r="G924">
            <v>510</v>
          </cell>
          <cell r="H924" t="str">
            <v>Brasilien</v>
          </cell>
          <cell r="I924" t="str">
            <v>BR</v>
          </cell>
        </row>
        <row r="925">
          <cell r="B925">
            <v>2</v>
          </cell>
          <cell r="C925">
            <v>27909</v>
          </cell>
          <cell r="D925" t="str">
            <v>Textron Automotive Company</v>
          </cell>
          <cell r="E925" t="str">
            <v>USA</v>
          </cell>
          <cell r="F925">
            <v>50</v>
          </cell>
          <cell r="G925">
            <v>510</v>
          </cell>
          <cell r="H925" t="str">
            <v>VWoA</v>
          </cell>
          <cell r="I925" t="str">
            <v>US</v>
          </cell>
        </row>
        <row r="926">
          <cell r="B926">
            <v>2</v>
          </cell>
          <cell r="C926">
            <v>28746</v>
          </cell>
          <cell r="D926" t="str">
            <v>TRAMICO</v>
          </cell>
          <cell r="E926" t="str">
            <v>F</v>
          </cell>
          <cell r="F926">
            <v>-10</v>
          </cell>
          <cell r="G926">
            <v>510</v>
          </cell>
          <cell r="H926" t="str">
            <v>Brüssel</v>
          </cell>
          <cell r="I926" t="str">
            <v>BX</v>
          </cell>
          <cell r="K926">
            <v>1</v>
          </cell>
        </row>
        <row r="927">
          <cell r="B927">
            <v>2</v>
          </cell>
          <cell r="C927">
            <v>23586</v>
          </cell>
          <cell r="D927" t="str">
            <v>VW Wolfsburg</v>
          </cell>
          <cell r="E927" t="str">
            <v>D</v>
          </cell>
          <cell r="F927">
            <v>50</v>
          </cell>
          <cell r="G927">
            <v>510</v>
          </cell>
          <cell r="H927" t="str">
            <v>HA-VW</v>
          </cell>
          <cell r="I927" t="str">
            <v>HA</v>
          </cell>
        </row>
        <row r="928">
          <cell r="B928">
            <v>3</v>
          </cell>
          <cell r="C928">
            <v>316</v>
          </cell>
          <cell r="D928" t="str">
            <v>EMPETEK autodily s.r.o.</v>
          </cell>
          <cell r="E928" t="str">
            <v>CZ</v>
          </cell>
          <cell r="F928">
            <v>-10</v>
          </cell>
          <cell r="G928">
            <v>510</v>
          </cell>
          <cell r="H928" t="str">
            <v>Skoda</v>
          </cell>
          <cell r="I928" t="str">
            <v>SK</v>
          </cell>
          <cell r="K928">
            <v>4</v>
          </cell>
        </row>
        <row r="929">
          <cell r="B929">
            <v>3</v>
          </cell>
          <cell r="C929">
            <v>13030</v>
          </cell>
          <cell r="D929" t="str">
            <v>Findlay Ind. GmbH</v>
          </cell>
          <cell r="E929" t="str">
            <v>D</v>
          </cell>
          <cell r="F929">
            <v>60</v>
          </cell>
          <cell r="G929">
            <v>520</v>
          </cell>
          <cell r="H929" t="str">
            <v>VW</v>
          </cell>
          <cell r="I929" t="str">
            <v>VW</v>
          </cell>
          <cell r="J929" t="str">
            <v>O</v>
          </cell>
        </row>
        <row r="930">
          <cell r="B930">
            <v>3</v>
          </cell>
          <cell r="C930">
            <v>24968</v>
          </cell>
          <cell r="D930" t="str">
            <v>Findlay Industries, Inc.</v>
          </cell>
          <cell r="E930" t="str">
            <v>USA</v>
          </cell>
          <cell r="F930">
            <v>-10</v>
          </cell>
          <cell r="G930">
            <v>510</v>
          </cell>
          <cell r="H930" t="str">
            <v>VWoA</v>
          </cell>
          <cell r="I930" t="str">
            <v>US</v>
          </cell>
          <cell r="K930">
            <v>4</v>
          </cell>
        </row>
        <row r="931">
          <cell r="B931">
            <v>3</v>
          </cell>
          <cell r="C931">
            <v>11330</v>
          </cell>
          <cell r="D931" t="str">
            <v>FORMTAP</v>
          </cell>
          <cell r="E931" t="str">
            <v>BR</v>
          </cell>
          <cell r="F931">
            <v>50</v>
          </cell>
          <cell r="G931">
            <v>510</v>
          </cell>
          <cell r="H931" t="str">
            <v>Brasilien</v>
          </cell>
          <cell r="I931" t="str">
            <v>BR</v>
          </cell>
        </row>
        <row r="932">
          <cell r="B932">
            <v>3</v>
          </cell>
          <cell r="C932">
            <v>38597</v>
          </cell>
          <cell r="D932" t="str">
            <v>Grupo Antolin</v>
          </cell>
          <cell r="E932" t="str">
            <v>ZA</v>
          </cell>
          <cell r="F932">
            <v>-10</v>
          </cell>
          <cell r="G932">
            <v>510</v>
          </cell>
          <cell r="H932" t="str">
            <v>Südafrika</v>
          </cell>
          <cell r="I932" t="str">
            <v>ZA</v>
          </cell>
          <cell r="K932">
            <v>4</v>
          </cell>
        </row>
        <row r="933">
          <cell r="B933">
            <v>3</v>
          </cell>
          <cell r="C933">
            <v>15245</v>
          </cell>
          <cell r="D933" t="str">
            <v>Grupo Antolin Bohemia a.s.</v>
          </cell>
          <cell r="E933" t="str">
            <v>CZ</v>
          </cell>
          <cell r="F933">
            <v>-10</v>
          </cell>
          <cell r="G933">
            <v>510</v>
          </cell>
          <cell r="H933" t="str">
            <v>Skoda</v>
          </cell>
          <cell r="I933" t="str">
            <v>SK</v>
          </cell>
          <cell r="K933">
            <v>4</v>
          </cell>
        </row>
        <row r="934">
          <cell r="B934">
            <v>3</v>
          </cell>
          <cell r="C934">
            <v>20328</v>
          </cell>
          <cell r="D934" t="str">
            <v>GRUPO ANTOLIN DEUTSCHLAND GMBH</v>
          </cell>
          <cell r="E934" t="str">
            <v>D</v>
          </cell>
          <cell r="F934">
            <v>60</v>
          </cell>
          <cell r="G934">
            <v>520</v>
          </cell>
          <cell r="H934" t="str">
            <v>VW</v>
          </cell>
          <cell r="I934" t="str">
            <v>VW</v>
          </cell>
          <cell r="J934" t="str">
            <v>O</v>
          </cell>
        </row>
        <row r="935">
          <cell r="B935">
            <v>3</v>
          </cell>
          <cell r="C935">
            <v>3478</v>
          </cell>
          <cell r="D935" t="str">
            <v>GRUPO ANTOLIN S.A.</v>
          </cell>
          <cell r="E935" t="str">
            <v>E</v>
          </cell>
          <cell r="F935">
            <v>-13</v>
          </cell>
          <cell r="G935">
            <v>510</v>
          </cell>
          <cell r="H935" t="str">
            <v>Seat</v>
          </cell>
          <cell r="I935" t="str">
            <v>ST</v>
          </cell>
          <cell r="K935">
            <v>4</v>
          </cell>
        </row>
        <row r="936">
          <cell r="B936">
            <v>3</v>
          </cell>
          <cell r="C936">
            <v>25756</v>
          </cell>
          <cell r="D936" t="str">
            <v>GRUPO ANTOLIN SILAO, S. A. DE C. V.</v>
          </cell>
          <cell r="E936" t="str">
            <v>MEX</v>
          </cell>
          <cell r="F936">
            <v>-13</v>
          </cell>
          <cell r="G936">
            <v>510</v>
          </cell>
          <cell r="H936" t="str">
            <v>Mexiko</v>
          </cell>
          <cell r="I936" t="str">
            <v>MX</v>
          </cell>
          <cell r="K936">
            <v>4</v>
          </cell>
        </row>
        <row r="937">
          <cell r="B937">
            <v>3</v>
          </cell>
          <cell r="C937">
            <v>1462</v>
          </cell>
          <cell r="D937" t="str">
            <v>GRUPO ANTOLIN VOSGES</v>
          </cell>
          <cell r="E937" t="str">
            <v>F</v>
          </cell>
          <cell r="F937">
            <v>50</v>
          </cell>
          <cell r="G937">
            <v>510</v>
          </cell>
          <cell r="H937" t="str">
            <v>Brüssel</v>
          </cell>
          <cell r="I937" t="str">
            <v>BX</v>
          </cell>
        </row>
        <row r="938">
          <cell r="B938">
            <v>3</v>
          </cell>
          <cell r="C938">
            <v>11451</v>
          </cell>
          <cell r="D938" t="str">
            <v>INDARU</v>
          </cell>
          <cell r="E938" t="str">
            <v>BR</v>
          </cell>
          <cell r="F938">
            <v>-10</v>
          </cell>
          <cell r="G938">
            <v>510</v>
          </cell>
          <cell r="H938" t="str">
            <v>Brasilien</v>
          </cell>
          <cell r="I938" t="str">
            <v>BR</v>
          </cell>
          <cell r="K938">
            <v>8</v>
          </cell>
        </row>
        <row r="939">
          <cell r="B939">
            <v>3</v>
          </cell>
          <cell r="C939">
            <v>2261</v>
          </cell>
          <cell r="D939" t="str">
            <v>Intier Automotive Eybl GmbH</v>
          </cell>
          <cell r="E939" t="str">
            <v>A</v>
          </cell>
          <cell r="F939">
            <v>50</v>
          </cell>
          <cell r="G939">
            <v>510</v>
          </cell>
          <cell r="H939" t="str">
            <v>VW</v>
          </cell>
          <cell r="I939" t="str">
            <v>VW</v>
          </cell>
        </row>
        <row r="940">
          <cell r="B940">
            <v>3</v>
          </cell>
          <cell r="C940">
            <v>18244</v>
          </cell>
          <cell r="D940" t="str">
            <v>JCAM (Johnson Controls)</v>
          </cell>
          <cell r="E940" t="str">
            <v>MEX</v>
          </cell>
          <cell r="F940">
            <v>-10</v>
          </cell>
          <cell r="G940">
            <v>510</v>
          </cell>
          <cell r="H940" t="str">
            <v>Mexiko</v>
          </cell>
          <cell r="I940" t="str">
            <v>MX</v>
          </cell>
          <cell r="K940">
            <v>4</v>
          </cell>
        </row>
        <row r="941">
          <cell r="B941">
            <v>3</v>
          </cell>
          <cell r="C941">
            <v>1328</v>
          </cell>
          <cell r="D941" t="str">
            <v>Johnson Controls - Roth</v>
          </cell>
          <cell r="E941" t="str">
            <v>F</v>
          </cell>
          <cell r="F941">
            <v>-10</v>
          </cell>
          <cell r="G941">
            <v>510</v>
          </cell>
          <cell r="H941" t="str">
            <v>Brüssel</v>
          </cell>
          <cell r="I941" t="str">
            <v>BX</v>
          </cell>
          <cell r="K941">
            <v>8</v>
          </cell>
        </row>
        <row r="942">
          <cell r="B942">
            <v>3</v>
          </cell>
          <cell r="C942">
            <v>29344</v>
          </cell>
          <cell r="D942" t="str">
            <v>Johnson Controls Headliner GmbH</v>
          </cell>
          <cell r="E942" t="str">
            <v>D</v>
          </cell>
          <cell r="F942">
            <v>60</v>
          </cell>
          <cell r="G942">
            <v>520</v>
          </cell>
          <cell r="H942" t="str">
            <v>VW</v>
          </cell>
          <cell r="I942" t="str">
            <v>VW</v>
          </cell>
          <cell r="J942" t="str">
            <v>O</v>
          </cell>
        </row>
        <row r="943">
          <cell r="B943">
            <v>3</v>
          </cell>
          <cell r="C943">
            <v>18245</v>
          </cell>
          <cell r="D943" t="str">
            <v>Lear Co.</v>
          </cell>
          <cell r="E943" t="str">
            <v>MEX</v>
          </cell>
          <cell r="F943">
            <v>-10</v>
          </cell>
          <cell r="G943">
            <v>510</v>
          </cell>
          <cell r="H943" t="str">
            <v>Mexiko</v>
          </cell>
          <cell r="I943" t="str">
            <v>MX</v>
          </cell>
          <cell r="K943">
            <v>4</v>
          </cell>
        </row>
        <row r="944">
          <cell r="B944">
            <v>3</v>
          </cell>
          <cell r="C944">
            <v>2609</v>
          </cell>
          <cell r="D944" t="str">
            <v>Lear Corp - Automotive Industries</v>
          </cell>
          <cell r="E944" t="str">
            <v>GB</v>
          </cell>
          <cell r="F944">
            <v>50</v>
          </cell>
          <cell r="G944">
            <v>510</v>
          </cell>
          <cell r="H944" t="str">
            <v>RR'&amp;'BMC</v>
          </cell>
          <cell r="I944" t="str">
            <v>RR</v>
          </cell>
        </row>
        <row r="945">
          <cell r="B945">
            <v>3</v>
          </cell>
          <cell r="C945">
            <v>2979</v>
          </cell>
          <cell r="D945" t="str">
            <v>Lear Corporation</v>
          </cell>
          <cell r="E945" t="str">
            <v>D</v>
          </cell>
          <cell r="F945">
            <v>60</v>
          </cell>
          <cell r="G945">
            <v>520</v>
          </cell>
          <cell r="H945" t="str">
            <v>VW</v>
          </cell>
          <cell r="I945" t="str">
            <v>VW</v>
          </cell>
          <cell r="J945" t="str">
            <v>O</v>
          </cell>
        </row>
        <row r="946">
          <cell r="B946">
            <v>3</v>
          </cell>
          <cell r="C946">
            <v>8319</v>
          </cell>
          <cell r="D946" t="str">
            <v>Magna Automotive Services GmbH (Anfr. VW)</v>
          </cell>
          <cell r="E946" t="str">
            <v>D</v>
          </cell>
          <cell r="F946">
            <v>-10</v>
          </cell>
          <cell r="G946">
            <v>510</v>
          </cell>
          <cell r="H946" t="str">
            <v>VW</v>
          </cell>
          <cell r="I946" t="str">
            <v>VW</v>
          </cell>
          <cell r="K946">
            <v>4</v>
          </cell>
        </row>
        <row r="947">
          <cell r="B947">
            <v>3</v>
          </cell>
          <cell r="C947">
            <v>159</v>
          </cell>
          <cell r="D947" t="str">
            <v>MAGNA EMFISINT</v>
          </cell>
          <cell r="E947" t="str">
            <v>E</v>
          </cell>
          <cell r="F947">
            <v>50</v>
          </cell>
          <cell r="G947">
            <v>510</v>
          </cell>
          <cell r="H947" t="str">
            <v>Seat</v>
          </cell>
          <cell r="I947" t="str">
            <v>ST</v>
          </cell>
        </row>
        <row r="948">
          <cell r="B948">
            <v>3</v>
          </cell>
          <cell r="C948">
            <v>27724</v>
          </cell>
          <cell r="D948" t="str">
            <v>Magna Interior Systems</v>
          </cell>
          <cell r="E948" t="str">
            <v>USA</v>
          </cell>
          <cell r="F948">
            <v>-10</v>
          </cell>
          <cell r="G948">
            <v>510</v>
          </cell>
          <cell r="H948" t="str">
            <v>VWoA</v>
          </cell>
          <cell r="I948" t="str">
            <v>US</v>
          </cell>
          <cell r="K948">
            <v>4</v>
          </cell>
        </row>
        <row r="949">
          <cell r="B949">
            <v>3</v>
          </cell>
          <cell r="C949">
            <v>43249</v>
          </cell>
          <cell r="D949" t="str">
            <v>Magna Systems, S.A.</v>
          </cell>
          <cell r="E949" t="str">
            <v>D</v>
          </cell>
          <cell r="F949">
            <v>60</v>
          </cell>
          <cell r="G949">
            <v>520</v>
          </cell>
          <cell r="H949" t="str">
            <v>VW</v>
          </cell>
          <cell r="I949" t="str">
            <v>VW</v>
          </cell>
          <cell r="J949" t="str">
            <v>O</v>
          </cell>
        </row>
        <row r="950">
          <cell r="B950">
            <v>3</v>
          </cell>
          <cell r="C950">
            <v>19964</v>
          </cell>
          <cell r="D950" t="str">
            <v>Martur Entegre Sünger ve Koltuk Tesisleri Sanayi Tic A.S.</v>
          </cell>
          <cell r="E950" t="str">
            <v>TR</v>
          </cell>
          <cell r="F950">
            <v>50</v>
          </cell>
          <cell r="G950">
            <v>510</v>
          </cell>
          <cell r="H950" t="str">
            <v>LPT-TR</v>
          </cell>
          <cell r="I950" t="str">
            <v>TR</v>
          </cell>
        </row>
        <row r="951">
          <cell r="B951">
            <v>3</v>
          </cell>
          <cell r="C951">
            <v>24969</v>
          </cell>
          <cell r="D951" t="str">
            <v>Rieter Automotive North</v>
          </cell>
          <cell r="E951" t="str">
            <v>USA</v>
          </cell>
          <cell r="F951">
            <v>50</v>
          </cell>
          <cell r="G951">
            <v>510</v>
          </cell>
          <cell r="H951" t="str">
            <v>VWoA</v>
          </cell>
          <cell r="I951" t="str">
            <v>US</v>
          </cell>
        </row>
        <row r="952">
          <cell r="B952">
            <v>3</v>
          </cell>
          <cell r="C952">
            <v>28671</v>
          </cell>
          <cell r="D952" t="str">
            <v>RIETER ELLO ARTEFATOS DE FIBRAS TEXTEIS LTDA</v>
          </cell>
          <cell r="E952" t="str">
            <v>BR</v>
          </cell>
          <cell r="F952">
            <v>50</v>
          </cell>
          <cell r="G952">
            <v>510</v>
          </cell>
          <cell r="H952" t="str">
            <v>Brasilien</v>
          </cell>
          <cell r="I952" t="str">
            <v>BR</v>
          </cell>
        </row>
        <row r="953">
          <cell r="B953">
            <v>3</v>
          </cell>
          <cell r="C953">
            <v>27909</v>
          </cell>
          <cell r="D953" t="str">
            <v>Textron Automotive Company</v>
          </cell>
          <cell r="E953" t="str">
            <v>USA</v>
          </cell>
          <cell r="F953">
            <v>50</v>
          </cell>
          <cell r="G953">
            <v>510</v>
          </cell>
          <cell r="H953" t="str">
            <v>VWoA</v>
          </cell>
          <cell r="I953" t="str">
            <v>US</v>
          </cell>
        </row>
        <row r="954">
          <cell r="B954">
            <v>3</v>
          </cell>
          <cell r="C954">
            <v>28746</v>
          </cell>
          <cell r="D954" t="str">
            <v>TRAMICO</v>
          </cell>
          <cell r="E954" t="str">
            <v>F</v>
          </cell>
          <cell r="F954">
            <v>-10</v>
          </cell>
          <cell r="G954">
            <v>510</v>
          </cell>
          <cell r="H954" t="str">
            <v>Brüssel</v>
          </cell>
          <cell r="I954" t="str">
            <v>BX</v>
          </cell>
          <cell r="K954">
            <v>1</v>
          </cell>
        </row>
        <row r="955">
          <cell r="B955">
            <v>3</v>
          </cell>
          <cell r="C955">
            <v>23586</v>
          </cell>
          <cell r="D955" t="str">
            <v>VW Wolfsburg</v>
          </cell>
          <cell r="E955" t="str">
            <v>D</v>
          </cell>
          <cell r="F955">
            <v>50</v>
          </cell>
          <cell r="G955">
            <v>510</v>
          </cell>
          <cell r="H955" t="str">
            <v>HA-VW</v>
          </cell>
          <cell r="I955" t="str">
            <v>HA</v>
          </cell>
        </row>
        <row r="956">
          <cell r="B956">
            <v>4</v>
          </cell>
          <cell r="C956">
            <v>316</v>
          </cell>
          <cell r="D956" t="str">
            <v>EMPETEK autodily s.r.o.</v>
          </cell>
          <cell r="E956" t="str">
            <v>CZ</v>
          </cell>
          <cell r="F956">
            <v>-10</v>
          </cell>
          <cell r="G956">
            <v>510</v>
          </cell>
          <cell r="H956" t="str">
            <v>Skoda</v>
          </cell>
          <cell r="I956" t="str">
            <v>SK</v>
          </cell>
          <cell r="K956">
            <v>4</v>
          </cell>
        </row>
        <row r="957">
          <cell r="B957">
            <v>4</v>
          </cell>
          <cell r="C957">
            <v>13030</v>
          </cell>
          <cell r="D957" t="str">
            <v>Findlay Ind. GmbH</v>
          </cell>
          <cell r="E957" t="str">
            <v>D</v>
          </cell>
          <cell r="F957">
            <v>60</v>
          </cell>
          <cell r="G957">
            <v>520</v>
          </cell>
          <cell r="H957" t="str">
            <v>VW</v>
          </cell>
          <cell r="I957" t="str">
            <v>VW</v>
          </cell>
          <cell r="J957" t="str">
            <v>O</v>
          </cell>
        </row>
        <row r="958">
          <cell r="B958">
            <v>4</v>
          </cell>
          <cell r="C958">
            <v>24968</v>
          </cell>
          <cell r="D958" t="str">
            <v>Findlay Industries, Inc.</v>
          </cell>
          <cell r="E958" t="str">
            <v>USA</v>
          </cell>
          <cell r="F958">
            <v>-10</v>
          </cell>
          <cell r="G958">
            <v>510</v>
          </cell>
          <cell r="H958" t="str">
            <v>VWoA</v>
          </cell>
          <cell r="I958" t="str">
            <v>US</v>
          </cell>
          <cell r="K958">
            <v>4</v>
          </cell>
        </row>
        <row r="959">
          <cell r="B959">
            <v>4</v>
          </cell>
          <cell r="C959">
            <v>11330</v>
          </cell>
          <cell r="D959" t="str">
            <v>FORMTAP</v>
          </cell>
          <cell r="E959" t="str">
            <v>BR</v>
          </cell>
          <cell r="F959">
            <v>50</v>
          </cell>
          <cell r="G959">
            <v>510</v>
          </cell>
          <cell r="H959" t="str">
            <v>Brasilien</v>
          </cell>
          <cell r="I959" t="str">
            <v>BR</v>
          </cell>
        </row>
        <row r="960">
          <cell r="B960">
            <v>4</v>
          </cell>
          <cell r="C960">
            <v>38597</v>
          </cell>
          <cell r="D960" t="str">
            <v>Grupo Antolin</v>
          </cell>
          <cell r="E960" t="str">
            <v>ZA</v>
          </cell>
          <cell r="F960">
            <v>-10</v>
          </cell>
          <cell r="G960">
            <v>510</v>
          </cell>
          <cell r="H960" t="str">
            <v>Südafrika</v>
          </cell>
          <cell r="I960" t="str">
            <v>ZA</v>
          </cell>
          <cell r="K960">
            <v>4</v>
          </cell>
        </row>
        <row r="961">
          <cell r="B961">
            <v>4</v>
          </cell>
          <cell r="C961">
            <v>15245</v>
          </cell>
          <cell r="D961" t="str">
            <v>Grupo Antolin Bohemia a.s.</v>
          </cell>
          <cell r="E961" t="str">
            <v>CZ</v>
          </cell>
          <cell r="F961">
            <v>-10</v>
          </cell>
          <cell r="G961">
            <v>510</v>
          </cell>
          <cell r="H961" t="str">
            <v>Skoda</v>
          </cell>
          <cell r="I961" t="str">
            <v>SK</v>
          </cell>
          <cell r="K961">
            <v>4</v>
          </cell>
        </row>
        <row r="962">
          <cell r="B962">
            <v>4</v>
          </cell>
          <cell r="C962">
            <v>20328</v>
          </cell>
          <cell r="D962" t="str">
            <v>GRUPO ANTOLIN DEUTSCHLAND GMBH</v>
          </cell>
          <cell r="E962" t="str">
            <v>D</v>
          </cell>
          <cell r="F962">
            <v>60</v>
          </cell>
          <cell r="G962">
            <v>520</v>
          </cell>
          <cell r="H962" t="str">
            <v>VW</v>
          </cell>
          <cell r="I962" t="str">
            <v>VW</v>
          </cell>
          <cell r="J962" t="str">
            <v>O</v>
          </cell>
        </row>
        <row r="963">
          <cell r="B963">
            <v>4</v>
          </cell>
          <cell r="C963">
            <v>3478</v>
          </cell>
          <cell r="D963" t="str">
            <v>GRUPO ANTOLIN S.A.</v>
          </cell>
          <cell r="E963" t="str">
            <v>E</v>
          </cell>
          <cell r="F963">
            <v>-13</v>
          </cell>
          <cell r="G963">
            <v>510</v>
          </cell>
          <cell r="H963" t="str">
            <v>Seat</v>
          </cell>
          <cell r="I963" t="str">
            <v>ST</v>
          </cell>
          <cell r="K963">
            <v>4</v>
          </cell>
        </row>
        <row r="964">
          <cell r="B964">
            <v>4</v>
          </cell>
          <cell r="C964">
            <v>25756</v>
          </cell>
          <cell r="D964" t="str">
            <v>GRUPO ANTOLIN SILAO, S. A. DE C. V.</v>
          </cell>
          <cell r="E964" t="str">
            <v>MEX</v>
          </cell>
          <cell r="F964">
            <v>-13</v>
          </cell>
          <cell r="G964">
            <v>510</v>
          </cell>
          <cell r="H964" t="str">
            <v>Mexiko</v>
          </cell>
          <cell r="I964" t="str">
            <v>MX</v>
          </cell>
          <cell r="K964">
            <v>4</v>
          </cell>
        </row>
        <row r="965">
          <cell r="B965">
            <v>4</v>
          </cell>
          <cell r="C965">
            <v>1462</v>
          </cell>
          <cell r="D965" t="str">
            <v>GRUPO ANTOLIN VOSGES</v>
          </cell>
          <cell r="E965" t="str">
            <v>F</v>
          </cell>
          <cell r="F965">
            <v>50</v>
          </cell>
          <cell r="G965">
            <v>510</v>
          </cell>
          <cell r="H965" t="str">
            <v>Brüssel</v>
          </cell>
          <cell r="I965" t="str">
            <v>BX</v>
          </cell>
        </row>
        <row r="966">
          <cell r="B966">
            <v>4</v>
          </cell>
          <cell r="C966">
            <v>11451</v>
          </cell>
          <cell r="D966" t="str">
            <v>INDARU</v>
          </cell>
          <cell r="E966" t="str">
            <v>BR</v>
          </cell>
          <cell r="F966">
            <v>-10</v>
          </cell>
          <cell r="G966">
            <v>510</v>
          </cell>
          <cell r="H966" t="str">
            <v>Brasilien</v>
          </cell>
          <cell r="I966" t="str">
            <v>BR</v>
          </cell>
          <cell r="K966">
            <v>8</v>
          </cell>
        </row>
        <row r="967">
          <cell r="B967">
            <v>4</v>
          </cell>
          <cell r="C967">
            <v>2261</v>
          </cell>
          <cell r="D967" t="str">
            <v>Intier Automotive Eybl GmbH</v>
          </cell>
          <cell r="E967" t="str">
            <v>A</v>
          </cell>
          <cell r="F967">
            <v>50</v>
          </cell>
          <cell r="G967">
            <v>510</v>
          </cell>
          <cell r="H967" t="str">
            <v>VW</v>
          </cell>
          <cell r="I967" t="str">
            <v>VW</v>
          </cell>
        </row>
        <row r="968">
          <cell r="B968">
            <v>4</v>
          </cell>
          <cell r="C968">
            <v>18244</v>
          </cell>
          <cell r="D968" t="str">
            <v>JCAM (Johnson Controls)</v>
          </cell>
          <cell r="E968" t="str">
            <v>MEX</v>
          </cell>
          <cell r="F968">
            <v>-10</v>
          </cell>
          <cell r="G968">
            <v>510</v>
          </cell>
          <cell r="H968" t="str">
            <v>Mexiko</v>
          </cell>
          <cell r="I968" t="str">
            <v>MX</v>
          </cell>
          <cell r="K968">
            <v>4</v>
          </cell>
        </row>
        <row r="969">
          <cell r="B969">
            <v>4</v>
          </cell>
          <cell r="C969">
            <v>1328</v>
          </cell>
          <cell r="D969" t="str">
            <v>Johnson Controls - Roth</v>
          </cell>
          <cell r="E969" t="str">
            <v>F</v>
          </cell>
          <cell r="F969">
            <v>-10</v>
          </cell>
          <cell r="G969">
            <v>510</v>
          </cell>
          <cell r="H969" t="str">
            <v>Brüssel</v>
          </cell>
          <cell r="I969" t="str">
            <v>BX</v>
          </cell>
          <cell r="K969">
            <v>8</v>
          </cell>
        </row>
        <row r="970">
          <cell r="B970">
            <v>4</v>
          </cell>
          <cell r="C970">
            <v>29344</v>
          </cell>
          <cell r="D970" t="str">
            <v>Johnson Controls Headliner GmbH</v>
          </cell>
          <cell r="E970" t="str">
            <v>D</v>
          </cell>
          <cell r="F970">
            <v>60</v>
          </cell>
          <cell r="G970">
            <v>520</v>
          </cell>
          <cell r="H970" t="str">
            <v>VW</v>
          </cell>
          <cell r="I970" t="str">
            <v>VW</v>
          </cell>
          <cell r="J970" t="str">
            <v>O</v>
          </cell>
        </row>
        <row r="971">
          <cell r="B971">
            <v>4</v>
          </cell>
          <cell r="C971">
            <v>18245</v>
          </cell>
          <cell r="D971" t="str">
            <v>Lear Co.</v>
          </cell>
          <cell r="E971" t="str">
            <v>MEX</v>
          </cell>
          <cell r="F971">
            <v>-10</v>
          </cell>
          <cell r="G971">
            <v>510</v>
          </cell>
          <cell r="H971" t="str">
            <v>Mexiko</v>
          </cell>
          <cell r="I971" t="str">
            <v>MX</v>
          </cell>
          <cell r="K971">
            <v>4</v>
          </cell>
        </row>
        <row r="972">
          <cell r="B972">
            <v>4</v>
          </cell>
          <cell r="C972">
            <v>2609</v>
          </cell>
          <cell r="D972" t="str">
            <v>Lear Corp - Automotive Industries</v>
          </cell>
          <cell r="E972" t="str">
            <v>GB</v>
          </cell>
          <cell r="F972">
            <v>50</v>
          </cell>
          <cell r="G972">
            <v>510</v>
          </cell>
          <cell r="H972" t="str">
            <v>RR'&amp;'BMC</v>
          </cell>
          <cell r="I972" t="str">
            <v>RR</v>
          </cell>
        </row>
        <row r="973">
          <cell r="B973">
            <v>4</v>
          </cell>
          <cell r="C973">
            <v>2979</v>
          </cell>
          <cell r="D973" t="str">
            <v>Lear Corporation</v>
          </cell>
          <cell r="E973" t="str">
            <v>D</v>
          </cell>
          <cell r="F973">
            <v>60</v>
          </cell>
          <cell r="G973">
            <v>520</v>
          </cell>
          <cell r="H973" t="str">
            <v>VW</v>
          </cell>
          <cell r="I973" t="str">
            <v>VW</v>
          </cell>
          <cell r="J973" t="str">
            <v>O</v>
          </cell>
        </row>
        <row r="974">
          <cell r="B974">
            <v>4</v>
          </cell>
          <cell r="C974">
            <v>8319</v>
          </cell>
          <cell r="D974" t="str">
            <v>Magna Automotive Services GmbH (Anfr. VW)</v>
          </cell>
          <cell r="E974" t="str">
            <v>D</v>
          </cell>
          <cell r="F974">
            <v>-10</v>
          </cell>
          <cell r="G974">
            <v>510</v>
          </cell>
          <cell r="H974" t="str">
            <v>VW</v>
          </cell>
          <cell r="I974" t="str">
            <v>VW</v>
          </cell>
          <cell r="K974">
            <v>4</v>
          </cell>
        </row>
        <row r="975">
          <cell r="B975">
            <v>4</v>
          </cell>
          <cell r="C975">
            <v>159</v>
          </cell>
          <cell r="D975" t="str">
            <v>MAGNA EMFISINT</v>
          </cell>
          <cell r="E975" t="str">
            <v>E</v>
          </cell>
          <cell r="F975">
            <v>50</v>
          </cell>
          <cell r="G975">
            <v>510</v>
          </cell>
          <cell r="H975" t="str">
            <v>Seat</v>
          </cell>
          <cell r="I975" t="str">
            <v>ST</v>
          </cell>
        </row>
        <row r="976">
          <cell r="B976">
            <v>4</v>
          </cell>
          <cell r="C976">
            <v>27724</v>
          </cell>
          <cell r="D976" t="str">
            <v>Magna Interior Systems</v>
          </cell>
          <cell r="E976" t="str">
            <v>USA</v>
          </cell>
          <cell r="F976">
            <v>-10</v>
          </cell>
          <cell r="G976">
            <v>510</v>
          </cell>
          <cell r="H976" t="str">
            <v>VWoA</v>
          </cell>
          <cell r="I976" t="str">
            <v>US</v>
          </cell>
          <cell r="K976">
            <v>4</v>
          </cell>
        </row>
        <row r="977">
          <cell r="B977">
            <v>4</v>
          </cell>
          <cell r="C977">
            <v>43249</v>
          </cell>
          <cell r="D977" t="str">
            <v>Magna Systems, S.A.</v>
          </cell>
          <cell r="E977" t="str">
            <v>D</v>
          </cell>
          <cell r="F977">
            <v>60</v>
          </cell>
          <cell r="G977">
            <v>520</v>
          </cell>
          <cell r="H977" t="str">
            <v>VW</v>
          </cell>
          <cell r="I977" t="str">
            <v>VW</v>
          </cell>
          <cell r="J977" t="str">
            <v>O</v>
          </cell>
        </row>
        <row r="978">
          <cell r="B978">
            <v>4</v>
          </cell>
          <cell r="C978">
            <v>19964</v>
          </cell>
          <cell r="D978" t="str">
            <v>Martur Entegre Sünger ve Koltuk Tesisleri Sanayi Tic A.S.</v>
          </cell>
          <cell r="E978" t="str">
            <v>TR</v>
          </cell>
          <cell r="F978">
            <v>50</v>
          </cell>
          <cell r="G978">
            <v>510</v>
          </cell>
          <cell r="H978" t="str">
            <v>LPT-TR</v>
          </cell>
          <cell r="I978" t="str">
            <v>TR</v>
          </cell>
        </row>
        <row r="979">
          <cell r="B979">
            <v>4</v>
          </cell>
          <cell r="C979">
            <v>24969</v>
          </cell>
          <cell r="D979" t="str">
            <v>Rieter Automotive North</v>
          </cell>
          <cell r="E979" t="str">
            <v>USA</v>
          </cell>
          <cell r="F979">
            <v>50</v>
          </cell>
          <cell r="G979">
            <v>510</v>
          </cell>
          <cell r="H979" t="str">
            <v>VWoA</v>
          </cell>
          <cell r="I979" t="str">
            <v>US</v>
          </cell>
        </row>
        <row r="980">
          <cell r="B980">
            <v>4</v>
          </cell>
          <cell r="C980">
            <v>28671</v>
          </cell>
          <cell r="D980" t="str">
            <v>RIETER ELLO ARTEFATOS DE FIBRAS TEXTEIS LTDA</v>
          </cell>
          <cell r="E980" t="str">
            <v>BR</v>
          </cell>
          <cell r="F980">
            <v>50</v>
          </cell>
          <cell r="G980">
            <v>510</v>
          </cell>
          <cell r="H980" t="str">
            <v>Brasilien</v>
          </cell>
          <cell r="I980" t="str">
            <v>BR</v>
          </cell>
        </row>
        <row r="981">
          <cell r="B981">
            <v>4</v>
          </cell>
          <cell r="C981">
            <v>27909</v>
          </cell>
          <cell r="D981" t="str">
            <v>Textron Automotive Company</v>
          </cell>
          <cell r="E981" t="str">
            <v>USA</v>
          </cell>
          <cell r="F981">
            <v>50</v>
          </cell>
          <cell r="G981">
            <v>510</v>
          </cell>
          <cell r="H981" t="str">
            <v>VWoA</v>
          </cell>
          <cell r="I981" t="str">
            <v>US</v>
          </cell>
        </row>
        <row r="982">
          <cell r="B982">
            <v>4</v>
          </cell>
          <cell r="C982">
            <v>28746</v>
          </cell>
          <cell r="D982" t="str">
            <v>TRAMICO</v>
          </cell>
          <cell r="E982" t="str">
            <v>F</v>
          </cell>
          <cell r="F982">
            <v>-10</v>
          </cell>
          <cell r="G982">
            <v>510</v>
          </cell>
          <cell r="H982" t="str">
            <v>Brüssel</v>
          </cell>
          <cell r="I982" t="str">
            <v>BX</v>
          </cell>
          <cell r="K982">
            <v>1</v>
          </cell>
        </row>
        <row r="983">
          <cell r="B983">
            <v>4</v>
          </cell>
          <cell r="C983">
            <v>23586</v>
          </cell>
          <cell r="D983" t="str">
            <v>VW Wolfsburg</v>
          </cell>
          <cell r="E983" t="str">
            <v>D</v>
          </cell>
          <cell r="F983">
            <v>50</v>
          </cell>
          <cell r="G983">
            <v>510</v>
          </cell>
          <cell r="H983" t="str">
            <v>HA-VW</v>
          </cell>
          <cell r="I983" t="str">
            <v>HA</v>
          </cell>
        </row>
        <row r="989">
          <cell r="B989" t="str">
            <v>F VW 01 35097</v>
          </cell>
          <cell r="C989">
            <v>1</v>
          </cell>
          <cell r="D989">
            <v>159</v>
          </cell>
          <cell r="E989">
            <v>11</v>
          </cell>
          <cell r="F989" t="str">
            <v>D2a</v>
          </cell>
          <cell r="G989">
            <v>84366</v>
          </cell>
          <cell r="H989" t="str">
            <v>MAGNA EMFISINT/</v>
          </cell>
          <cell r="I989" t="str">
            <v>E</v>
          </cell>
          <cell r="M989">
            <v>0</v>
          </cell>
          <cell r="N989" t="str">
            <v>ST</v>
          </cell>
          <cell r="O989">
            <v>0</v>
          </cell>
          <cell r="P989" t="str">
            <v>WOLFSBURG</v>
          </cell>
          <cell r="Q989">
            <v>3</v>
          </cell>
        </row>
        <row r="990">
          <cell r="B990" t="str">
            <v>F VW 01 35097</v>
          </cell>
          <cell r="C990">
            <v>1</v>
          </cell>
          <cell r="D990">
            <v>159</v>
          </cell>
          <cell r="E990">
            <v>28</v>
          </cell>
          <cell r="F990" t="str">
            <v>D2a</v>
          </cell>
          <cell r="G990">
            <v>11868</v>
          </cell>
          <cell r="H990" t="str">
            <v>MAGNA EMFISINT/</v>
          </cell>
          <cell r="I990" t="str">
            <v>E</v>
          </cell>
          <cell r="M990">
            <v>0</v>
          </cell>
          <cell r="N990" t="str">
            <v>ST</v>
          </cell>
          <cell r="O990">
            <v>0</v>
          </cell>
          <cell r="P990" t="str">
            <v>MOSEL</v>
          </cell>
          <cell r="Q990">
            <v>3</v>
          </cell>
        </row>
        <row r="991">
          <cell r="B991" t="str">
            <v>F VW 01 35097</v>
          </cell>
          <cell r="C991">
            <v>1</v>
          </cell>
          <cell r="D991">
            <v>159</v>
          </cell>
          <cell r="E991">
            <v>37</v>
          </cell>
          <cell r="F991" t="str">
            <v>D2a</v>
          </cell>
          <cell r="G991">
            <v>10784</v>
          </cell>
          <cell r="H991" t="str">
            <v>MAGNA EMFISINT/</v>
          </cell>
          <cell r="I991" t="str">
            <v>E</v>
          </cell>
          <cell r="M991">
            <v>0</v>
          </cell>
          <cell r="N991" t="str">
            <v>ST</v>
          </cell>
          <cell r="O991">
            <v>0</v>
          </cell>
          <cell r="P991" t="str">
            <v>BRATISLAVA</v>
          </cell>
          <cell r="Q991">
            <v>3</v>
          </cell>
        </row>
        <row r="992">
          <cell r="B992" t="str">
            <v>F VW 01 35097</v>
          </cell>
          <cell r="C992">
            <v>1</v>
          </cell>
          <cell r="D992">
            <v>159</v>
          </cell>
          <cell r="E992">
            <v>46</v>
          </cell>
          <cell r="F992" t="str">
            <v>D2a</v>
          </cell>
          <cell r="G992">
            <v>41048</v>
          </cell>
          <cell r="H992" t="str">
            <v>MAGNA EMFISINT/</v>
          </cell>
          <cell r="I992" t="str">
            <v>E</v>
          </cell>
          <cell r="M992">
            <v>0</v>
          </cell>
          <cell r="N992" t="str">
            <v>ST</v>
          </cell>
          <cell r="O992">
            <v>0</v>
          </cell>
          <cell r="P992" t="str">
            <v>VW BRUXELLES BRUESS</v>
          </cell>
          <cell r="Q992">
            <v>3</v>
          </cell>
        </row>
        <row r="993">
          <cell r="B993" t="str">
            <v>F VW 01 35097</v>
          </cell>
          <cell r="C993">
            <v>1</v>
          </cell>
          <cell r="D993">
            <v>159</v>
          </cell>
          <cell r="E993">
            <v>68</v>
          </cell>
          <cell r="F993" t="str">
            <v>D2a</v>
          </cell>
          <cell r="G993">
            <v>9933</v>
          </cell>
          <cell r="H993" t="str">
            <v>MAGNA EMFISINT/</v>
          </cell>
          <cell r="I993" t="str">
            <v>E</v>
          </cell>
          <cell r="M993">
            <v>0</v>
          </cell>
          <cell r="N993" t="str">
            <v>ST</v>
          </cell>
          <cell r="O993">
            <v>0</v>
          </cell>
          <cell r="P993" t="str">
            <v>UITENHAGE</v>
          </cell>
          <cell r="Q993">
            <v>3</v>
          </cell>
        </row>
        <row r="994">
          <cell r="B994" t="str">
            <v>F VW 01 35097</v>
          </cell>
          <cell r="C994">
            <v>1</v>
          </cell>
          <cell r="D994">
            <v>1462</v>
          </cell>
          <cell r="E994">
            <v>11</v>
          </cell>
          <cell r="F994" t="str">
            <v>D2a</v>
          </cell>
          <cell r="G994">
            <v>84366</v>
          </cell>
          <cell r="H994" t="str">
            <v>GRUPO ANTOLIN VOSGES/</v>
          </cell>
          <cell r="I994" t="str">
            <v>F</v>
          </cell>
          <cell r="M994">
            <v>0</v>
          </cell>
          <cell r="N994" t="str">
            <v>BX</v>
          </cell>
          <cell r="O994">
            <v>0</v>
          </cell>
          <cell r="P994" t="str">
            <v>WOLFSBURG</v>
          </cell>
          <cell r="Q994">
            <v>3</v>
          </cell>
        </row>
        <row r="995">
          <cell r="B995" t="str">
            <v>F VW 01 35097</v>
          </cell>
          <cell r="C995">
            <v>1</v>
          </cell>
          <cell r="D995">
            <v>1462</v>
          </cell>
          <cell r="E995">
            <v>28</v>
          </cell>
          <cell r="F995" t="str">
            <v>D2a</v>
          </cell>
          <cell r="G995">
            <v>11868</v>
          </cell>
          <cell r="H995" t="str">
            <v>GRUPO ANTOLIN VOSGES/</v>
          </cell>
          <cell r="I995" t="str">
            <v>F</v>
          </cell>
          <cell r="M995">
            <v>0</v>
          </cell>
          <cell r="N995" t="str">
            <v>BX</v>
          </cell>
          <cell r="O995">
            <v>0</v>
          </cell>
          <cell r="P995" t="str">
            <v>MOSEL</v>
          </cell>
          <cell r="Q995">
            <v>3</v>
          </cell>
        </row>
        <row r="996">
          <cell r="B996" t="str">
            <v>F VW 01 35097</v>
          </cell>
          <cell r="C996">
            <v>1</v>
          </cell>
          <cell r="D996">
            <v>1462</v>
          </cell>
          <cell r="E996">
            <v>37</v>
          </cell>
          <cell r="F996" t="str">
            <v>D2a</v>
          </cell>
          <cell r="G996">
            <v>10784</v>
          </cell>
          <cell r="H996" t="str">
            <v>GRUPO ANTOLIN VOSGES/</v>
          </cell>
          <cell r="I996" t="str">
            <v>F</v>
          </cell>
          <cell r="M996">
            <v>0</v>
          </cell>
          <cell r="N996" t="str">
            <v>BX</v>
          </cell>
          <cell r="O996">
            <v>0</v>
          </cell>
          <cell r="P996" t="str">
            <v>BRATISLAVA</v>
          </cell>
          <cell r="Q996">
            <v>3</v>
          </cell>
        </row>
        <row r="997">
          <cell r="B997" t="str">
            <v>F VW 01 35097</v>
          </cell>
          <cell r="C997">
            <v>1</v>
          </cell>
          <cell r="D997">
            <v>1462</v>
          </cell>
          <cell r="E997">
            <v>46</v>
          </cell>
          <cell r="F997" t="str">
            <v>D2a</v>
          </cell>
          <cell r="G997">
            <v>41048</v>
          </cell>
          <cell r="H997" t="str">
            <v>GRUPO ANTOLIN VOSGES/</v>
          </cell>
          <cell r="I997" t="str">
            <v>F</v>
          </cell>
          <cell r="M997">
            <v>0</v>
          </cell>
          <cell r="N997" t="str">
            <v>BX</v>
          </cell>
          <cell r="O997">
            <v>0</v>
          </cell>
          <cell r="P997" t="str">
            <v>VW BRUXELLES BRUESS</v>
          </cell>
          <cell r="Q997">
            <v>3</v>
          </cell>
        </row>
        <row r="998">
          <cell r="B998" t="str">
            <v>F VW 01 35097</v>
          </cell>
          <cell r="C998">
            <v>1</v>
          </cell>
          <cell r="D998">
            <v>1462</v>
          </cell>
          <cell r="E998">
            <v>68</v>
          </cell>
          <cell r="F998" t="str">
            <v>D2a</v>
          </cell>
          <cell r="G998">
            <v>9933</v>
          </cell>
          <cell r="H998" t="str">
            <v>GRUPO ANTOLIN VOSGES/</v>
          </cell>
          <cell r="I998" t="str">
            <v>F</v>
          </cell>
          <cell r="M998">
            <v>0</v>
          </cell>
          <cell r="N998" t="str">
            <v>BX</v>
          </cell>
          <cell r="O998">
            <v>0</v>
          </cell>
          <cell r="P998" t="str">
            <v>UITENHAGE</v>
          </cell>
          <cell r="Q998">
            <v>3</v>
          </cell>
        </row>
        <row r="999">
          <cell r="B999" t="str">
            <v>F VW 01 35097</v>
          </cell>
          <cell r="C999">
            <v>1</v>
          </cell>
          <cell r="D999">
            <v>2261</v>
          </cell>
          <cell r="E999">
            <v>11</v>
          </cell>
          <cell r="F999" t="str">
            <v>D2a</v>
          </cell>
          <cell r="G999">
            <v>84366</v>
          </cell>
          <cell r="H999" t="str">
            <v>Intier Automotive Eybl GmbH/</v>
          </cell>
          <cell r="I999" t="str">
            <v>A</v>
          </cell>
          <cell r="M999">
            <v>0</v>
          </cell>
          <cell r="N999" t="str">
            <v>VW</v>
          </cell>
          <cell r="O999">
            <v>0</v>
          </cell>
          <cell r="P999" t="str">
            <v>WOLFSBURG</v>
          </cell>
          <cell r="Q999">
            <v>3</v>
          </cell>
        </row>
        <row r="1000">
          <cell r="B1000" t="str">
            <v>F VW 01 35097</v>
          </cell>
          <cell r="C1000">
            <v>1</v>
          </cell>
          <cell r="D1000">
            <v>2261</v>
          </cell>
          <cell r="E1000">
            <v>28</v>
          </cell>
          <cell r="F1000" t="str">
            <v>D2a</v>
          </cell>
          <cell r="G1000">
            <v>11868</v>
          </cell>
          <cell r="H1000" t="str">
            <v>Intier Automotive Eybl GmbH/</v>
          </cell>
          <cell r="I1000" t="str">
            <v>A</v>
          </cell>
          <cell r="M1000">
            <v>0</v>
          </cell>
          <cell r="N1000" t="str">
            <v>VW</v>
          </cell>
          <cell r="O1000">
            <v>0</v>
          </cell>
          <cell r="P1000" t="str">
            <v>MOSEL</v>
          </cell>
          <cell r="Q1000">
            <v>3</v>
          </cell>
        </row>
        <row r="1001">
          <cell r="B1001" t="str">
            <v>F VW 01 35097</v>
          </cell>
          <cell r="C1001">
            <v>1</v>
          </cell>
          <cell r="D1001">
            <v>2261</v>
          </cell>
          <cell r="E1001">
            <v>37</v>
          </cell>
          <cell r="F1001" t="str">
            <v>D2a</v>
          </cell>
          <cell r="G1001">
            <v>10784</v>
          </cell>
          <cell r="H1001" t="str">
            <v>Intier Automotive Eybl GmbH/</v>
          </cell>
          <cell r="I1001" t="str">
            <v>A</v>
          </cell>
          <cell r="M1001">
            <v>0</v>
          </cell>
          <cell r="N1001" t="str">
            <v>VW</v>
          </cell>
          <cell r="O1001">
            <v>0</v>
          </cell>
          <cell r="P1001" t="str">
            <v>BRATISLAVA</v>
          </cell>
          <cell r="Q1001">
            <v>3</v>
          </cell>
        </row>
        <row r="1002">
          <cell r="B1002" t="str">
            <v>F VW 01 35097</v>
          </cell>
          <cell r="C1002">
            <v>1</v>
          </cell>
          <cell r="D1002">
            <v>2261</v>
          </cell>
          <cell r="E1002">
            <v>46</v>
          </cell>
          <cell r="F1002" t="str">
            <v>D2a</v>
          </cell>
          <cell r="G1002">
            <v>41048</v>
          </cell>
          <cell r="H1002" t="str">
            <v>Intier Automotive Eybl GmbH/</v>
          </cell>
          <cell r="I1002" t="str">
            <v>A</v>
          </cell>
          <cell r="M1002">
            <v>0</v>
          </cell>
          <cell r="N1002" t="str">
            <v>VW</v>
          </cell>
          <cell r="O1002">
            <v>0</v>
          </cell>
          <cell r="P1002" t="str">
            <v>VW BRUXELLES BRUESS</v>
          </cell>
          <cell r="Q1002">
            <v>3</v>
          </cell>
        </row>
        <row r="1003">
          <cell r="B1003" t="str">
            <v>F VW 01 35097</v>
          </cell>
          <cell r="C1003">
            <v>1</v>
          </cell>
          <cell r="D1003">
            <v>2261</v>
          </cell>
          <cell r="E1003">
            <v>68</v>
          </cell>
          <cell r="F1003" t="str">
            <v>D2a</v>
          </cell>
          <cell r="G1003">
            <v>9933</v>
          </cell>
          <cell r="H1003" t="str">
            <v>Intier Automotive Eybl GmbH/</v>
          </cell>
          <cell r="I1003" t="str">
            <v>A</v>
          </cell>
          <cell r="M1003">
            <v>0</v>
          </cell>
          <cell r="N1003" t="str">
            <v>VW</v>
          </cell>
          <cell r="O1003">
            <v>0</v>
          </cell>
          <cell r="P1003" t="str">
            <v>UITENHAGE</v>
          </cell>
          <cell r="Q1003">
            <v>3</v>
          </cell>
        </row>
        <row r="1004">
          <cell r="B1004" t="str">
            <v>F VW 01 35097</v>
          </cell>
          <cell r="C1004">
            <v>1</v>
          </cell>
          <cell r="D1004">
            <v>2609</v>
          </cell>
          <cell r="E1004">
            <v>11</v>
          </cell>
          <cell r="F1004" t="str">
            <v>D2a</v>
          </cell>
          <cell r="G1004">
            <v>84366</v>
          </cell>
          <cell r="H1004" t="str">
            <v>Lear Corp - Automotive Industries/</v>
          </cell>
          <cell r="I1004" t="str">
            <v>GB</v>
          </cell>
          <cell r="M1004">
            <v>0</v>
          </cell>
          <cell r="N1004" t="str">
            <v>RR</v>
          </cell>
          <cell r="O1004">
            <v>0</v>
          </cell>
          <cell r="P1004" t="str">
            <v>WOLFSBURG</v>
          </cell>
          <cell r="Q1004">
            <v>3</v>
          </cell>
        </row>
        <row r="1005">
          <cell r="B1005" t="str">
            <v>F VW 01 35097</v>
          </cell>
          <cell r="C1005">
            <v>1</v>
          </cell>
          <cell r="D1005">
            <v>2609</v>
          </cell>
          <cell r="E1005">
            <v>28</v>
          </cell>
          <cell r="F1005" t="str">
            <v>D2a</v>
          </cell>
          <cell r="G1005">
            <v>11868</v>
          </cell>
          <cell r="H1005" t="str">
            <v>Lear Corp - Automotive Industries/</v>
          </cell>
          <cell r="I1005" t="str">
            <v>GB</v>
          </cell>
          <cell r="M1005">
            <v>0</v>
          </cell>
          <cell r="N1005" t="str">
            <v>RR</v>
          </cell>
          <cell r="O1005">
            <v>0</v>
          </cell>
          <cell r="P1005" t="str">
            <v>MOSEL</v>
          </cell>
          <cell r="Q1005">
            <v>3</v>
          </cell>
        </row>
        <row r="1006">
          <cell r="B1006" t="str">
            <v>F VW 01 35097</v>
          </cell>
          <cell r="C1006">
            <v>1</v>
          </cell>
          <cell r="D1006">
            <v>2609</v>
          </cell>
          <cell r="E1006">
            <v>37</v>
          </cell>
          <cell r="F1006" t="str">
            <v>D2a</v>
          </cell>
          <cell r="G1006">
            <v>10784</v>
          </cell>
          <cell r="H1006" t="str">
            <v>Lear Corp - Automotive Industries/</v>
          </cell>
          <cell r="I1006" t="str">
            <v>GB</v>
          </cell>
          <cell r="M1006">
            <v>0</v>
          </cell>
          <cell r="N1006" t="str">
            <v>RR</v>
          </cell>
          <cell r="O1006">
            <v>0</v>
          </cell>
          <cell r="P1006" t="str">
            <v>BRATISLAVA</v>
          </cell>
          <cell r="Q1006">
            <v>3</v>
          </cell>
        </row>
        <row r="1007">
          <cell r="B1007" t="str">
            <v>F VW 01 35097</v>
          </cell>
          <cell r="C1007">
            <v>1</v>
          </cell>
          <cell r="D1007">
            <v>2609</v>
          </cell>
          <cell r="E1007">
            <v>46</v>
          </cell>
          <cell r="F1007" t="str">
            <v>D2a</v>
          </cell>
          <cell r="G1007">
            <v>41048</v>
          </cell>
          <cell r="H1007" t="str">
            <v>Lear Corp - Automotive Industries/</v>
          </cell>
          <cell r="I1007" t="str">
            <v>GB</v>
          </cell>
          <cell r="M1007">
            <v>0</v>
          </cell>
          <cell r="N1007" t="str">
            <v>RR</v>
          </cell>
          <cell r="O1007">
            <v>0</v>
          </cell>
          <cell r="P1007" t="str">
            <v>VW BRUXELLES BRUESS</v>
          </cell>
          <cell r="Q1007">
            <v>3</v>
          </cell>
        </row>
        <row r="1008">
          <cell r="B1008" t="str">
            <v>F VW 01 35097</v>
          </cell>
          <cell r="C1008">
            <v>1</v>
          </cell>
          <cell r="D1008">
            <v>2609</v>
          </cell>
          <cell r="E1008">
            <v>68</v>
          </cell>
          <cell r="F1008" t="str">
            <v>D2a</v>
          </cell>
          <cell r="G1008">
            <v>9933</v>
          </cell>
          <cell r="H1008" t="str">
            <v>Lear Corp - Automotive Industries/</v>
          </cell>
          <cell r="I1008" t="str">
            <v>GB</v>
          </cell>
          <cell r="M1008">
            <v>0</v>
          </cell>
          <cell r="N1008" t="str">
            <v>RR</v>
          </cell>
          <cell r="O1008">
            <v>0</v>
          </cell>
          <cell r="P1008" t="str">
            <v>UITENHAGE</v>
          </cell>
          <cell r="Q1008">
            <v>3</v>
          </cell>
        </row>
        <row r="1009">
          <cell r="B1009" t="str">
            <v>F VW 01 35097</v>
          </cell>
          <cell r="C1009">
            <v>1</v>
          </cell>
          <cell r="D1009">
            <v>2979</v>
          </cell>
          <cell r="E1009">
            <v>11</v>
          </cell>
          <cell r="F1009" t="str">
            <v>D2a</v>
          </cell>
          <cell r="G1009">
            <v>84366</v>
          </cell>
          <cell r="H1009" t="str">
            <v>Lear Corporation/Prestice/CZ</v>
          </cell>
          <cell r="I1009" t="str">
            <v>D</v>
          </cell>
          <cell r="J1009">
            <v>35</v>
          </cell>
          <cell r="K1009">
            <v>37.972999999999999</v>
          </cell>
          <cell r="M1009">
            <v>353000</v>
          </cell>
          <cell r="N1009" t="str">
            <v>VW</v>
          </cell>
          <cell r="O1009">
            <v>0</v>
          </cell>
          <cell r="P1009" t="str">
            <v>WOLFSBURG</v>
          </cell>
          <cell r="Q1009">
            <v>3</v>
          </cell>
        </row>
        <row r="1010">
          <cell r="B1010" t="str">
            <v>F VW 01 35097</v>
          </cell>
          <cell r="C1010">
            <v>1</v>
          </cell>
          <cell r="D1010">
            <v>2979</v>
          </cell>
          <cell r="E1010">
            <v>28</v>
          </cell>
          <cell r="F1010" t="str">
            <v>D2a</v>
          </cell>
          <cell r="G1010">
            <v>11868</v>
          </cell>
          <cell r="H1010" t="str">
            <v>Lear Corporation/Prestice/CZ</v>
          </cell>
          <cell r="I1010" t="str">
            <v>D</v>
          </cell>
          <cell r="J1010">
            <v>35</v>
          </cell>
          <cell r="K1010">
            <v>37.146000000000001</v>
          </cell>
          <cell r="M1010">
            <v>353000</v>
          </cell>
          <cell r="N1010" t="str">
            <v>VW</v>
          </cell>
          <cell r="O1010">
            <v>0</v>
          </cell>
          <cell r="P1010" t="str">
            <v>MOSEL</v>
          </cell>
          <cell r="Q1010">
            <v>3</v>
          </cell>
        </row>
        <row r="1011">
          <cell r="B1011" t="str">
            <v>F VW 01 35097</v>
          </cell>
          <cell r="C1011">
            <v>1</v>
          </cell>
          <cell r="D1011">
            <v>2979</v>
          </cell>
          <cell r="E1011">
            <v>37</v>
          </cell>
          <cell r="F1011" t="str">
            <v>D2a</v>
          </cell>
          <cell r="G1011">
            <v>10784</v>
          </cell>
          <cell r="H1011" t="str">
            <v>Lear Corporation/Prestice/CZ</v>
          </cell>
          <cell r="I1011" t="str">
            <v>D</v>
          </cell>
          <cell r="J1011">
            <v>35</v>
          </cell>
          <cell r="K1011">
            <v>37.796999999999997</v>
          </cell>
          <cell r="M1011">
            <v>353000</v>
          </cell>
          <cell r="N1011" t="str">
            <v>VW</v>
          </cell>
          <cell r="O1011">
            <v>0</v>
          </cell>
          <cell r="P1011" t="str">
            <v>BRATISLAVA</v>
          </cell>
          <cell r="Q1011">
            <v>3</v>
          </cell>
        </row>
        <row r="1012">
          <cell r="B1012" t="str">
            <v>F VW 01 35097</v>
          </cell>
          <cell r="C1012">
            <v>1</v>
          </cell>
          <cell r="D1012">
            <v>2979</v>
          </cell>
          <cell r="E1012">
            <v>46</v>
          </cell>
          <cell r="F1012" t="str">
            <v>D2a</v>
          </cell>
          <cell r="G1012">
            <v>41048</v>
          </cell>
          <cell r="H1012" t="str">
            <v>Lear Corporation/Prestice/CZ</v>
          </cell>
          <cell r="I1012" t="str">
            <v>D</v>
          </cell>
          <cell r="J1012">
            <v>35</v>
          </cell>
          <cell r="K1012">
            <v>39.191000000000003</v>
          </cell>
          <cell r="M1012">
            <v>353000</v>
          </cell>
          <cell r="N1012" t="str">
            <v>VW</v>
          </cell>
          <cell r="O1012">
            <v>0</v>
          </cell>
          <cell r="P1012" t="str">
            <v>VW BRUXELLES BRUESS</v>
          </cell>
          <cell r="Q1012">
            <v>3</v>
          </cell>
        </row>
        <row r="1013">
          <cell r="B1013" t="str">
            <v>F VW 01 35097</v>
          </cell>
          <cell r="C1013">
            <v>1</v>
          </cell>
          <cell r="D1013">
            <v>2979</v>
          </cell>
          <cell r="E1013">
            <v>68</v>
          </cell>
          <cell r="F1013" t="str">
            <v>D2a</v>
          </cell>
          <cell r="G1013">
            <v>9933</v>
          </cell>
          <cell r="H1013" t="str">
            <v>Lear Corporation/Prestice/CZ</v>
          </cell>
          <cell r="I1013" t="str">
            <v>D</v>
          </cell>
          <cell r="J1013">
            <v>35</v>
          </cell>
          <cell r="K1013">
            <v>37.972999999999999</v>
          </cell>
          <cell r="M1013">
            <v>353000</v>
          </cell>
          <cell r="N1013" t="str">
            <v>VW</v>
          </cell>
          <cell r="O1013">
            <v>0</v>
          </cell>
          <cell r="P1013" t="str">
            <v>UITENHAGE</v>
          </cell>
          <cell r="Q1013">
            <v>3</v>
          </cell>
        </row>
        <row r="1014">
          <cell r="B1014" t="str">
            <v>F VW 01 35097</v>
          </cell>
          <cell r="C1014">
            <v>1</v>
          </cell>
          <cell r="D1014">
            <v>11330</v>
          </cell>
          <cell r="E1014">
            <v>11</v>
          </cell>
          <cell r="F1014" t="str">
            <v>D2a</v>
          </cell>
          <cell r="G1014">
            <v>84366</v>
          </cell>
          <cell r="H1014" t="str">
            <v>FORMTAP/</v>
          </cell>
          <cell r="I1014" t="str">
            <v>BR</v>
          </cell>
          <cell r="M1014">
            <v>0</v>
          </cell>
          <cell r="N1014" t="str">
            <v>BR</v>
          </cell>
          <cell r="O1014">
            <v>0</v>
          </cell>
          <cell r="P1014" t="str">
            <v>WOLFSBURG</v>
          </cell>
          <cell r="Q1014">
            <v>3</v>
          </cell>
        </row>
        <row r="1015">
          <cell r="B1015" t="str">
            <v>F VW 01 35097</v>
          </cell>
          <cell r="C1015">
            <v>1</v>
          </cell>
          <cell r="D1015">
            <v>11330</v>
          </cell>
          <cell r="E1015">
            <v>28</v>
          </cell>
          <cell r="F1015" t="str">
            <v>D2a</v>
          </cell>
          <cell r="G1015">
            <v>11868</v>
          </cell>
          <cell r="H1015" t="str">
            <v>FORMTAP/</v>
          </cell>
          <cell r="I1015" t="str">
            <v>BR</v>
          </cell>
          <cell r="M1015">
            <v>0</v>
          </cell>
          <cell r="N1015" t="str">
            <v>BR</v>
          </cell>
          <cell r="O1015">
            <v>0</v>
          </cell>
          <cell r="P1015" t="str">
            <v>MOSEL</v>
          </cell>
          <cell r="Q1015">
            <v>3</v>
          </cell>
        </row>
        <row r="1016">
          <cell r="B1016" t="str">
            <v>F VW 01 35097</v>
          </cell>
          <cell r="C1016">
            <v>1</v>
          </cell>
          <cell r="D1016">
            <v>11330</v>
          </cell>
          <cell r="E1016">
            <v>37</v>
          </cell>
          <cell r="F1016" t="str">
            <v>D2a</v>
          </cell>
          <cell r="G1016">
            <v>10784</v>
          </cell>
          <cell r="H1016" t="str">
            <v>FORMTAP/</v>
          </cell>
          <cell r="I1016" t="str">
            <v>BR</v>
          </cell>
          <cell r="M1016">
            <v>0</v>
          </cell>
          <cell r="N1016" t="str">
            <v>BR</v>
          </cell>
          <cell r="O1016">
            <v>0</v>
          </cell>
          <cell r="P1016" t="str">
            <v>BRATISLAVA</v>
          </cell>
          <cell r="Q1016">
            <v>3</v>
          </cell>
        </row>
        <row r="1017">
          <cell r="B1017" t="str">
            <v>F VW 01 35097</v>
          </cell>
          <cell r="C1017">
            <v>1</v>
          </cell>
          <cell r="D1017">
            <v>11330</v>
          </cell>
          <cell r="E1017">
            <v>46</v>
          </cell>
          <cell r="F1017" t="str">
            <v>D2a</v>
          </cell>
          <cell r="G1017">
            <v>41048</v>
          </cell>
          <cell r="H1017" t="str">
            <v>FORMTAP/</v>
          </cell>
          <cell r="I1017" t="str">
            <v>BR</v>
          </cell>
          <cell r="M1017">
            <v>0</v>
          </cell>
          <cell r="N1017" t="str">
            <v>BR</v>
          </cell>
          <cell r="O1017">
            <v>0</v>
          </cell>
          <cell r="P1017" t="str">
            <v>VW BRUXELLES BRUESS</v>
          </cell>
          <cell r="Q1017">
            <v>3</v>
          </cell>
        </row>
        <row r="1018">
          <cell r="B1018" t="str">
            <v>F VW 01 35097</v>
          </cell>
          <cell r="C1018">
            <v>1</v>
          </cell>
          <cell r="D1018">
            <v>11330</v>
          </cell>
          <cell r="E1018">
            <v>68</v>
          </cell>
          <cell r="F1018" t="str">
            <v>D2a</v>
          </cell>
          <cell r="G1018">
            <v>9933</v>
          </cell>
          <cell r="H1018" t="str">
            <v>FORMTAP/</v>
          </cell>
          <cell r="I1018" t="str">
            <v>BR</v>
          </cell>
          <cell r="M1018">
            <v>0</v>
          </cell>
          <cell r="N1018" t="str">
            <v>BR</v>
          </cell>
          <cell r="O1018">
            <v>0</v>
          </cell>
          <cell r="P1018" t="str">
            <v>UITENHAGE</v>
          </cell>
          <cell r="Q1018">
            <v>3</v>
          </cell>
        </row>
        <row r="1019">
          <cell r="B1019" t="str">
            <v>F VW 01 35097</v>
          </cell>
          <cell r="C1019">
            <v>1</v>
          </cell>
          <cell r="D1019">
            <v>13030</v>
          </cell>
          <cell r="E1019">
            <v>11</v>
          </cell>
          <cell r="F1019" t="str">
            <v>D2a</v>
          </cell>
          <cell r="G1019">
            <v>84366</v>
          </cell>
          <cell r="H1019" t="str">
            <v>Findlay Ind. GmbH/Tomaszow PL</v>
          </cell>
          <cell r="I1019" t="str">
            <v>D</v>
          </cell>
          <cell r="J1019">
            <v>31.05</v>
          </cell>
          <cell r="K1019">
            <v>36.030999999999999</v>
          </cell>
          <cell r="M1019">
            <v>1290000</v>
          </cell>
          <cell r="N1019" t="str">
            <v>VW</v>
          </cell>
          <cell r="O1019">
            <v>0</v>
          </cell>
          <cell r="P1019" t="str">
            <v>WOLFSBURG</v>
          </cell>
          <cell r="Q1019">
            <v>3</v>
          </cell>
        </row>
        <row r="1020">
          <cell r="B1020" t="str">
            <v>F VW 01 35097</v>
          </cell>
          <cell r="C1020">
            <v>1</v>
          </cell>
          <cell r="D1020">
            <v>13030</v>
          </cell>
          <cell r="E1020">
            <v>28</v>
          </cell>
          <cell r="F1020" t="str">
            <v>D2a</v>
          </cell>
          <cell r="G1020">
            <v>11868</v>
          </cell>
          <cell r="H1020" t="str">
            <v>Findlay Ind. GmbH/Tomaszow PL</v>
          </cell>
          <cell r="I1020" t="str">
            <v>D</v>
          </cell>
          <cell r="J1020">
            <v>31.05</v>
          </cell>
          <cell r="K1020">
            <v>35.308</v>
          </cell>
          <cell r="M1020">
            <v>1290000</v>
          </cell>
          <cell r="N1020" t="str">
            <v>VW</v>
          </cell>
          <cell r="O1020">
            <v>0</v>
          </cell>
          <cell r="P1020" t="str">
            <v>MOSEL</v>
          </cell>
          <cell r="Q1020">
            <v>3</v>
          </cell>
        </row>
        <row r="1021">
          <cell r="B1021" t="str">
            <v>F VW 01 35097</v>
          </cell>
          <cell r="C1021">
            <v>1</v>
          </cell>
          <cell r="D1021">
            <v>13030</v>
          </cell>
          <cell r="E1021">
            <v>37</v>
          </cell>
          <cell r="F1021" t="str">
            <v>D2a</v>
          </cell>
          <cell r="G1021">
            <v>10784</v>
          </cell>
          <cell r="H1021" t="str">
            <v>Findlay Ind. GmbH/Tomaszow PL</v>
          </cell>
          <cell r="I1021" t="str">
            <v>D</v>
          </cell>
          <cell r="J1021">
            <v>31.05</v>
          </cell>
          <cell r="K1021">
            <v>35.049999999999997</v>
          </cell>
          <cell r="M1021">
            <v>1290000</v>
          </cell>
          <cell r="N1021" t="str">
            <v>VW</v>
          </cell>
          <cell r="O1021">
            <v>0</v>
          </cell>
          <cell r="P1021" t="str">
            <v>BRATISLAVA</v>
          </cell>
          <cell r="Q1021">
            <v>3</v>
          </cell>
        </row>
        <row r="1022">
          <cell r="B1022" t="str">
            <v>F VW 01 35097</v>
          </cell>
          <cell r="C1022">
            <v>1</v>
          </cell>
          <cell r="D1022">
            <v>13030</v>
          </cell>
          <cell r="E1022">
            <v>46</v>
          </cell>
          <cell r="F1022" t="str">
            <v>D2a</v>
          </cell>
          <cell r="G1022">
            <v>41048</v>
          </cell>
          <cell r="H1022" t="str">
            <v>Findlay Ind. GmbH/Tomaszow PL</v>
          </cell>
          <cell r="I1022" t="str">
            <v>D</v>
          </cell>
          <cell r="J1022">
            <v>31.05</v>
          </cell>
          <cell r="K1022">
            <v>38.598999999999997</v>
          </cell>
          <cell r="M1022">
            <v>1290000</v>
          </cell>
          <cell r="N1022" t="str">
            <v>VW</v>
          </cell>
          <cell r="O1022">
            <v>0</v>
          </cell>
          <cell r="P1022" t="str">
            <v>VW BRUXELLES BRUESS</v>
          </cell>
          <cell r="Q1022">
            <v>3</v>
          </cell>
        </row>
        <row r="1023">
          <cell r="B1023" t="str">
            <v>F VW 01 35097</v>
          </cell>
          <cell r="C1023">
            <v>1</v>
          </cell>
          <cell r="D1023">
            <v>13030</v>
          </cell>
          <cell r="E1023">
            <v>68</v>
          </cell>
          <cell r="F1023" t="str">
            <v>D2a</v>
          </cell>
          <cell r="G1023">
            <v>9933</v>
          </cell>
          <cell r="H1023" t="str">
            <v>Findlay Ind. GmbH/Tomaszow PL</v>
          </cell>
          <cell r="I1023" t="str">
            <v>D</v>
          </cell>
          <cell r="J1023">
            <v>31.05</v>
          </cell>
          <cell r="K1023">
            <v>36.030999999999999</v>
          </cell>
          <cell r="M1023">
            <v>1290000</v>
          </cell>
          <cell r="N1023" t="str">
            <v>VW</v>
          </cell>
          <cell r="O1023">
            <v>0</v>
          </cell>
          <cell r="P1023" t="str">
            <v>UITENHAGE</v>
          </cell>
          <cell r="Q1023">
            <v>3</v>
          </cell>
        </row>
        <row r="1024">
          <cell r="B1024" t="str">
            <v>F VW 01 35097</v>
          </cell>
          <cell r="C1024">
            <v>1</v>
          </cell>
          <cell r="D1024">
            <v>19964</v>
          </cell>
          <cell r="E1024">
            <v>11</v>
          </cell>
          <cell r="F1024" t="str">
            <v>D2a</v>
          </cell>
          <cell r="G1024">
            <v>84366</v>
          </cell>
          <cell r="H1024" t="str">
            <v>Martur Entegre Sünger ve Koltuk Tesisleri Sanayi Tic A.S./</v>
          </cell>
          <cell r="I1024" t="str">
            <v>TR</v>
          </cell>
          <cell r="M1024">
            <v>0</v>
          </cell>
          <cell r="N1024" t="str">
            <v>TR</v>
          </cell>
          <cell r="O1024">
            <v>0</v>
          </cell>
          <cell r="P1024" t="str">
            <v>WOLFSBURG</v>
          </cell>
          <cell r="Q1024">
            <v>3</v>
          </cell>
        </row>
        <row r="1025">
          <cell r="B1025" t="str">
            <v>F VW 01 35097</v>
          </cell>
          <cell r="C1025">
            <v>1</v>
          </cell>
          <cell r="D1025">
            <v>19964</v>
          </cell>
          <cell r="E1025">
            <v>28</v>
          </cell>
          <cell r="F1025" t="str">
            <v>D2a</v>
          </cell>
          <cell r="G1025">
            <v>11868</v>
          </cell>
          <cell r="H1025" t="str">
            <v>Martur Entegre Sünger ve Koltuk Tesisleri Sanayi Tic A.S./</v>
          </cell>
          <cell r="I1025" t="str">
            <v>TR</v>
          </cell>
          <cell r="M1025">
            <v>0</v>
          </cell>
          <cell r="N1025" t="str">
            <v>TR</v>
          </cell>
          <cell r="O1025">
            <v>0</v>
          </cell>
          <cell r="P1025" t="str">
            <v>MOSEL</v>
          </cell>
          <cell r="Q1025">
            <v>3</v>
          </cell>
        </row>
        <row r="1026">
          <cell r="B1026" t="str">
            <v>F VW 01 35097</v>
          </cell>
          <cell r="C1026">
            <v>1</v>
          </cell>
          <cell r="D1026">
            <v>19964</v>
          </cell>
          <cell r="E1026">
            <v>37</v>
          </cell>
          <cell r="F1026" t="str">
            <v>D2a</v>
          </cell>
          <cell r="G1026">
            <v>10784</v>
          </cell>
          <cell r="H1026" t="str">
            <v>Martur Entegre Sünger ve Koltuk Tesisleri Sanayi Tic A.S./</v>
          </cell>
          <cell r="I1026" t="str">
            <v>TR</v>
          </cell>
          <cell r="M1026">
            <v>0</v>
          </cell>
          <cell r="N1026" t="str">
            <v>TR</v>
          </cell>
          <cell r="O1026">
            <v>0</v>
          </cell>
          <cell r="P1026" t="str">
            <v>BRATISLAVA</v>
          </cell>
          <cell r="Q1026">
            <v>3</v>
          </cell>
        </row>
        <row r="1027">
          <cell r="B1027" t="str">
            <v>F VW 01 35097</v>
          </cell>
          <cell r="C1027">
            <v>1</v>
          </cell>
          <cell r="D1027">
            <v>19964</v>
          </cell>
          <cell r="E1027">
            <v>46</v>
          </cell>
          <cell r="F1027" t="str">
            <v>D2a</v>
          </cell>
          <cell r="G1027">
            <v>41048</v>
          </cell>
          <cell r="H1027" t="str">
            <v>Martur Entegre Sünger ve Koltuk Tesisleri Sanayi Tic A.S./</v>
          </cell>
          <cell r="I1027" t="str">
            <v>TR</v>
          </cell>
          <cell r="M1027">
            <v>0</v>
          </cell>
          <cell r="N1027" t="str">
            <v>TR</v>
          </cell>
          <cell r="O1027">
            <v>0</v>
          </cell>
          <cell r="P1027" t="str">
            <v>VW BRUXELLES BRUESS</v>
          </cell>
          <cell r="Q1027">
            <v>3</v>
          </cell>
        </row>
        <row r="1028">
          <cell r="B1028" t="str">
            <v>F VW 01 35097</v>
          </cell>
          <cell r="C1028">
            <v>1</v>
          </cell>
          <cell r="D1028">
            <v>19964</v>
          </cell>
          <cell r="E1028">
            <v>68</v>
          </cell>
          <cell r="F1028" t="str">
            <v>D2a</v>
          </cell>
          <cell r="G1028">
            <v>9933</v>
          </cell>
          <cell r="H1028" t="str">
            <v>Martur Entegre Sünger ve Koltuk Tesisleri Sanayi Tic A.S./</v>
          </cell>
          <cell r="I1028" t="str">
            <v>TR</v>
          </cell>
          <cell r="M1028">
            <v>0</v>
          </cell>
          <cell r="N1028" t="str">
            <v>TR</v>
          </cell>
          <cell r="O1028">
            <v>0</v>
          </cell>
          <cell r="P1028" t="str">
            <v>UITENHAGE</v>
          </cell>
          <cell r="Q1028">
            <v>3</v>
          </cell>
        </row>
        <row r="1029">
          <cell r="B1029" t="str">
            <v>F VW 01 35097</v>
          </cell>
          <cell r="C1029">
            <v>1</v>
          </cell>
          <cell r="D1029">
            <v>20328</v>
          </cell>
          <cell r="E1029">
            <v>11</v>
          </cell>
          <cell r="F1029" t="str">
            <v>D2a</v>
          </cell>
          <cell r="G1029">
            <v>84366</v>
          </cell>
          <cell r="H1029" t="str">
            <v>GRUPO ANTOLIN DEUTSCHLAND GMBH/GA Bohemia</v>
          </cell>
          <cell r="I1029" t="str">
            <v>D</v>
          </cell>
          <cell r="J1029">
            <v>38.479999999999997</v>
          </cell>
          <cell r="K1029">
            <v>41.523000000000003</v>
          </cell>
          <cell r="M1029">
            <v>404250</v>
          </cell>
          <cell r="N1029" t="str">
            <v>VW</v>
          </cell>
          <cell r="O1029">
            <v>0</v>
          </cell>
          <cell r="P1029" t="str">
            <v>WOLFSBURG</v>
          </cell>
          <cell r="Q1029">
            <v>3</v>
          </cell>
        </row>
        <row r="1030">
          <cell r="B1030" t="str">
            <v>F VW 01 35097</v>
          </cell>
          <cell r="C1030">
            <v>1</v>
          </cell>
          <cell r="D1030">
            <v>20328</v>
          </cell>
          <cell r="E1030">
            <v>28</v>
          </cell>
          <cell r="F1030" t="str">
            <v>D2a</v>
          </cell>
          <cell r="G1030">
            <v>11868</v>
          </cell>
          <cell r="H1030" t="str">
            <v>GRUPO ANTOLIN DEUTSCHLAND GMBH/GA Bohemia</v>
          </cell>
          <cell r="I1030" t="str">
            <v>D</v>
          </cell>
          <cell r="J1030">
            <v>38.479999999999997</v>
          </cell>
          <cell r="K1030">
            <v>40.869999999999997</v>
          </cell>
          <cell r="M1030">
            <v>404250</v>
          </cell>
          <cell r="N1030" t="str">
            <v>VW</v>
          </cell>
          <cell r="O1030">
            <v>0</v>
          </cell>
          <cell r="P1030" t="str">
            <v>MOSEL</v>
          </cell>
          <cell r="Q1030">
            <v>3</v>
          </cell>
        </row>
        <row r="1031">
          <cell r="B1031" t="str">
            <v>F VW 01 35097</v>
          </cell>
          <cell r="C1031">
            <v>1</v>
          </cell>
          <cell r="D1031">
            <v>20328</v>
          </cell>
          <cell r="E1031">
            <v>37</v>
          </cell>
          <cell r="F1031" t="str">
            <v>D2a</v>
          </cell>
          <cell r="G1031">
            <v>10784</v>
          </cell>
          <cell r="H1031" t="str">
            <v>GRUPO ANTOLIN DEUTSCHLAND GMBH/GA Bohemia</v>
          </cell>
          <cell r="I1031" t="str">
            <v>D</v>
          </cell>
          <cell r="J1031">
            <v>38.479999999999997</v>
          </cell>
          <cell r="K1031">
            <v>41.375999999999998</v>
          </cell>
          <cell r="M1031">
            <v>404250</v>
          </cell>
          <cell r="N1031" t="str">
            <v>VW</v>
          </cell>
          <cell r="O1031">
            <v>0</v>
          </cell>
          <cell r="P1031" t="str">
            <v>BRATISLAVA</v>
          </cell>
          <cell r="Q1031">
            <v>3</v>
          </cell>
        </row>
        <row r="1032">
          <cell r="B1032" t="str">
            <v>F VW 01 35097</v>
          </cell>
          <cell r="C1032">
            <v>1</v>
          </cell>
          <cell r="D1032">
            <v>20328</v>
          </cell>
          <cell r="E1032">
            <v>46</v>
          </cell>
          <cell r="F1032" t="str">
            <v>D2a</v>
          </cell>
          <cell r="G1032">
            <v>41048</v>
          </cell>
          <cell r="H1032" t="str">
            <v>GRUPO ANTOLIN DEUTSCHLAND GMBH/GA Bohemia</v>
          </cell>
          <cell r="I1032" t="str">
            <v>D</v>
          </cell>
          <cell r="J1032">
            <v>38.479999999999997</v>
          </cell>
          <cell r="K1032">
            <v>42.96</v>
          </cell>
          <cell r="M1032">
            <v>404250</v>
          </cell>
          <cell r="N1032" t="str">
            <v>VW</v>
          </cell>
          <cell r="O1032">
            <v>0</v>
          </cell>
          <cell r="P1032" t="str">
            <v>VW BRUXELLES BRUESS</v>
          </cell>
          <cell r="Q1032">
            <v>3</v>
          </cell>
        </row>
        <row r="1033">
          <cell r="B1033" t="str">
            <v>F VW 01 35097</v>
          </cell>
          <cell r="C1033">
            <v>1</v>
          </cell>
          <cell r="D1033">
            <v>20328</v>
          </cell>
          <cell r="E1033">
            <v>68</v>
          </cell>
          <cell r="F1033" t="str">
            <v>D2a</v>
          </cell>
          <cell r="G1033">
            <v>9933</v>
          </cell>
          <cell r="H1033" t="str">
            <v>GRUPO ANTOLIN DEUTSCHLAND GMBH/GA Bohemia</v>
          </cell>
          <cell r="I1033" t="str">
            <v>D</v>
          </cell>
          <cell r="J1033">
            <v>38.479999999999997</v>
          </cell>
          <cell r="K1033">
            <v>41.523000000000003</v>
          </cell>
          <cell r="M1033">
            <v>404250</v>
          </cell>
          <cell r="N1033" t="str">
            <v>VW</v>
          </cell>
          <cell r="O1033">
            <v>0</v>
          </cell>
          <cell r="P1033" t="str">
            <v>UITENHAGE</v>
          </cell>
          <cell r="Q1033">
            <v>3</v>
          </cell>
        </row>
        <row r="1034">
          <cell r="B1034" t="str">
            <v>F VW 01 35097</v>
          </cell>
          <cell r="C1034">
            <v>1</v>
          </cell>
          <cell r="D1034">
            <v>23586</v>
          </cell>
          <cell r="E1034">
            <v>11</v>
          </cell>
          <cell r="F1034" t="str">
            <v>D2a</v>
          </cell>
          <cell r="G1034">
            <v>84366</v>
          </cell>
          <cell r="H1034" t="str">
            <v>VW Wolfsburg/</v>
          </cell>
          <cell r="I1034" t="str">
            <v>D</v>
          </cell>
          <cell r="M1034">
            <v>0</v>
          </cell>
          <cell r="N1034" t="str">
            <v>HA</v>
          </cell>
          <cell r="O1034">
            <v>0</v>
          </cell>
          <cell r="P1034" t="str">
            <v>WOLFSBURG</v>
          </cell>
          <cell r="Q1034">
            <v>3</v>
          </cell>
        </row>
        <row r="1035">
          <cell r="B1035" t="str">
            <v>F VW 01 35097</v>
          </cell>
          <cell r="C1035">
            <v>1</v>
          </cell>
          <cell r="D1035">
            <v>23586</v>
          </cell>
          <cell r="E1035">
            <v>28</v>
          </cell>
          <cell r="F1035" t="str">
            <v>D2a</v>
          </cell>
          <cell r="G1035">
            <v>11868</v>
          </cell>
          <cell r="H1035" t="str">
            <v>VW Wolfsburg/</v>
          </cell>
          <cell r="I1035" t="str">
            <v>D</v>
          </cell>
          <cell r="M1035">
            <v>0</v>
          </cell>
          <cell r="N1035" t="str">
            <v>HA</v>
          </cell>
          <cell r="O1035">
            <v>0</v>
          </cell>
          <cell r="P1035" t="str">
            <v>MOSEL</v>
          </cell>
          <cell r="Q1035">
            <v>3</v>
          </cell>
        </row>
        <row r="1036">
          <cell r="B1036" t="str">
            <v>F VW 01 35097</v>
          </cell>
          <cell r="C1036">
            <v>1</v>
          </cell>
          <cell r="D1036">
            <v>23586</v>
          </cell>
          <cell r="E1036">
            <v>37</v>
          </cell>
          <cell r="F1036" t="str">
            <v>D2a</v>
          </cell>
          <cell r="G1036">
            <v>10784</v>
          </cell>
          <cell r="H1036" t="str">
            <v>VW Wolfsburg/</v>
          </cell>
          <cell r="I1036" t="str">
            <v>D</v>
          </cell>
          <cell r="M1036">
            <v>0</v>
          </cell>
          <cell r="N1036" t="str">
            <v>HA</v>
          </cell>
          <cell r="O1036">
            <v>0</v>
          </cell>
          <cell r="P1036" t="str">
            <v>BRATISLAVA</v>
          </cell>
          <cell r="Q1036">
            <v>3</v>
          </cell>
        </row>
        <row r="1037">
          <cell r="B1037" t="str">
            <v>F VW 01 35097</v>
          </cell>
          <cell r="C1037">
            <v>1</v>
          </cell>
          <cell r="D1037">
            <v>23586</v>
          </cell>
          <cell r="E1037">
            <v>46</v>
          </cell>
          <cell r="F1037" t="str">
            <v>D2a</v>
          </cell>
          <cell r="G1037">
            <v>41048</v>
          </cell>
          <cell r="H1037" t="str">
            <v>VW Wolfsburg/</v>
          </cell>
          <cell r="I1037" t="str">
            <v>D</v>
          </cell>
          <cell r="M1037">
            <v>0</v>
          </cell>
          <cell r="N1037" t="str">
            <v>HA</v>
          </cell>
          <cell r="O1037">
            <v>0</v>
          </cell>
          <cell r="P1037" t="str">
            <v>VW BRUXELLES BRUESS</v>
          </cell>
          <cell r="Q1037">
            <v>3</v>
          </cell>
        </row>
        <row r="1038">
          <cell r="B1038" t="str">
            <v>F VW 01 35097</v>
          </cell>
          <cell r="C1038">
            <v>1</v>
          </cell>
          <cell r="D1038">
            <v>23586</v>
          </cell>
          <cell r="E1038">
            <v>68</v>
          </cell>
          <cell r="F1038" t="str">
            <v>D2a</v>
          </cell>
          <cell r="G1038">
            <v>9933</v>
          </cell>
          <cell r="H1038" t="str">
            <v>VW Wolfsburg/</v>
          </cell>
          <cell r="I1038" t="str">
            <v>D</v>
          </cell>
          <cell r="M1038">
            <v>0</v>
          </cell>
          <cell r="N1038" t="str">
            <v>HA</v>
          </cell>
          <cell r="O1038">
            <v>0</v>
          </cell>
          <cell r="P1038" t="str">
            <v>UITENHAGE</v>
          </cell>
          <cell r="Q1038">
            <v>3</v>
          </cell>
        </row>
        <row r="1039">
          <cell r="B1039" t="str">
            <v>F VW 01 35097</v>
          </cell>
          <cell r="C1039">
            <v>1</v>
          </cell>
          <cell r="D1039">
            <v>24969</v>
          </cell>
          <cell r="E1039">
            <v>11</v>
          </cell>
          <cell r="F1039" t="str">
            <v>D2a</v>
          </cell>
          <cell r="G1039">
            <v>84366</v>
          </cell>
          <cell r="H1039" t="str">
            <v>Rieter Automotive North/</v>
          </cell>
          <cell r="I1039" t="str">
            <v>USA</v>
          </cell>
          <cell r="M1039">
            <v>0</v>
          </cell>
          <cell r="N1039" t="str">
            <v>US</v>
          </cell>
          <cell r="O1039">
            <v>0</v>
          </cell>
          <cell r="P1039" t="str">
            <v>WOLFSBURG</v>
          </cell>
          <cell r="Q1039">
            <v>3</v>
          </cell>
        </row>
        <row r="1040">
          <cell r="B1040" t="str">
            <v>F VW 01 35097</v>
          </cell>
          <cell r="C1040">
            <v>1</v>
          </cell>
          <cell r="D1040">
            <v>24969</v>
          </cell>
          <cell r="E1040">
            <v>28</v>
          </cell>
          <cell r="F1040" t="str">
            <v>D2a</v>
          </cell>
          <cell r="G1040">
            <v>11868</v>
          </cell>
          <cell r="H1040" t="str">
            <v>Rieter Automotive North/</v>
          </cell>
          <cell r="I1040" t="str">
            <v>USA</v>
          </cell>
          <cell r="M1040">
            <v>0</v>
          </cell>
          <cell r="N1040" t="str">
            <v>US</v>
          </cell>
          <cell r="O1040">
            <v>0</v>
          </cell>
          <cell r="P1040" t="str">
            <v>MOSEL</v>
          </cell>
          <cell r="Q1040">
            <v>3</v>
          </cell>
        </row>
        <row r="1041">
          <cell r="B1041" t="str">
            <v>F VW 01 35097</v>
          </cell>
          <cell r="C1041">
            <v>1</v>
          </cell>
          <cell r="D1041">
            <v>24969</v>
          </cell>
          <cell r="E1041">
            <v>37</v>
          </cell>
          <cell r="F1041" t="str">
            <v>D2a</v>
          </cell>
          <cell r="G1041">
            <v>10784</v>
          </cell>
          <cell r="H1041" t="str">
            <v>Rieter Automotive North/</v>
          </cell>
          <cell r="I1041" t="str">
            <v>USA</v>
          </cell>
          <cell r="M1041">
            <v>0</v>
          </cell>
          <cell r="N1041" t="str">
            <v>US</v>
          </cell>
          <cell r="O1041">
            <v>0</v>
          </cell>
          <cell r="P1041" t="str">
            <v>BRATISLAVA</v>
          </cell>
          <cell r="Q1041">
            <v>3</v>
          </cell>
        </row>
        <row r="1042">
          <cell r="B1042" t="str">
            <v>F VW 01 35097</v>
          </cell>
          <cell r="C1042">
            <v>1</v>
          </cell>
          <cell r="D1042">
            <v>24969</v>
          </cell>
          <cell r="E1042">
            <v>46</v>
          </cell>
          <cell r="F1042" t="str">
            <v>D2a</v>
          </cell>
          <cell r="G1042">
            <v>41048</v>
          </cell>
          <cell r="H1042" t="str">
            <v>Rieter Automotive North/</v>
          </cell>
          <cell r="I1042" t="str">
            <v>USA</v>
          </cell>
          <cell r="M1042">
            <v>0</v>
          </cell>
          <cell r="N1042" t="str">
            <v>US</v>
          </cell>
          <cell r="O1042">
            <v>0</v>
          </cell>
          <cell r="P1042" t="str">
            <v>VW BRUXELLES BRUESS</v>
          </cell>
          <cell r="Q1042">
            <v>3</v>
          </cell>
        </row>
        <row r="1043">
          <cell r="B1043" t="str">
            <v>F VW 01 35097</v>
          </cell>
          <cell r="C1043">
            <v>1</v>
          </cell>
          <cell r="D1043">
            <v>24969</v>
          </cell>
          <cell r="E1043">
            <v>68</v>
          </cell>
          <cell r="F1043" t="str">
            <v>D2a</v>
          </cell>
          <cell r="G1043">
            <v>9933</v>
          </cell>
          <cell r="H1043" t="str">
            <v>Rieter Automotive North/</v>
          </cell>
          <cell r="I1043" t="str">
            <v>USA</v>
          </cell>
          <cell r="M1043">
            <v>0</v>
          </cell>
          <cell r="N1043" t="str">
            <v>US</v>
          </cell>
          <cell r="O1043">
            <v>0</v>
          </cell>
          <cell r="P1043" t="str">
            <v>UITENHAGE</v>
          </cell>
          <cell r="Q1043">
            <v>3</v>
          </cell>
        </row>
        <row r="1044">
          <cell r="B1044" t="str">
            <v>F VW 01 35097</v>
          </cell>
          <cell r="C1044">
            <v>1</v>
          </cell>
          <cell r="D1044">
            <v>27909</v>
          </cell>
          <cell r="E1044">
            <v>11</v>
          </cell>
          <cell r="F1044" t="str">
            <v>D2a</v>
          </cell>
          <cell r="G1044">
            <v>84366</v>
          </cell>
          <cell r="H1044" t="str">
            <v>Textron Automotive Company/</v>
          </cell>
          <cell r="I1044" t="str">
            <v>USA</v>
          </cell>
          <cell r="M1044">
            <v>0</v>
          </cell>
          <cell r="N1044" t="str">
            <v>US</v>
          </cell>
          <cell r="O1044">
            <v>0</v>
          </cell>
          <cell r="P1044" t="str">
            <v>WOLFSBURG</v>
          </cell>
          <cell r="Q1044">
            <v>3</v>
          </cell>
        </row>
        <row r="1045">
          <cell r="B1045" t="str">
            <v>F VW 01 35097</v>
          </cell>
          <cell r="C1045">
            <v>1</v>
          </cell>
          <cell r="D1045">
            <v>27909</v>
          </cell>
          <cell r="E1045">
            <v>28</v>
          </cell>
          <cell r="F1045" t="str">
            <v>D2a</v>
          </cell>
          <cell r="G1045">
            <v>11868</v>
          </cell>
          <cell r="H1045" t="str">
            <v>Textron Automotive Company/</v>
          </cell>
          <cell r="I1045" t="str">
            <v>USA</v>
          </cell>
          <cell r="M1045">
            <v>0</v>
          </cell>
          <cell r="N1045" t="str">
            <v>US</v>
          </cell>
          <cell r="O1045">
            <v>0</v>
          </cell>
          <cell r="P1045" t="str">
            <v>MOSEL</v>
          </cell>
          <cell r="Q1045">
            <v>3</v>
          </cell>
        </row>
        <row r="1046">
          <cell r="B1046" t="str">
            <v>F VW 01 35097</v>
          </cell>
          <cell r="C1046">
            <v>1</v>
          </cell>
          <cell r="D1046">
            <v>27909</v>
          </cell>
          <cell r="E1046">
            <v>37</v>
          </cell>
          <cell r="F1046" t="str">
            <v>D2a</v>
          </cell>
          <cell r="G1046">
            <v>10784</v>
          </cell>
          <cell r="H1046" t="str">
            <v>Textron Automotive Company/</v>
          </cell>
          <cell r="I1046" t="str">
            <v>USA</v>
          </cell>
          <cell r="M1046">
            <v>0</v>
          </cell>
          <cell r="N1046" t="str">
            <v>US</v>
          </cell>
          <cell r="O1046">
            <v>0</v>
          </cell>
          <cell r="P1046" t="str">
            <v>BRATISLAVA</v>
          </cell>
          <cell r="Q1046">
            <v>3</v>
          </cell>
        </row>
        <row r="1047">
          <cell r="B1047" t="str">
            <v>F VW 01 35097</v>
          </cell>
          <cell r="C1047">
            <v>1</v>
          </cell>
          <cell r="D1047">
            <v>27909</v>
          </cell>
          <cell r="E1047">
            <v>46</v>
          </cell>
          <cell r="F1047" t="str">
            <v>D2a</v>
          </cell>
          <cell r="G1047">
            <v>41048</v>
          </cell>
          <cell r="H1047" t="str">
            <v>Textron Automotive Company/</v>
          </cell>
          <cell r="I1047" t="str">
            <v>USA</v>
          </cell>
          <cell r="M1047">
            <v>0</v>
          </cell>
          <cell r="N1047" t="str">
            <v>US</v>
          </cell>
          <cell r="O1047">
            <v>0</v>
          </cell>
          <cell r="P1047" t="str">
            <v>VW BRUXELLES BRUESS</v>
          </cell>
          <cell r="Q1047">
            <v>3</v>
          </cell>
        </row>
        <row r="1048">
          <cell r="B1048" t="str">
            <v>F VW 01 35097</v>
          </cell>
          <cell r="C1048">
            <v>1</v>
          </cell>
          <cell r="D1048">
            <v>27909</v>
          </cell>
          <cell r="E1048">
            <v>68</v>
          </cell>
          <cell r="F1048" t="str">
            <v>D2a</v>
          </cell>
          <cell r="G1048">
            <v>9933</v>
          </cell>
          <cell r="H1048" t="str">
            <v>Textron Automotive Company/</v>
          </cell>
          <cell r="I1048" t="str">
            <v>USA</v>
          </cell>
          <cell r="M1048">
            <v>0</v>
          </cell>
          <cell r="N1048" t="str">
            <v>US</v>
          </cell>
          <cell r="O1048">
            <v>0</v>
          </cell>
          <cell r="P1048" t="str">
            <v>UITENHAGE</v>
          </cell>
          <cell r="Q1048">
            <v>3</v>
          </cell>
        </row>
        <row r="1049">
          <cell r="B1049" t="str">
            <v>F VW 01 35097</v>
          </cell>
          <cell r="C1049">
            <v>1</v>
          </cell>
          <cell r="D1049">
            <v>28671</v>
          </cell>
          <cell r="E1049">
            <v>11</v>
          </cell>
          <cell r="F1049" t="str">
            <v>D2a</v>
          </cell>
          <cell r="G1049">
            <v>84366</v>
          </cell>
          <cell r="H1049" t="str">
            <v>RIETER ELLO ARTEFATOS DE FIBRAS TEXTEIS LTDA/</v>
          </cell>
          <cell r="I1049" t="str">
            <v>BR</v>
          </cell>
          <cell r="M1049">
            <v>0</v>
          </cell>
          <cell r="N1049" t="str">
            <v>BR</v>
          </cell>
          <cell r="O1049">
            <v>0</v>
          </cell>
          <cell r="P1049" t="str">
            <v>WOLFSBURG</v>
          </cell>
          <cell r="Q1049">
            <v>3</v>
          </cell>
        </row>
        <row r="1050">
          <cell r="B1050" t="str">
            <v>F VW 01 35097</v>
          </cell>
          <cell r="C1050">
            <v>1</v>
          </cell>
          <cell r="D1050">
            <v>28671</v>
          </cell>
          <cell r="E1050">
            <v>28</v>
          </cell>
          <cell r="F1050" t="str">
            <v>D2a</v>
          </cell>
          <cell r="G1050">
            <v>11868</v>
          </cell>
          <cell r="H1050" t="str">
            <v>RIETER ELLO ARTEFATOS DE FIBRAS TEXTEIS LTDA/</v>
          </cell>
          <cell r="I1050" t="str">
            <v>BR</v>
          </cell>
          <cell r="M1050">
            <v>0</v>
          </cell>
          <cell r="N1050" t="str">
            <v>BR</v>
          </cell>
          <cell r="O1050">
            <v>0</v>
          </cell>
          <cell r="P1050" t="str">
            <v>MOSEL</v>
          </cell>
          <cell r="Q1050">
            <v>3</v>
          </cell>
        </row>
        <row r="1051">
          <cell r="B1051" t="str">
            <v>F VW 01 35097</v>
          </cell>
          <cell r="C1051">
            <v>1</v>
          </cell>
          <cell r="D1051">
            <v>28671</v>
          </cell>
          <cell r="E1051">
            <v>37</v>
          </cell>
          <cell r="F1051" t="str">
            <v>D2a</v>
          </cell>
          <cell r="G1051">
            <v>10784</v>
          </cell>
          <cell r="H1051" t="str">
            <v>RIETER ELLO ARTEFATOS DE FIBRAS TEXTEIS LTDA/</v>
          </cell>
          <cell r="I1051" t="str">
            <v>BR</v>
          </cell>
          <cell r="M1051">
            <v>0</v>
          </cell>
          <cell r="N1051" t="str">
            <v>BR</v>
          </cell>
          <cell r="O1051">
            <v>0</v>
          </cell>
          <cell r="P1051" t="str">
            <v>BRATISLAVA</v>
          </cell>
          <cell r="Q1051">
            <v>3</v>
          </cell>
        </row>
        <row r="1052">
          <cell r="B1052" t="str">
            <v>F VW 01 35097</v>
          </cell>
          <cell r="C1052">
            <v>1</v>
          </cell>
          <cell r="D1052">
            <v>28671</v>
          </cell>
          <cell r="E1052">
            <v>46</v>
          </cell>
          <cell r="F1052" t="str">
            <v>D2a</v>
          </cell>
          <cell r="G1052">
            <v>41048</v>
          </cell>
          <cell r="H1052" t="str">
            <v>RIETER ELLO ARTEFATOS DE FIBRAS TEXTEIS LTDA/</v>
          </cell>
          <cell r="I1052" t="str">
            <v>BR</v>
          </cell>
          <cell r="M1052">
            <v>0</v>
          </cell>
          <cell r="N1052" t="str">
            <v>BR</v>
          </cell>
          <cell r="O1052">
            <v>0</v>
          </cell>
          <cell r="P1052" t="str">
            <v>VW BRUXELLES BRUESS</v>
          </cell>
          <cell r="Q1052">
            <v>3</v>
          </cell>
        </row>
        <row r="1053">
          <cell r="B1053" t="str">
            <v>F VW 01 35097</v>
          </cell>
          <cell r="C1053">
            <v>1</v>
          </cell>
          <cell r="D1053">
            <v>28671</v>
          </cell>
          <cell r="E1053">
            <v>68</v>
          </cell>
          <cell r="F1053" t="str">
            <v>D2a</v>
          </cell>
          <cell r="G1053">
            <v>9933</v>
          </cell>
          <cell r="H1053" t="str">
            <v>RIETER ELLO ARTEFATOS DE FIBRAS TEXTEIS LTDA/</v>
          </cell>
          <cell r="I1053" t="str">
            <v>BR</v>
          </cell>
          <cell r="M1053">
            <v>0</v>
          </cell>
          <cell r="N1053" t="str">
            <v>BR</v>
          </cell>
          <cell r="O1053">
            <v>0</v>
          </cell>
          <cell r="P1053" t="str">
            <v>UITENHAGE</v>
          </cell>
          <cell r="Q1053">
            <v>3</v>
          </cell>
        </row>
        <row r="1054">
          <cell r="B1054" t="str">
            <v>F VW 01 35097</v>
          </cell>
          <cell r="C1054">
            <v>1</v>
          </cell>
          <cell r="D1054">
            <v>29344</v>
          </cell>
          <cell r="E1054">
            <v>11</v>
          </cell>
          <cell r="F1054" t="str">
            <v>D2a</v>
          </cell>
          <cell r="G1054">
            <v>84366</v>
          </cell>
          <cell r="H1054" t="str">
            <v>Johnson Controls Headliner GmbH/Schweighouse</v>
          </cell>
          <cell r="I1054" t="str">
            <v>D</v>
          </cell>
          <cell r="J1054">
            <v>41.77</v>
          </cell>
          <cell r="K1054">
            <v>44.85</v>
          </cell>
          <cell r="M1054">
            <v>385000</v>
          </cell>
          <cell r="N1054" t="str">
            <v>VW</v>
          </cell>
          <cell r="O1054">
            <v>0</v>
          </cell>
          <cell r="P1054" t="str">
            <v>WOLFSBURG</v>
          </cell>
          <cell r="Q1054">
            <v>3</v>
          </cell>
        </row>
        <row r="1055">
          <cell r="B1055" t="str">
            <v>F VW 01 35097</v>
          </cell>
          <cell r="C1055">
            <v>1</v>
          </cell>
          <cell r="D1055">
            <v>29344</v>
          </cell>
          <cell r="E1055">
            <v>28</v>
          </cell>
          <cell r="F1055" t="str">
            <v>D2a</v>
          </cell>
          <cell r="G1055">
            <v>11868</v>
          </cell>
          <cell r="H1055" t="str">
            <v>Johnson Controls Headliner GmbH/Schweighouse</v>
          </cell>
          <cell r="I1055" t="str">
            <v>D</v>
          </cell>
          <cell r="J1055">
            <v>41.77</v>
          </cell>
          <cell r="K1055">
            <v>44.828000000000003</v>
          </cell>
          <cell r="M1055">
            <v>385000</v>
          </cell>
          <cell r="N1055" t="str">
            <v>VW</v>
          </cell>
          <cell r="O1055">
            <v>0</v>
          </cell>
          <cell r="P1055" t="str">
            <v>MOSEL</v>
          </cell>
          <cell r="Q1055">
            <v>3</v>
          </cell>
        </row>
        <row r="1056">
          <cell r="B1056" t="str">
            <v>F VW 01 35097</v>
          </cell>
          <cell r="C1056">
            <v>1</v>
          </cell>
          <cell r="D1056">
            <v>29344</v>
          </cell>
          <cell r="E1056">
            <v>37</v>
          </cell>
          <cell r="F1056" t="str">
            <v>D2a</v>
          </cell>
          <cell r="G1056">
            <v>10784</v>
          </cell>
          <cell r="H1056" t="str">
            <v>Johnson Controls Headliner GmbH/Schweighouse</v>
          </cell>
          <cell r="I1056" t="str">
            <v>D</v>
          </cell>
          <cell r="J1056">
            <v>41.77</v>
          </cell>
          <cell r="K1056">
            <v>46.295999999999999</v>
          </cell>
          <cell r="M1056">
            <v>385000</v>
          </cell>
          <cell r="N1056" t="str">
            <v>VW</v>
          </cell>
          <cell r="O1056">
            <v>0</v>
          </cell>
          <cell r="P1056" t="str">
            <v>BRATISLAVA</v>
          </cell>
          <cell r="Q1056">
            <v>3</v>
          </cell>
        </row>
        <row r="1057">
          <cell r="B1057" t="str">
            <v>F VW 01 35097</v>
          </cell>
          <cell r="C1057">
            <v>1</v>
          </cell>
          <cell r="D1057">
            <v>29344</v>
          </cell>
          <cell r="E1057">
            <v>46</v>
          </cell>
          <cell r="F1057" t="str">
            <v>D2a</v>
          </cell>
          <cell r="G1057">
            <v>41048</v>
          </cell>
          <cell r="H1057" t="str">
            <v>Johnson Controls Headliner GmbH/Schweighouse</v>
          </cell>
          <cell r="I1057" t="str">
            <v>D</v>
          </cell>
          <cell r="J1057">
            <v>41.77</v>
          </cell>
          <cell r="K1057">
            <v>44.191000000000003</v>
          </cell>
          <cell r="M1057">
            <v>385000</v>
          </cell>
          <cell r="N1057" t="str">
            <v>VW</v>
          </cell>
          <cell r="O1057">
            <v>0</v>
          </cell>
          <cell r="P1057" t="str">
            <v>VW BRUXELLES BRUESS</v>
          </cell>
          <cell r="Q1057">
            <v>3</v>
          </cell>
        </row>
        <row r="1058">
          <cell r="B1058" t="str">
            <v>F VW 01 35097</v>
          </cell>
          <cell r="C1058">
            <v>1</v>
          </cell>
          <cell r="D1058">
            <v>29344</v>
          </cell>
          <cell r="E1058">
            <v>68</v>
          </cell>
          <cell r="F1058" t="str">
            <v>D2a</v>
          </cell>
          <cell r="G1058">
            <v>9933</v>
          </cell>
          <cell r="H1058" t="str">
            <v>Johnson Controls Headliner GmbH/Schweighouse</v>
          </cell>
          <cell r="I1058" t="str">
            <v>D</v>
          </cell>
          <cell r="J1058">
            <v>41.77</v>
          </cell>
          <cell r="K1058">
            <v>44.85</v>
          </cell>
          <cell r="M1058">
            <v>385000</v>
          </cell>
          <cell r="N1058" t="str">
            <v>VW</v>
          </cell>
          <cell r="O1058">
            <v>0</v>
          </cell>
          <cell r="P1058" t="str">
            <v>UITENHAGE</v>
          </cell>
          <cell r="Q1058">
            <v>3</v>
          </cell>
        </row>
        <row r="1059">
          <cell r="B1059" t="str">
            <v>F VW 01 35097</v>
          </cell>
          <cell r="C1059">
            <v>1</v>
          </cell>
          <cell r="D1059">
            <v>43249</v>
          </cell>
          <cell r="E1059">
            <v>11</v>
          </cell>
          <cell r="F1059" t="str">
            <v>D2a</v>
          </cell>
          <cell r="G1059">
            <v>84366</v>
          </cell>
          <cell r="H1059" t="str">
            <v>Magna Systems, S.A./Germany</v>
          </cell>
          <cell r="I1059" t="str">
            <v>D</v>
          </cell>
          <cell r="J1059">
            <v>51.1</v>
          </cell>
          <cell r="K1059">
            <v>55.66</v>
          </cell>
          <cell r="M1059">
            <v>1655350</v>
          </cell>
          <cell r="N1059" t="str">
            <v>VW</v>
          </cell>
          <cell r="O1059">
            <v>0</v>
          </cell>
          <cell r="P1059" t="str">
            <v>WOLFSBURG</v>
          </cell>
          <cell r="Q1059">
            <v>3</v>
          </cell>
        </row>
        <row r="1060">
          <cell r="B1060" t="str">
            <v>F VW 01 35097</v>
          </cell>
          <cell r="C1060">
            <v>1</v>
          </cell>
          <cell r="D1060">
            <v>43249</v>
          </cell>
          <cell r="E1060">
            <v>28</v>
          </cell>
          <cell r="F1060" t="str">
            <v>D2a</v>
          </cell>
          <cell r="G1060">
            <v>11868</v>
          </cell>
          <cell r="H1060" t="str">
            <v>Magna Systems, S.A./Germany</v>
          </cell>
          <cell r="I1060" t="str">
            <v>D</v>
          </cell>
          <cell r="J1060">
            <v>51.1</v>
          </cell>
          <cell r="K1060">
            <v>55.66</v>
          </cell>
          <cell r="M1060">
            <v>1655350</v>
          </cell>
          <cell r="N1060" t="str">
            <v>VW</v>
          </cell>
          <cell r="O1060">
            <v>0</v>
          </cell>
          <cell r="P1060" t="str">
            <v>MOSEL</v>
          </cell>
          <cell r="Q1060">
            <v>3</v>
          </cell>
        </row>
        <row r="1061">
          <cell r="B1061" t="str">
            <v>F VW 01 35097</v>
          </cell>
          <cell r="C1061">
            <v>1</v>
          </cell>
          <cell r="D1061">
            <v>43249</v>
          </cell>
          <cell r="E1061">
            <v>37</v>
          </cell>
          <cell r="F1061" t="str">
            <v>D2a</v>
          </cell>
          <cell r="G1061">
            <v>10784</v>
          </cell>
          <cell r="H1061" t="str">
            <v>Magna Systems, S.A./Germany</v>
          </cell>
          <cell r="I1061" t="str">
            <v>D</v>
          </cell>
          <cell r="J1061">
            <v>51.1</v>
          </cell>
          <cell r="K1061">
            <v>64.11</v>
          </cell>
          <cell r="M1061">
            <v>1655350</v>
          </cell>
          <cell r="N1061" t="str">
            <v>VW</v>
          </cell>
          <cell r="O1061">
            <v>0</v>
          </cell>
          <cell r="P1061" t="str">
            <v>BRATISLAVA</v>
          </cell>
          <cell r="Q1061">
            <v>3</v>
          </cell>
        </row>
        <row r="1062">
          <cell r="B1062" t="str">
            <v>F VW 01 35097</v>
          </cell>
          <cell r="C1062">
            <v>1</v>
          </cell>
          <cell r="D1062">
            <v>43249</v>
          </cell>
          <cell r="E1062">
            <v>46</v>
          </cell>
          <cell r="F1062" t="str">
            <v>D2a</v>
          </cell>
          <cell r="G1062">
            <v>41048</v>
          </cell>
          <cell r="H1062" t="str">
            <v>Magna Systems, S.A./Germany</v>
          </cell>
          <cell r="I1062" t="str">
            <v>D</v>
          </cell>
          <cell r="J1062">
            <v>51.1</v>
          </cell>
          <cell r="K1062">
            <v>64.11</v>
          </cell>
          <cell r="M1062">
            <v>1655350</v>
          </cell>
          <cell r="N1062" t="str">
            <v>VW</v>
          </cell>
          <cell r="O1062">
            <v>0</v>
          </cell>
          <cell r="P1062" t="str">
            <v>VW BRUXELLES BRUESS</v>
          </cell>
          <cell r="Q1062">
            <v>3</v>
          </cell>
        </row>
        <row r="1063">
          <cell r="B1063" t="str">
            <v>F VW 01 35097</v>
          </cell>
          <cell r="C1063">
            <v>1</v>
          </cell>
          <cell r="D1063">
            <v>43249</v>
          </cell>
          <cell r="E1063">
            <v>68</v>
          </cell>
          <cell r="F1063" t="str">
            <v>D2a</v>
          </cell>
          <cell r="G1063">
            <v>9933</v>
          </cell>
          <cell r="H1063" t="str">
            <v>Magna Systems, S.A./Germany</v>
          </cell>
          <cell r="I1063" t="str">
            <v>D</v>
          </cell>
          <cell r="J1063">
            <v>51.1</v>
          </cell>
          <cell r="K1063">
            <v>64.11</v>
          </cell>
          <cell r="M1063">
            <v>1655350</v>
          </cell>
          <cell r="N1063" t="str">
            <v>VW</v>
          </cell>
          <cell r="O1063">
            <v>0</v>
          </cell>
          <cell r="P1063" t="str">
            <v>UITENHAGE</v>
          </cell>
          <cell r="Q1063">
            <v>3</v>
          </cell>
        </row>
        <row r="1064">
          <cell r="B1064" t="str">
            <v>F VW 01 35097</v>
          </cell>
          <cell r="C1064">
            <v>2</v>
          </cell>
          <cell r="D1064">
            <v>159</v>
          </cell>
          <cell r="E1064">
            <v>11</v>
          </cell>
          <cell r="F1064" t="str">
            <v>D2a</v>
          </cell>
          <cell r="G1064">
            <v>196854</v>
          </cell>
          <cell r="H1064" t="str">
            <v>MAGNA EMFISINT/</v>
          </cell>
          <cell r="I1064" t="str">
            <v>E</v>
          </cell>
          <cell r="M1064">
            <v>0</v>
          </cell>
          <cell r="N1064" t="str">
            <v>ST</v>
          </cell>
          <cell r="O1064">
            <v>0</v>
          </cell>
          <cell r="P1064" t="str">
            <v>WOLFSBURG</v>
          </cell>
          <cell r="Q1064">
            <v>3</v>
          </cell>
        </row>
        <row r="1065">
          <cell r="B1065" t="str">
            <v>F VW 01 35097</v>
          </cell>
          <cell r="C1065">
            <v>2</v>
          </cell>
          <cell r="D1065">
            <v>159</v>
          </cell>
          <cell r="E1065">
            <v>28</v>
          </cell>
          <cell r="F1065" t="str">
            <v>D2a</v>
          </cell>
          <cell r="G1065">
            <v>27692</v>
          </cell>
          <cell r="H1065" t="str">
            <v>MAGNA EMFISINT/</v>
          </cell>
          <cell r="I1065" t="str">
            <v>E</v>
          </cell>
          <cell r="M1065">
            <v>0</v>
          </cell>
          <cell r="N1065" t="str">
            <v>ST</v>
          </cell>
          <cell r="O1065">
            <v>0</v>
          </cell>
          <cell r="P1065" t="str">
            <v>MOSEL</v>
          </cell>
          <cell r="Q1065">
            <v>3</v>
          </cell>
        </row>
        <row r="1066">
          <cell r="B1066" t="str">
            <v>F VW 01 35097</v>
          </cell>
          <cell r="C1066">
            <v>2</v>
          </cell>
          <cell r="D1066">
            <v>159</v>
          </cell>
          <cell r="E1066">
            <v>37</v>
          </cell>
          <cell r="F1066" t="str">
            <v>D2a</v>
          </cell>
          <cell r="G1066">
            <v>25164</v>
          </cell>
          <cell r="H1066" t="str">
            <v>MAGNA EMFISINT/</v>
          </cell>
          <cell r="I1066" t="str">
            <v>E</v>
          </cell>
          <cell r="M1066">
            <v>0</v>
          </cell>
          <cell r="N1066" t="str">
            <v>ST</v>
          </cell>
          <cell r="O1066">
            <v>0</v>
          </cell>
          <cell r="P1066" t="str">
            <v>BRATISLAVA</v>
          </cell>
          <cell r="Q1066">
            <v>3</v>
          </cell>
        </row>
        <row r="1067">
          <cell r="B1067" t="str">
            <v>F VW 01 35097</v>
          </cell>
          <cell r="C1067">
            <v>2</v>
          </cell>
          <cell r="D1067">
            <v>159</v>
          </cell>
          <cell r="E1067">
            <v>46</v>
          </cell>
          <cell r="F1067" t="str">
            <v>D2a</v>
          </cell>
          <cell r="G1067">
            <v>95778</v>
          </cell>
          <cell r="H1067" t="str">
            <v>MAGNA EMFISINT/</v>
          </cell>
          <cell r="I1067" t="str">
            <v>E</v>
          </cell>
          <cell r="M1067">
            <v>0</v>
          </cell>
          <cell r="N1067" t="str">
            <v>ST</v>
          </cell>
          <cell r="O1067">
            <v>0</v>
          </cell>
          <cell r="P1067" t="str">
            <v>VW BRUXELLES BRUESS</v>
          </cell>
          <cell r="Q1067">
            <v>3</v>
          </cell>
        </row>
        <row r="1068">
          <cell r="B1068" t="str">
            <v>F VW 01 35097</v>
          </cell>
          <cell r="C1068">
            <v>2</v>
          </cell>
          <cell r="D1068">
            <v>159</v>
          </cell>
          <cell r="E1068">
            <v>68</v>
          </cell>
          <cell r="F1068" t="str">
            <v>D2a</v>
          </cell>
          <cell r="G1068">
            <v>23177</v>
          </cell>
          <cell r="H1068" t="str">
            <v>MAGNA EMFISINT/</v>
          </cell>
          <cell r="I1068" t="str">
            <v>E</v>
          </cell>
          <cell r="M1068">
            <v>0</v>
          </cell>
          <cell r="N1068" t="str">
            <v>ST</v>
          </cell>
          <cell r="O1068">
            <v>0</v>
          </cell>
          <cell r="P1068" t="str">
            <v>UITENHAGE</v>
          </cell>
          <cell r="Q1068">
            <v>3</v>
          </cell>
        </row>
        <row r="1069">
          <cell r="B1069" t="str">
            <v>F VW 01 35097</v>
          </cell>
          <cell r="C1069">
            <v>2</v>
          </cell>
          <cell r="D1069">
            <v>1462</v>
          </cell>
          <cell r="E1069">
            <v>11</v>
          </cell>
          <cell r="F1069" t="str">
            <v>D2a</v>
          </cell>
          <cell r="G1069">
            <v>196854</v>
          </cell>
          <cell r="H1069" t="str">
            <v>GRUPO ANTOLIN VOSGES/</v>
          </cell>
          <cell r="I1069" t="str">
            <v>F</v>
          </cell>
          <cell r="M1069">
            <v>0</v>
          </cell>
          <cell r="N1069" t="str">
            <v>BX</v>
          </cell>
          <cell r="O1069">
            <v>0</v>
          </cell>
          <cell r="P1069" t="str">
            <v>WOLFSBURG</v>
          </cell>
          <cell r="Q1069">
            <v>3</v>
          </cell>
        </row>
        <row r="1070">
          <cell r="B1070" t="str">
            <v>F VW 01 35097</v>
          </cell>
          <cell r="C1070">
            <v>2</v>
          </cell>
          <cell r="D1070">
            <v>1462</v>
          </cell>
          <cell r="E1070">
            <v>28</v>
          </cell>
          <cell r="F1070" t="str">
            <v>D2a</v>
          </cell>
          <cell r="G1070">
            <v>27692</v>
          </cell>
          <cell r="H1070" t="str">
            <v>GRUPO ANTOLIN VOSGES/</v>
          </cell>
          <cell r="I1070" t="str">
            <v>F</v>
          </cell>
          <cell r="M1070">
            <v>0</v>
          </cell>
          <cell r="N1070" t="str">
            <v>BX</v>
          </cell>
          <cell r="O1070">
            <v>0</v>
          </cell>
          <cell r="P1070" t="str">
            <v>MOSEL</v>
          </cell>
          <cell r="Q1070">
            <v>3</v>
          </cell>
        </row>
        <row r="1071">
          <cell r="B1071" t="str">
            <v>F VW 01 35097</v>
          </cell>
          <cell r="C1071">
            <v>2</v>
          </cell>
          <cell r="D1071">
            <v>1462</v>
          </cell>
          <cell r="E1071">
            <v>37</v>
          </cell>
          <cell r="F1071" t="str">
            <v>D2a</v>
          </cell>
          <cell r="G1071">
            <v>25164</v>
          </cell>
          <cell r="H1071" t="str">
            <v>GRUPO ANTOLIN VOSGES/</v>
          </cell>
          <cell r="I1071" t="str">
            <v>F</v>
          </cell>
          <cell r="M1071">
            <v>0</v>
          </cell>
          <cell r="N1071" t="str">
            <v>BX</v>
          </cell>
          <cell r="O1071">
            <v>0</v>
          </cell>
          <cell r="P1071" t="str">
            <v>BRATISLAVA</v>
          </cell>
          <cell r="Q1071">
            <v>3</v>
          </cell>
        </row>
        <row r="1072">
          <cell r="B1072" t="str">
            <v>F VW 01 35097</v>
          </cell>
          <cell r="C1072">
            <v>2</v>
          </cell>
          <cell r="D1072">
            <v>1462</v>
          </cell>
          <cell r="E1072">
            <v>46</v>
          </cell>
          <cell r="F1072" t="str">
            <v>D2a</v>
          </cell>
          <cell r="G1072">
            <v>95778</v>
          </cell>
          <cell r="H1072" t="str">
            <v>GRUPO ANTOLIN VOSGES/</v>
          </cell>
          <cell r="I1072" t="str">
            <v>F</v>
          </cell>
          <cell r="M1072">
            <v>0</v>
          </cell>
          <cell r="N1072" t="str">
            <v>BX</v>
          </cell>
          <cell r="O1072">
            <v>0</v>
          </cell>
          <cell r="P1072" t="str">
            <v>VW BRUXELLES BRUESS</v>
          </cell>
          <cell r="Q1072">
            <v>3</v>
          </cell>
        </row>
        <row r="1073">
          <cell r="B1073" t="str">
            <v>F VW 01 35097</v>
          </cell>
          <cell r="C1073">
            <v>2</v>
          </cell>
          <cell r="D1073">
            <v>1462</v>
          </cell>
          <cell r="E1073">
            <v>68</v>
          </cell>
          <cell r="F1073" t="str">
            <v>D2a</v>
          </cell>
          <cell r="G1073">
            <v>23177</v>
          </cell>
          <cell r="H1073" t="str">
            <v>GRUPO ANTOLIN VOSGES/</v>
          </cell>
          <cell r="I1073" t="str">
            <v>F</v>
          </cell>
          <cell r="M1073">
            <v>0</v>
          </cell>
          <cell r="N1073" t="str">
            <v>BX</v>
          </cell>
          <cell r="O1073">
            <v>0</v>
          </cell>
          <cell r="P1073" t="str">
            <v>UITENHAGE</v>
          </cell>
          <cell r="Q1073">
            <v>3</v>
          </cell>
        </row>
        <row r="1074">
          <cell r="B1074" t="str">
            <v>F VW 01 35097</v>
          </cell>
          <cell r="C1074">
            <v>2</v>
          </cell>
          <cell r="D1074">
            <v>2261</v>
          </cell>
          <cell r="E1074">
            <v>11</v>
          </cell>
          <cell r="F1074" t="str">
            <v>D2a</v>
          </cell>
          <cell r="G1074">
            <v>196854</v>
          </cell>
          <cell r="H1074" t="str">
            <v>Intier Automotive Eybl GmbH/</v>
          </cell>
          <cell r="I1074" t="str">
            <v>A</v>
          </cell>
          <cell r="M1074">
            <v>0</v>
          </cell>
          <cell r="N1074" t="str">
            <v>VW</v>
          </cell>
          <cell r="O1074">
            <v>0</v>
          </cell>
          <cell r="P1074" t="str">
            <v>WOLFSBURG</v>
          </cell>
          <cell r="Q1074">
            <v>3</v>
          </cell>
        </row>
        <row r="1075">
          <cell r="B1075" t="str">
            <v>F VW 01 35097</v>
          </cell>
          <cell r="C1075">
            <v>2</v>
          </cell>
          <cell r="D1075">
            <v>2261</v>
          </cell>
          <cell r="E1075">
            <v>28</v>
          </cell>
          <cell r="F1075" t="str">
            <v>D2a</v>
          </cell>
          <cell r="G1075">
            <v>27692</v>
          </cell>
          <cell r="H1075" t="str">
            <v>Intier Automotive Eybl GmbH/</v>
          </cell>
          <cell r="I1075" t="str">
            <v>A</v>
          </cell>
          <cell r="M1075">
            <v>0</v>
          </cell>
          <cell r="N1075" t="str">
            <v>VW</v>
          </cell>
          <cell r="O1075">
            <v>0</v>
          </cell>
          <cell r="P1075" t="str">
            <v>MOSEL</v>
          </cell>
          <cell r="Q1075">
            <v>3</v>
          </cell>
        </row>
        <row r="1076">
          <cell r="B1076" t="str">
            <v>F VW 01 35097</v>
          </cell>
          <cell r="C1076">
            <v>2</v>
          </cell>
          <cell r="D1076">
            <v>2261</v>
          </cell>
          <cell r="E1076">
            <v>37</v>
          </cell>
          <cell r="F1076" t="str">
            <v>D2a</v>
          </cell>
          <cell r="G1076">
            <v>25164</v>
          </cell>
          <cell r="H1076" t="str">
            <v>Intier Automotive Eybl GmbH/</v>
          </cell>
          <cell r="I1076" t="str">
            <v>A</v>
          </cell>
          <cell r="M1076">
            <v>0</v>
          </cell>
          <cell r="N1076" t="str">
            <v>VW</v>
          </cell>
          <cell r="O1076">
            <v>0</v>
          </cell>
          <cell r="P1076" t="str">
            <v>BRATISLAVA</v>
          </cell>
          <cell r="Q1076">
            <v>3</v>
          </cell>
        </row>
        <row r="1077">
          <cell r="B1077" t="str">
            <v>F VW 01 35097</v>
          </cell>
          <cell r="C1077">
            <v>2</v>
          </cell>
          <cell r="D1077">
            <v>2261</v>
          </cell>
          <cell r="E1077">
            <v>46</v>
          </cell>
          <cell r="F1077" t="str">
            <v>D2a</v>
          </cell>
          <cell r="G1077">
            <v>95778</v>
          </cell>
          <cell r="H1077" t="str">
            <v>Intier Automotive Eybl GmbH/</v>
          </cell>
          <cell r="I1077" t="str">
            <v>A</v>
          </cell>
          <cell r="M1077">
            <v>0</v>
          </cell>
          <cell r="N1077" t="str">
            <v>VW</v>
          </cell>
          <cell r="O1077">
            <v>0</v>
          </cell>
          <cell r="P1077" t="str">
            <v>VW BRUXELLES BRUESS</v>
          </cell>
          <cell r="Q1077">
            <v>3</v>
          </cell>
        </row>
        <row r="1078">
          <cell r="B1078" t="str">
            <v>F VW 01 35097</v>
          </cell>
          <cell r="C1078">
            <v>2</v>
          </cell>
          <cell r="D1078">
            <v>2261</v>
          </cell>
          <cell r="E1078">
            <v>68</v>
          </cell>
          <cell r="F1078" t="str">
            <v>D2a</v>
          </cell>
          <cell r="G1078">
            <v>23177</v>
          </cell>
          <cell r="H1078" t="str">
            <v>Intier Automotive Eybl GmbH/</v>
          </cell>
          <cell r="I1078" t="str">
            <v>A</v>
          </cell>
          <cell r="M1078">
            <v>0</v>
          </cell>
          <cell r="N1078" t="str">
            <v>VW</v>
          </cell>
          <cell r="O1078">
            <v>0</v>
          </cell>
          <cell r="P1078" t="str">
            <v>UITENHAGE</v>
          </cell>
          <cell r="Q1078">
            <v>3</v>
          </cell>
        </row>
        <row r="1079">
          <cell r="B1079" t="str">
            <v>F VW 01 35097</v>
          </cell>
          <cell r="C1079">
            <v>2</v>
          </cell>
          <cell r="D1079">
            <v>2609</v>
          </cell>
          <cell r="E1079">
            <v>11</v>
          </cell>
          <cell r="F1079" t="str">
            <v>D2a</v>
          </cell>
          <cell r="G1079">
            <v>196854</v>
          </cell>
          <cell r="H1079" t="str">
            <v>Lear Corp - Automotive Industries/</v>
          </cell>
          <cell r="I1079" t="str">
            <v>GB</v>
          </cell>
          <cell r="M1079">
            <v>0</v>
          </cell>
          <cell r="N1079" t="str">
            <v>RR</v>
          </cell>
          <cell r="O1079">
            <v>0</v>
          </cell>
          <cell r="P1079" t="str">
            <v>WOLFSBURG</v>
          </cell>
          <cell r="Q1079">
            <v>3</v>
          </cell>
        </row>
        <row r="1080">
          <cell r="B1080" t="str">
            <v>F VW 01 35097</v>
          </cell>
          <cell r="C1080">
            <v>2</v>
          </cell>
          <cell r="D1080">
            <v>2609</v>
          </cell>
          <cell r="E1080">
            <v>28</v>
          </cell>
          <cell r="F1080" t="str">
            <v>D2a</v>
          </cell>
          <cell r="G1080">
            <v>27692</v>
          </cell>
          <cell r="H1080" t="str">
            <v>Lear Corp - Automotive Industries/</v>
          </cell>
          <cell r="I1080" t="str">
            <v>GB</v>
          </cell>
          <cell r="M1080">
            <v>0</v>
          </cell>
          <cell r="N1080" t="str">
            <v>RR</v>
          </cell>
          <cell r="O1080">
            <v>0</v>
          </cell>
          <cell r="P1080" t="str">
            <v>MOSEL</v>
          </cell>
          <cell r="Q1080">
            <v>3</v>
          </cell>
        </row>
        <row r="1081">
          <cell r="B1081" t="str">
            <v>F VW 01 35097</v>
          </cell>
          <cell r="C1081">
            <v>2</v>
          </cell>
          <cell r="D1081">
            <v>2609</v>
          </cell>
          <cell r="E1081">
            <v>37</v>
          </cell>
          <cell r="F1081" t="str">
            <v>D2a</v>
          </cell>
          <cell r="G1081">
            <v>25164</v>
          </cell>
          <cell r="H1081" t="str">
            <v>Lear Corp - Automotive Industries/</v>
          </cell>
          <cell r="I1081" t="str">
            <v>GB</v>
          </cell>
          <cell r="M1081">
            <v>0</v>
          </cell>
          <cell r="N1081" t="str">
            <v>RR</v>
          </cell>
          <cell r="O1081">
            <v>0</v>
          </cell>
          <cell r="P1081" t="str">
            <v>BRATISLAVA</v>
          </cell>
          <cell r="Q1081">
            <v>3</v>
          </cell>
        </row>
        <row r="1082">
          <cell r="B1082" t="str">
            <v>F VW 01 35097</v>
          </cell>
          <cell r="C1082">
            <v>2</v>
          </cell>
          <cell r="D1082">
            <v>2609</v>
          </cell>
          <cell r="E1082">
            <v>46</v>
          </cell>
          <cell r="F1082" t="str">
            <v>D2a</v>
          </cell>
          <cell r="G1082">
            <v>95778</v>
          </cell>
          <cell r="H1082" t="str">
            <v>Lear Corp - Automotive Industries/</v>
          </cell>
          <cell r="I1082" t="str">
            <v>GB</v>
          </cell>
          <cell r="M1082">
            <v>0</v>
          </cell>
          <cell r="N1082" t="str">
            <v>RR</v>
          </cell>
          <cell r="O1082">
            <v>0</v>
          </cell>
          <cell r="P1082" t="str">
            <v>VW BRUXELLES BRUESS</v>
          </cell>
          <cell r="Q1082">
            <v>3</v>
          </cell>
        </row>
        <row r="1083">
          <cell r="B1083" t="str">
            <v>F VW 01 35097</v>
          </cell>
          <cell r="C1083">
            <v>2</v>
          </cell>
          <cell r="D1083">
            <v>2609</v>
          </cell>
          <cell r="E1083">
            <v>68</v>
          </cell>
          <cell r="F1083" t="str">
            <v>D2a</v>
          </cell>
          <cell r="G1083">
            <v>23177</v>
          </cell>
          <cell r="H1083" t="str">
            <v>Lear Corp - Automotive Industries/</v>
          </cell>
          <cell r="I1083" t="str">
            <v>GB</v>
          </cell>
          <cell r="M1083">
            <v>0</v>
          </cell>
          <cell r="N1083" t="str">
            <v>RR</v>
          </cell>
          <cell r="O1083">
            <v>0</v>
          </cell>
          <cell r="P1083" t="str">
            <v>UITENHAGE</v>
          </cell>
          <cell r="Q1083">
            <v>3</v>
          </cell>
        </row>
        <row r="1084">
          <cell r="B1084" t="str">
            <v>F VW 01 35097</v>
          </cell>
          <cell r="C1084">
            <v>2</v>
          </cell>
          <cell r="D1084">
            <v>2979</v>
          </cell>
          <cell r="E1084">
            <v>11</v>
          </cell>
          <cell r="F1084" t="str">
            <v>D2a</v>
          </cell>
          <cell r="G1084">
            <v>196854</v>
          </cell>
          <cell r="H1084" t="str">
            <v>Lear Corporation/Prestice</v>
          </cell>
          <cell r="I1084" t="str">
            <v>D</v>
          </cell>
          <cell r="J1084">
            <v>35</v>
          </cell>
          <cell r="K1084">
            <v>37.954999999999998</v>
          </cell>
          <cell r="M1084">
            <v>400000</v>
          </cell>
          <cell r="N1084" t="str">
            <v>VW</v>
          </cell>
          <cell r="O1084">
            <v>0</v>
          </cell>
          <cell r="P1084" t="str">
            <v>WOLFSBURG</v>
          </cell>
          <cell r="Q1084">
            <v>3</v>
          </cell>
        </row>
        <row r="1085">
          <cell r="B1085" t="str">
            <v>F VW 01 35097</v>
          </cell>
          <cell r="C1085">
            <v>2</v>
          </cell>
          <cell r="D1085">
            <v>2979</v>
          </cell>
          <cell r="E1085">
            <v>28</v>
          </cell>
          <cell r="F1085" t="str">
            <v>D2a</v>
          </cell>
          <cell r="G1085">
            <v>27692</v>
          </cell>
          <cell r="H1085" t="str">
            <v>Lear Corporation/Prestice</v>
          </cell>
          <cell r="I1085" t="str">
            <v>D</v>
          </cell>
          <cell r="J1085">
            <v>35</v>
          </cell>
          <cell r="K1085">
            <v>37.146000000000001</v>
          </cell>
          <cell r="M1085">
            <v>400000</v>
          </cell>
          <cell r="N1085" t="str">
            <v>VW</v>
          </cell>
          <cell r="O1085">
            <v>0</v>
          </cell>
          <cell r="P1085" t="str">
            <v>MOSEL</v>
          </cell>
          <cell r="Q1085">
            <v>3</v>
          </cell>
        </row>
        <row r="1086">
          <cell r="B1086" t="str">
            <v>F VW 01 35097</v>
          </cell>
          <cell r="C1086">
            <v>2</v>
          </cell>
          <cell r="D1086">
            <v>2979</v>
          </cell>
          <cell r="E1086">
            <v>37</v>
          </cell>
          <cell r="F1086" t="str">
            <v>D2a</v>
          </cell>
          <cell r="G1086">
            <v>25164</v>
          </cell>
          <cell r="H1086" t="str">
            <v>Lear Corporation/Prestice</v>
          </cell>
          <cell r="I1086" t="str">
            <v>D</v>
          </cell>
          <cell r="J1086">
            <v>35</v>
          </cell>
          <cell r="K1086">
            <v>37.796999999999997</v>
          </cell>
          <cell r="M1086">
            <v>400000</v>
          </cell>
          <cell r="N1086" t="str">
            <v>VW</v>
          </cell>
          <cell r="O1086">
            <v>0</v>
          </cell>
          <cell r="P1086" t="str">
            <v>BRATISLAVA</v>
          </cell>
          <cell r="Q1086">
            <v>3</v>
          </cell>
        </row>
        <row r="1087">
          <cell r="B1087" t="str">
            <v>F VW 01 35097</v>
          </cell>
          <cell r="C1087">
            <v>2</v>
          </cell>
          <cell r="D1087">
            <v>2979</v>
          </cell>
          <cell r="E1087">
            <v>46</v>
          </cell>
          <cell r="F1087" t="str">
            <v>D2a</v>
          </cell>
          <cell r="G1087">
            <v>95778</v>
          </cell>
          <cell r="H1087" t="str">
            <v>Lear Corporation/Prestice</v>
          </cell>
          <cell r="I1087" t="str">
            <v>D</v>
          </cell>
          <cell r="J1087">
            <v>35</v>
          </cell>
          <cell r="K1087">
            <v>39.134</v>
          </cell>
          <cell r="M1087">
            <v>400000</v>
          </cell>
          <cell r="N1087" t="str">
            <v>VW</v>
          </cell>
          <cell r="O1087">
            <v>0</v>
          </cell>
          <cell r="P1087" t="str">
            <v>VW BRUXELLES BRUESS</v>
          </cell>
          <cell r="Q1087">
            <v>3</v>
          </cell>
        </row>
        <row r="1088">
          <cell r="B1088" t="str">
            <v>F VW 01 35097</v>
          </cell>
          <cell r="C1088">
            <v>2</v>
          </cell>
          <cell r="D1088">
            <v>2979</v>
          </cell>
          <cell r="E1088">
            <v>68</v>
          </cell>
          <cell r="F1088" t="str">
            <v>D2a</v>
          </cell>
          <cell r="G1088">
            <v>23177</v>
          </cell>
          <cell r="H1088" t="str">
            <v>Lear Corporation/Prestice</v>
          </cell>
          <cell r="I1088" t="str">
            <v>D</v>
          </cell>
          <cell r="J1088">
            <v>35</v>
          </cell>
          <cell r="K1088">
            <v>37.954999999999998</v>
          </cell>
          <cell r="M1088">
            <v>400000</v>
          </cell>
          <cell r="N1088" t="str">
            <v>VW</v>
          </cell>
          <cell r="O1088">
            <v>0</v>
          </cell>
          <cell r="P1088" t="str">
            <v>UITENHAGE</v>
          </cell>
          <cell r="Q1088">
            <v>3</v>
          </cell>
        </row>
        <row r="1089">
          <cell r="B1089" t="str">
            <v>F VW 01 35097</v>
          </cell>
          <cell r="C1089">
            <v>2</v>
          </cell>
          <cell r="D1089">
            <v>11330</v>
          </cell>
          <cell r="E1089">
            <v>11</v>
          </cell>
          <cell r="F1089" t="str">
            <v>D2a</v>
          </cell>
          <cell r="G1089">
            <v>196854</v>
          </cell>
          <cell r="H1089" t="str">
            <v>FORMTAP/</v>
          </cell>
          <cell r="I1089" t="str">
            <v>BR</v>
          </cell>
          <cell r="M1089">
            <v>0</v>
          </cell>
          <cell r="N1089" t="str">
            <v>BR</v>
          </cell>
          <cell r="O1089">
            <v>0</v>
          </cell>
          <cell r="P1089" t="str">
            <v>WOLFSBURG</v>
          </cell>
          <cell r="Q1089">
            <v>3</v>
          </cell>
        </row>
        <row r="1090">
          <cell r="B1090" t="str">
            <v>F VW 01 35097</v>
          </cell>
          <cell r="C1090">
            <v>2</v>
          </cell>
          <cell r="D1090">
            <v>11330</v>
          </cell>
          <cell r="E1090">
            <v>28</v>
          </cell>
          <cell r="F1090" t="str">
            <v>D2a</v>
          </cell>
          <cell r="G1090">
            <v>27692</v>
          </cell>
          <cell r="H1090" t="str">
            <v>FORMTAP/</v>
          </cell>
          <cell r="I1090" t="str">
            <v>BR</v>
          </cell>
          <cell r="M1090">
            <v>0</v>
          </cell>
          <cell r="N1090" t="str">
            <v>BR</v>
          </cell>
          <cell r="O1090">
            <v>0</v>
          </cell>
          <cell r="P1090" t="str">
            <v>MOSEL</v>
          </cell>
          <cell r="Q1090">
            <v>3</v>
          </cell>
        </row>
        <row r="1091">
          <cell r="B1091" t="str">
            <v>F VW 01 35097</v>
          </cell>
          <cell r="C1091">
            <v>2</v>
          </cell>
          <cell r="D1091">
            <v>11330</v>
          </cell>
          <cell r="E1091">
            <v>37</v>
          </cell>
          <cell r="F1091" t="str">
            <v>D2a</v>
          </cell>
          <cell r="G1091">
            <v>25164</v>
          </cell>
          <cell r="H1091" t="str">
            <v>FORMTAP/</v>
          </cell>
          <cell r="I1091" t="str">
            <v>BR</v>
          </cell>
          <cell r="M1091">
            <v>0</v>
          </cell>
          <cell r="N1091" t="str">
            <v>BR</v>
          </cell>
          <cell r="O1091">
            <v>0</v>
          </cell>
          <cell r="P1091" t="str">
            <v>BRATISLAVA</v>
          </cell>
          <cell r="Q1091">
            <v>3</v>
          </cell>
        </row>
        <row r="1092">
          <cell r="B1092" t="str">
            <v>F VW 01 35097</v>
          </cell>
          <cell r="C1092">
            <v>2</v>
          </cell>
          <cell r="D1092">
            <v>11330</v>
          </cell>
          <cell r="E1092">
            <v>46</v>
          </cell>
          <cell r="F1092" t="str">
            <v>D2a</v>
          </cell>
          <cell r="G1092">
            <v>95778</v>
          </cell>
          <cell r="H1092" t="str">
            <v>FORMTAP/</v>
          </cell>
          <cell r="I1092" t="str">
            <v>BR</v>
          </cell>
          <cell r="M1092">
            <v>0</v>
          </cell>
          <cell r="N1092" t="str">
            <v>BR</v>
          </cell>
          <cell r="O1092">
            <v>0</v>
          </cell>
          <cell r="P1092" t="str">
            <v>VW BRUXELLES BRUESS</v>
          </cell>
          <cell r="Q1092">
            <v>3</v>
          </cell>
        </row>
        <row r="1093">
          <cell r="B1093" t="str">
            <v>F VW 01 35097</v>
          </cell>
          <cell r="C1093">
            <v>2</v>
          </cell>
          <cell r="D1093">
            <v>11330</v>
          </cell>
          <cell r="E1093">
            <v>68</v>
          </cell>
          <cell r="F1093" t="str">
            <v>D2a</v>
          </cell>
          <cell r="G1093">
            <v>23177</v>
          </cell>
          <cell r="H1093" t="str">
            <v>FORMTAP/</v>
          </cell>
          <cell r="I1093" t="str">
            <v>BR</v>
          </cell>
          <cell r="M1093">
            <v>0</v>
          </cell>
          <cell r="N1093" t="str">
            <v>BR</v>
          </cell>
          <cell r="O1093">
            <v>0</v>
          </cell>
          <cell r="P1093" t="str">
            <v>UITENHAGE</v>
          </cell>
          <cell r="Q1093">
            <v>3</v>
          </cell>
        </row>
        <row r="1094">
          <cell r="B1094" t="str">
            <v>F VW 01 35097</v>
          </cell>
          <cell r="C1094">
            <v>2</v>
          </cell>
          <cell r="D1094">
            <v>13030</v>
          </cell>
          <cell r="E1094">
            <v>11</v>
          </cell>
          <cell r="F1094" t="str">
            <v>D2a</v>
          </cell>
          <cell r="G1094">
            <v>196854</v>
          </cell>
          <cell r="H1094" t="str">
            <v>Findlay Ind. GmbH/Tomaszow PL</v>
          </cell>
          <cell r="I1094" t="str">
            <v>D</v>
          </cell>
          <cell r="J1094">
            <v>30.97</v>
          </cell>
          <cell r="K1094">
            <v>35.933</v>
          </cell>
          <cell r="M1094">
            <v>1640000</v>
          </cell>
          <cell r="N1094" t="str">
            <v>VW</v>
          </cell>
          <cell r="O1094">
            <v>0</v>
          </cell>
          <cell r="P1094" t="str">
            <v>WOLFSBURG</v>
          </cell>
          <cell r="Q1094">
            <v>3</v>
          </cell>
        </row>
        <row r="1095">
          <cell r="B1095" t="str">
            <v>F VW 01 35097</v>
          </cell>
          <cell r="C1095">
            <v>2</v>
          </cell>
          <cell r="D1095">
            <v>13030</v>
          </cell>
          <cell r="E1095">
            <v>28</v>
          </cell>
          <cell r="F1095" t="str">
            <v>D2a</v>
          </cell>
          <cell r="G1095">
            <v>27692</v>
          </cell>
          <cell r="H1095" t="str">
            <v>Findlay Ind. GmbH/Tomaszow PL</v>
          </cell>
          <cell r="I1095" t="str">
            <v>D</v>
          </cell>
          <cell r="J1095">
            <v>30.97</v>
          </cell>
          <cell r="K1095">
            <v>35.228000000000002</v>
          </cell>
          <cell r="M1095">
            <v>1640000</v>
          </cell>
          <cell r="N1095" t="str">
            <v>VW</v>
          </cell>
          <cell r="O1095">
            <v>0</v>
          </cell>
          <cell r="P1095" t="str">
            <v>MOSEL</v>
          </cell>
          <cell r="Q1095">
            <v>3</v>
          </cell>
        </row>
        <row r="1096">
          <cell r="B1096" t="str">
            <v>F VW 01 35097</v>
          </cell>
          <cell r="C1096">
            <v>2</v>
          </cell>
          <cell r="D1096">
            <v>13030</v>
          </cell>
          <cell r="E1096">
            <v>37</v>
          </cell>
          <cell r="F1096" t="str">
            <v>D2a</v>
          </cell>
          <cell r="G1096">
            <v>25164</v>
          </cell>
          <cell r="H1096" t="str">
            <v>Findlay Ind. GmbH/Tomaszow PL</v>
          </cell>
          <cell r="I1096" t="str">
            <v>D</v>
          </cell>
          <cell r="J1096">
            <v>30.97</v>
          </cell>
          <cell r="K1096">
            <v>34.979999999999997</v>
          </cell>
          <cell r="M1096">
            <v>1640000</v>
          </cell>
          <cell r="N1096" t="str">
            <v>VW</v>
          </cell>
          <cell r="O1096">
            <v>0</v>
          </cell>
          <cell r="P1096" t="str">
            <v>BRATISLAVA</v>
          </cell>
          <cell r="Q1096">
            <v>3</v>
          </cell>
        </row>
        <row r="1097">
          <cell r="B1097" t="str">
            <v>F VW 01 35097</v>
          </cell>
          <cell r="C1097">
            <v>2</v>
          </cell>
          <cell r="D1097">
            <v>13030</v>
          </cell>
          <cell r="E1097">
            <v>46</v>
          </cell>
          <cell r="F1097" t="str">
            <v>D2a</v>
          </cell>
          <cell r="G1097">
            <v>95778</v>
          </cell>
          <cell r="H1097" t="str">
            <v>Findlay Ind. GmbH/Tomaszow PL</v>
          </cell>
          <cell r="I1097" t="str">
            <v>D</v>
          </cell>
          <cell r="J1097">
            <v>30.97</v>
          </cell>
          <cell r="K1097">
            <v>38.462000000000003</v>
          </cell>
          <cell r="M1097">
            <v>1640000</v>
          </cell>
          <cell r="N1097" t="str">
            <v>VW</v>
          </cell>
          <cell r="O1097">
            <v>0</v>
          </cell>
          <cell r="P1097" t="str">
            <v>VW BRUXELLES BRUESS</v>
          </cell>
          <cell r="Q1097">
            <v>3</v>
          </cell>
        </row>
        <row r="1098">
          <cell r="B1098" t="str">
            <v>F VW 01 35097</v>
          </cell>
          <cell r="C1098">
            <v>2</v>
          </cell>
          <cell r="D1098">
            <v>13030</v>
          </cell>
          <cell r="E1098">
            <v>68</v>
          </cell>
          <cell r="F1098" t="str">
            <v>D2a</v>
          </cell>
          <cell r="G1098">
            <v>23177</v>
          </cell>
          <cell r="H1098" t="str">
            <v>Findlay Ind. GmbH/Tomaszow PL</v>
          </cell>
          <cell r="I1098" t="str">
            <v>D</v>
          </cell>
          <cell r="J1098">
            <v>30.97</v>
          </cell>
          <cell r="K1098">
            <v>35.933</v>
          </cell>
          <cell r="M1098">
            <v>1640000</v>
          </cell>
          <cell r="N1098" t="str">
            <v>VW</v>
          </cell>
          <cell r="O1098">
            <v>0</v>
          </cell>
          <cell r="P1098" t="str">
            <v>UITENHAGE</v>
          </cell>
          <cell r="Q1098">
            <v>3</v>
          </cell>
        </row>
        <row r="1099">
          <cell r="B1099" t="str">
            <v>F VW 01 35097</v>
          </cell>
          <cell r="C1099">
            <v>2</v>
          </cell>
          <cell r="D1099">
            <v>19964</v>
          </cell>
          <cell r="E1099">
            <v>11</v>
          </cell>
          <cell r="F1099" t="str">
            <v>D2a</v>
          </cell>
          <cell r="G1099">
            <v>196854</v>
          </cell>
          <cell r="H1099" t="str">
            <v>Martur Entegre Sünger ve Koltuk Tesisleri Sanayi Tic A.S./</v>
          </cell>
          <cell r="I1099" t="str">
            <v>TR</v>
          </cell>
          <cell r="M1099">
            <v>0</v>
          </cell>
          <cell r="N1099" t="str">
            <v>TR</v>
          </cell>
          <cell r="O1099">
            <v>0</v>
          </cell>
          <cell r="P1099" t="str">
            <v>WOLFSBURG</v>
          </cell>
          <cell r="Q1099">
            <v>3</v>
          </cell>
        </row>
        <row r="1100">
          <cell r="B1100" t="str">
            <v>F VW 01 35097</v>
          </cell>
          <cell r="C1100">
            <v>2</v>
          </cell>
          <cell r="D1100">
            <v>19964</v>
          </cell>
          <cell r="E1100">
            <v>28</v>
          </cell>
          <cell r="F1100" t="str">
            <v>D2a</v>
          </cell>
          <cell r="G1100">
            <v>27692</v>
          </cell>
          <cell r="H1100" t="str">
            <v>Martur Entegre Sünger ve Koltuk Tesisleri Sanayi Tic A.S./</v>
          </cell>
          <cell r="I1100" t="str">
            <v>TR</v>
          </cell>
          <cell r="M1100">
            <v>0</v>
          </cell>
          <cell r="N1100" t="str">
            <v>TR</v>
          </cell>
          <cell r="O1100">
            <v>0</v>
          </cell>
          <cell r="P1100" t="str">
            <v>MOSEL</v>
          </cell>
          <cell r="Q1100">
            <v>3</v>
          </cell>
        </row>
        <row r="1101">
          <cell r="B1101" t="str">
            <v>F VW 01 35097</v>
          </cell>
          <cell r="C1101">
            <v>2</v>
          </cell>
          <cell r="D1101">
            <v>19964</v>
          </cell>
          <cell r="E1101">
            <v>37</v>
          </cell>
          <cell r="F1101" t="str">
            <v>D2a</v>
          </cell>
          <cell r="G1101">
            <v>25164</v>
          </cell>
          <cell r="H1101" t="str">
            <v>Martur Entegre Sünger ve Koltuk Tesisleri Sanayi Tic A.S./</v>
          </cell>
          <cell r="I1101" t="str">
            <v>TR</v>
          </cell>
          <cell r="M1101">
            <v>0</v>
          </cell>
          <cell r="N1101" t="str">
            <v>TR</v>
          </cell>
          <cell r="O1101">
            <v>0</v>
          </cell>
          <cell r="P1101" t="str">
            <v>BRATISLAVA</v>
          </cell>
          <cell r="Q1101">
            <v>3</v>
          </cell>
        </row>
        <row r="1102">
          <cell r="B1102" t="str">
            <v>F VW 01 35097</v>
          </cell>
          <cell r="C1102">
            <v>2</v>
          </cell>
          <cell r="D1102">
            <v>19964</v>
          </cell>
          <cell r="E1102">
            <v>46</v>
          </cell>
          <cell r="F1102" t="str">
            <v>D2a</v>
          </cell>
          <cell r="G1102">
            <v>95778</v>
          </cell>
          <cell r="H1102" t="str">
            <v>Martur Entegre Sünger ve Koltuk Tesisleri Sanayi Tic A.S./</v>
          </cell>
          <cell r="I1102" t="str">
            <v>TR</v>
          </cell>
          <cell r="M1102">
            <v>0</v>
          </cell>
          <cell r="N1102" t="str">
            <v>TR</v>
          </cell>
          <cell r="O1102">
            <v>0</v>
          </cell>
          <cell r="P1102" t="str">
            <v>VW BRUXELLES BRUESS</v>
          </cell>
          <cell r="Q1102">
            <v>3</v>
          </cell>
        </row>
        <row r="1103">
          <cell r="B1103" t="str">
            <v>F VW 01 35097</v>
          </cell>
          <cell r="C1103">
            <v>2</v>
          </cell>
          <cell r="D1103">
            <v>19964</v>
          </cell>
          <cell r="E1103">
            <v>68</v>
          </cell>
          <cell r="F1103" t="str">
            <v>D2a</v>
          </cell>
          <cell r="G1103">
            <v>23177</v>
          </cell>
          <cell r="H1103" t="str">
            <v>Martur Entegre Sünger ve Koltuk Tesisleri Sanayi Tic A.S./</v>
          </cell>
          <cell r="I1103" t="str">
            <v>TR</v>
          </cell>
          <cell r="M1103">
            <v>0</v>
          </cell>
          <cell r="N1103" t="str">
            <v>TR</v>
          </cell>
          <cell r="O1103">
            <v>0</v>
          </cell>
          <cell r="P1103" t="str">
            <v>UITENHAGE</v>
          </cell>
          <cell r="Q1103">
            <v>3</v>
          </cell>
        </row>
        <row r="1104">
          <cell r="B1104" t="str">
            <v>F VW 01 35097</v>
          </cell>
          <cell r="C1104">
            <v>2</v>
          </cell>
          <cell r="D1104">
            <v>20328</v>
          </cell>
          <cell r="E1104">
            <v>11</v>
          </cell>
          <cell r="F1104" t="str">
            <v>D2a</v>
          </cell>
          <cell r="G1104">
            <v>196854</v>
          </cell>
          <cell r="H1104" t="str">
            <v>GRUPO ANTOLIN DEUTSCHLAND GMBH/GA Bohemia</v>
          </cell>
          <cell r="I1104" t="str">
            <v>D</v>
          </cell>
          <cell r="J1104">
            <v>37.979999999999997</v>
          </cell>
          <cell r="K1104">
            <v>41.005000000000003</v>
          </cell>
          <cell r="M1104">
            <v>400250</v>
          </cell>
          <cell r="N1104" t="str">
            <v>VW</v>
          </cell>
          <cell r="O1104">
            <v>0</v>
          </cell>
          <cell r="P1104" t="str">
            <v>WOLFSBURG</v>
          </cell>
          <cell r="Q1104">
            <v>3</v>
          </cell>
        </row>
        <row r="1105">
          <cell r="B1105" t="str">
            <v>F VW 01 35097</v>
          </cell>
          <cell r="C1105">
            <v>2</v>
          </cell>
          <cell r="D1105">
            <v>20328</v>
          </cell>
          <cell r="E1105">
            <v>28</v>
          </cell>
          <cell r="F1105" t="str">
            <v>D2a</v>
          </cell>
          <cell r="G1105">
            <v>27692</v>
          </cell>
          <cell r="H1105" t="str">
            <v>GRUPO ANTOLIN DEUTSCHLAND GMBH/GA Bohemia</v>
          </cell>
          <cell r="I1105" t="str">
            <v>D</v>
          </cell>
          <cell r="J1105">
            <v>37.979999999999997</v>
          </cell>
          <cell r="K1105">
            <v>40.369999999999997</v>
          </cell>
          <cell r="M1105">
            <v>400250</v>
          </cell>
          <cell r="N1105" t="str">
            <v>VW</v>
          </cell>
          <cell r="O1105">
            <v>0</v>
          </cell>
          <cell r="P1105" t="str">
            <v>MOSEL</v>
          </cell>
          <cell r="Q1105">
            <v>3</v>
          </cell>
        </row>
        <row r="1106">
          <cell r="B1106" t="str">
            <v>F VW 01 35097</v>
          </cell>
          <cell r="C1106">
            <v>2</v>
          </cell>
          <cell r="D1106">
            <v>20328</v>
          </cell>
          <cell r="E1106">
            <v>37</v>
          </cell>
          <cell r="F1106" t="str">
            <v>D2a</v>
          </cell>
          <cell r="G1106">
            <v>25164</v>
          </cell>
          <cell r="H1106" t="str">
            <v>GRUPO ANTOLIN DEUTSCHLAND GMBH/GA Bohemia</v>
          </cell>
          <cell r="I1106" t="str">
            <v>D</v>
          </cell>
          <cell r="J1106">
            <v>37.979999999999997</v>
          </cell>
          <cell r="K1106">
            <v>40.875999999999998</v>
          </cell>
          <cell r="M1106">
            <v>400250</v>
          </cell>
          <cell r="N1106" t="str">
            <v>VW</v>
          </cell>
          <cell r="O1106">
            <v>0</v>
          </cell>
          <cell r="P1106" t="str">
            <v>BRATISLAVA</v>
          </cell>
          <cell r="Q1106">
            <v>3</v>
          </cell>
        </row>
        <row r="1107">
          <cell r="B1107" t="str">
            <v>F VW 01 35097</v>
          </cell>
          <cell r="C1107">
            <v>2</v>
          </cell>
          <cell r="D1107">
            <v>20328</v>
          </cell>
          <cell r="E1107">
            <v>46</v>
          </cell>
          <cell r="F1107" t="str">
            <v>D2a</v>
          </cell>
          <cell r="G1107">
            <v>95778</v>
          </cell>
          <cell r="H1107" t="str">
            <v>GRUPO ANTOLIN DEUTSCHLAND GMBH/GA Bohemia</v>
          </cell>
          <cell r="I1107" t="str">
            <v>D</v>
          </cell>
          <cell r="J1107">
            <v>37.979999999999997</v>
          </cell>
          <cell r="K1107">
            <v>42.4</v>
          </cell>
          <cell r="M1107">
            <v>400250</v>
          </cell>
          <cell r="N1107" t="str">
            <v>VW</v>
          </cell>
          <cell r="O1107">
            <v>0</v>
          </cell>
          <cell r="P1107" t="str">
            <v>VW BRUXELLES BRUESS</v>
          </cell>
          <cell r="Q1107">
            <v>3</v>
          </cell>
        </row>
        <row r="1108">
          <cell r="B1108" t="str">
            <v>F VW 01 35097</v>
          </cell>
          <cell r="C1108">
            <v>2</v>
          </cell>
          <cell r="D1108">
            <v>20328</v>
          </cell>
          <cell r="E1108">
            <v>68</v>
          </cell>
          <cell r="F1108" t="str">
            <v>D2a</v>
          </cell>
          <cell r="G1108">
            <v>23177</v>
          </cell>
          <cell r="H1108" t="str">
            <v>GRUPO ANTOLIN DEUTSCHLAND GMBH/GA Bohemia</v>
          </cell>
          <cell r="I1108" t="str">
            <v>D</v>
          </cell>
          <cell r="J1108">
            <v>37.979999999999997</v>
          </cell>
          <cell r="K1108">
            <v>41.005000000000003</v>
          </cell>
          <cell r="M1108">
            <v>400250</v>
          </cell>
          <cell r="N1108" t="str">
            <v>VW</v>
          </cell>
          <cell r="O1108">
            <v>0</v>
          </cell>
          <cell r="P1108" t="str">
            <v>UITENHAGE</v>
          </cell>
          <cell r="Q1108">
            <v>3</v>
          </cell>
        </row>
        <row r="1109">
          <cell r="B1109" t="str">
            <v>F VW 01 35097</v>
          </cell>
          <cell r="C1109">
            <v>2</v>
          </cell>
          <cell r="D1109">
            <v>23586</v>
          </cell>
          <cell r="E1109">
            <v>11</v>
          </cell>
          <cell r="F1109" t="str">
            <v>D2a</v>
          </cell>
          <cell r="G1109">
            <v>196854</v>
          </cell>
          <cell r="H1109" t="str">
            <v>VW Wolfsburg/</v>
          </cell>
          <cell r="I1109" t="str">
            <v>D</v>
          </cell>
          <cell r="M1109">
            <v>0</v>
          </cell>
          <cell r="N1109" t="str">
            <v>HA</v>
          </cell>
          <cell r="O1109">
            <v>0</v>
          </cell>
          <cell r="P1109" t="str">
            <v>WOLFSBURG</v>
          </cell>
          <cell r="Q1109">
            <v>3</v>
          </cell>
        </row>
        <row r="1110">
          <cell r="B1110" t="str">
            <v>F VW 01 35097</v>
          </cell>
          <cell r="C1110">
            <v>2</v>
          </cell>
          <cell r="D1110">
            <v>23586</v>
          </cell>
          <cell r="E1110">
            <v>28</v>
          </cell>
          <cell r="F1110" t="str">
            <v>D2a</v>
          </cell>
          <cell r="G1110">
            <v>27692</v>
          </cell>
          <cell r="H1110" t="str">
            <v>VW Wolfsburg/</v>
          </cell>
          <cell r="I1110" t="str">
            <v>D</v>
          </cell>
          <cell r="M1110">
            <v>0</v>
          </cell>
          <cell r="N1110" t="str">
            <v>HA</v>
          </cell>
          <cell r="O1110">
            <v>0</v>
          </cell>
          <cell r="P1110" t="str">
            <v>MOSEL</v>
          </cell>
          <cell r="Q1110">
            <v>3</v>
          </cell>
        </row>
        <row r="1111">
          <cell r="B1111" t="str">
            <v>F VW 01 35097</v>
          </cell>
          <cell r="C1111">
            <v>2</v>
          </cell>
          <cell r="D1111">
            <v>23586</v>
          </cell>
          <cell r="E1111">
            <v>37</v>
          </cell>
          <cell r="F1111" t="str">
            <v>D2a</v>
          </cell>
          <cell r="G1111">
            <v>25164</v>
          </cell>
          <cell r="H1111" t="str">
            <v>VW Wolfsburg/</v>
          </cell>
          <cell r="I1111" t="str">
            <v>D</v>
          </cell>
          <cell r="M1111">
            <v>0</v>
          </cell>
          <cell r="N1111" t="str">
            <v>HA</v>
          </cell>
          <cell r="O1111">
            <v>0</v>
          </cell>
          <cell r="P1111" t="str">
            <v>BRATISLAVA</v>
          </cell>
          <cell r="Q1111">
            <v>3</v>
          </cell>
        </row>
        <row r="1112">
          <cell r="B1112" t="str">
            <v>F VW 01 35097</v>
          </cell>
          <cell r="C1112">
            <v>2</v>
          </cell>
          <cell r="D1112">
            <v>23586</v>
          </cell>
          <cell r="E1112">
            <v>46</v>
          </cell>
          <cell r="F1112" t="str">
            <v>D2a</v>
          </cell>
          <cell r="G1112">
            <v>95778</v>
          </cell>
          <cell r="H1112" t="str">
            <v>VW Wolfsburg/</v>
          </cell>
          <cell r="I1112" t="str">
            <v>D</v>
          </cell>
          <cell r="M1112">
            <v>0</v>
          </cell>
          <cell r="N1112" t="str">
            <v>HA</v>
          </cell>
          <cell r="O1112">
            <v>0</v>
          </cell>
          <cell r="P1112" t="str">
            <v>VW BRUXELLES BRUESS</v>
          </cell>
          <cell r="Q1112">
            <v>3</v>
          </cell>
        </row>
        <row r="1113">
          <cell r="B1113" t="str">
            <v>F VW 01 35097</v>
          </cell>
          <cell r="C1113">
            <v>2</v>
          </cell>
          <cell r="D1113">
            <v>23586</v>
          </cell>
          <cell r="E1113">
            <v>68</v>
          </cell>
          <cell r="F1113" t="str">
            <v>D2a</v>
          </cell>
          <cell r="G1113">
            <v>23177</v>
          </cell>
          <cell r="H1113" t="str">
            <v>VW Wolfsburg/</v>
          </cell>
          <cell r="I1113" t="str">
            <v>D</v>
          </cell>
          <cell r="M1113">
            <v>0</v>
          </cell>
          <cell r="N1113" t="str">
            <v>HA</v>
          </cell>
          <cell r="O1113">
            <v>0</v>
          </cell>
          <cell r="P1113" t="str">
            <v>UITENHAGE</v>
          </cell>
          <cell r="Q1113">
            <v>3</v>
          </cell>
        </row>
        <row r="1114">
          <cell r="B1114" t="str">
            <v>F VW 01 35097</v>
          </cell>
          <cell r="C1114">
            <v>2</v>
          </cell>
          <cell r="D1114">
            <v>24969</v>
          </cell>
          <cell r="E1114">
            <v>11</v>
          </cell>
          <cell r="F1114" t="str">
            <v>D2a</v>
          </cell>
          <cell r="G1114">
            <v>196854</v>
          </cell>
          <cell r="H1114" t="str">
            <v>Rieter Automotive North/</v>
          </cell>
          <cell r="I1114" t="str">
            <v>USA</v>
          </cell>
          <cell r="M1114">
            <v>0</v>
          </cell>
          <cell r="N1114" t="str">
            <v>US</v>
          </cell>
          <cell r="O1114">
            <v>0</v>
          </cell>
          <cell r="P1114" t="str">
            <v>WOLFSBURG</v>
          </cell>
          <cell r="Q1114">
            <v>3</v>
          </cell>
        </row>
        <row r="1115">
          <cell r="B1115" t="str">
            <v>F VW 01 35097</v>
          </cell>
          <cell r="C1115">
            <v>2</v>
          </cell>
          <cell r="D1115">
            <v>24969</v>
          </cell>
          <cell r="E1115">
            <v>28</v>
          </cell>
          <cell r="F1115" t="str">
            <v>D2a</v>
          </cell>
          <cell r="G1115">
            <v>27692</v>
          </cell>
          <cell r="H1115" t="str">
            <v>Rieter Automotive North/</v>
          </cell>
          <cell r="I1115" t="str">
            <v>USA</v>
          </cell>
          <cell r="M1115">
            <v>0</v>
          </cell>
          <cell r="N1115" t="str">
            <v>US</v>
          </cell>
          <cell r="O1115">
            <v>0</v>
          </cell>
          <cell r="P1115" t="str">
            <v>MOSEL</v>
          </cell>
          <cell r="Q1115">
            <v>3</v>
          </cell>
        </row>
        <row r="1116">
          <cell r="B1116" t="str">
            <v>F VW 01 35097</v>
          </cell>
          <cell r="C1116">
            <v>2</v>
          </cell>
          <cell r="D1116">
            <v>24969</v>
          </cell>
          <cell r="E1116">
            <v>37</v>
          </cell>
          <cell r="F1116" t="str">
            <v>D2a</v>
          </cell>
          <cell r="G1116">
            <v>25164</v>
          </cell>
          <cell r="H1116" t="str">
            <v>Rieter Automotive North/</v>
          </cell>
          <cell r="I1116" t="str">
            <v>USA</v>
          </cell>
          <cell r="M1116">
            <v>0</v>
          </cell>
          <cell r="N1116" t="str">
            <v>US</v>
          </cell>
          <cell r="O1116">
            <v>0</v>
          </cell>
          <cell r="P1116" t="str">
            <v>BRATISLAVA</v>
          </cell>
          <cell r="Q1116">
            <v>3</v>
          </cell>
        </row>
        <row r="1117">
          <cell r="B1117" t="str">
            <v>F VW 01 35097</v>
          </cell>
          <cell r="C1117">
            <v>2</v>
          </cell>
          <cell r="D1117">
            <v>24969</v>
          </cell>
          <cell r="E1117">
            <v>46</v>
          </cell>
          <cell r="F1117" t="str">
            <v>D2a</v>
          </cell>
          <cell r="G1117">
            <v>95778</v>
          </cell>
          <cell r="H1117" t="str">
            <v>Rieter Automotive North/</v>
          </cell>
          <cell r="I1117" t="str">
            <v>USA</v>
          </cell>
          <cell r="M1117">
            <v>0</v>
          </cell>
          <cell r="N1117" t="str">
            <v>US</v>
          </cell>
          <cell r="O1117">
            <v>0</v>
          </cell>
          <cell r="P1117" t="str">
            <v>VW BRUXELLES BRUESS</v>
          </cell>
          <cell r="Q1117">
            <v>3</v>
          </cell>
        </row>
        <row r="1118">
          <cell r="B1118" t="str">
            <v>F VW 01 35097</v>
          </cell>
          <cell r="C1118">
            <v>2</v>
          </cell>
          <cell r="D1118">
            <v>24969</v>
          </cell>
          <cell r="E1118">
            <v>68</v>
          </cell>
          <cell r="F1118" t="str">
            <v>D2a</v>
          </cell>
          <cell r="G1118">
            <v>23177</v>
          </cell>
          <cell r="H1118" t="str">
            <v>Rieter Automotive North/</v>
          </cell>
          <cell r="I1118" t="str">
            <v>USA</v>
          </cell>
          <cell r="M1118">
            <v>0</v>
          </cell>
          <cell r="N1118" t="str">
            <v>US</v>
          </cell>
          <cell r="O1118">
            <v>0</v>
          </cell>
          <cell r="P1118" t="str">
            <v>UITENHAGE</v>
          </cell>
          <cell r="Q1118">
            <v>3</v>
          </cell>
        </row>
        <row r="1119">
          <cell r="B1119" t="str">
            <v>F VW 01 35097</v>
          </cell>
          <cell r="C1119">
            <v>2</v>
          </cell>
          <cell r="D1119">
            <v>27909</v>
          </cell>
          <cell r="E1119">
            <v>11</v>
          </cell>
          <cell r="F1119" t="str">
            <v>D2a</v>
          </cell>
          <cell r="G1119">
            <v>196854</v>
          </cell>
          <cell r="H1119" t="str">
            <v>Textron Automotive Company/</v>
          </cell>
          <cell r="I1119" t="str">
            <v>USA</v>
          </cell>
          <cell r="M1119">
            <v>0</v>
          </cell>
          <cell r="N1119" t="str">
            <v>US</v>
          </cell>
          <cell r="O1119">
            <v>0</v>
          </cell>
          <cell r="P1119" t="str">
            <v>WOLFSBURG</v>
          </cell>
          <cell r="Q1119">
            <v>3</v>
          </cell>
        </row>
        <row r="1120">
          <cell r="B1120" t="str">
            <v>F VW 01 35097</v>
          </cell>
          <cell r="C1120">
            <v>2</v>
          </cell>
          <cell r="D1120">
            <v>27909</v>
          </cell>
          <cell r="E1120">
            <v>28</v>
          </cell>
          <cell r="F1120" t="str">
            <v>D2a</v>
          </cell>
          <cell r="G1120">
            <v>27692</v>
          </cell>
          <cell r="H1120" t="str">
            <v>Textron Automotive Company/</v>
          </cell>
          <cell r="I1120" t="str">
            <v>USA</v>
          </cell>
          <cell r="M1120">
            <v>0</v>
          </cell>
          <cell r="N1120" t="str">
            <v>US</v>
          </cell>
          <cell r="O1120">
            <v>0</v>
          </cell>
          <cell r="P1120" t="str">
            <v>MOSEL</v>
          </cell>
          <cell r="Q1120">
            <v>3</v>
          </cell>
        </row>
        <row r="1121">
          <cell r="B1121" t="str">
            <v>F VW 01 35097</v>
          </cell>
          <cell r="C1121">
            <v>2</v>
          </cell>
          <cell r="D1121">
            <v>27909</v>
          </cell>
          <cell r="E1121">
            <v>37</v>
          </cell>
          <cell r="F1121" t="str">
            <v>D2a</v>
          </cell>
          <cell r="G1121">
            <v>25164</v>
          </cell>
          <cell r="H1121" t="str">
            <v>Textron Automotive Company/</v>
          </cell>
          <cell r="I1121" t="str">
            <v>USA</v>
          </cell>
          <cell r="M1121">
            <v>0</v>
          </cell>
          <cell r="N1121" t="str">
            <v>US</v>
          </cell>
          <cell r="O1121">
            <v>0</v>
          </cell>
          <cell r="P1121" t="str">
            <v>BRATISLAVA</v>
          </cell>
          <cell r="Q1121">
            <v>3</v>
          </cell>
        </row>
        <row r="1122">
          <cell r="B1122" t="str">
            <v>F VW 01 35097</v>
          </cell>
          <cell r="C1122">
            <v>2</v>
          </cell>
          <cell r="D1122">
            <v>27909</v>
          </cell>
          <cell r="E1122">
            <v>46</v>
          </cell>
          <cell r="F1122" t="str">
            <v>D2a</v>
          </cell>
          <cell r="G1122">
            <v>95778</v>
          </cell>
          <cell r="H1122" t="str">
            <v>Textron Automotive Company/</v>
          </cell>
          <cell r="I1122" t="str">
            <v>USA</v>
          </cell>
          <cell r="M1122">
            <v>0</v>
          </cell>
          <cell r="N1122" t="str">
            <v>US</v>
          </cell>
          <cell r="O1122">
            <v>0</v>
          </cell>
          <cell r="P1122" t="str">
            <v>VW BRUXELLES BRUESS</v>
          </cell>
          <cell r="Q1122">
            <v>3</v>
          </cell>
        </row>
        <row r="1123">
          <cell r="B1123" t="str">
            <v>F VW 01 35097</v>
          </cell>
          <cell r="C1123">
            <v>2</v>
          </cell>
          <cell r="D1123">
            <v>27909</v>
          </cell>
          <cell r="E1123">
            <v>68</v>
          </cell>
          <cell r="F1123" t="str">
            <v>D2a</v>
          </cell>
          <cell r="G1123">
            <v>23177</v>
          </cell>
          <cell r="H1123" t="str">
            <v>Textron Automotive Company/</v>
          </cell>
          <cell r="I1123" t="str">
            <v>USA</v>
          </cell>
          <cell r="M1123">
            <v>0</v>
          </cell>
          <cell r="N1123" t="str">
            <v>US</v>
          </cell>
          <cell r="O1123">
            <v>0</v>
          </cell>
          <cell r="P1123" t="str">
            <v>UITENHAGE</v>
          </cell>
          <cell r="Q1123">
            <v>3</v>
          </cell>
        </row>
        <row r="1124">
          <cell r="B1124" t="str">
            <v>F VW 01 35097</v>
          </cell>
          <cell r="C1124">
            <v>2</v>
          </cell>
          <cell r="D1124">
            <v>28671</v>
          </cell>
          <cell r="E1124">
            <v>11</v>
          </cell>
          <cell r="F1124" t="str">
            <v>D2a</v>
          </cell>
          <cell r="G1124">
            <v>196854</v>
          </cell>
          <cell r="H1124" t="str">
            <v>RIETER ELLO ARTEFATOS DE FIBRAS TEXTEIS LTDA/</v>
          </cell>
          <cell r="I1124" t="str">
            <v>BR</v>
          </cell>
          <cell r="M1124">
            <v>0</v>
          </cell>
          <cell r="N1124" t="str">
            <v>BR</v>
          </cell>
          <cell r="O1124">
            <v>0</v>
          </cell>
          <cell r="P1124" t="str">
            <v>WOLFSBURG</v>
          </cell>
          <cell r="Q1124">
            <v>3</v>
          </cell>
        </row>
        <row r="1125">
          <cell r="B1125" t="str">
            <v>F VW 01 35097</v>
          </cell>
          <cell r="C1125">
            <v>2</v>
          </cell>
          <cell r="D1125">
            <v>28671</v>
          </cell>
          <cell r="E1125">
            <v>28</v>
          </cell>
          <cell r="F1125" t="str">
            <v>D2a</v>
          </cell>
          <cell r="G1125">
            <v>27692</v>
          </cell>
          <cell r="H1125" t="str">
            <v>RIETER ELLO ARTEFATOS DE FIBRAS TEXTEIS LTDA/</v>
          </cell>
          <cell r="I1125" t="str">
            <v>BR</v>
          </cell>
          <cell r="M1125">
            <v>0</v>
          </cell>
          <cell r="N1125" t="str">
            <v>BR</v>
          </cell>
          <cell r="O1125">
            <v>0</v>
          </cell>
          <cell r="P1125" t="str">
            <v>MOSEL</v>
          </cell>
          <cell r="Q1125">
            <v>3</v>
          </cell>
        </row>
        <row r="1126">
          <cell r="B1126" t="str">
            <v>F VW 01 35097</v>
          </cell>
          <cell r="C1126">
            <v>2</v>
          </cell>
          <cell r="D1126">
            <v>28671</v>
          </cell>
          <cell r="E1126">
            <v>37</v>
          </cell>
          <cell r="F1126" t="str">
            <v>D2a</v>
          </cell>
          <cell r="G1126">
            <v>25164</v>
          </cell>
          <cell r="H1126" t="str">
            <v>RIETER ELLO ARTEFATOS DE FIBRAS TEXTEIS LTDA/</v>
          </cell>
          <cell r="I1126" t="str">
            <v>BR</v>
          </cell>
          <cell r="M1126">
            <v>0</v>
          </cell>
          <cell r="N1126" t="str">
            <v>BR</v>
          </cell>
          <cell r="O1126">
            <v>0</v>
          </cell>
          <cell r="P1126" t="str">
            <v>BRATISLAVA</v>
          </cell>
          <cell r="Q1126">
            <v>3</v>
          </cell>
        </row>
        <row r="1127">
          <cell r="B1127" t="str">
            <v>F VW 01 35097</v>
          </cell>
          <cell r="C1127">
            <v>2</v>
          </cell>
          <cell r="D1127">
            <v>28671</v>
          </cell>
          <cell r="E1127">
            <v>46</v>
          </cell>
          <cell r="F1127" t="str">
            <v>D2a</v>
          </cell>
          <cell r="G1127">
            <v>95778</v>
          </cell>
          <cell r="H1127" t="str">
            <v>RIETER ELLO ARTEFATOS DE FIBRAS TEXTEIS LTDA/</v>
          </cell>
          <cell r="I1127" t="str">
            <v>BR</v>
          </cell>
          <cell r="M1127">
            <v>0</v>
          </cell>
          <cell r="N1127" t="str">
            <v>BR</v>
          </cell>
          <cell r="O1127">
            <v>0</v>
          </cell>
          <cell r="P1127" t="str">
            <v>VW BRUXELLES BRUESS</v>
          </cell>
          <cell r="Q1127">
            <v>3</v>
          </cell>
        </row>
        <row r="1128">
          <cell r="B1128" t="str">
            <v>F VW 01 35097</v>
          </cell>
          <cell r="C1128">
            <v>2</v>
          </cell>
          <cell r="D1128">
            <v>28671</v>
          </cell>
          <cell r="E1128">
            <v>68</v>
          </cell>
          <cell r="F1128" t="str">
            <v>D2a</v>
          </cell>
          <cell r="G1128">
            <v>23177</v>
          </cell>
          <cell r="H1128" t="str">
            <v>RIETER ELLO ARTEFATOS DE FIBRAS TEXTEIS LTDA/</v>
          </cell>
          <cell r="I1128" t="str">
            <v>BR</v>
          </cell>
          <cell r="M1128">
            <v>0</v>
          </cell>
          <cell r="N1128" t="str">
            <v>BR</v>
          </cell>
          <cell r="O1128">
            <v>0</v>
          </cell>
          <cell r="P1128" t="str">
            <v>UITENHAGE</v>
          </cell>
          <cell r="Q1128">
            <v>3</v>
          </cell>
        </row>
        <row r="1129">
          <cell r="B1129" t="str">
            <v>F VW 01 35097</v>
          </cell>
          <cell r="C1129">
            <v>2</v>
          </cell>
          <cell r="D1129">
            <v>29344</v>
          </cell>
          <cell r="E1129">
            <v>11</v>
          </cell>
          <cell r="F1129" t="str">
            <v>D2a</v>
          </cell>
          <cell r="G1129">
            <v>196854</v>
          </cell>
          <cell r="H1129" t="str">
            <v>Johnson Controls Headliner GmbH/</v>
          </cell>
          <cell r="I1129" t="str">
            <v>D</v>
          </cell>
          <cell r="J1129">
            <v>37.6</v>
          </cell>
          <cell r="K1129">
            <v>40.67</v>
          </cell>
          <cell r="M1129">
            <v>375000</v>
          </cell>
          <cell r="N1129" t="str">
            <v>VW</v>
          </cell>
          <cell r="O1129">
            <v>0</v>
          </cell>
          <cell r="P1129" t="str">
            <v>WOLFSBURG</v>
          </cell>
          <cell r="Q1129">
            <v>3</v>
          </cell>
        </row>
        <row r="1130">
          <cell r="B1130" t="str">
            <v>F VW 01 35097</v>
          </cell>
          <cell r="C1130">
            <v>2</v>
          </cell>
          <cell r="D1130">
            <v>29344</v>
          </cell>
          <cell r="E1130">
            <v>28</v>
          </cell>
          <cell r="F1130" t="str">
            <v>D2a</v>
          </cell>
          <cell r="G1130">
            <v>27692</v>
          </cell>
          <cell r="H1130" t="str">
            <v>Johnson Controls Headliner GmbH/</v>
          </cell>
          <cell r="I1130" t="str">
            <v>D</v>
          </cell>
          <cell r="J1130">
            <v>37.6</v>
          </cell>
          <cell r="K1130">
            <v>40.658000000000001</v>
          </cell>
          <cell r="M1130">
            <v>375000</v>
          </cell>
          <cell r="N1130" t="str">
            <v>VW</v>
          </cell>
          <cell r="O1130">
            <v>0</v>
          </cell>
          <cell r="P1130" t="str">
            <v>MOSEL</v>
          </cell>
          <cell r="Q1130">
            <v>3</v>
          </cell>
        </row>
        <row r="1131">
          <cell r="B1131" t="str">
            <v>F VW 01 35097</v>
          </cell>
          <cell r="C1131">
            <v>2</v>
          </cell>
          <cell r="D1131">
            <v>29344</v>
          </cell>
          <cell r="E1131">
            <v>37</v>
          </cell>
          <cell r="F1131" t="str">
            <v>D2a</v>
          </cell>
          <cell r="G1131">
            <v>25164</v>
          </cell>
          <cell r="H1131" t="str">
            <v>Johnson Controls Headliner GmbH/</v>
          </cell>
          <cell r="I1131" t="str">
            <v>D</v>
          </cell>
          <cell r="J1131">
            <v>37.6</v>
          </cell>
          <cell r="K1131">
            <v>42.125999999999998</v>
          </cell>
          <cell r="M1131">
            <v>375000</v>
          </cell>
          <cell r="N1131" t="str">
            <v>VW</v>
          </cell>
          <cell r="O1131">
            <v>0</v>
          </cell>
          <cell r="P1131" t="str">
            <v>BRATISLAVA</v>
          </cell>
          <cell r="Q1131">
            <v>3</v>
          </cell>
        </row>
        <row r="1132">
          <cell r="B1132" t="str">
            <v>F VW 01 35097</v>
          </cell>
          <cell r="C1132">
            <v>2</v>
          </cell>
          <cell r="D1132">
            <v>29344</v>
          </cell>
          <cell r="E1132">
            <v>46</v>
          </cell>
          <cell r="F1132" t="str">
            <v>D2a</v>
          </cell>
          <cell r="G1132">
            <v>95778</v>
          </cell>
          <cell r="H1132" t="str">
            <v>Johnson Controls Headliner GmbH/</v>
          </cell>
          <cell r="I1132" t="str">
            <v>D</v>
          </cell>
          <cell r="J1132">
            <v>37.6</v>
          </cell>
          <cell r="K1132">
            <v>39.982999999999997</v>
          </cell>
          <cell r="M1132">
            <v>375000</v>
          </cell>
          <cell r="N1132" t="str">
            <v>VW</v>
          </cell>
          <cell r="O1132">
            <v>0</v>
          </cell>
          <cell r="P1132" t="str">
            <v>VW BRUXELLES BRUESS</v>
          </cell>
          <cell r="Q1132">
            <v>3</v>
          </cell>
        </row>
        <row r="1133">
          <cell r="B1133" t="str">
            <v>F VW 01 35097</v>
          </cell>
          <cell r="C1133">
            <v>2</v>
          </cell>
          <cell r="D1133">
            <v>29344</v>
          </cell>
          <cell r="E1133">
            <v>68</v>
          </cell>
          <cell r="F1133" t="str">
            <v>D2a</v>
          </cell>
          <cell r="G1133">
            <v>23177</v>
          </cell>
          <cell r="H1133" t="str">
            <v>Johnson Controls Headliner GmbH/</v>
          </cell>
          <cell r="I1133" t="str">
            <v>D</v>
          </cell>
          <cell r="J1133">
            <v>37.6</v>
          </cell>
          <cell r="K1133">
            <v>40.67</v>
          </cell>
          <cell r="M1133">
            <v>375000</v>
          </cell>
          <cell r="N1133" t="str">
            <v>VW</v>
          </cell>
          <cell r="O1133">
            <v>0</v>
          </cell>
          <cell r="P1133" t="str">
            <v>UITENHAGE</v>
          </cell>
          <cell r="Q1133">
            <v>3</v>
          </cell>
        </row>
        <row r="1134">
          <cell r="B1134" t="str">
            <v>F VW 01 35097</v>
          </cell>
          <cell r="C1134">
            <v>2</v>
          </cell>
          <cell r="D1134">
            <v>43249</v>
          </cell>
          <cell r="E1134">
            <v>11</v>
          </cell>
          <cell r="F1134" t="str">
            <v>D2a</v>
          </cell>
          <cell r="G1134">
            <v>196854</v>
          </cell>
          <cell r="H1134" t="str">
            <v>Magna Systems, S.A./Germany</v>
          </cell>
          <cell r="I1134" t="str">
            <v>D</v>
          </cell>
          <cell r="J1134">
            <v>51.1</v>
          </cell>
          <cell r="K1134">
            <v>55.67</v>
          </cell>
          <cell r="M1134">
            <v>1520350</v>
          </cell>
          <cell r="N1134" t="str">
            <v>VW</v>
          </cell>
          <cell r="O1134">
            <v>0</v>
          </cell>
          <cell r="P1134" t="str">
            <v>WOLFSBURG</v>
          </cell>
          <cell r="Q1134">
            <v>3</v>
          </cell>
        </row>
        <row r="1135">
          <cell r="B1135" t="str">
            <v>F VW 01 35097</v>
          </cell>
          <cell r="C1135">
            <v>2</v>
          </cell>
          <cell r="D1135">
            <v>43249</v>
          </cell>
          <cell r="E1135">
            <v>28</v>
          </cell>
          <cell r="F1135" t="str">
            <v>D2a</v>
          </cell>
          <cell r="G1135">
            <v>27692</v>
          </cell>
          <cell r="H1135" t="str">
            <v>Magna Systems, S.A./Germany</v>
          </cell>
          <cell r="I1135" t="str">
            <v>D</v>
          </cell>
          <cell r="J1135">
            <v>51.1</v>
          </cell>
          <cell r="K1135">
            <v>55.67</v>
          </cell>
          <cell r="M1135">
            <v>1520350</v>
          </cell>
          <cell r="N1135" t="str">
            <v>VW</v>
          </cell>
          <cell r="O1135">
            <v>0</v>
          </cell>
          <cell r="P1135" t="str">
            <v>MOSEL</v>
          </cell>
          <cell r="Q1135">
            <v>3</v>
          </cell>
        </row>
        <row r="1136">
          <cell r="B1136" t="str">
            <v>F VW 01 35097</v>
          </cell>
          <cell r="C1136">
            <v>2</v>
          </cell>
          <cell r="D1136">
            <v>43249</v>
          </cell>
          <cell r="E1136">
            <v>37</v>
          </cell>
          <cell r="F1136" t="str">
            <v>D2a</v>
          </cell>
          <cell r="G1136">
            <v>25164</v>
          </cell>
          <cell r="H1136" t="str">
            <v>Magna Systems, S.A./Germany</v>
          </cell>
          <cell r="I1136" t="str">
            <v>D</v>
          </cell>
          <cell r="J1136">
            <v>51.1</v>
          </cell>
          <cell r="K1136">
            <v>64.12</v>
          </cell>
          <cell r="M1136">
            <v>1520350</v>
          </cell>
          <cell r="N1136" t="str">
            <v>VW</v>
          </cell>
          <cell r="O1136">
            <v>0</v>
          </cell>
          <cell r="P1136" t="str">
            <v>BRATISLAVA</v>
          </cell>
          <cell r="Q1136">
            <v>3</v>
          </cell>
        </row>
        <row r="1137">
          <cell r="B1137" t="str">
            <v>F VW 01 35097</v>
          </cell>
          <cell r="C1137">
            <v>2</v>
          </cell>
          <cell r="D1137">
            <v>43249</v>
          </cell>
          <cell r="E1137">
            <v>46</v>
          </cell>
          <cell r="F1137" t="str">
            <v>D2a</v>
          </cell>
          <cell r="G1137">
            <v>95778</v>
          </cell>
          <cell r="H1137" t="str">
            <v>Magna Systems, S.A./Germany</v>
          </cell>
          <cell r="I1137" t="str">
            <v>D</v>
          </cell>
          <cell r="J1137">
            <v>51.1</v>
          </cell>
          <cell r="K1137">
            <v>64.12</v>
          </cell>
          <cell r="M1137">
            <v>1520350</v>
          </cell>
          <cell r="N1137" t="str">
            <v>VW</v>
          </cell>
          <cell r="O1137">
            <v>0</v>
          </cell>
          <cell r="P1137" t="str">
            <v>VW BRUXELLES BRUESS</v>
          </cell>
          <cell r="Q1137">
            <v>3</v>
          </cell>
        </row>
        <row r="1138">
          <cell r="B1138" t="str">
            <v>F VW 01 35097</v>
          </cell>
          <cell r="C1138">
            <v>2</v>
          </cell>
          <cell r="D1138">
            <v>43249</v>
          </cell>
          <cell r="E1138">
            <v>68</v>
          </cell>
          <cell r="F1138" t="str">
            <v>D2a</v>
          </cell>
          <cell r="G1138">
            <v>23177</v>
          </cell>
          <cell r="H1138" t="str">
            <v>Magna Systems, S.A./Germany</v>
          </cell>
          <cell r="I1138" t="str">
            <v>D</v>
          </cell>
          <cell r="J1138">
            <v>51.1</v>
          </cell>
          <cell r="K1138">
            <v>64.12</v>
          </cell>
          <cell r="M1138">
            <v>1520350</v>
          </cell>
          <cell r="N1138" t="str">
            <v>VW</v>
          </cell>
          <cell r="O1138">
            <v>0</v>
          </cell>
          <cell r="P1138" t="str">
            <v>UITENHAGE</v>
          </cell>
          <cell r="Q1138">
            <v>3</v>
          </cell>
        </row>
        <row r="1139">
          <cell r="B1139" t="str">
            <v>F VW 01 35097</v>
          </cell>
          <cell r="C1139">
            <v>3</v>
          </cell>
          <cell r="D1139">
            <v>159</v>
          </cell>
          <cell r="E1139">
            <v>11</v>
          </cell>
          <cell r="F1139" t="str">
            <v>D2a</v>
          </cell>
          <cell r="G1139">
            <v>13734</v>
          </cell>
          <cell r="H1139" t="str">
            <v>MAGNA EMFISINT/</v>
          </cell>
          <cell r="I1139" t="str">
            <v>E</v>
          </cell>
          <cell r="M1139">
            <v>0</v>
          </cell>
          <cell r="N1139" t="str">
            <v>ST</v>
          </cell>
          <cell r="O1139">
            <v>0</v>
          </cell>
          <cell r="P1139" t="str">
            <v>WOLFSBURG</v>
          </cell>
          <cell r="Q1139">
            <v>3</v>
          </cell>
        </row>
        <row r="1140">
          <cell r="B1140" t="str">
            <v>F VW 01 35097</v>
          </cell>
          <cell r="C1140">
            <v>3</v>
          </cell>
          <cell r="D1140">
            <v>159</v>
          </cell>
          <cell r="E1140">
            <v>28</v>
          </cell>
          <cell r="F1140" t="str">
            <v>D2a</v>
          </cell>
          <cell r="G1140">
            <v>1932</v>
          </cell>
          <cell r="H1140" t="str">
            <v>MAGNA EMFISINT/</v>
          </cell>
          <cell r="I1140" t="str">
            <v>E</v>
          </cell>
          <cell r="M1140">
            <v>0</v>
          </cell>
          <cell r="N1140" t="str">
            <v>ST</v>
          </cell>
          <cell r="O1140">
            <v>0</v>
          </cell>
          <cell r="P1140" t="str">
            <v>MOSEL</v>
          </cell>
          <cell r="Q1140">
            <v>3</v>
          </cell>
        </row>
        <row r="1141">
          <cell r="B1141" t="str">
            <v>F VW 01 35097</v>
          </cell>
          <cell r="C1141">
            <v>3</v>
          </cell>
          <cell r="D1141">
            <v>159</v>
          </cell>
          <cell r="E1141">
            <v>37</v>
          </cell>
          <cell r="F1141" t="str">
            <v>D2a</v>
          </cell>
          <cell r="G1141">
            <v>1756</v>
          </cell>
          <cell r="H1141" t="str">
            <v>MAGNA EMFISINT/</v>
          </cell>
          <cell r="I1141" t="str">
            <v>E</v>
          </cell>
          <cell r="M1141">
            <v>0</v>
          </cell>
          <cell r="N1141" t="str">
            <v>ST</v>
          </cell>
          <cell r="O1141">
            <v>0</v>
          </cell>
          <cell r="P1141" t="str">
            <v>BRATISLAVA</v>
          </cell>
          <cell r="Q1141">
            <v>3</v>
          </cell>
        </row>
        <row r="1142">
          <cell r="B1142" t="str">
            <v>F VW 01 35097</v>
          </cell>
          <cell r="C1142">
            <v>3</v>
          </cell>
          <cell r="D1142">
            <v>159</v>
          </cell>
          <cell r="E1142">
            <v>46</v>
          </cell>
          <cell r="F1142" t="str">
            <v>D2a</v>
          </cell>
          <cell r="G1142">
            <v>6682</v>
          </cell>
          <cell r="H1142" t="str">
            <v>MAGNA EMFISINT/</v>
          </cell>
          <cell r="I1142" t="str">
            <v>E</v>
          </cell>
          <cell r="M1142">
            <v>0</v>
          </cell>
          <cell r="N1142" t="str">
            <v>ST</v>
          </cell>
          <cell r="O1142">
            <v>0</v>
          </cell>
          <cell r="P1142" t="str">
            <v>VW BRUXELLES BRUESS</v>
          </cell>
          <cell r="Q1142">
            <v>3</v>
          </cell>
        </row>
        <row r="1143">
          <cell r="B1143" t="str">
            <v>F VW 01 35097</v>
          </cell>
          <cell r="C1143">
            <v>3</v>
          </cell>
          <cell r="D1143">
            <v>159</v>
          </cell>
          <cell r="E1143">
            <v>68</v>
          </cell>
          <cell r="F1143" t="str">
            <v>D2a</v>
          </cell>
          <cell r="G1143">
            <v>1617</v>
          </cell>
          <cell r="H1143" t="str">
            <v>MAGNA EMFISINT/</v>
          </cell>
          <cell r="I1143" t="str">
            <v>E</v>
          </cell>
          <cell r="M1143">
            <v>0</v>
          </cell>
          <cell r="N1143" t="str">
            <v>ST</v>
          </cell>
          <cell r="O1143">
            <v>0</v>
          </cell>
          <cell r="P1143" t="str">
            <v>UITENHAGE</v>
          </cell>
          <cell r="Q1143">
            <v>3</v>
          </cell>
        </row>
        <row r="1144">
          <cell r="B1144" t="str">
            <v>F VW 01 35097</v>
          </cell>
          <cell r="C1144">
            <v>3</v>
          </cell>
          <cell r="D1144">
            <v>1462</v>
          </cell>
          <cell r="E1144">
            <v>11</v>
          </cell>
          <cell r="F1144" t="str">
            <v>D2a</v>
          </cell>
          <cell r="G1144">
            <v>13734</v>
          </cell>
          <cell r="H1144" t="str">
            <v>GRUPO ANTOLIN VOSGES/</v>
          </cell>
          <cell r="I1144" t="str">
            <v>F</v>
          </cell>
          <cell r="M1144">
            <v>0</v>
          </cell>
          <cell r="N1144" t="str">
            <v>BX</v>
          </cell>
          <cell r="O1144">
            <v>0</v>
          </cell>
          <cell r="P1144" t="str">
            <v>WOLFSBURG</v>
          </cell>
          <cell r="Q1144">
            <v>3</v>
          </cell>
        </row>
        <row r="1145">
          <cell r="B1145" t="str">
            <v>F VW 01 35097</v>
          </cell>
          <cell r="C1145">
            <v>3</v>
          </cell>
          <cell r="D1145">
            <v>1462</v>
          </cell>
          <cell r="E1145">
            <v>28</v>
          </cell>
          <cell r="F1145" t="str">
            <v>D2a</v>
          </cell>
          <cell r="G1145">
            <v>1932</v>
          </cell>
          <cell r="H1145" t="str">
            <v>GRUPO ANTOLIN VOSGES/</v>
          </cell>
          <cell r="I1145" t="str">
            <v>F</v>
          </cell>
          <cell r="M1145">
            <v>0</v>
          </cell>
          <cell r="N1145" t="str">
            <v>BX</v>
          </cell>
          <cell r="O1145">
            <v>0</v>
          </cell>
          <cell r="P1145" t="str">
            <v>MOSEL</v>
          </cell>
          <cell r="Q1145">
            <v>3</v>
          </cell>
        </row>
        <row r="1146">
          <cell r="B1146" t="str">
            <v>F VW 01 35097</v>
          </cell>
          <cell r="C1146">
            <v>3</v>
          </cell>
          <cell r="D1146">
            <v>1462</v>
          </cell>
          <cell r="E1146">
            <v>37</v>
          </cell>
          <cell r="F1146" t="str">
            <v>D2a</v>
          </cell>
          <cell r="G1146">
            <v>1756</v>
          </cell>
          <cell r="H1146" t="str">
            <v>GRUPO ANTOLIN VOSGES/</v>
          </cell>
          <cell r="I1146" t="str">
            <v>F</v>
          </cell>
          <cell r="M1146">
            <v>0</v>
          </cell>
          <cell r="N1146" t="str">
            <v>BX</v>
          </cell>
          <cell r="O1146">
            <v>0</v>
          </cell>
          <cell r="P1146" t="str">
            <v>BRATISLAVA</v>
          </cell>
          <cell r="Q1146">
            <v>3</v>
          </cell>
        </row>
        <row r="1147">
          <cell r="B1147" t="str">
            <v>F VW 01 35097</v>
          </cell>
          <cell r="C1147">
            <v>3</v>
          </cell>
          <cell r="D1147">
            <v>1462</v>
          </cell>
          <cell r="E1147">
            <v>46</v>
          </cell>
          <cell r="F1147" t="str">
            <v>D2a</v>
          </cell>
          <cell r="G1147">
            <v>6682</v>
          </cell>
          <cell r="H1147" t="str">
            <v>GRUPO ANTOLIN VOSGES/</v>
          </cell>
          <cell r="I1147" t="str">
            <v>F</v>
          </cell>
          <cell r="M1147">
            <v>0</v>
          </cell>
          <cell r="N1147" t="str">
            <v>BX</v>
          </cell>
          <cell r="O1147">
            <v>0</v>
          </cell>
          <cell r="P1147" t="str">
            <v>VW BRUXELLES BRUESS</v>
          </cell>
          <cell r="Q1147">
            <v>3</v>
          </cell>
        </row>
        <row r="1148">
          <cell r="B1148" t="str">
            <v>F VW 01 35097</v>
          </cell>
          <cell r="C1148">
            <v>3</v>
          </cell>
          <cell r="D1148">
            <v>1462</v>
          </cell>
          <cell r="E1148">
            <v>68</v>
          </cell>
          <cell r="F1148" t="str">
            <v>D2a</v>
          </cell>
          <cell r="G1148">
            <v>1617</v>
          </cell>
          <cell r="H1148" t="str">
            <v>GRUPO ANTOLIN VOSGES/</v>
          </cell>
          <cell r="I1148" t="str">
            <v>F</v>
          </cell>
          <cell r="M1148">
            <v>0</v>
          </cell>
          <cell r="N1148" t="str">
            <v>BX</v>
          </cell>
          <cell r="O1148">
            <v>0</v>
          </cell>
          <cell r="P1148" t="str">
            <v>UITENHAGE</v>
          </cell>
          <cell r="Q1148">
            <v>3</v>
          </cell>
        </row>
        <row r="1149">
          <cell r="B1149" t="str">
            <v>F VW 01 35097</v>
          </cell>
          <cell r="C1149">
            <v>3</v>
          </cell>
          <cell r="D1149">
            <v>2261</v>
          </cell>
          <cell r="E1149">
            <v>11</v>
          </cell>
          <cell r="F1149" t="str">
            <v>D2a</v>
          </cell>
          <cell r="G1149">
            <v>13734</v>
          </cell>
          <cell r="H1149" t="str">
            <v>Intier Automotive Eybl GmbH/</v>
          </cell>
          <cell r="I1149" t="str">
            <v>A</v>
          </cell>
          <cell r="M1149">
            <v>0</v>
          </cell>
          <cell r="N1149" t="str">
            <v>VW</v>
          </cell>
          <cell r="O1149">
            <v>0</v>
          </cell>
          <cell r="P1149" t="str">
            <v>WOLFSBURG</v>
          </cell>
          <cell r="Q1149">
            <v>3</v>
          </cell>
        </row>
        <row r="1150">
          <cell r="B1150" t="str">
            <v>F VW 01 35097</v>
          </cell>
          <cell r="C1150">
            <v>3</v>
          </cell>
          <cell r="D1150">
            <v>2261</v>
          </cell>
          <cell r="E1150">
            <v>28</v>
          </cell>
          <cell r="F1150" t="str">
            <v>D2a</v>
          </cell>
          <cell r="G1150">
            <v>1932</v>
          </cell>
          <cell r="H1150" t="str">
            <v>Intier Automotive Eybl GmbH/</v>
          </cell>
          <cell r="I1150" t="str">
            <v>A</v>
          </cell>
          <cell r="M1150">
            <v>0</v>
          </cell>
          <cell r="N1150" t="str">
            <v>VW</v>
          </cell>
          <cell r="O1150">
            <v>0</v>
          </cell>
          <cell r="P1150" t="str">
            <v>MOSEL</v>
          </cell>
          <cell r="Q1150">
            <v>3</v>
          </cell>
        </row>
        <row r="1151">
          <cell r="B1151" t="str">
            <v>F VW 01 35097</v>
          </cell>
          <cell r="C1151">
            <v>3</v>
          </cell>
          <cell r="D1151">
            <v>2261</v>
          </cell>
          <cell r="E1151">
            <v>37</v>
          </cell>
          <cell r="F1151" t="str">
            <v>D2a</v>
          </cell>
          <cell r="G1151">
            <v>1756</v>
          </cell>
          <cell r="H1151" t="str">
            <v>Intier Automotive Eybl GmbH/</v>
          </cell>
          <cell r="I1151" t="str">
            <v>A</v>
          </cell>
          <cell r="M1151">
            <v>0</v>
          </cell>
          <cell r="N1151" t="str">
            <v>VW</v>
          </cell>
          <cell r="O1151">
            <v>0</v>
          </cell>
          <cell r="P1151" t="str">
            <v>BRATISLAVA</v>
          </cell>
          <cell r="Q1151">
            <v>3</v>
          </cell>
        </row>
        <row r="1152">
          <cell r="B1152" t="str">
            <v>F VW 01 35097</v>
          </cell>
          <cell r="C1152">
            <v>3</v>
          </cell>
          <cell r="D1152">
            <v>2261</v>
          </cell>
          <cell r="E1152">
            <v>46</v>
          </cell>
          <cell r="F1152" t="str">
            <v>D2a</v>
          </cell>
          <cell r="G1152">
            <v>6682</v>
          </cell>
          <cell r="H1152" t="str">
            <v>Intier Automotive Eybl GmbH/</v>
          </cell>
          <cell r="I1152" t="str">
            <v>A</v>
          </cell>
          <cell r="M1152">
            <v>0</v>
          </cell>
          <cell r="N1152" t="str">
            <v>VW</v>
          </cell>
          <cell r="O1152">
            <v>0</v>
          </cell>
          <cell r="P1152" t="str">
            <v>VW BRUXELLES BRUESS</v>
          </cell>
          <cell r="Q1152">
            <v>3</v>
          </cell>
        </row>
        <row r="1153">
          <cell r="B1153" t="str">
            <v>F VW 01 35097</v>
          </cell>
          <cell r="C1153">
            <v>3</v>
          </cell>
          <cell r="D1153">
            <v>2261</v>
          </cell>
          <cell r="E1153">
            <v>68</v>
          </cell>
          <cell r="F1153" t="str">
            <v>D2a</v>
          </cell>
          <cell r="G1153">
            <v>1617</v>
          </cell>
          <cell r="H1153" t="str">
            <v>Intier Automotive Eybl GmbH/</v>
          </cell>
          <cell r="I1153" t="str">
            <v>A</v>
          </cell>
          <cell r="M1153">
            <v>0</v>
          </cell>
          <cell r="N1153" t="str">
            <v>VW</v>
          </cell>
          <cell r="O1153">
            <v>0</v>
          </cell>
          <cell r="P1153" t="str">
            <v>UITENHAGE</v>
          </cell>
          <cell r="Q1153">
            <v>3</v>
          </cell>
        </row>
        <row r="1154">
          <cell r="B1154" t="str">
            <v>F VW 01 35097</v>
          </cell>
          <cell r="C1154">
            <v>3</v>
          </cell>
          <cell r="D1154">
            <v>2609</v>
          </cell>
          <cell r="E1154">
            <v>11</v>
          </cell>
          <cell r="F1154" t="str">
            <v>D2a</v>
          </cell>
          <cell r="G1154">
            <v>13734</v>
          </cell>
          <cell r="H1154" t="str">
            <v>Lear Corp - Automotive Industries/</v>
          </cell>
          <cell r="I1154" t="str">
            <v>GB</v>
          </cell>
          <cell r="M1154">
            <v>0</v>
          </cell>
          <cell r="N1154" t="str">
            <v>RR</v>
          </cell>
          <cell r="O1154">
            <v>0</v>
          </cell>
          <cell r="P1154" t="str">
            <v>WOLFSBURG</v>
          </cell>
          <cell r="Q1154">
            <v>3</v>
          </cell>
        </row>
        <row r="1155">
          <cell r="B1155" t="str">
            <v>F VW 01 35097</v>
          </cell>
          <cell r="C1155">
            <v>3</v>
          </cell>
          <cell r="D1155">
            <v>2609</v>
          </cell>
          <cell r="E1155">
            <v>28</v>
          </cell>
          <cell r="F1155" t="str">
            <v>D2a</v>
          </cell>
          <cell r="G1155">
            <v>1932</v>
          </cell>
          <cell r="H1155" t="str">
            <v>Lear Corp - Automotive Industries/</v>
          </cell>
          <cell r="I1155" t="str">
            <v>GB</v>
          </cell>
          <cell r="M1155">
            <v>0</v>
          </cell>
          <cell r="N1155" t="str">
            <v>RR</v>
          </cell>
          <cell r="O1155">
            <v>0</v>
          </cell>
          <cell r="P1155" t="str">
            <v>MOSEL</v>
          </cell>
          <cell r="Q1155">
            <v>3</v>
          </cell>
        </row>
        <row r="1156">
          <cell r="B1156" t="str">
            <v>F VW 01 35097</v>
          </cell>
          <cell r="C1156">
            <v>3</v>
          </cell>
          <cell r="D1156">
            <v>2609</v>
          </cell>
          <cell r="E1156">
            <v>37</v>
          </cell>
          <cell r="F1156" t="str">
            <v>D2a</v>
          </cell>
          <cell r="G1156">
            <v>1756</v>
          </cell>
          <cell r="H1156" t="str">
            <v>Lear Corp - Automotive Industries/</v>
          </cell>
          <cell r="I1156" t="str">
            <v>GB</v>
          </cell>
          <cell r="M1156">
            <v>0</v>
          </cell>
          <cell r="N1156" t="str">
            <v>RR</v>
          </cell>
          <cell r="O1156">
            <v>0</v>
          </cell>
          <cell r="P1156" t="str">
            <v>BRATISLAVA</v>
          </cell>
          <cell r="Q1156">
            <v>3</v>
          </cell>
        </row>
        <row r="1157">
          <cell r="B1157" t="str">
            <v>F VW 01 35097</v>
          </cell>
          <cell r="C1157">
            <v>3</v>
          </cell>
          <cell r="D1157">
            <v>2609</v>
          </cell>
          <cell r="E1157">
            <v>46</v>
          </cell>
          <cell r="F1157" t="str">
            <v>D2a</v>
          </cell>
          <cell r="G1157">
            <v>6682</v>
          </cell>
          <cell r="H1157" t="str">
            <v>Lear Corp - Automotive Industries/</v>
          </cell>
          <cell r="I1157" t="str">
            <v>GB</v>
          </cell>
          <cell r="M1157">
            <v>0</v>
          </cell>
          <cell r="N1157" t="str">
            <v>RR</v>
          </cell>
          <cell r="O1157">
            <v>0</v>
          </cell>
          <cell r="P1157" t="str">
            <v>VW BRUXELLES BRUESS</v>
          </cell>
          <cell r="Q1157">
            <v>3</v>
          </cell>
        </row>
        <row r="1158">
          <cell r="B1158" t="str">
            <v>F VW 01 35097</v>
          </cell>
          <cell r="C1158">
            <v>3</v>
          </cell>
          <cell r="D1158">
            <v>2609</v>
          </cell>
          <cell r="E1158">
            <v>68</v>
          </cell>
          <cell r="F1158" t="str">
            <v>D2a</v>
          </cell>
          <cell r="G1158">
            <v>1617</v>
          </cell>
          <cell r="H1158" t="str">
            <v>Lear Corp - Automotive Industries/</v>
          </cell>
          <cell r="I1158" t="str">
            <v>GB</v>
          </cell>
          <cell r="M1158">
            <v>0</v>
          </cell>
          <cell r="N1158" t="str">
            <v>RR</v>
          </cell>
          <cell r="O1158">
            <v>0</v>
          </cell>
          <cell r="P1158" t="str">
            <v>UITENHAGE</v>
          </cell>
          <cell r="Q1158">
            <v>3</v>
          </cell>
        </row>
        <row r="1159">
          <cell r="B1159" t="str">
            <v>F VW 01 35097</v>
          </cell>
          <cell r="C1159">
            <v>3</v>
          </cell>
          <cell r="D1159">
            <v>2979</v>
          </cell>
          <cell r="E1159">
            <v>11</v>
          </cell>
          <cell r="F1159" t="str">
            <v>D2a</v>
          </cell>
          <cell r="G1159">
            <v>13734</v>
          </cell>
          <cell r="H1159" t="str">
            <v>Lear Corporation/Prestice</v>
          </cell>
          <cell r="I1159" t="str">
            <v>D</v>
          </cell>
          <cell r="J1159">
            <v>38.5</v>
          </cell>
          <cell r="K1159">
            <v>41.552999999999997</v>
          </cell>
          <cell r="M1159">
            <v>535500</v>
          </cell>
          <cell r="N1159" t="str">
            <v>VW</v>
          </cell>
          <cell r="O1159">
            <v>0</v>
          </cell>
          <cell r="P1159" t="str">
            <v>WOLFSBURG</v>
          </cell>
          <cell r="Q1159">
            <v>3</v>
          </cell>
        </row>
        <row r="1160">
          <cell r="B1160" t="str">
            <v>F VW 01 35097</v>
          </cell>
          <cell r="C1160">
            <v>3</v>
          </cell>
          <cell r="D1160">
            <v>2979</v>
          </cell>
          <cell r="E1160">
            <v>28</v>
          </cell>
          <cell r="F1160" t="str">
            <v>D2a</v>
          </cell>
          <cell r="G1160">
            <v>1932</v>
          </cell>
          <cell r="H1160" t="str">
            <v>Lear Corporation/Prestice</v>
          </cell>
          <cell r="I1160" t="str">
            <v>D</v>
          </cell>
          <cell r="J1160">
            <v>38.5</v>
          </cell>
          <cell r="K1160">
            <v>41.344000000000001</v>
          </cell>
          <cell r="M1160">
            <v>535500</v>
          </cell>
          <cell r="N1160" t="str">
            <v>VW</v>
          </cell>
          <cell r="O1160">
            <v>0</v>
          </cell>
          <cell r="P1160" t="str">
            <v>MOSEL</v>
          </cell>
          <cell r="Q1160">
            <v>3</v>
          </cell>
        </row>
        <row r="1161">
          <cell r="B1161" t="str">
            <v>F VW 01 35097</v>
          </cell>
          <cell r="C1161">
            <v>3</v>
          </cell>
          <cell r="D1161">
            <v>2979</v>
          </cell>
          <cell r="E1161">
            <v>37</v>
          </cell>
          <cell r="F1161" t="str">
            <v>D2a</v>
          </cell>
          <cell r="G1161">
            <v>1756</v>
          </cell>
          <cell r="H1161" t="str">
            <v>Lear Corporation/Prestice</v>
          </cell>
          <cell r="I1161" t="str">
            <v>D</v>
          </cell>
          <cell r="J1161">
            <v>38.5</v>
          </cell>
          <cell r="K1161">
            <v>41.936999999999998</v>
          </cell>
          <cell r="M1161">
            <v>535500</v>
          </cell>
          <cell r="N1161" t="str">
            <v>VW</v>
          </cell>
          <cell r="O1161">
            <v>0</v>
          </cell>
          <cell r="P1161" t="str">
            <v>BRATISLAVA</v>
          </cell>
          <cell r="Q1161">
            <v>3</v>
          </cell>
        </row>
        <row r="1162">
          <cell r="B1162" t="str">
            <v>F VW 01 35097</v>
          </cell>
          <cell r="C1162">
            <v>3</v>
          </cell>
          <cell r="D1162">
            <v>2979</v>
          </cell>
          <cell r="E1162">
            <v>46</v>
          </cell>
          <cell r="F1162" t="str">
            <v>D2a</v>
          </cell>
          <cell r="G1162">
            <v>6682</v>
          </cell>
          <cell r="H1162" t="str">
            <v>Lear Corporation/Prestice</v>
          </cell>
          <cell r="I1162" t="str">
            <v>D</v>
          </cell>
          <cell r="J1162">
            <v>38.5</v>
          </cell>
          <cell r="K1162">
            <v>42.793999999999997</v>
          </cell>
          <cell r="M1162">
            <v>535500</v>
          </cell>
          <cell r="N1162" t="str">
            <v>VW</v>
          </cell>
          <cell r="O1162">
            <v>0</v>
          </cell>
          <cell r="P1162" t="str">
            <v>VW BRUXELLES BRUESS</v>
          </cell>
          <cell r="Q1162">
            <v>3</v>
          </cell>
        </row>
        <row r="1163">
          <cell r="B1163" t="str">
            <v>F VW 01 35097</v>
          </cell>
          <cell r="C1163">
            <v>3</v>
          </cell>
          <cell r="D1163">
            <v>2979</v>
          </cell>
          <cell r="E1163">
            <v>68</v>
          </cell>
          <cell r="F1163" t="str">
            <v>D2a</v>
          </cell>
          <cell r="G1163">
            <v>1617</v>
          </cell>
          <cell r="H1163" t="str">
            <v>Lear Corporation/Prestice</v>
          </cell>
          <cell r="I1163" t="str">
            <v>D</v>
          </cell>
          <cell r="J1163">
            <v>38.5</v>
          </cell>
          <cell r="K1163">
            <v>41.552999999999997</v>
          </cell>
          <cell r="M1163">
            <v>535500</v>
          </cell>
          <cell r="N1163" t="str">
            <v>VW</v>
          </cell>
          <cell r="O1163">
            <v>0</v>
          </cell>
          <cell r="P1163" t="str">
            <v>UITENHAGE</v>
          </cell>
          <cell r="Q1163">
            <v>3</v>
          </cell>
        </row>
        <row r="1164">
          <cell r="B1164" t="str">
            <v>F VW 01 35097</v>
          </cell>
          <cell r="C1164">
            <v>3</v>
          </cell>
          <cell r="D1164">
            <v>11330</v>
          </cell>
          <cell r="E1164">
            <v>11</v>
          </cell>
          <cell r="F1164" t="str">
            <v>D2a</v>
          </cell>
          <cell r="G1164">
            <v>13734</v>
          </cell>
          <cell r="H1164" t="str">
            <v>FORMTAP/</v>
          </cell>
          <cell r="I1164" t="str">
            <v>BR</v>
          </cell>
          <cell r="M1164">
            <v>0</v>
          </cell>
          <cell r="N1164" t="str">
            <v>BR</v>
          </cell>
          <cell r="O1164">
            <v>0</v>
          </cell>
          <cell r="P1164" t="str">
            <v>WOLFSBURG</v>
          </cell>
          <cell r="Q1164">
            <v>3</v>
          </cell>
        </row>
        <row r="1165">
          <cell r="B1165" t="str">
            <v>F VW 01 35097</v>
          </cell>
          <cell r="C1165">
            <v>3</v>
          </cell>
          <cell r="D1165">
            <v>11330</v>
          </cell>
          <cell r="E1165">
            <v>28</v>
          </cell>
          <cell r="F1165" t="str">
            <v>D2a</v>
          </cell>
          <cell r="G1165">
            <v>1932</v>
          </cell>
          <cell r="H1165" t="str">
            <v>FORMTAP/</v>
          </cell>
          <cell r="I1165" t="str">
            <v>BR</v>
          </cell>
          <cell r="M1165">
            <v>0</v>
          </cell>
          <cell r="N1165" t="str">
            <v>BR</v>
          </cell>
          <cell r="O1165">
            <v>0</v>
          </cell>
          <cell r="P1165" t="str">
            <v>MOSEL</v>
          </cell>
          <cell r="Q1165">
            <v>3</v>
          </cell>
        </row>
        <row r="1166">
          <cell r="B1166" t="str">
            <v>F VW 01 35097</v>
          </cell>
          <cell r="C1166">
            <v>3</v>
          </cell>
          <cell r="D1166">
            <v>11330</v>
          </cell>
          <cell r="E1166">
            <v>37</v>
          </cell>
          <cell r="F1166" t="str">
            <v>D2a</v>
          </cell>
          <cell r="G1166">
            <v>1756</v>
          </cell>
          <cell r="H1166" t="str">
            <v>FORMTAP/</v>
          </cell>
          <cell r="I1166" t="str">
            <v>BR</v>
          </cell>
          <cell r="M1166">
            <v>0</v>
          </cell>
          <cell r="N1166" t="str">
            <v>BR</v>
          </cell>
          <cell r="O1166">
            <v>0</v>
          </cell>
          <cell r="P1166" t="str">
            <v>BRATISLAVA</v>
          </cell>
          <cell r="Q1166">
            <v>3</v>
          </cell>
        </row>
        <row r="1167">
          <cell r="B1167" t="str">
            <v>F VW 01 35097</v>
          </cell>
          <cell r="C1167">
            <v>3</v>
          </cell>
          <cell r="D1167">
            <v>11330</v>
          </cell>
          <cell r="E1167">
            <v>46</v>
          </cell>
          <cell r="F1167" t="str">
            <v>D2a</v>
          </cell>
          <cell r="G1167">
            <v>6682</v>
          </cell>
          <cell r="H1167" t="str">
            <v>FORMTAP/</v>
          </cell>
          <cell r="I1167" t="str">
            <v>BR</v>
          </cell>
          <cell r="M1167">
            <v>0</v>
          </cell>
          <cell r="N1167" t="str">
            <v>BR</v>
          </cell>
          <cell r="O1167">
            <v>0</v>
          </cell>
          <cell r="P1167" t="str">
            <v>VW BRUXELLES BRUESS</v>
          </cell>
          <cell r="Q1167">
            <v>3</v>
          </cell>
        </row>
        <row r="1168">
          <cell r="B1168" t="str">
            <v>F VW 01 35097</v>
          </cell>
          <cell r="C1168">
            <v>3</v>
          </cell>
          <cell r="D1168">
            <v>11330</v>
          </cell>
          <cell r="E1168">
            <v>68</v>
          </cell>
          <cell r="F1168" t="str">
            <v>D2a</v>
          </cell>
          <cell r="G1168">
            <v>1617</v>
          </cell>
          <cell r="H1168" t="str">
            <v>FORMTAP/</v>
          </cell>
          <cell r="I1168" t="str">
            <v>BR</v>
          </cell>
          <cell r="M1168">
            <v>0</v>
          </cell>
          <cell r="N1168" t="str">
            <v>BR</v>
          </cell>
          <cell r="O1168">
            <v>0</v>
          </cell>
          <cell r="P1168" t="str">
            <v>UITENHAGE</v>
          </cell>
          <cell r="Q1168">
            <v>3</v>
          </cell>
        </row>
        <row r="1169">
          <cell r="B1169" t="str">
            <v>F VW 01 35097</v>
          </cell>
          <cell r="C1169">
            <v>3</v>
          </cell>
          <cell r="D1169">
            <v>13030</v>
          </cell>
          <cell r="E1169">
            <v>11</v>
          </cell>
          <cell r="F1169" t="str">
            <v>D2a</v>
          </cell>
          <cell r="G1169">
            <v>13734</v>
          </cell>
          <cell r="H1169" t="str">
            <v>Findlay Ind. GmbH/Tomaszow PL</v>
          </cell>
          <cell r="I1169" t="str">
            <v>D</v>
          </cell>
          <cell r="J1169">
            <v>32.659999999999997</v>
          </cell>
          <cell r="K1169">
            <v>37.720999999999997</v>
          </cell>
          <cell r="M1169">
            <v>1110000</v>
          </cell>
          <cell r="N1169" t="str">
            <v>VW</v>
          </cell>
          <cell r="O1169">
            <v>0</v>
          </cell>
          <cell r="P1169" t="str">
            <v>WOLFSBURG</v>
          </cell>
          <cell r="Q1169">
            <v>3</v>
          </cell>
        </row>
        <row r="1170">
          <cell r="B1170" t="str">
            <v>F VW 01 35097</v>
          </cell>
          <cell r="C1170">
            <v>3</v>
          </cell>
          <cell r="D1170">
            <v>13030</v>
          </cell>
          <cell r="E1170">
            <v>28</v>
          </cell>
          <cell r="F1170" t="str">
            <v>D2a</v>
          </cell>
          <cell r="G1170">
            <v>1932</v>
          </cell>
          <cell r="H1170" t="str">
            <v>Findlay Ind. GmbH/Tomaszow PL</v>
          </cell>
          <cell r="I1170" t="str">
            <v>D</v>
          </cell>
          <cell r="J1170">
            <v>32.659999999999997</v>
          </cell>
          <cell r="K1170">
            <v>37.616</v>
          </cell>
          <cell r="M1170">
            <v>1110000</v>
          </cell>
          <cell r="N1170" t="str">
            <v>VW</v>
          </cell>
          <cell r="O1170">
            <v>0</v>
          </cell>
          <cell r="P1170" t="str">
            <v>MOSEL</v>
          </cell>
          <cell r="Q1170">
            <v>3</v>
          </cell>
        </row>
        <row r="1171">
          <cell r="B1171" t="str">
            <v>F VW 01 35097</v>
          </cell>
          <cell r="C1171">
            <v>3</v>
          </cell>
          <cell r="D1171">
            <v>13030</v>
          </cell>
          <cell r="E1171">
            <v>37</v>
          </cell>
          <cell r="F1171" t="str">
            <v>D2a</v>
          </cell>
          <cell r="G1171">
            <v>1756</v>
          </cell>
          <cell r="H1171" t="str">
            <v>Findlay Ind. GmbH/Tomaszow PL</v>
          </cell>
          <cell r="I1171" t="str">
            <v>D</v>
          </cell>
          <cell r="J1171">
            <v>32.659999999999997</v>
          </cell>
          <cell r="K1171">
            <v>37.5</v>
          </cell>
          <cell r="M1171">
            <v>1110000</v>
          </cell>
          <cell r="N1171" t="str">
            <v>VW</v>
          </cell>
          <cell r="O1171">
            <v>0</v>
          </cell>
          <cell r="P1171" t="str">
            <v>BRATISLAVA</v>
          </cell>
          <cell r="Q1171">
            <v>3</v>
          </cell>
        </row>
        <row r="1172">
          <cell r="B1172" t="str">
            <v>F VW 01 35097</v>
          </cell>
          <cell r="C1172">
            <v>3</v>
          </cell>
          <cell r="D1172">
            <v>13030</v>
          </cell>
          <cell r="E1172">
            <v>46</v>
          </cell>
          <cell r="F1172" t="str">
            <v>D2a</v>
          </cell>
          <cell r="G1172">
            <v>6682</v>
          </cell>
          <cell r="H1172" t="str">
            <v>Findlay Ind. GmbH/Tomaszow PL</v>
          </cell>
          <cell r="I1172" t="str">
            <v>D</v>
          </cell>
          <cell r="J1172">
            <v>32.659999999999997</v>
          </cell>
          <cell r="K1172">
            <v>40.311999999999998</v>
          </cell>
          <cell r="M1172">
            <v>1110000</v>
          </cell>
          <cell r="N1172" t="str">
            <v>VW</v>
          </cell>
          <cell r="O1172">
            <v>0</v>
          </cell>
          <cell r="P1172" t="str">
            <v>VW BRUXELLES BRUESS</v>
          </cell>
          <cell r="Q1172">
            <v>3</v>
          </cell>
        </row>
        <row r="1173">
          <cell r="B1173" t="str">
            <v>F VW 01 35097</v>
          </cell>
          <cell r="C1173">
            <v>3</v>
          </cell>
          <cell r="D1173">
            <v>13030</v>
          </cell>
          <cell r="E1173">
            <v>68</v>
          </cell>
          <cell r="F1173" t="str">
            <v>D2a</v>
          </cell>
          <cell r="G1173">
            <v>1617</v>
          </cell>
          <cell r="H1173" t="str">
            <v>Findlay Ind. GmbH/Tomaszow PL</v>
          </cell>
          <cell r="I1173" t="str">
            <v>D</v>
          </cell>
          <cell r="J1173">
            <v>32.659999999999997</v>
          </cell>
          <cell r="K1173">
            <v>37.720999999999997</v>
          </cell>
          <cell r="M1173">
            <v>1110000</v>
          </cell>
          <cell r="N1173" t="str">
            <v>VW</v>
          </cell>
          <cell r="O1173">
            <v>0</v>
          </cell>
          <cell r="P1173" t="str">
            <v>UITENHAGE</v>
          </cell>
          <cell r="Q1173">
            <v>3</v>
          </cell>
        </row>
        <row r="1174">
          <cell r="B1174" t="str">
            <v>F VW 01 35097</v>
          </cell>
          <cell r="C1174">
            <v>3</v>
          </cell>
          <cell r="D1174">
            <v>19964</v>
          </cell>
          <cell r="E1174">
            <v>11</v>
          </cell>
          <cell r="F1174" t="str">
            <v>D2a</v>
          </cell>
          <cell r="G1174">
            <v>13734</v>
          </cell>
          <cell r="H1174" t="str">
            <v>Martur Entegre Sünger ve Koltuk Tesisleri Sanayi Tic A.S./</v>
          </cell>
          <cell r="I1174" t="str">
            <v>TR</v>
          </cell>
          <cell r="M1174">
            <v>0</v>
          </cell>
          <cell r="N1174" t="str">
            <v>TR</v>
          </cell>
          <cell r="O1174">
            <v>0</v>
          </cell>
          <cell r="P1174" t="str">
            <v>WOLFSBURG</v>
          </cell>
          <cell r="Q1174">
            <v>3</v>
          </cell>
        </row>
        <row r="1175">
          <cell r="B1175" t="str">
            <v>F VW 01 35097</v>
          </cell>
          <cell r="C1175">
            <v>3</v>
          </cell>
          <cell r="D1175">
            <v>19964</v>
          </cell>
          <cell r="E1175">
            <v>28</v>
          </cell>
          <cell r="F1175" t="str">
            <v>D2a</v>
          </cell>
          <cell r="G1175">
            <v>1932</v>
          </cell>
          <cell r="H1175" t="str">
            <v>Martur Entegre Sünger ve Koltuk Tesisleri Sanayi Tic A.S./</v>
          </cell>
          <cell r="I1175" t="str">
            <v>TR</v>
          </cell>
          <cell r="M1175">
            <v>0</v>
          </cell>
          <cell r="N1175" t="str">
            <v>TR</v>
          </cell>
          <cell r="O1175">
            <v>0</v>
          </cell>
          <cell r="P1175" t="str">
            <v>MOSEL</v>
          </cell>
          <cell r="Q1175">
            <v>3</v>
          </cell>
        </row>
        <row r="1176">
          <cell r="B1176" t="str">
            <v>F VW 01 35097</v>
          </cell>
          <cell r="C1176">
            <v>3</v>
          </cell>
          <cell r="D1176">
            <v>19964</v>
          </cell>
          <cell r="E1176">
            <v>37</v>
          </cell>
          <cell r="F1176" t="str">
            <v>D2a</v>
          </cell>
          <cell r="G1176">
            <v>1756</v>
          </cell>
          <cell r="H1176" t="str">
            <v>Martur Entegre Sünger ve Koltuk Tesisleri Sanayi Tic A.S./</v>
          </cell>
          <cell r="I1176" t="str">
            <v>TR</v>
          </cell>
          <cell r="M1176">
            <v>0</v>
          </cell>
          <cell r="N1176" t="str">
            <v>TR</v>
          </cell>
          <cell r="O1176">
            <v>0</v>
          </cell>
          <cell r="P1176" t="str">
            <v>BRATISLAVA</v>
          </cell>
          <cell r="Q1176">
            <v>3</v>
          </cell>
        </row>
        <row r="1177">
          <cell r="B1177" t="str">
            <v>F VW 01 35097</v>
          </cell>
          <cell r="C1177">
            <v>3</v>
          </cell>
          <cell r="D1177">
            <v>19964</v>
          </cell>
          <cell r="E1177">
            <v>46</v>
          </cell>
          <cell r="F1177" t="str">
            <v>D2a</v>
          </cell>
          <cell r="G1177">
            <v>6682</v>
          </cell>
          <cell r="H1177" t="str">
            <v>Martur Entegre Sünger ve Koltuk Tesisleri Sanayi Tic A.S./</v>
          </cell>
          <cell r="I1177" t="str">
            <v>TR</v>
          </cell>
          <cell r="M1177">
            <v>0</v>
          </cell>
          <cell r="N1177" t="str">
            <v>TR</v>
          </cell>
          <cell r="O1177">
            <v>0</v>
          </cell>
          <cell r="P1177" t="str">
            <v>VW BRUXELLES BRUESS</v>
          </cell>
          <cell r="Q1177">
            <v>3</v>
          </cell>
        </row>
        <row r="1178">
          <cell r="B1178" t="str">
            <v>F VW 01 35097</v>
          </cell>
          <cell r="C1178">
            <v>3</v>
          </cell>
          <cell r="D1178">
            <v>19964</v>
          </cell>
          <cell r="E1178">
            <v>68</v>
          </cell>
          <cell r="F1178" t="str">
            <v>D2a</v>
          </cell>
          <cell r="G1178">
            <v>1617</v>
          </cell>
          <cell r="H1178" t="str">
            <v>Martur Entegre Sünger ve Koltuk Tesisleri Sanayi Tic A.S./</v>
          </cell>
          <cell r="I1178" t="str">
            <v>TR</v>
          </cell>
          <cell r="M1178">
            <v>0</v>
          </cell>
          <cell r="N1178" t="str">
            <v>TR</v>
          </cell>
          <cell r="O1178">
            <v>0</v>
          </cell>
          <cell r="P1178" t="str">
            <v>UITENHAGE</v>
          </cell>
          <cell r="Q1178">
            <v>3</v>
          </cell>
        </row>
        <row r="1179">
          <cell r="B1179" t="str">
            <v>F VW 01 35097</v>
          </cell>
          <cell r="C1179">
            <v>3</v>
          </cell>
          <cell r="D1179">
            <v>20328</v>
          </cell>
          <cell r="E1179">
            <v>11</v>
          </cell>
          <cell r="F1179" t="str">
            <v>D2a</v>
          </cell>
          <cell r="G1179">
            <v>13734</v>
          </cell>
          <cell r="H1179" t="str">
            <v>GRUPO ANTOLIN DEUTSCHLAND GMBH/GA Bohemia</v>
          </cell>
          <cell r="I1179" t="str">
            <v>D</v>
          </cell>
          <cell r="J1179">
            <v>43.48</v>
          </cell>
          <cell r="K1179">
            <v>46.603000000000002</v>
          </cell>
          <cell r="M1179">
            <v>511250</v>
          </cell>
          <cell r="N1179" t="str">
            <v>VW</v>
          </cell>
          <cell r="O1179">
            <v>0</v>
          </cell>
          <cell r="P1179" t="str">
            <v>WOLFSBURG</v>
          </cell>
          <cell r="Q1179">
            <v>3</v>
          </cell>
        </row>
        <row r="1180">
          <cell r="B1180" t="str">
            <v>F VW 01 35097</v>
          </cell>
          <cell r="C1180">
            <v>3</v>
          </cell>
          <cell r="D1180">
            <v>20328</v>
          </cell>
          <cell r="E1180">
            <v>28</v>
          </cell>
          <cell r="F1180" t="str">
            <v>D2a</v>
          </cell>
          <cell r="G1180">
            <v>1932</v>
          </cell>
          <cell r="H1180" t="str">
            <v>GRUPO ANTOLIN DEUTSCHLAND GMBH/GA Bohemia</v>
          </cell>
          <cell r="I1180" t="str">
            <v>D</v>
          </cell>
          <cell r="J1180">
            <v>43.48</v>
          </cell>
          <cell r="K1180">
            <v>46.57</v>
          </cell>
          <cell r="M1180">
            <v>511250</v>
          </cell>
          <cell r="N1180" t="str">
            <v>VW</v>
          </cell>
          <cell r="O1180">
            <v>0</v>
          </cell>
          <cell r="P1180" t="str">
            <v>MOSEL</v>
          </cell>
          <cell r="Q1180">
            <v>3</v>
          </cell>
        </row>
        <row r="1181">
          <cell r="B1181" t="str">
            <v>F VW 01 35097</v>
          </cell>
          <cell r="C1181">
            <v>3</v>
          </cell>
          <cell r="D1181">
            <v>20328</v>
          </cell>
          <cell r="E1181">
            <v>37</v>
          </cell>
          <cell r="F1181" t="str">
            <v>D2a</v>
          </cell>
          <cell r="G1181">
            <v>1756</v>
          </cell>
          <cell r="H1181" t="str">
            <v>GRUPO ANTOLIN DEUTSCHLAND GMBH/GA Bohemia</v>
          </cell>
          <cell r="I1181" t="str">
            <v>D</v>
          </cell>
          <cell r="J1181">
            <v>43.48</v>
          </cell>
          <cell r="K1181">
            <v>47.015999999999998</v>
          </cell>
          <cell r="M1181">
            <v>511250</v>
          </cell>
          <cell r="N1181" t="str">
            <v>VW</v>
          </cell>
          <cell r="O1181">
            <v>0</v>
          </cell>
          <cell r="P1181" t="str">
            <v>BRATISLAVA</v>
          </cell>
          <cell r="Q1181">
            <v>3</v>
          </cell>
        </row>
        <row r="1182">
          <cell r="B1182" t="str">
            <v>F VW 01 35097</v>
          </cell>
          <cell r="C1182">
            <v>3</v>
          </cell>
          <cell r="D1182">
            <v>20328</v>
          </cell>
          <cell r="E1182">
            <v>46</v>
          </cell>
          <cell r="F1182" t="str">
            <v>D2a</v>
          </cell>
          <cell r="G1182">
            <v>6682</v>
          </cell>
          <cell r="H1182" t="str">
            <v>GRUPO ANTOLIN DEUTSCHLAND GMBH/GA Bohemia</v>
          </cell>
          <cell r="I1182" t="str">
            <v>D</v>
          </cell>
          <cell r="J1182">
            <v>43.48</v>
          </cell>
          <cell r="K1182">
            <v>48.06</v>
          </cell>
          <cell r="M1182">
            <v>511250</v>
          </cell>
          <cell r="N1182" t="str">
            <v>VW</v>
          </cell>
          <cell r="O1182">
            <v>0</v>
          </cell>
          <cell r="P1182" t="str">
            <v>VW BRUXELLES BRUESS</v>
          </cell>
          <cell r="Q1182">
            <v>3</v>
          </cell>
        </row>
        <row r="1183">
          <cell r="B1183" t="str">
            <v>F VW 01 35097</v>
          </cell>
          <cell r="C1183">
            <v>3</v>
          </cell>
          <cell r="D1183">
            <v>20328</v>
          </cell>
          <cell r="E1183">
            <v>68</v>
          </cell>
          <cell r="F1183" t="str">
            <v>D2a</v>
          </cell>
          <cell r="G1183">
            <v>1617</v>
          </cell>
          <cell r="H1183" t="str">
            <v>GRUPO ANTOLIN DEUTSCHLAND GMBH/GA Bohemia</v>
          </cell>
          <cell r="I1183" t="str">
            <v>D</v>
          </cell>
          <cell r="J1183">
            <v>43.48</v>
          </cell>
          <cell r="K1183">
            <v>46.603000000000002</v>
          </cell>
          <cell r="M1183">
            <v>511250</v>
          </cell>
          <cell r="N1183" t="str">
            <v>VW</v>
          </cell>
          <cell r="O1183">
            <v>0</v>
          </cell>
          <cell r="P1183" t="str">
            <v>UITENHAGE</v>
          </cell>
          <cell r="Q1183">
            <v>3</v>
          </cell>
        </row>
        <row r="1184">
          <cell r="B1184" t="str">
            <v>F VW 01 35097</v>
          </cell>
          <cell r="C1184">
            <v>3</v>
          </cell>
          <cell r="D1184">
            <v>23586</v>
          </cell>
          <cell r="E1184">
            <v>11</v>
          </cell>
          <cell r="F1184" t="str">
            <v>D2a</v>
          </cell>
          <cell r="G1184">
            <v>13734</v>
          </cell>
          <cell r="H1184" t="str">
            <v>VW Wolfsburg/</v>
          </cell>
          <cell r="I1184" t="str">
            <v>D</v>
          </cell>
          <cell r="M1184">
            <v>0</v>
          </cell>
          <cell r="N1184" t="str">
            <v>HA</v>
          </cell>
          <cell r="O1184">
            <v>0</v>
          </cell>
          <cell r="P1184" t="str">
            <v>WOLFSBURG</v>
          </cell>
          <cell r="Q1184">
            <v>3</v>
          </cell>
        </row>
        <row r="1185">
          <cell r="B1185" t="str">
            <v>F VW 01 35097</v>
          </cell>
          <cell r="C1185">
            <v>3</v>
          </cell>
          <cell r="D1185">
            <v>23586</v>
          </cell>
          <cell r="E1185">
            <v>28</v>
          </cell>
          <cell r="F1185" t="str">
            <v>D2a</v>
          </cell>
          <cell r="G1185">
            <v>1932</v>
          </cell>
          <cell r="H1185" t="str">
            <v>VW Wolfsburg/</v>
          </cell>
          <cell r="I1185" t="str">
            <v>D</v>
          </cell>
          <cell r="M1185">
            <v>0</v>
          </cell>
          <cell r="N1185" t="str">
            <v>HA</v>
          </cell>
          <cell r="O1185">
            <v>0</v>
          </cell>
          <cell r="P1185" t="str">
            <v>MOSEL</v>
          </cell>
          <cell r="Q1185">
            <v>3</v>
          </cell>
        </row>
        <row r="1186">
          <cell r="B1186" t="str">
            <v>F VW 01 35097</v>
          </cell>
          <cell r="C1186">
            <v>3</v>
          </cell>
          <cell r="D1186">
            <v>23586</v>
          </cell>
          <cell r="E1186">
            <v>37</v>
          </cell>
          <cell r="F1186" t="str">
            <v>D2a</v>
          </cell>
          <cell r="G1186">
            <v>1756</v>
          </cell>
          <cell r="H1186" t="str">
            <v>VW Wolfsburg/</v>
          </cell>
          <cell r="I1186" t="str">
            <v>D</v>
          </cell>
          <cell r="M1186">
            <v>0</v>
          </cell>
          <cell r="N1186" t="str">
            <v>HA</v>
          </cell>
          <cell r="O1186">
            <v>0</v>
          </cell>
          <cell r="P1186" t="str">
            <v>BRATISLAVA</v>
          </cell>
          <cell r="Q1186">
            <v>3</v>
          </cell>
        </row>
        <row r="1187">
          <cell r="B1187" t="str">
            <v>F VW 01 35097</v>
          </cell>
          <cell r="C1187">
            <v>3</v>
          </cell>
          <cell r="D1187">
            <v>23586</v>
          </cell>
          <cell r="E1187">
            <v>46</v>
          </cell>
          <cell r="F1187" t="str">
            <v>D2a</v>
          </cell>
          <cell r="G1187">
            <v>6682</v>
          </cell>
          <cell r="H1187" t="str">
            <v>VW Wolfsburg/</v>
          </cell>
          <cell r="I1187" t="str">
            <v>D</v>
          </cell>
          <cell r="M1187">
            <v>0</v>
          </cell>
          <cell r="N1187" t="str">
            <v>HA</v>
          </cell>
          <cell r="O1187">
            <v>0</v>
          </cell>
          <cell r="P1187" t="str">
            <v>VW BRUXELLES BRUESS</v>
          </cell>
          <cell r="Q1187">
            <v>3</v>
          </cell>
        </row>
        <row r="1188">
          <cell r="B1188" t="str">
            <v>F VW 01 35097</v>
          </cell>
          <cell r="C1188">
            <v>3</v>
          </cell>
          <cell r="D1188">
            <v>23586</v>
          </cell>
          <cell r="E1188">
            <v>68</v>
          </cell>
          <cell r="F1188" t="str">
            <v>D2a</v>
          </cell>
          <cell r="G1188">
            <v>1617</v>
          </cell>
          <cell r="H1188" t="str">
            <v>VW Wolfsburg/</v>
          </cell>
          <cell r="I1188" t="str">
            <v>D</v>
          </cell>
          <cell r="M1188">
            <v>0</v>
          </cell>
          <cell r="N1188" t="str">
            <v>HA</v>
          </cell>
          <cell r="O1188">
            <v>0</v>
          </cell>
          <cell r="P1188" t="str">
            <v>UITENHAGE</v>
          </cell>
          <cell r="Q1188">
            <v>3</v>
          </cell>
        </row>
        <row r="1189">
          <cell r="B1189" t="str">
            <v>F VW 01 35097</v>
          </cell>
          <cell r="C1189">
            <v>3</v>
          </cell>
          <cell r="D1189">
            <v>24969</v>
          </cell>
          <cell r="E1189">
            <v>11</v>
          </cell>
          <cell r="F1189" t="str">
            <v>D2a</v>
          </cell>
          <cell r="G1189">
            <v>13734</v>
          </cell>
          <cell r="H1189" t="str">
            <v>Rieter Automotive North/</v>
          </cell>
          <cell r="I1189" t="str">
            <v>USA</v>
          </cell>
          <cell r="M1189">
            <v>0</v>
          </cell>
          <cell r="N1189" t="str">
            <v>US</v>
          </cell>
          <cell r="O1189">
            <v>0</v>
          </cell>
          <cell r="P1189" t="str">
            <v>WOLFSBURG</v>
          </cell>
          <cell r="Q1189">
            <v>3</v>
          </cell>
        </row>
        <row r="1190">
          <cell r="B1190" t="str">
            <v>F VW 01 35097</v>
          </cell>
          <cell r="C1190">
            <v>3</v>
          </cell>
          <cell r="D1190">
            <v>24969</v>
          </cell>
          <cell r="E1190">
            <v>28</v>
          </cell>
          <cell r="F1190" t="str">
            <v>D2a</v>
          </cell>
          <cell r="G1190">
            <v>1932</v>
          </cell>
          <cell r="H1190" t="str">
            <v>Rieter Automotive North/</v>
          </cell>
          <cell r="I1190" t="str">
            <v>USA</v>
          </cell>
          <cell r="M1190">
            <v>0</v>
          </cell>
          <cell r="N1190" t="str">
            <v>US</v>
          </cell>
          <cell r="O1190">
            <v>0</v>
          </cell>
          <cell r="P1190" t="str">
            <v>MOSEL</v>
          </cell>
          <cell r="Q1190">
            <v>3</v>
          </cell>
        </row>
        <row r="1191">
          <cell r="B1191" t="str">
            <v>F VW 01 35097</v>
          </cell>
          <cell r="C1191">
            <v>3</v>
          </cell>
          <cell r="D1191">
            <v>24969</v>
          </cell>
          <cell r="E1191">
            <v>37</v>
          </cell>
          <cell r="F1191" t="str">
            <v>D2a</v>
          </cell>
          <cell r="G1191">
            <v>1756</v>
          </cell>
          <cell r="H1191" t="str">
            <v>Rieter Automotive North/</v>
          </cell>
          <cell r="I1191" t="str">
            <v>USA</v>
          </cell>
          <cell r="M1191">
            <v>0</v>
          </cell>
          <cell r="N1191" t="str">
            <v>US</v>
          </cell>
          <cell r="O1191">
            <v>0</v>
          </cell>
          <cell r="P1191" t="str">
            <v>BRATISLAVA</v>
          </cell>
          <cell r="Q1191">
            <v>3</v>
          </cell>
        </row>
        <row r="1192">
          <cell r="B1192" t="str">
            <v>F VW 01 35097</v>
          </cell>
          <cell r="C1192">
            <v>3</v>
          </cell>
          <cell r="D1192">
            <v>24969</v>
          </cell>
          <cell r="E1192">
            <v>46</v>
          </cell>
          <cell r="F1192" t="str">
            <v>D2a</v>
          </cell>
          <cell r="G1192">
            <v>6682</v>
          </cell>
          <cell r="H1192" t="str">
            <v>Rieter Automotive North/</v>
          </cell>
          <cell r="I1192" t="str">
            <v>USA</v>
          </cell>
          <cell r="M1192">
            <v>0</v>
          </cell>
          <cell r="N1192" t="str">
            <v>US</v>
          </cell>
          <cell r="O1192">
            <v>0</v>
          </cell>
          <cell r="P1192" t="str">
            <v>VW BRUXELLES BRUESS</v>
          </cell>
          <cell r="Q1192">
            <v>3</v>
          </cell>
        </row>
        <row r="1193">
          <cell r="B1193" t="str">
            <v>F VW 01 35097</v>
          </cell>
          <cell r="C1193">
            <v>3</v>
          </cell>
          <cell r="D1193">
            <v>24969</v>
          </cell>
          <cell r="E1193">
            <v>68</v>
          </cell>
          <cell r="F1193" t="str">
            <v>D2a</v>
          </cell>
          <cell r="G1193">
            <v>1617</v>
          </cell>
          <cell r="H1193" t="str">
            <v>Rieter Automotive North/</v>
          </cell>
          <cell r="I1193" t="str">
            <v>USA</v>
          </cell>
          <cell r="M1193">
            <v>0</v>
          </cell>
          <cell r="N1193" t="str">
            <v>US</v>
          </cell>
          <cell r="O1193">
            <v>0</v>
          </cell>
          <cell r="P1193" t="str">
            <v>UITENHAGE</v>
          </cell>
          <cell r="Q1193">
            <v>3</v>
          </cell>
        </row>
        <row r="1194">
          <cell r="B1194" t="str">
            <v>F VW 01 35097</v>
          </cell>
          <cell r="C1194">
            <v>3</v>
          </cell>
          <cell r="D1194">
            <v>27909</v>
          </cell>
          <cell r="E1194">
            <v>11</v>
          </cell>
          <cell r="F1194" t="str">
            <v>D2a</v>
          </cell>
          <cell r="G1194">
            <v>13734</v>
          </cell>
          <cell r="H1194" t="str">
            <v>Textron Automotive Company/</v>
          </cell>
          <cell r="I1194" t="str">
            <v>USA</v>
          </cell>
          <cell r="M1194">
            <v>0</v>
          </cell>
          <cell r="N1194" t="str">
            <v>US</v>
          </cell>
          <cell r="O1194">
            <v>0</v>
          </cell>
          <cell r="P1194" t="str">
            <v>WOLFSBURG</v>
          </cell>
          <cell r="Q1194">
            <v>3</v>
          </cell>
        </row>
        <row r="1195">
          <cell r="B1195" t="str">
            <v>F VW 01 35097</v>
          </cell>
          <cell r="C1195">
            <v>3</v>
          </cell>
          <cell r="D1195">
            <v>27909</v>
          </cell>
          <cell r="E1195">
            <v>28</v>
          </cell>
          <cell r="F1195" t="str">
            <v>D2a</v>
          </cell>
          <cell r="G1195">
            <v>1932</v>
          </cell>
          <cell r="H1195" t="str">
            <v>Textron Automotive Company/</v>
          </cell>
          <cell r="I1195" t="str">
            <v>USA</v>
          </cell>
          <cell r="M1195">
            <v>0</v>
          </cell>
          <cell r="N1195" t="str">
            <v>US</v>
          </cell>
          <cell r="O1195">
            <v>0</v>
          </cell>
          <cell r="P1195" t="str">
            <v>MOSEL</v>
          </cell>
          <cell r="Q1195">
            <v>3</v>
          </cell>
        </row>
        <row r="1196">
          <cell r="B1196" t="str">
            <v>F VW 01 35097</v>
          </cell>
          <cell r="C1196">
            <v>3</v>
          </cell>
          <cell r="D1196">
            <v>27909</v>
          </cell>
          <cell r="E1196">
            <v>37</v>
          </cell>
          <cell r="F1196" t="str">
            <v>D2a</v>
          </cell>
          <cell r="G1196">
            <v>1756</v>
          </cell>
          <cell r="H1196" t="str">
            <v>Textron Automotive Company/</v>
          </cell>
          <cell r="I1196" t="str">
            <v>USA</v>
          </cell>
          <cell r="M1196">
            <v>0</v>
          </cell>
          <cell r="N1196" t="str">
            <v>US</v>
          </cell>
          <cell r="O1196">
            <v>0</v>
          </cell>
          <cell r="P1196" t="str">
            <v>BRATISLAVA</v>
          </cell>
          <cell r="Q1196">
            <v>3</v>
          </cell>
        </row>
        <row r="1197">
          <cell r="B1197" t="str">
            <v>F VW 01 35097</v>
          </cell>
          <cell r="C1197">
            <v>3</v>
          </cell>
          <cell r="D1197">
            <v>27909</v>
          </cell>
          <cell r="E1197">
            <v>46</v>
          </cell>
          <cell r="F1197" t="str">
            <v>D2a</v>
          </cell>
          <cell r="G1197">
            <v>6682</v>
          </cell>
          <cell r="H1197" t="str">
            <v>Textron Automotive Company/</v>
          </cell>
          <cell r="I1197" t="str">
            <v>USA</v>
          </cell>
          <cell r="M1197">
            <v>0</v>
          </cell>
          <cell r="N1197" t="str">
            <v>US</v>
          </cell>
          <cell r="O1197">
            <v>0</v>
          </cell>
          <cell r="P1197" t="str">
            <v>VW BRUXELLES BRUESS</v>
          </cell>
          <cell r="Q1197">
            <v>3</v>
          </cell>
        </row>
        <row r="1198">
          <cell r="B1198" t="str">
            <v>F VW 01 35097</v>
          </cell>
          <cell r="C1198">
            <v>3</v>
          </cell>
          <cell r="D1198">
            <v>27909</v>
          </cell>
          <cell r="E1198">
            <v>68</v>
          </cell>
          <cell r="F1198" t="str">
            <v>D2a</v>
          </cell>
          <cell r="G1198">
            <v>1617</v>
          </cell>
          <cell r="H1198" t="str">
            <v>Textron Automotive Company/</v>
          </cell>
          <cell r="I1198" t="str">
            <v>USA</v>
          </cell>
          <cell r="M1198">
            <v>0</v>
          </cell>
          <cell r="N1198" t="str">
            <v>US</v>
          </cell>
          <cell r="O1198">
            <v>0</v>
          </cell>
          <cell r="P1198" t="str">
            <v>UITENHAGE</v>
          </cell>
          <cell r="Q1198">
            <v>3</v>
          </cell>
        </row>
        <row r="1199">
          <cell r="B1199" t="str">
            <v>F VW 01 35097</v>
          </cell>
          <cell r="C1199">
            <v>3</v>
          </cell>
          <cell r="D1199">
            <v>28671</v>
          </cell>
          <cell r="E1199">
            <v>11</v>
          </cell>
          <cell r="F1199" t="str">
            <v>D2a</v>
          </cell>
          <cell r="G1199">
            <v>13734</v>
          </cell>
          <cell r="H1199" t="str">
            <v>RIETER ELLO ARTEFATOS DE FIBRAS TEXTEIS LTDA/</v>
          </cell>
          <cell r="I1199" t="str">
            <v>BR</v>
          </cell>
          <cell r="M1199">
            <v>0</v>
          </cell>
          <cell r="N1199" t="str">
            <v>BR</v>
          </cell>
          <cell r="O1199">
            <v>0</v>
          </cell>
          <cell r="P1199" t="str">
            <v>WOLFSBURG</v>
          </cell>
          <cell r="Q1199">
            <v>3</v>
          </cell>
        </row>
        <row r="1200">
          <cell r="B1200" t="str">
            <v>F VW 01 35097</v>
          </cell>
          <cell r="C1200">
            <v>3</v>
          </cell>
          <cell r="D1200">
            <v>28671</v>
          </cell>
          <cell r="E1200">
            <v>28</v>
          </cell>
          <cell r="F1200" t="str">
            <v>D2a</v>
          </cell>
          <cell r="G1200">
            <v>1932</v>
          </cell>
          <cell r="H1200" t="str">
            <v>RIETER ELLO ARTEFATOS DE FIBRAS TEXTEIS LTDA/</v>
          </cell>
          <cell r="I1200" t="str">
            <v>BR</v>
          </cell>
          <cell r="M1200">
            <v>0</v>
          </cell>
          <cell r="N1200" t="str">
            <v>BR</v>
          </cell>
          <cell r="O1200">
            <v>0</v>
          </cell>
          <cell r="P1200" t="str">
            <v>MOSEL</v>
          </cell>
          <cell r="Q1200">
            <v>3</v>
          </cell>
        </row>
        <row r="1201">
          <cell r="B1201" t="str">
            <v>F VW 01 35097</v>
          </cell>
          <cell r="C1201">
            <v>3</v>
          </cell>
          <cell r="D1201">
            <v>28671</v>
          </cell>
          <cell r="E1201">
            <v>37</v>
          </cell>
          <cell r="F1201" t="str">
            <v>D2a</v>
          </cell>
          <cell r="G1201">
            <v>1756</v>
          </cell>
          <cell r="H1201" t="str">
            <v>RIETER ELLO ARTEFATOS DE FIBRAS TEXTEIS LTDA/</v>
          </cell>
          <cell r="I1201" t="str">
            <v>BR</v>
          </cell>
          <cell r="M1201">
            <v>0</v>
          </cell>
          <cell r="N1201" t="str">
            <v>BR</v>
          </cell>
          <cell r="O1201">
            <v>0</v>
          </cell>
          <cell r="P1201" t="str">
            <v>BRATISLAVA</v>
          </cell>
          <cell r="Q1201">
            <v>3</v>
          </cell>
        </row>
        <row r="1202">
          <cell r="B1202" t="str">
            <v>F VW 01 35097</v>
          </cell>
          <cell r="C1202">
            <v>3</v>
          </cell>
          <cell r="D1202">
            <v>28671</v>
          </cell>
          <cell r="E1202">
            <v>46</v>
          </cell>
          <cell r="F1202" t="str">
            <v>D2a</v>
          </cell>
          <cell r="G1202">
            <v>6682</v>
          </cell>
          <cell r="H1202" t="str">
            <v>RIETER ELLO ARTEFATOS DE FIBRAS TEXTEIS LTDA/</v>
          </cell>
          <cell r="I1202" t="str">
            <v>BR</v>
          </cell>
          <cell r="M1202">
            <v>0</v>
          </cell>
          <cell r="N1202" t="str">
            <v>BR</v>
          </cell>
          <cell r="O1202">
            <v>0</v>
          </cell>
          <cell r="P1202" t="str">
            <v>VW BRUXELLES BRUESS</v>
          </cell>
          <cell r="Q1202">
            <v>3</v>
          </cell>
        </row>
        <row r="1203">
          <cell r="B1203" t="str">
            <v>F VW 01 35097</v>
          </cell>
          <cell r="C1203">
            <v>3</v>
          </cell>
          <cell r="D1203">
            <v>28671</v>
          </cell>
          <cell r="E1203">
            <v>68</v>
          </cell>
          <cell r="F1203" t="str">
            <v>D2a</v>
          </cell>
          <cell r="G1203">
            <v>1617</v>
          </cell>
          <cell r="H1203" t="str">
            <v>RIETER ELLO ARTEFATOS DE FIBRAS TEXTEIS LTDA/</v>
          </cell>
          <cell r="I1203" t="str">
            <v>BR</v>
          </cell>
          <cell r="M1203">
            <v>0</v>
          </cell>
          <cell r="N1203" t="str">
            <v>BR</v>
          </cell>
          <cell r="O1203">
            <v>0</v>
          </cell>
          <cell r="P1203" t="str">
            <v>UITENHAGE</v>
          </cell>
          <cell r="Q1203">
            <v>3</v>
          </cell>
        </row>
        <row r="1204">
          <cell r="B1204" t="str">
            <v>F VW 01 35097</v>
          </cell>
          <cell r="C1204">
            <v>3</v>
          </cell>
          <cell r="D1204">
            <v>29344</v>
          </cell>
          <cell r="E1204">
            <v>11</v>
          </cell>
          <cell r="F1204" t="str">
            <v>D2a</v>
          </cell>
          <cell r="G1204">
            <v>13734</v>
          </cell>
          <cell r="H1204" t="str">
            <v>Johnson Controls Headliner GmbH/</v>
          </cell>
          <cell r="I1204" t="str">
            <v>D</v>
          </cell>
          <cell r="J1204">
            <v>44.75</v>
          </cell>
          <cell r="K1204">
            <v>47.89</v>
          </cell>
          <cell r="M1204">
            <v>480000</v>
          </cell>
          <cell r="N1204" t="str">
            <v>VW</v>
          </cell>
          <cell r="O1204">
            <v>0</v>
          </cell>
          <cell r="P1204" t="str">
            <v>WOLFSBURG</v>
          </cell>
          <cell r="Q1204">
            <v>3</v>
          </cell>
        </row>
        <row r="1205">
          <cell r="B1205" t="str">
            <v>F VW 01 35097</v>
          </cell>
          <cell r="C1205">
            <v>3</v>
          </cell>
          <cell r="D1205">
            <v>29344</v>
          </cell>
          <cell r="E1205">
            <v>28</v>
          </cell>
          <cell r="F1205" t="str">
            <v>D2a</v>
          </cell>
          <cell r="G1205">
            <v>1932</v>
          </cell>
          <cell r="H1205" t="str">
            <v>Johnson Controls Headliner GmbH/</v>
          </cell>
          <cell r="I1205" t="str">
            <v>D</v>
          </cell>
          <cell r="J1205">
            <v>44.75</v>
          </cell>
          <cell r="K1205">
            <v>48.283999999999999</v>
          </cell>
          <cell r="M1205">
            <v>480000</v>
          </cell>
          <cell r="N1205" t="str">
            <v>VW</v>
          </cell>
          <cell r="O1205">
            <v>0</v>
          </cell>
          <cell r="P1205" t="str">
            <v>MOSEL</v>
          </cell>
          <cell r="Q1205">
            <v>3</v>
          </cell>
        </row>
        <row r="1206">
          <cell r="B1206" t="str">
            <v>F VW 01 35097</v>
          </cell>
          <cell r="C1206">
            <v>3</v>
          </cell>
          <cell r="D1206">
            <v>29344</v>
          </cell>
          <cell r="E1206">
            <v>37</v>
          </cell>
          <cell r="F1206" t="str">
            <v>D2a</v>
          </cell>
          <cell r="G1206">
            <v>1756</v>
          </cell>
          <cell r="H1206" t="str">
            <v>Johnson Controls Headliner GmbH/</v>
          </cell>
          <cell r="I1206" t="str">
            <v>D</v>
          </cell>
          <cell r="J1206">
            <v>44.75</v>
          </cell>
          <cell r="K1206">
            <v>50.043999999999997</v>
          </cell>
          <cell r="M1206">
            <v>480000</v>
          </cell>
          <cell r="N1206" t="str">
            <v>VW</v>
          </cell>
          <cell r="O1206">
            <v>0</v>
          </cell>
          <cell r="P1206" t="str">
            <v>BRATISLAVA</v>
          </cell>
          <cell r="Q1206">
            <v>3</v>
          </cell>
        </row>
        <row r="1207">
          <cell r="B1207" t="str">
            <v>F VW 01 35097</v>
          </cell>
          <cell r="C1207">
            <v>3</v>
          </cell>
          <cell r="D1207">
            <v>29344</v>
          </cell>
          <cell r="E1207">
            <v>46</v>
          </cell>
          <cell r="F1207" t="str">
            <v>D2a</v>
          </cell>
          <cell r="G1207">
            <v>6682</v>
          </cell>
          <cell r="H1207" t="str">
            <v>Johnson Controls Headliner GmbH/</v>
          </cell>
          <cell r="I1207" t="str">
            <v>D</v>
          </cell>
          <cell r="J1207">
            <v>44.75</v>
          </cell>
          <cell r="K1207">
            <v>47.24</v>
          </cell>
          <cell r="M1207">
            <v>480000</v>
          </cell>
          <cell r="N1207" t="str">
            <v>VW</v>
          </cell>
          <cell r="O1207">
            <v>0</v>
          </cell>
          <cell r="P1207" t="str">
            <v>VW BRUXELLES BRUESS</v>
          </cell>
          <cell r="Q1207">
            <v>3</v>
          </cell>
        </row>
        <row r="1208">
          <cell r="B1208" t="str">
            <v>F VW 01 35097</v>
          </cell>
          <cell r="C1208">
            <v>3</v>
          </cell>
          <cell r="D1208">
            <v>29344</v>
          </cell>
          <cell r="E1208">
            <v>68</v>
          </cell>
          <cell r="F1208" t="str">
            <v>D2a</v>
          </cell>
          <cell r="G1208">
            <v>1617</v>
          </cell>
          <cell r="H1208" t="str">
            <v>Johnson Controls Headliner GmbH/</v>
          </cell>
          <cell r="I1208" t="str">
            <v>D</v>
          </cell>
          <cell r="J1208">
            <v>44.75</v>
          </cell>
          <cell r="K1208">
            <v>47.89</v>
          </cell>
          <cell r="M1208">
            <v>480000</v>
          </cell>
          <cell r="N1208" t="str">
            <v>VW</v>
          </cell>
          <cell r="O1208">
            <v>0</v>
          </cell>
          <cell r="P1208" t="str">
            <v>UITENHAGE</v>
          </cell>
          <cell r="Q1208">
            <v>3</v>
          </cell>
        </row>
        <row r="1209">
          <cell r="B1209" t="str">
            <v>F VW 01 35097</v>
          </cell>
          <cell r="C1209">
            <v>3</v>
          </cell>
          <cell r="D1209">
            <v>43249</v>
          </cell>
          <cell r="E1209">
            <v>11</v>
          </cell>
          <cell r="F1209" t="str">
            <v>D2a</v>
          </cell>
          <cell r="G1209">
            <v>13734</v>
          </cell>
          <cell r="H1209" t="str">
            <v>Magna Systems, S.A./Germany</v>
          </cell>
          <cell r="I1209" t="str">
            <v>D</v>
          </cell>
          <cell r="J1209">
            <v>53.43</v>
          </cell>
          <cell r="K1209">
            <v>58</v>
          </cell>
          <cell r="M1209">
            <v>1730517</v>
          </cell>
          <cell r="N1209" t="str">
            <v>VW</v>
          </cell>
          <cell r="O1209">
            <v>0</v>
          </cell>
          <cell r="P1209" t="str">
            <v>WOLFSBURG</v>
          </cell>
          <cell r="Q1209">
            <v>3</v>
          </cell>
        </row>
        <row r="1210">
          <cell r="B1210" t="str">
            <v>F VW 01 35097</v>
          </cell>
          <cell r="C1210">
            <v>3</v>
          </cell>
          <cell r="D1210">
            <v>43249</v>
          </cell>
          <cell r="E1210">
            <v>28</v>
          </cell>
          <cell r="F1210" t="str">
            <v>D2a</v>
          </cell>
          <cell r="G1210">
            <v>1932</v>
          </cell>
          <cell r="H1210" t="str">
            <v>Magna Systems, S.A./Germany</v>
          </cell>
          <cell r="I1210" t="str">
            <v>D</v>
          </cell>
          <cell r="J1210">
            <v>53.43</v>
          </cell>
          <cell r="K1210">
            <v>58</v>
          </cell>
          <cell r="M1210">
            <v>1730517</v>
          </cell>
          <cell r="N1210" t="str">
            <v>VW</v>
          </cell>
          <cell r="O1210">
            <v>0</v>
          </cell>
          <cell r="P1210" t="str">
            <v>MOSEL</v>
          </cell>
          <cell r="Q1210">
            <v>3</v>
          </cell>
        </row>
        <row r="1211">
          <cell r="B1211" t="str">
            <v>F VW 01 35097</v>
          </cell>
          <cell r="C1211">
            <v>3</v>
          </cell>
          <cell r="D1211">
            <v>43249</v>
          </cell>
          <cell r="E1211">
            <v>37</v>
          </cell>
          <cell r="F1211" t="str">
            <v>D2a</v>
          </cell>
          <cell r="G1211">
            <v>1756</v>
          </cell>
          <cell r="H1211" t="str">
            <v>Magna Systems, S.A./Germany</v>
          </cell>
          <cell r="I1211" t="str">
            <v>D</v>
          </cell>
          <cell r="J1211">
            <v>53.43</v>
          </cell>
          <cell r="K1211">
            <v>66.45</v>
          </cell>
          <cell r="M1211">
            <v>1730517</v>
          </cell>
          <cell r="N1211" t="str">
            <v>VW</v>
          </cell>
          <cell r="O1211">
            <v>0</v>
          </cell>
          <cell r="P1211" t="str">
            <v>BRATISLAVA</v>
          </cell>
          <cell r="Q1211">
            <v>3</v>
          </cell>
        </row>
        <row r="1212">
          <cell r="B1212" t="str">
            <v>F VW 01 35097</v>
          </cell>
          <cell r="C1212">
            <v>3</v>
          </cell>
          <cell r="D1212">
            <v>43249</v>
          </cell>
          <cell r="E1212">
            <v>46</v>
          </cell>
          <cell r="F1212" t="str">
            <v>D2a</v>
          </cell>
          <cell r="G1212">
            <v>6682</v>
          </cell>
          <cell r="H1212" t="str">
            <v>Magna Systems, S.A./Germany</v>
          </cell>
          <cell r="I1212" t="str">
            <v>D</v>
          </cell>
          <cell r="J1212">
            <v>53.43</v>
          </cell>
          <cell r="K1212">
            <v>66.45</v>
          </cell>
          <cell r="M1212">
            <v>1730517</v>
          </cell>
          <cell r="N1212" t="str">
            <v>VW</v>
          </cell>
          <cell r="O1212">
            <v>0</v>
          </cell>
          <cell r="P1212" t="str">
            <v>VW BRUXELLES BRUESS</v>
          </cell>
          <cell r="Q1212">
            <v>3</v>
          </cell>
        </row>
        <row r="1213">
          <cell r="B1213" t="str">
            <v>F VW 01 35097</v>
          </cell>
          <cell r="C1213">
            <v>3</v>
          </cell>
          <cell r="D1213">
            <v>43249</v>
          </cell>
          <cell r="E1213">
            <v>68</v>
          </cell>
          <cell r="F1213" t="str">
            <v>D2a</v>
          </cell>
          <cell r="G1213">
            <v>1617</v>
          </cell>
          <cell r="H1213" t="str">
            <v>Magna Systems, S.A./Germany</v>
          </cell>
          <cell r="I1213" t="str">
            <v>D</v>
          </cell>
          <cell r="J1213">
            <v>53.43</v>
          </cell>
          <cell r="K1213">
            <v>66.45</v>
          </cell>
          <cell r="M1213">
            <v>1730517</v>
          </cell>
          <cell r="N1213" t="str">
            <v>VW</v>
          </cell>
          <cell r="O1213">
            <v>0</v>
          </cell>
          <cell r="P1213" t="str">
            <v>UITENHAGE</v>
          </cell>
          <cell r="Q1213">
            <v>3</v>
          </cell>
        </row>
        <row r="1214">
          <cell r="B1214" t="str">
            <v>F VW 01 35097</v>
          </cell>
          <cell r="C1214">
            <v>4</v>
          </cell>
          <cell r="D1214">
            <v>159</v>
          </cell>
          <cell r="E1214">
            <v>11</v>
          </cell>
          <cell r="F1214" t="str">
            <v>D2a</v>
          </cell>
          <cell r="G1214">
            <v>32046</v>
          </cell>
          <cell r="H1214" t="str">
            <v>MAGNA EMFISINT/</v>
          </cell>
          <cell r="I1214" t="str">
            <v>E</v>
          </cell>
          <cell r="M1214">
            <v>0</v>
          </cell>
          <cell r="N1214" t="str">
            <v>ST</v>
          </cell>
          <cell r="O1214">
            <v>0</v>
          </cell>
          <cell r="P1214" t="str">
            <v>WOLFSBURG</v>
          </cell>
          <cell r="Q1214">
            <v>3</v>
          </cell>
        </row>
        <row r="1215">
          <cell r="B1215" t="str">
            <v>F VW 01 35097</v>
          </cell>
          <cell r="C1215">
            <v>4</v>
          </cell>
          <cell r="D1215">
            <v>159</v>
          </cell>
          <cell r="E1215">
            <v>28</v>
          </cell>
          <cell r="F1215" t="str">
            <v>D2a</v>
          </cell>
          <cell r="G1215">
            <v>4508</v>
          </cell>
          <cell r="H1215" t="str">
            <v>MAGNA EMFISINT/</v>
          </cell>
          <cell r="I1215" t="str">
            <v>E</v>
          </cell>
          <cell r="M1215">
            <v>0</v>
          </cell>
          <cell r="N1215" t="str">
            <v>ST</v>
          </cell>
          <cell r="O1215">
            <v>0</v>
          </cell>
          <cell r="P1215" t="str">
            <v>MOSEL</v>
          </cell>
          <cell r="Q1215">
            <v>3</v>
          </cell>
        </row>
        <row r="1216">
          <cell r="B1216" t="str">
            <v>F VW 01 35097</v>
          </cell>
          <cell r="C1216">
            <v>4</v>
          </cell>
          <cell r="D1216">
            <v>159</v>
          </cell>
          <cell r="E1216">
            <v>37</v>
          </cell>
          <cell r="F1216" t="str">
            <v>D2a</v>
          </cell>
          <cell r="G1216">
            <v>4096</v>
          </cell>
          <cell r="H1216" t="str">
            <v>MAGNA EMFISINT/</v>
          </cell>
          <cell r="I1216" t="str">
            <v>E</v>
          </cell>
          <cell r="M1216">
            <v>0</v>
          </cell>
          <cell r="N1216" t="str">
            <v>ST</v>
          </cell>
          <cell r="O1216">
            <v>0</v>
          </cell>
          <cell r="P1216" t="str">
            <v>BRATISLAVA</v>
          </cell>
          <cell r="Q1216">
            <v>3</v>
          </cell>
        </row>
        <row r="1217">
          <cell r="B1217" t="str">
            <v>F VW 01 35097</v>
          </cell>
          <cell r="C1217">
            <v>4</v>
          </cell>
          <cell r="D1217">
            <v>159</v>
          </cell>
          <cell r="E1217">
            <v>46</v>
          </cell>
          <cell r="F1217" t="str">
            <v>D2a</v>
          </cell>
          <cell r="G1217">
            <v>15592</v>
          </cell>
          <cell r="H1217" t="str">
            <v>MAGNA EMFISINT/</v>
          </cell>
          <cell r="I1217" t="str">
            <v>E</v>
          </cell>
          <cell r="M1217">
            <v>0</v>
          </cell>
          <cell r="N1217" t="str">
            <v>ST</v>
          </cell>
          <cell r="O1217">
            <v>0</v>
          </cell>
          <cell r="P1217" t="str">
            <v>VW BRUXELLES BRUESS</v>
          </cell>
          <cell r="Q1217">
            <v>3</v>
          </cell>
        </row>
        <row r="1218">
          <cell r="B1218" t="str">
            <v>F VW 01 35097</v>
          </cell>
          <cell r="C1218">
            <v>4</v>
          </cell>
          <cell r="D1218">
            <v>159</v>
          </cell>
          <cell r="E1218">
            <v>68</v>
          </cell>
          <cell r="F1218" t="str">
            <v>D2a</v>
          </cell>
          <cell r="G1218">
            <v>3773</v>
          </cell>
          <cell r="H1218" t="str">
            <v>MAGNA EMFISINT/</v>
          </cell>
          <cell r="I1218" t="str">
            <v>E</v>
          </cell>
          <cell r="M1218">
            <v>0</v>
          </cell>
          <cell r="N1218" t="str">
            <v>ST</v>
          </cell>
          <cell r="O1218">
            <v>0</v>
          </cell>
          <cell r="P1218" t="str">
            <v>UITENHAGE</v>
          </cell>
          <cell r="Q1218">
            <v>3</v>
          </cell>
        </row>
        <row r="1219">
          <cell r="B1219" t="str">
            <v>F VW 01 35097</v>
          </cell>
          <cell r="C1219">
            <v>4</v>
          </cell>
          <cell r="D1219">
            <v>1462</v>
          </cell>
          <cell r="E1219">
            <v>11</v>
          </cell>
          <cell r="F1219" t="str">
            <v>D2a</v>
          </cell>
          <cell r="G1219">
            <v>32046</v>
          </cell>
          <cell r="H1219" t="str">
            <v>GRUPO ANTOLIN VOSGES/</v>
          </cell>
          <cell r="I1219" t="str">
            <v>F</v>
          </cell>
          <cell r="M1219">
            <v>0</v>
          </cell>
          <cell r="N1219" t="str">
            <v>BX</v>
          </cell>
          <cell r="O1219">
            <v>0</v>
          </cell>
          <cell r="P1219" t="str">
            <v>WOLFSBURG</v>
          </cell>
          <cell r="Q1219">
            <v>3</v>
          </cell>
        </row>
        <row r="1220">
          <cell r="B1220" t="str">
            <v>F VW 01 35097</v>
          </cell>
          <cell r="C1220">
            <v>4</v>
          </cell>
          <cell r="D1220">
            <v>1462</v>
          </cell>
          <cell r="E1220">
            <v>28</v>
          </cell>
          <cell r="F1220" t="str">
            <v>D2a</v>
          </cell>
          <cell r="G1220">
            <v>4508</v>
          </cell>
          <cell r="H1220" t="str">
            <v>GRUPO ANTOLIN VOSGES/</v>
          </cell>
          <cell r="I1220" t="str">
            <v>F</v>
          </cell>
          <cell r="M1220">
            <v>0</v>
          </cell>
          <cell r="N1220" t="str">
            <v>BX</v>
          </cell>
          <cell r="O1220">
            <v>0</v>
          </cell>
          <cell r="P1220" t="str">
            <v>MOSEL</v>
          </cell>
          <cell r="Q1220">
            <v>3</v>
          </cell>
        </row>
        <row r="1221">
          <cell r="B1221" t="str">
            <v>F VW 01 35097</v>
          </cell>
          <cell r="C1221">
            <v>4</v>
          </cell>
          <cell r="D1221">
            <v>1462</v>
          </cell>
          <cell r="E1221">
            <v>37</v>
          </cell>
          <cell r="F1221" t="str">
            <v>D2a</v>
          </cell>
          <cell r="G1221">
            <v>4096</v>
          </cell>
          <cell r="H1221" t="str">
            <v>GRUPO ANTOLIN VOSGES/</v>
          </cell>
          <cell r="I1221" t="str">
            <v>F</v>
          </cell>
          <cell r="M1221">
            <v>0</v>
          </cell>
          <cell r="N1221" t="str">
            <v>BX</v>
          </cell>
          <cell r="O1221">
            <v>0</v>
          </cell>
          <cell r="P1221" t="str">
            <v>BRATISLAVA</v>
          </cell>
          <cell r="Q1221">
            <v>3</v>
          </cell>
        </row>
        <row r="1222">
          <cell r="B1222" t="str">
            <v>F VW 01 35097</v>
          </cell>
          <cell r="C1222">
            <v>4</v>
          </cell>
          <cell r="D1222">
            <v>1462</v>
          </cell>
          <cell r="E1222">
            <v>46</v>
          </cell>
          <cell r="F1222" t="str">
            <v>D2a</v>
          </cell>
          <cell r="G1222">
            <v>15592</v>
          </cell>
          <cell r="H1222" t="str">
            <v>GRUPO ANTOLIN VOSGES/</v>
          </cell>
          <cell r="I1222" t="str">
            <v>F</v>
          </cell>
          <cell r="M1222">
            <v>0</v>
          </cell>
          <cell r="N1222" t="str">
            <v>BX</v>
          </cell>
          <cell r="O1222">
            <v>0</v>
          </cell>
          <cell r="P1222" t="str">
            <v>VW BRUXELLES BRUESS</v>
          </cell>
          <cell r="Q1222">
            <v>3</v>
          </cell>
        </row>
        <row r="1223">
          <cell r="B1223" t="str">
            <v>F VW 01 35097</v>
          </cell>
          <cell r="C1223">
            <v>4</v>
          </cell>
          <cell r="D1223">
            <v>1462</v>
          </cell>
          <cell r="E1223">
            <v>68</v>
          </cell>
          <cell r="F1223" t="str">
            <v>D2a</v>
          </cell>
          <cell r="G1223">
            <v>3773</v>
          </cell>
          <cell r="H1223" t="str">
            <v>GRUPO ANTOLIN VOSGES/</v>
          </cell>
          <cell r="I1223" t="str">
            <v>F</v>
          </cell>
          <cell r="M1223">
            <v>0</v>
          </cell>
          <cell r="N1223" t="str">
            <v>BX</v>
          </cell>
          <cell r="O1223">
            <v>0</v>
          </cell>
          <cell r="P1223" t="str">
            <v>UITENHAGE</v>
          </cell>
          <cell r="Q1223">
            <v>3</v>
          </cell>
        </row>
        <row r="1224">
          <cell r="B1224" t="str">
            <v>F VW 01 35097</v>
          </cell>
          <cell r="C1224">
            <v>4</v>
          </cell>
          <cell r="D1224">
            <v>2261</v>
          </cell>
          <cell r="E1224">
            <v>11</v>
          </cell>
          <cell r="F1224" t="str">
            <v>D2a</v>
          </cell>
          <cell r="G1224">
            <v>32046</v>
          </cell>
          <cell r="H1224" t="str">
            <v>Intier Automotive Eybl GmbH/</v>
          </cell>
          <cell r="I1224" t="str">
            <v>A</v>
          </cell>
          <cell r="M1224">
            <v>0</v>
          </cell>
          <cell r="N1224" t="str">
            <v>VW</v>
          </cell>
          <cell r="O1224">
            <v>0</v>
          </cell>
          <cell r="P1224" t="str">
            <v>WOLFSBURG</v>
          </cell>
          <cell r="Q1224">
            <v>3</v>
          </cell>
        </row>
        <row r="1225">
          <cell r="B1225" t="str">
            <v>F VW 01 35097</v>
          </cell>
          <cell r="C1225">
            <v>4</v>
          </cell>
          <cell r="D1225">
            <v>2261</v>
          </cell>
          <cell r="E1225">
            <v>28</v>
          </cell>
          <cell r="F1225" t="str">
            <v>D2a</v>
          </cell>
          <cell r="G1225">
            <v>4508</v>
          </cell>
          <cell r="H1225" t="str">
            <v>Intier Automotive Eybl GmbH/</v>
          </cell>
          <cell r="I1225" t="str">
            <v>A</v>
          </cell>
          <cell r="M1225">
            <v>0</v>
          </cell>
          <cell r="N1225" t="str">
            <v>VW</v>
          </cell>
          <cell r="O1225">
            <v>0</v>
          </cell>
          <cell r="P1225" t="str">
            <v>MOSEL</v>
          </cell>
          <cell r="Q1225">
            <v>3</v>
          </cell>
        </row>
        <row r="1226">
          <cell r="B1226" t="str">
            <v>F VW 01 35097</v>
          </cell>
          <cell r="C1226">
            <v>4</v>
          </cell>
          <cell r="D1226">
            <v>2261</v>
          </cell>
          <cell r="E1226">
            <v>37</v>
          </cell>
          <cell r="F1226" t="str">
            <v>D2a</v>
          </cell>
          <cell r="G1226">
            <v>4096</v>
          </cell>
          <cell r="H1226" t="str">
            <v>Intier Automotive Eybl GmbH/</v>
          </cell>
          <cell r="I1226" t="str">
            <v>A</v>
          </cell>
          <cell r="M1226">
            <v>0</v>
          </cell>
          <cell r="N1226" t="str">
            <v>VW</v>
          </cell>
          <cell r="O1226">
            <v>0</v>
          </cell>
          <cell r="P1226" t="str">
            <v>BRATISLAVA</v>
          </cell>
          <cell r="Q1226">
            <v>3</v>
          </cell>
        </row>
        <row r="1227">
          <cell r="B1227" t="str">
            <v>F VW 01 35097</v>
          </cell>
          <cell r="C1227">
            <v>4</v>
          </cell>
          <cell r="D1227">
            <v>2261</v>
          </cell>
          <cell r="E1227">
            <v>46</v>
          </cell>
          <cell r="F1227" t="str">
            <v>D2a</v>
          </cell>
          <cell r="G1227">
            <v>15592</v>
          </cell>
          <cell r="H1227" t="str">
            <v>Intier Automotive Eybl GmbH/</v>
          </cell>
          <cell r="I1227" t="str">
            <v>A</v>
          </cell>
          <cell r="M1227">
            <v>0</v>
          </cell>
          <cell r="N1227" t="str">
            <v>VW</v>
          </cell>
          <cell r="O1227">
            <v>0</v>
          </cell>
          <cell r="P1227" t="str">
            <v>VW BRUXELLES BRUESS</v>
          </cell>
          <cell r="Q1227">
            <v>3</v>
          </cell>
        </row>
        <row r="1228">
          <cell r="B1228" t="str">
            <v>F VW 01 35097</v>
          </cell>
          <cell r="C1228">
            <v>4</v>
          </cell>
          <cell r="D1228">
            <v>2261</v>
          </cell>
          <cell r="E1228">
            <v>68</v>
          </cell>
          <cell r="F1228" t="str">
            <v>D2a</v>
          </cell>
          <cell r="G1228">
            <v>3773</v>
          </cell>
          <cell r="H1228" t="str">
            <v>Intier Automotive Eybl GmbH/</v>
          </cell>
          <cell r="I1228" t="str">
            <v>A</v>
          </cell>
          <cell r="M1228">
            <v>0</v>
          </cell>
          <cell r="N1228" t="str">
            <v>VW</v>
          </cell>
          <cell r="O1228">
            <v>0</v>
          </cell>
          <cell r="P1228" t="str">
            <v>UITENHAGE</v>
          </cell>
          <cell r="Q1228">
            <v>3</v>
          </cell>
        </row>
        <row r="1229">
          <cell r="B1229" t="str">
            <v>F VW 01 35097</v>
          </cell>
          <cell r="C1229">
            <v>4</v>
          </cell>
          <cell r="D1229">
            <v>2609</v>
          </cell>
          <cell r="E1229">
            <v>11</v>
          </cell>
          <cell r="F1229" t="str">
            <v>D2a</v>
          </cell>
          <cell r="G1229">
            <v>32046</v>
          </cell>
          <cell r="H1229" t="str">
            <v>Lear Corp - Automotive Industries/</v>
          </cell>
          <cell r="I1229" t="str">
            <v>GB</v>
          </cell>
          <cell r="M1229">
            <v>0</v>
          </cell>
          <cell r="N1229" t="str">
            <v>RR</v>
          </cell>
          <cell r="O1229">
            <v>0</v>
          </cell>
          <cell r="P1229" t="str">
            <v>WOLFSBURG</v>
          </cell>
          <cell r="Q1229">
            <v>3</v>
          </cell>
        </row>
        <row r="1230">
          <cell r="B1230" t="str">
            <v>F VW 01 35097</v>
          </cell>
          <cell r="C1230">
            <v>4</v>
          </cell>
          <cell r="D1230">
            <v>2609</v>
          </cell>
          <cell r="E1230">
            <v>28</v>
          </cell>
          <cell r="F1230" t="str">
            <v>D2a</v>
          </cell>
          <cell r="G1230">
            <v>4508</v>
          </cell>
          <cell r="H1230" t="str">
            <v>Lear Corp - Automotive Industries/</v>
          </cell>
          <cell r="I1230" t="str">
            <v>GB</v>
          </cell>
          <cell r="M1230">
            <v>0</v>
          </cell>
          <cell r="N1230" t="str">
            <v>RR</v>
          </cell>
          <cell r="O1230">
            <v>0</v>
          </cell>
          <cell r="P1230" t="str">
            <v>MOSEL</v>
          </cell>
          <cell r="Q1230">
            <v>3</v>
          </cell>
        </row>
        <row r="1231">
          <cell r="B1231" t="str">
            <v>F VW 01 35097</v>
          </cell>
          <cell r="C1231">
            <v>4</v>
          </cell>
          <cell r="D1231">
            <v>2609</v>
          </cell>
          <cell r="E1231">
            <v>37</v>
          </cell>
          <cell r="F1231" t="str">
            <v>D2a</v>
          </cell>
          <cell r="G1231">
            <v>4096</v>
          </cell>
          <cell r="H1231" t="str">
            <v>Lear Corp - Automotive Industries/</v>
          </cell>
          <cell r="I1231" t="str">
            <v>GB</v>
          </cell>
          <cell r="M1231">
            <v>0</v>
          </cell>
          <cell r="N1231" t="str">
            <v>RR</v>
          </cell>
          <cell r="O1231">
            <v>0</v>
          </cell>
          <cell r="P1231" t="str">
            <v>BRATISLAVA</v>
          </cell>
          <cell r="Q1231">
            <v>3</v>
          </cell>
        </row>
        <row r="1232">
          <cell r="B1232" t="str">
            <v>F VW 01 35097</v>
          </cell>
          <cell r="C1232">
            <v>4</v>
          </cell>
          <cell r="D1232">
            <v>2609</v>
          </cell>
          <cell r="E1232">
            <v>46</v>
          </cell>
          <cell r="F1232" t="str">
            <v>D2a</v>
          </cell>
          <cell r="G1232">
            <v>15592</v>
          </cell>
          <cell r="H1232" t="str">
            <v>Lear Corp - Automotive Industries/</v>
          </cell>
          <cell r="I1232" t="str">
            <v>GB</v>
          </cell>
          <cell r="M1232">
            <v>0</v>
          </cell>
          <cell r="N1232" t="str">
            <v>RR</v>
          </cell>
          <cell r="O1232">
            <v>0</v>
          </cell>
          <cell r="P1232" t="str">
            <v>VW BRUXELLES BRUESS</v>
          </cell>
          <cell r="Q1232">
            <v>3</v>
          </cell>
        </row>
        <row r="1233">
          <cell r="B1233" t="str">
            <v>F VW 01 35097</v>
          </cell>
          <cell r="C1233">
            <v>4</v>
          </cell>
          <cell r="D1233">
            <v>2609</v>
          </cell>
          <cell r="E1233">
            <v>68</v>
          </cell>
          <cell r="F1233" t="str">
            <v>D2a</v>
          </cell>
          <cell r="G1233">
            <v>3773</v>
          </cell>
          <cell r="H1233" t="str">
            <v>Lear Corp - Automotive Industries/</v>
          </cell>
          <cell r="I1233" t="str">
            <v>GB</v>
          </cell>
          <cell r="M1233">
            <v>0</v>
          </cell>
          <cell r="N1233" t="str">
            <v>RR</v>
          </cell>
          <cell r="O1233">
            <v>0</v>
          </cell>
          <cell r="P1233" t="str">
            <v>UITENHAGE</v>
          </cell>
          <cell r="Q1233">
            <v>3</v>
          </cell>
        </row>
        <row r="1234">
          <cell r="B1234" t="str">
            <v>F VW 01 35097</v>
          </cell>
          <cell r="C1234">
            <v>4</v>
          </cell>
          <cell r="D1234">
            <v>2979</v>
          </cell>
          <cell r="E1234">
            <v>11</v>
          </cell>
          <cell r="F1234" t="str">
            <v>D2a</v>
          </cell>
          <cell r="G1234">
            <v>32046</v>
          </cell>
          <cell r="H1234" t="str">
            <v>Lear Corporation/Prestice</v>
          </cell>
          <cell r="I1234" t="str">
            <v>D</v>
          </cell>
          <cell r="J1234">
            <v>38.5</v>
          </cell>
          <cell r="K1234">
            <v>41.524999999999999</v>
          </cell>
          <cell r="M1234">
            <v>691500</v>
          </cell>
          <cell r="N1234" t="str">
            <v>VW</v>
          </cell>
          <cell r="O1234">
            <v>0</v>
          </cell>
          <cell r="P1234" t="str">
            <v>WOLFSBURG</v>
          </cell>
          <cell r="Q1234">
            <v>3</v>
          </cell>
        </row>
        <row r="1235">
          <cell r="B1235" t="str">
            <v>F VW 01 35097</v>
          </cell>
          <cell r="C1235">
            <v>4</v>
          </cell>
          <cell r="D1235">
            <v>2979</v>
          </cell>
          <cell r="E1235">
            <v>28</v>
          </cell>
          <cell r="F1235" t="str">
            <v>D2a</v>
          </cell>
          <cell r="G1235">
            <v>4508</v>
          </cell>
          <cell r="H1235" t="str">
            <v>Lear Corporation/Prestice</v>
          </cell>
          <cell r="I1235" t="str">
            <v>D</v>
          </cell>
          <cell r="J1235">
            <v>38.5</v>
          </cell>
          <cell r="K1235">
            <v>41.149000000000001</v>
          </cell>
          <cell r="M1235">
            <v>691500</v>
          </cell>
          <cell r="N1235" t="str">
            <v>VW</v>
          </cell>
          <cell r="O1235">
            <v>0</v>
          </cell>
          <cell r="P1235" t="str">
            <v>MOSEL</v>
          </cell>
          <cell r="Q1235">
            <v>3</v>
          </cell>
        </row>
        <row r="1236">
          <cell r="B1236" t="str">
            <v>F VW 01 35097</v>
          </cell>
          <cell r="C1236">
            <v>4</v>
          </cell>
          <cell r="D1236">
            <v>2979</v>
          </cell>
          <cell r="E1236">
            <v>37</v>
          </cell>
          <cell r="F1236" t="str">
            <v>D2a</v>
          </cell>
          <cell r="G1236">
            <v>4096</v>
          </cell>
          <cell r="H1236" t="str">
            <v>Lear Corporation/Prestice</v>
          </cell>
          <cell r="I1236" t="str">
            <v>D</v>
          </cell>
          <cell r="J1236">
            <v>38.5</v>
          </cell>
          <cell r="K1236">
            <v>41.758000000000003</v>
          </cell>
          <cell r="M1236">
            <v>691500</v>
          </cell>
          <cell r="N1236" t="str">
            <v>VW</v>
          </cell>
          <cell r="O1236">
            <v>0</v>
          </cell>
          <cell r="P1236" t="str">
            <v>BRATISLAVA</v>
          </cell>
          <cell r="Q1236">
            <v>3</v>
          </cell>
        </row>
        <row r="1237">
          <cell r="B1237" t="str">
            <v>F VW 01 35097</v>
          </cell>
          <cell r="C1237">
            <v>4</v>
          </cell>
          <cell r="D1237">
            <v>2979</v>
          </cell>
          <cell r="E1237">
            <v>46</v>
          </cell>
          <cell r="F1237" t="str">
            <v>D2a</v>
          </cell>
          <cell r="G1237">
            <v>15592</v>
          </cell>
          <cell r="H1237" t="str">
            <v>Lear Corporation/Prestice</v>
          </cell>
          <cell r="I1237" t="str">
            <v>D</v>
          </cell>
          <cell r="J1237">
            <v>38.5</v>
          </cell>
          <cell r="K1237">
            <v>42.652999999999999</v>
          </cell>
          <cell r="M1237">
            <v>691500</v>
          </cell>
          <cell r="N1237" t="str">
            <v>VW</v>
          </cell>
          <cell r="O1237">
            <v>0</v>
          </cell>
          <cell r="P1237" t="str">
            <v>VW BRUXELLES BRUESS</v>
          </cell>
          <cell r="Q1237">
            <v>3</v>
          </cell>
        </row>
        <row r="1238">
          <cell r="B1238" t="str">
            <v>F VW 01 35097</v>
          </cell>
          <cell r="C1238">
            <v>4</v>
          </cell>
          <cell r="D1238">
            <v>2979</v>
          </cell>
          <cell r="E1238">
            <v>68</v>
          </cell>
          <cell r="F1238" t="str">
            <v>D2a</v>
          </cell>
          <cell r="G1238">
            <v>3773</v>
          </cell>
          <cell r="H1238" t="str">
            <v>Lear Corporation/Prestice</v>
          </cell>
          <cell r="I1238" t="str">
            <v>D</v>
          </cell>
          <cell r="J1238">
            <v>38.5</v>
          </cell>
          <cell r="K1238">
            <v>41.524999999999999</v>
          </cell>
          <cell r="M1238">
            <v>691500</v>
          </cell>
          <cell r="N1238" t="str">
            <v>VW</v>
          </cell>
          <cell r="O1238">
            <v>0</v>
          </cell>
          <cell r="P1238" t="str">
            <v>UITENHAGE</v>
          </cell>
          <cell r="Q1238">
            <v>3</v>
          </cell>
        </row>
        <row r="1239">
          <cell r="B1239" t="str">
            <v>F VW 01 35097</v>
          </cell>
          <cell r="C1239">
            <v>4</v>
          </cell>
          <cell r="D1239">
            <v>11330</v>
          </cell>
          <cell r="E1239">
            <v>11</v>
          </cell>
          <cell r="F1239" t="str">
            <v>D2a</v>
          </cell>
          <cell r="G1239">
            <v>32046</v>
          </cell>
          <cell r="H1239" t="str">
            <v>FORMTAP/</v>
          </cell>
          <cell r="I1239" t="str">
            <v>BR</v>
          </cell>
          <cell r="M1239">
            <v>0</v>
          </cell>
          <cell r="N1239" t="str">
            <v>BR</v>
          </cell>
          <cell r="O1239">
            <v>0</v>
          </cell>
          <cell r="P1239" t="str">
            <v>WOLFSBURG</v>
          </cell>
          <cell r="Q1239">
            <v>3</v>
          </cell>
        </row>
        <row r="1240">
          <cell r="B1240" t="str">
            <v>F VW 01 35097</v>
          </cell>
          <cell r="C1240">
            <v>4</v>
          </cell>
          <cell r="D1240">
            <v>11330</v>
          </cell>
          <cell r="E1240">
            <v>28</v>
          </cell>
          <cell r="F1240" t="str">
            <v>D2a</v>
          </cell>
          <cell r="G1240">
            <v>4508</v>
          </cell>
          <cell r="H1240" t="str">
            <v>FORMTAP/</v>
          </cell>
          <cell r="I1240" t="str">
            <v>BR</v>
          </cell>
          <cell r="M1240">
            <v>0</v>
          </cell>
          <cell r="N1240" t="str">
            <v>BR</v>
          </cell>
          <cell r="O1240">
            <v>0</v>
          </cell>
          <cell r="P1240" t="str">
            <v>MOSEL</v>
          </cell>
          <cell r="Q1240">
            <v>3</v>
          </cell>
        </row>
        <row r="1241">
          <cell r="B1241" t="str">
            <v>F VW 01 35097</v>
          </cell>
          <cell r="C1241">
            <v>4</v>
          </cell>
          <cell r="D1241">
            <v>11330</v>
          </cell>
          <cell r="E1241">
            <v>37</v>
          </cell>
          <cell r="F1241" t="str">
            <v>D2a</v>
          </cell>
          <cell r="G1241">
            <v>4096</v>
          </cell>
          <cell r="H1241" t="str">
            <v>FORMTAP/</v>
          </cell>
          <cell r="I1241" t="str">
            <v>BR</v>
          </cell>
          <cell r="M1241">
            <v>0</v>
          </cell>
          <cell r="N1241" t="str">
            <v>BR</v>
          </cell>
          <cell r="O1241">
            <v>0</v>
          </cell>
          <cell r="P1241" t="str">
            <v>BRATISLAVA</v>
          </cell>
          <cell r="Q1241">
            <v>3</v>
          </cell>
        </row>
        <row r="1242">
          <cell r="B1242" t="str">
            <v>F VW 01 35097</v>
          </cell>
          <cell r="C1242">
            <v>4</v>
          </cell>
          <cell r="D1242">
            <v>11330</v>
          </cell>
          <cell r="E1242">
            <v>46</v>
          </cell>
          <cell r="F1242" t="str">
            <v>D2a</v>
          </cell>
          <cell r="G1242">
            <v>15592</v>
          </cell>
          <cell r="H1242" t="str">
            <v>FORMTAP/</v>
          </cell>
          <cell r="I1242" t="str">
            <v>BR</v>
          </cell>
          <cell r="M1242">
            <v>0</v>
          </cell>
          <cell r="N1242" t="str">
            <v>BR</v>
          </cell>
          <cell r="O1242">
            <v>0</v>
          </cell>
          <cell r="P1242" t="str">
            <v>VW BRUXELLES BRUESS</v>
          </cell>
          <cell r="Q1242">
            <v>3</v>
          </cell>
        </row>
        <row r="1243">
          <cell r="B1243" t="str">
            <v>F VW 01 35097</v>
          </cell>
          <cell r="C1243">
            <v>4</v>
          </cell>
          <cell r="D1243">
            <v>11330</v>
          </cell>
          <cell r="E1243">
            <v>68</v>
          </cell>
          <cell r="F1243" t="str">
            <v>D2a</v>
          </cell>
          <cell r="G1243">
            <v>3773</v>
          </cell>
          <cell r="H1243" t="str">
            <v>FORMTAP/</v>
          </cell>
          <cell r="I1243" t="str">
            <v>BR</v>
          </cell>
          <cell r="M1243">
            <v>0</v>
          </cell>
          <cell r="N1243" t="str">
            <v>BR</v>
          </cell>
          <cell r="O1243">
            <v>0</v>
          </cell>
          <cell r="P1243" t="str">
            <v>UITENHAGE</v>
          </cell>
          <cell r="Q1243">
            <v>3</v>
          </cell>
        </row>
        <row r="1244">
          <cell r="B1244" t="str">
            <v>F VW 01 35097</v>
          </cell>
          <cell r="C1244">
            <v>4</v>
          </cell>
          <cell r="D1244">
            <v>13030</v>
          </cell>
          <cell r="E1244">
            <v>11</v>
          </cell>
          <cell r="F1244" t="str">
            <v>D2a</v>
          </cell>
          <cell r="G1244">
            <v>32046</v>
          </cell>
          <cell r="H1244" t="str">
            <v>Findlay Ind. GmbH/Tomaszow PL</v>
          </cell>
          <cell r="I1244" t="str">
            <v>D</v>
          </cell>
          <cell r="J1244">
            <v>32.57</v>
          </cell>
          <cell r="K1244">
            <v>37.603000000000002</v>
          </cell>
          <cell r="M1244">
            <v>390000</v>
          </cell>
          <cell r="N1244" t="str">
            <v>VW</v>
          </cell>
          <cell r="O1244">
            <v>0</v>
          </cell>
          <cell r="P1244" t="str">
            <v>WOLFSBURG</v>
          </cell>
          <cell r="Q1244">
            <v>3</v>
          </cell>
        </row>
        <row r="1245">
          <cell r="B1245" t="str">
            <v>F VW 01 35097</v>
          </cell>
          <cell r="C1245">
            <v>4</v>
          </cell>
          <cell r="D1245">
            <v>13030</v>
          </cell>
          <cell r="E1245">
            <v>28</v>
          </cell>
          <cell r="F1245" t="str">
            <v>D2a</v>
          </cell>
          <cell r="G1245">
            <v>4508</v>
          </cell>
          <cell r="H1245" t="str">
            <v>Findlay Ind. GmbH/Tomaszow PL</v>
          </cell>
          <cell r="I1245" t="str">
            <v>D</v>
          </cell>
          <cell r="J1245">
            <v>32.57</v>
          </cell>
          <cell r="K1245">
            <v>37.331000000000003</v>
          </cell>
          <cell r="M1245">
            <v>390000</v>
          </cell>
          <cell r="N1245" t="str">
            <v>VW</v>
          </cell>
          <cell r="O1245">
            <v>0</v>
          </cell>
          <cell r="P1245" t="str">
            <v>MOSEL</v>
          </cell>
          <cell r="Q1245">
            <v>3</v>
          </cell>
        </row>
        <row r="1246">
          <cell r="B1246" t="str">
            <v>F VW 01 35097</v>
          </cell>
          <cell r="C1246">
            <v>4</v>
          </cell>
          <cell r="D1246">
            <v>13030</v>
          </cell>
          <cell r="E1246">
            <v>37</v>
          </cell>
          <cell r="F1246" t="str">
            <v>D2a</v>
          </cell>
          <cell r="G1246">
            <v>4096</v>
          </cell>
          <cell r="H1246" t="str">
            <v>Findlay Ind. GmbH/Tomaszow PL</v>
          </cell>
          <cell r="I1246" t="str">
            <v>D</v>
          </cell>
          <cell r="J1246">
            <v>32.57</v>
          </cell>
          <cell r="K1246">
            <v>37.18</v>
          </cell>
          <cell r="M1246">
            <v>390000</v>
          </cell>
          <cell r="N1246" t="str">
            <v>VW</v>
          </cell>
          <cell r="O1246">
            <v>0</v>
          </cell>
          <cell r="P1246" t="str">
            <v>BRATISLAVA</v>
          </cell>
          <cell r="Q1246">
            <v>3</v>
          </cell>
        </row>
        <row r="1247">
          <cell r="B1247" t="str">
            <v>F VW 01 35097</v>
          </cell>
          <cell r="C1247">
            <v>4</v>
          </cell>
          <cell r="D1247">
            <v>13030</v>
          </cell>
          <cell r="E1247">
            <v>46</v>
          </cell>
          <cell r="F1247" t="str">
            <v>D2a</v>
          </cell>
          <cell r="G1247">
            <v>15592</v>
          </cell>
          <cell r="H1247" t="str">
            <v>Findlay Ind. GmbH/Tomaszow PL</v>
          </cell>
          <cell r="I1247" t="str">
            <v>D</v>
          </cell>
          <cell r="J1247">
            <v>32.57</v>
          </cell>
          <cell r="K1247">
            <v>40.081000000000003</v>
          </cell>
          <cell r="M1247">
            <v>390000</v>
          </cell>
          <cell r="N1247" t="str">
            <v>VW</v>
          </cell>
          <cell r="O1247">
            <v>0</v>
          </cell>
          <cell r="P1247" t="str">
            <v>VW BRUXELLES BRUESS</v>
          </cell>
          <cell r="Q1247">
            <v>3</v>
          </cell>
        </row>
        <row r="1248">
          <cell r="B1248" t="str">
            <v>F VW 01 35097</v>
          </cell>
          <cell r="C1248">
            <v>4</v>
          </cell>
          <cell r="D1248">
            <v>13030</v>
          </cell>
          <cell r="E1248">
            <v>68</v>
          </cell>
          <cell r="F1248" t="str">
            <v>D2a</v>
          </cell>
          <cell r="G1248">
            <v>3773</v>
          </cell>
          <cell r="H1248" t="str">
            <v>Findlay Ind. GmbH/Tomaszow PL</v>
          </cell>
          <cell r="I1248" t="str">
            <v>D</v>
          </cell>
          <cell r="J1248">
            <v>32.57</v>
          </cell>
          <cell r="K1248">
            <v>37.603000000000002</v>
          </cell>
          <cell r="M1248">
            <v>390000</v>
          </cell>
          <cell r="N1248" t="str">
            <v>VW</v>
          </cell>
          <cell r="O1248">
            <v>0</v>
          </cell>
          <cell r="P1248" t="str">
            <v>UITENHAGE</v>
          </cell>
          <cell r="Q1248">
            <v>3</v>
          </cell>
        </row>
        <row r="1249">
          <cell r="B1249" t="str">
            <v>F VW 01 35097</v>
          </cell>
          <cell r="C1249">
            <v>4</v>
          </cell>
          <cell r="D1249">
            <v>19964</v>
          </cell>
          <cell r="E1249">
            <v>11</v>
          </cell>
          <cell r="F1249" t="str">
            <v>D2a</v>
          </cell>
          <cell r="G1249">
            <v>32046</v>
          </cell>
          <cell r="H1249" t="str">
            <v>Martur Entegre Sünger ve Koltuk Tesisleri Sanayi Tic A.S./</v>
          </cell>
          <cell r="I1249" t="str">
            <v>TR</v>
          </cell>
          <cell r="M1249">
            <v>0</v>
          </cell>
          <cell r="N1249" t="str">
            <v>TR</v>
          </cell>
          <cell r="O1249">
            <v>0</v>
          </cell>
          <cell r="P1249" t="str">
            <v>WOLFSBURG</v>
          </cell>
          <cell r="Q1249">
            <v>3</v>
          </cell>
        </row>
        <row r="1250">
          <cell r="B1250" t="str">
            <v>F VW 01 35097</v>
          </cell>
          <cell r="C1250">
            <v>4</v>
          </cell>
          <cell r="D1250">
            <v>19964</v>
          </cell>
          <cell r="E1250">
            <v>28</v>
          </cell>
          <cell r="F1250" t="str">
            <v>D2a</v>
          </cell>
          <cell r="G1250">
            <v>4508</v>
          </cell>
          <cell r="H1250" t="str">
            <v>Martur Entegre Sünger ve Koltuk Tesisleri Sanayi Tic A.S./</v>
          </cell>
          <cell r="I1250" t="str">
            <v>TR</v>
          </cell>
          <cell r="M1250">
            <v>0</v>
          </cell>
          <cell r="N1250" t="str">
            <v>TR</v>
          </cell>
          <cell r="O1250">
            <v>0</v>
          </cell>
          <cell r="P1250" t="str">
            <v>MOSEL</v>
          </cell>
          <cell r="Q1250">
            <v>3</v>
          </cell>
        </row>
        <row r="1251">
          <cell r="B1251" t="str">
            <v>F VW 01 35097</v>
          </cell>
          <cell r="C1251">
            <v>4</v>
          </cell>
          <cell r="D1251">
            <v>19964</v>
          </cell>
          <cell r="E1251">
            <v>37</v>
          </cell>
          <cell r="F1251" t="str">
            <v>D2a</v>
          </cell>
          <cell r="G1251">
            <v>4096</v>
          </cell>
          <cell r="H1251" t="str">
            <v>Martur Entegre Sünger ve Koltuk Tesisleri Sanayi Tic A.S./</v>
          </cell>
          <cell r="I1251" t="str">
            <v>TR</v>
          </cell>
          <cell r="M1251">
            <v>0</v>
          </cell>
          <cell r="N1251" t="str">
            <v>TR</v>
          </cell>
          <cell r="O1251">
            <v>0</v>
          </cell>
          <cell r="P1251" t="str">
            <v>BRATISLAVA</v>
          </cell>
          <cell r="Q1251">
            <v>3</v>
          </cell>
        </row>
        <row r="1252">
          <cell r="B1252" t="str">
            <v>F VW 01 35097</v>
          </cell>
          <cell r="C1252">
            <v>4</v>
          </cell>
          <cell r="D1252">
            <v>19964</v>
          </cell>
          <cell r="E1252">
            <v>46</v>
          </cell>
          <cell r="F1252" t="str">
            <v>D2a</v>
          </cell>
          <cell r="G1252">
            <v>15592</v>
          </cell>
          <cell r="H1252" t="str">
            <v>Martur Entegre Sünger ve Koltuk Tesisleri Sanayi Tic A.S./</v>
          </cell>
          <cell r="I1252" t="str">
            <v>TR</v>
          </cell>
          <cell r="M1252">
            <v>0</v>
          </cell>
          <cell r="N1252" t="str">
            <v>TR</v>
          </cell>
          <cell r="O1252">
            <v>0</v>
          </cell>
          <cell r="P1252" t="str">
            <v>VW BRUXELLES BRUESS</v>
          </cell>
          <cell r="Q1252">
            <v>3</v>
          </cell>
        </row>
        <row r="1253">
          <cell r="B1253" t="str">
            <v>F VW 01 35097</v>
          </cell>
          <cell r="C1253">
            <v>4</v>
          </cell>
          <cell r="D1253">
            <v>19964</v>
          </cell>
          <cell r="E1253">
            <v>68</v>
          </cell>
          <cell r="F1253" t="str">
            <v>D2a</v>
          </cell>
          <cell r="G1253">
            <v>3773</v>
          </cell>
          <cell r="H1253" t="str">
            <v>Martur Entegre Sünger ve Koltuk Tesisleri Sanayi Tic A.S./</v>
          </cell>
          <cell r="I1253" t="str">
            <v>TR</v>
          </cell>
          <cell r="M1253">
            <v>0</v>
          </cell>
          <cell r="N1253" t="str">
            <v>TR</v>
          </cell>
          <cell r="O1253">
            <v>0</v>
          </cell>
          <cell r="P1253" t="str">
            <v>UITENHAGE</v>
          </cell>
          <cell r="Q1253">
            <v>3</v>
          </cell>
        </row>
        <row r="1254">
          <cell r="B1254" t="str">
            <v>F VW 01 35097</v>
          </cell>
          <cell r="C1254">
            <v>4</v>
          </cell>
          <cell r="D1254">
            <v>20328</v>
          </cell>
          <cell r="E1254">
            <v>11</v>
          </cell>
          <cell r="F1254" t="str">
            <v>D2a</v>
          </cell>
          <cell r="G1254">
            <v>32046</v>
          </cell>
          <cell r="H1254" t="str">
            <v>GRUPO ANTOLIN DEUTSCHLAND GMBH/GA Bohemia</v>
          </cell>
          <cell r="I1254" t="str">
            <v>D</v>
          </cell>
          <cell r="J1254">
            <v>43.28</v>
          </cell>
          <cell r="K1254">
            <v>46.375</v>
          </cell>
          <cell r="M1254">
            <v>505750</v>
          </cell>
          <cell r="N1254" t="str">
            <v>VW</v>
          </cell>
          <cell r="O1254">
            <v>0</v>
          </cell>
          <cell r="P1254" t="str">
            <v>WOLFSBURG</v>
          </cell>
          <cell r="Q1254">
            <v>3</v>
          </cell>
        </row>
        <row r="1255">
          <cell r="B1255" t="str">
            <v>F VW 01 35097</v>
          </cell>
          <cell r="C1255">
            <v>4</v>
          </cell>
          <cell r="D1255">
            <v>20328</v>
          </cell>
          <cell r="E1255">
            <v>28</v>
          </cell>
          <cell r="F1255" t="str">
            <v>D2a</v>
          </cell>
          <cell r="G1255">
            <v>4508</v>
          </cell>
          <cell r="H1255" t="str">
            <v>GRUPO ANTOLIN DEUTSCHLAND GMBH/GA Bohemia</v>
          </cell>
          <cell r="I1255" t="str">
            <v>D</v>
          </cell>
          <cell r="J1255">
            <v>43.28</v>
          </cell>
          <cell r="K1255">
            <v>46.17</v>
          </cell>
          <cell r="M1255">
            <v>505750</v>
          </cell>
          <cell r="N1255" t="str">
            <v>VW</v>
          </cell>
          <cell r="O1255">
            <v>0</v>
          </cell>
          <cell r="P1255" t="str">
            <v>MOSEL</v>
          </cell>
          <cell r="Q1255">
            <v>3</v>
          </cell>
        </row>
        <row r="1256">
          <cell r="B1256" t="str">
            <v>F VW 01 35097</v>
          </cell>
          <cell r="C1256">
            <v>4</v>
          </cell>
          <cell r="D1256">
            <v>20328</v>
          </cell>
          <cell r="E1256">
            <v>37</v>
          </cell>
          <cell r="F1256" t="str">
            <v>D2a</v>
          </cell>
          <cell r="G1256">
            <v>4096</v>
          </cell>
          <cell r="H1256" t="str">
            <v>GRUPO ANTOLIN DEUTSCHLAND GMBH/GA Bohemia</v>
          </cell>
          <cell r="I1256" t="str">
            <v>D</v>
          </cell>
          <cell r="J1256">
            <v>43.28</v>
          </cell>
          <cell r="K1256">
            <v>46.637</v>
          </cell>
          <cell r="M1256">
            <v>505750</v>
          </cell>
          <cell r="N1256" t="str">
            <v>VW</v>
          </cell>
          <cell r="O1256">
            <v>0</v>
          </cell>
          <cell r="P1256" t="str">
            <v>BRATISLAVA</v>
          </cell>
          <cell r="Q1256">
            <v>3</v>
          </cell>
        </row>
        <row r="1257">
          <cell r="B1257" t="str">
            <v>F VW 01 35097</v>
          </cell>
          <cell r="C1257">
            <v>4</v>
          </cell>
          <cell r="D1257">
            <v>20328</v>
          </cell>
          <cell r="E1257">
            <v>46</v>
          </cell>
          <cell r="F1257" t="str">
            <v>D2a</v>
          </cell>
          <cell r="G1257">
            <v>15592</v>
          </cell>
          <cell r="H1257" t="str">
            <v>GRUPO ANTOLIN DEUTSCHLAND GMBH/GA Bohemia</v>
          </cell>
          <cell r="I1257" t="str">
            <v>D</v>
          </cell>
          <cell r="J1257">
            <v>43.28</v>
          </cell>
          <cell r="K1257">
            <v>47.72</v>
          </cell>
          <cell r="M1257">
            <v>505750</v>
          </cell>
          <cell r="N1257" t="str">
            <v>VW</v>
          </cell>
          <cell r="O1257">
            <v>0</v>
          </cell>
          <cell r="P1257" t="str">
            <v>VW BRUXELLES BRUESS</v>
          </cell>
          <cell r="Q1257">
            <v>3</v>
          </cell>
        </row>
        <row r="1258">
          <cell r="B1258" t="str">
            <v>F VW 01 35097</v>
          </cell>
          <cell r="C1258">
            <v>4</v>
          </cell>
          <cell r="D1258">
            <v>20328</v>
          </cell>
          <cell r="E1258">
            <v>68</v>
          </cell>
          <cell r="F1258" t="str">
            <v>D2a</v>
          </cell>
          <cell r="G1258">
            <v>3773</v>
          </cell>
          <cell r="H1258" t="str">
            <v>GRUPO ANTOLIN DEUTSCHLAND GMBH/GA Bohemia</v>
          </cell>
          <cell r="I1258" t="str">
            <v>D</v>
          </cell>
          <cell r="J1258">
            <v>43.28</v>
          </cell>
          <cell r="K1258">
            <v>46.375</v>
          </cell>
          <cell r="M1258">
            <v>505750</v>
          </cell>
          <cell r="N1258" t="str">
            <v>VW</v>
          </cell>
          <cell r="O1258">
            <v>0</v>
          </cell>
          <cell r="P1258" t="str">
            <v>UITENHAGE</v>
          </cell>
          <cell r="Q1258">
            <v>3</v>
          </cell>
        </row>
        <row r="1259">
          <cell r="B1259" t="str">
            <v>F VW 01 35097</v>
          </cell>
          <cell r="C1259">
            <v>4</v>
          </cell>
          <cell r="D1259">
            <v>23586</v>
          </cell>
          <cell r="E1259">
            <v>11</v>
          </cell>
          <cell r="F1259" t="str">
            <v>D2a</v>
          </cell>
          <cell r="G1259">
            <v>32046</v>
          </cell>
          <cell r="H1259" t="str">
            <v>VW Wolfsburg/</v>
          </cell>
          <cell r="I1259" t="str">
            <v>D</v>
          </cell>
          <cell r="M1259">
            <v>0</v>
          </cell>
          <cell r="N1259" t="str">
            <v>HA</v>
          </cell>
          <cell r="O1259">
            <v>0</v>
          </cell>
          <cell r="P1259" t="str">
            <v>WOLFSBURG</v>
          </cell>
          <cell r="Q1259">
            <v>3</v>
          </cell>
        </row>
        <row r="1260">
          <cell r="B1260" t="str">
            <v>F VW 01 35097</v>
          </cell>
          <cell r="C1260">
            <v>4</v>
          </cell>
          <cell r="D1260">
            <v>23586</v>
          </cell>
          <cell r="E1260">
            <v>28</v>
          </cell>
          <cell r="F1260" t="str">
            <v>D2a</v>
          </cell>
          <cell r="G1260">
            <v>4508</v>
          </cell>
          <cell r="H1260" t="str">
            <v>VW Wolfsburg/</v>
          </cell>
          <cell r="I1260" t="str">
            <v>D</v>
          </cell>
          <cell r="M1260">
            <v>0</v>
          </cell>
          <cell r="N1260" t="str">
            <v>HA</v>
          </cell>
          <cell r="O1260">
            <v>0</v>
          </cell>
          <cell r="P1260" t="str">
            <v>MOSEL</v>
          </cell>
          <cell r="Q1260">
            <v>3</v>
          </cell>
        </row>
        <row r="1261">
          <cell r="B1261" t="str">
            <v>F VW 01 35097</v>
          </cell>
          <cell r="C1261">
            <v>4</v>
          </cell>
          <cell r="D1261">
            <v>23586</v>
          </cell>
          <cell r="E1261">
            <v>37</v>
          </cell>
          <cell r="F1261" t="str">
            <v>D2a</v>
          </cell>
          <cell r="G1261">
            <v>4096</v>
          </cell>
          <cell r="H1261" t="str">
            <v>VW Wolfsburg/</v>
          </cell>
          <cell r="I1261" t="str">
            <v>D</v>
          </cell>
          <cell r="M1261">
            <v>0</v>
          </cell>
          <cell r="N1261" t="str">
            <v>HA</v>
          </cell>
          <cell r="O1261">
            <v>0</v>
          </cell>
          <cell r="P1261" t="str">
            <v>BRATISLAVA</v>
          </cell>
          <cell r="Q1261">
            <v>3</v>
          </cell>
        </row>
        <row r="1262">
          <cell r="B1262" t="str">
            <v>F VW 01 35097</v>
          </cell>
          <cell r="C1262">
            <v>4</v>
          </cell>
          <cell r="D1262">
            <v>23586</v>
          </cell>
          <cell r="E1262">
            <v>46</v>
          </cell>
          <cell r="F1262" t="str">
            <v>D2a</v>
          </cell>
          <cell r="G1262">
            <v>15592</v>
          </cell>
          <cell r="H1262" t="str">
            <v>VW Wolfsburg/</v>
          </cell>
          <cell r="I1262" t="str">
            <v>D</v>
          </cell>
          <cell r="M1262">
            <v>0</v>
          </cell>
          <cell r="N1262" t="str">
            <v>HA</v>
          </cell>
          <cell r="O1262">
            <v>0</v>
          </cell>
          <cell r="P1262" t="str">
            <v>VW BRUXELLES BRUESS</v>
          </cell>
          <cell r="Q1262">
            <v>3</v>
          </cell>
        </row>
        <row r="1263">
          <cell r="B1263" t="str">
            <v>F VW 01 35097</v>
          </cell>
          <cell r="C1263">
            <v>4</v>
          </cell>
          <cell r="D1263">
            <v>23586</v>
          </cell>
          <cell r="E1263">
            <v>68</v>
          </cell>
          <cell r="F1263" t="str">
            <v>D2a</v>
          </cell>
          <cell r="G1263">
            <v>3773</v>
          </cell>
          <cell r="H1263" t="str">
            <v>VW Wolfsburg/</v>
          </cell>
          <cell r="I1263" t="str">
            <v>D</v>
          </cell>
          <cell r="M1263">
            <v>0</v>
          </cell>
          <cell r="N1263" t="str">
            <v>HA</v>
          </cell>
          <cell r="O1263">
            <v>0</v>
          </cell>
          <cell r="P1263" t="str">
            <v>UITENHAGE</v>
          </cell>
          <cell r="Q1263">
            <v>3</v>
          </cell>
        </row>
        <row r="1264">
          <cell r="B1264" t="str">
            <v>F VW 01 35097</v>
          </cell>
          <cell r="C1264">
            <v>4</v>
          </cell>
          <cell r="D1264">
            <v>24969</v>
          </cell>
          <cell r="E1264">
            <v>11</v>
          </cell>
          <cell r="F1264" t="str">
            <v>D2a</v>
          </cell>
          <cell r="G1264">
            <v>32046</v>
          </cell>
          <cell r="H1264" t="str">
            <v>Rieter Automotive North/</v>
          </cell>
          <cell r="I1264" t="str">
            <v>USA</v>
          </cell>
          <cell r="M1264">
            <v>0</v>
          </cell>
          <cell r="N1264" t="str">
            <v>US</v>
          </cell>
          <cell r="O1264">
            <v>0</v>
          </cell>
          <cell r="P1264" t="str">
            <v>WOLFSBURG</v>
          </cell>
          <cell r="Q1264">
            <v>3</v>
          </cell>
        </row>
        <row r="1265">
          <cell r="B1265" t="str">
            <v>F VW 01 35097</v>
          </cell>
          <cell r="C1265">
            <v>4</v>
          </cell>
          <cell r="D1265">
            <v>24969</v>
          </cell>
          <cell r="E1265">
            <v>28</v>
          </cell>
          <cell r="F1265" t="str">
            <v>D2a</v>
          </cell>
          <cell r="G1265">
            <v>4508</v>
          </cell>
          <cell r="H1265" t="str">
            <v>Rieter Automotive North/</v>
          </cell>
          <cell r="I1265" t="str">
            <v>USA</v>
          </cell>
          <cell r="M1265">
            <v>0</v>
          </cell>
          <cell r="N1265" t="str">
            <v>US</v>
          </cell>
          <cell r="O1265">
            <v>0</v>
          </cell>
          <cell r="P1265" t="str">
            <v>MOSEL</v>
          </cell>
          <cell r="Q1265">
            <v>3</v>
          </cell>
        </row>
        <row r="1266">
          <cell r="B1266" t="str">
            <v>F VW 01 35097</v>
          </cell>
          <cell r="C1266">
            <v>4</v>
          </cell>
          <cell r="D1266">
            <v>24969</v>
          </cell>
          <cell r="E1266">
            <v>37</v>
          </cell>
          <cell r="F1266" t="str">
            <v>D2a</v>
          </cell>
          <cell r="G1266">
            <v>4096</v>
          </cell>
          <cell r="H1266" t="str">
            <v>Rieter Automotive North/</v>
          </cell>
          <cell r="I1266" t="str">
            <v>USA</v>
          </cell>
          <cell r="M1266">
            <v>0</v>
          </cell>
          <cell r="N1266" t="str">
            <v>US</v>
          </cell>
          <cell r="O1266">
            <v>0</v>
          </cell>
          <cell r="P1266" t="str">
            <v>BRATISLAVA</v>
          </cell>
          <cell r="Q1266">
            <v>3</v>
          </cell>
        </row>
        <row r="1267">
          <cell r="B1267" t="str">
            <v>F VW 01 35097</v>
          </cell>
          <cell r="C1267">
            <v>4</v>
          </cell>
          <cell r="D1267">
            <v>24969</v>
          </cell>
          <cell r="E1267">
            <v>46</v>
          </cell>
          <cell r="F1267" t="str">
            <v>D2a</v>
          </cell>
          <cell r="G1267">
            <v>15592</v>
          </cell>
          <cell r="H1267" t="str">
            <v>Rieter Automotive North/</v>
          </cell>
          <cell r="I1267" t="str">
            <v>USA</v>
          </cell>
          <cell r="M1267">
            <v>0</v>
          </cell>
          <cell r="N1267" t="str">
            <v>US</v>
          </cell>
          <cell r="O1267">
            <v>0</v>
          </cell>
          <cell r="P1267" t="str">
            <v>VW BRUXELLES BRUESS</v>
          </cell>
          <cell r="Q1267">
            <v>3</v>
          </cell>
        </row>
        <row r="1268">
          <cell r="B1268" t="str">
            <v>F VW 01 35097</v>
          </cell>
          <cell r="C1268">
            <v>4</v>
          </cell>
          <cell r="D1268">
            <v>24969</v>
          </cell>
          <cell r="E1268">
            <v>68</v>
          </cell>
          <cell r="F1268" t="str">
            <v>D2a</v>
          </cell>
          <cell r="G1268">
            <v>3773</v>
          </cell>
          <cell r="H1268" t="str">
            <v>Rieter Automotive North/</v>
          </cell>
          <cell r="I1268" t="str">
            <v>USA</v>
          </cell>
          <cell r="M1268">
            <v>0</v>
          </cell>
          <cell r="N1268" t="str">
            <v>US</v>
          </cell>
          <cell r="O1268">
            <v>0</v>
          </cell>
          <cell r="P1268" t="str">
            <v>UITENHAGE</v>
          </cell>
          <cell r="Q1268">
            <v>3</v>
          </cell>
        </row>
        <row r="1269">
          <cell r="B1269" t="str">
            <v>F VW 01 35097</v>
          </cell>
          <cell r="C1269">
            <v>4</v>
          </cell>
          <cell r="D1269">
            <v>27909</v>
          </cell>
          <cell r="E1269">
            <v>11</v>
          </cell>
          <cell r="F1269" t="str">
            <v>D2a</v>
          </cell>
          <cell r="G1269">
            <v>32046</v>
          </cell>
          <cell r="H1269" t="str">
            <v>Textron Automotive Company/</v>
          </cell>
          <cell r="I1269" t="str">
            <v>USA</v>
          </cell>
          <cell r="M1269">
            <v>0</v>
          </cell>
          <cell r="N1269" t="str">
            <v>US</v>
          </cell>
          <cell r="O1269">
            <v>0</v>
          </cell>
          <cell r="P1269" t="str">
            <v>WOLFSBURG</v>
          </cell>
          <cell r="Q1269">
            <v>3</v>
          </cell>
        </row>
        <row r="1270">
          <cell r="B1270" t="str">
            <v>F VW 01 35097</v>
          </cell>
          <cell r="C1270">
            <v>4</v>
          </cell>
          <cell r="D1270">
            <v>27909</v>
          </cell>
          <cell r="E1270">
            <v>28</v>
          </cell>
          <cell r="F1270" t="str">
            <v>D2a</v>
          </cell>
          <cell r="G1270">
            <v>4508</v>
          </cell>
          <cell r="H1270" t="str">
            <v>Textron Automotive Company/</v>
          </cell>
          <cell r="I1270" t="str">
            <v>USA</v>
          </cell>
          <cell r="M1270">
            <v>0</v>
          </cell>
          <cell r="N1270" t="str">
            <v>US</v>
          </cell>
          <cell r="O1270">
            <v>0</v>
          </cell>
          <cell r="P1270" t="str">
            <v>MOSEL</v>
          </cell>
          <cell r="Q1270">
            <v>3</v>
          </cell>
        </row>
        <row r="1271">
          <cell r="B1271" t="str">
            <v>F VW 01 35097</v>
          </cell>
          <cell r="C1271">
            <v>4</v>
          </cell>
          <cell r="D1271">
            <v>27909</v>
          </cell>
          <cell r="E1271">
            <v>37</v>
          </cell>
          <cell r="F1271" t="str">
            <v>D2a</v>
          </cell>
          <cell r="G1271">
            <v>4096</v>
          </cell>
          <cell r="H1271" t="str">
            <v>Textron Automotive Company/</v>
          </cell>
          <cell r="I1271" t="str">
            <v>USA</v>
          </cell>
          <cell r="M1271">
            <v>0</v>
          </cell>
          <cell r="N1271" t="str">
            <v>US</v>
          </cell>
          <cell r="O1271">
            <v>0</v>
          </cell>
          <cell r="P1271" t="str">
            <v>BRATISLAVA</v>
          </cell>
          <cell r="Q1271">
            <v>3</v>
          </cell>
        </row>
        <row r="1272">
          <cell r="B1272" t="str">
            <v>F VW 01 35097</v>
          </cell>
          <cell r="C1272">
            <v>4</v>
          </cell>
          <cell r="D1272">
            <v>27909</v>
          </cell>
          <cell r="E1272">
            <v>46</v>
          </cell>
          <cell r="F1272" t="str">
            <v>D2a</v>
          </cell>
          <cell r="G1272">
            <v>15592</v>
          </cell>
          <cell r="H1272" t="str">
            <v>Textron Automotive Company/</v>
          </cell>
          <cell r="I1272" t="str">
            <v>USA</v>
          </cell>
          <cell r="M1272">
            <v>0</v>
          </cell>
          <cell r="N1272" t="str">
            <v>US</v>
          </cell>
          <cell r="O1272">
            <v>0</v>
          </cell>
          <cell r="P1272" t="str">
            <v>VW BRUXELLES BRUESS</v>
          </cell>
          <cell r="Q1272">
            <v>3</v>
          </cell>
        </row>
        <row r="1273">
          <cell r="B1273" t="str">
            <v>F VW 01 35097</v>
          </cell>
          <cell r="C1273">
            <v>4</v>
          </cell>
          <cell r="D1273">
            <v>27909</v>
          </cell>
          <cell r="E1273">
            <v>68</v>
          </cell>
          <cell r="F1273" t="str">
            <v>D2a</v>
          </cell>
          <cell r="G1273">
            <v>3773</v>
          </cell>
          <cell r="H1273" t="str">
            <v>Textron Automotive Company/</v>
          </cell>
          <cell r="I1273" t="str">
            <v>USA</v>
          </cell>
          <cell r="M1273">
            <v>0</v>
          </cell>
          <cell r="N1273" t="str">
            <v>US</v>
          </cell>
          <cell r="O1273">
            <v>0</v>
          </cell>
          <cell r="P1273" t="str">
            <v>UITENHAGE</v>
          </cell>
          <cell r="Q1273">
            <v>3</v>
          </cell>
        </row>
        <row r="1274">
          <cell r="B1274" t="str">
            <v>F VW 01 35097</v>
          </cell>
          <cell r="C1274">
            <v>4</v>
          </cell>
          <cell r="D1274">
            <v>28671</v>
          </cell>
          <cell r="E1274">
            <v>11</v>
          </cell>
          <cell r="F1274" t="str">
            <v>D2a</v>
          </cell>
          <cell r="G1274">
            <v>32046</v>
          </cell>
          <cell r="H1274" t="str">
            <v>RIETER ELLO ARTEFATOS DE FIBRAS TEXTEIS LTDA/</v>
          </cell>
          <cell r="I1274" t="str">
            <v>BR</v>
          </cell>
          <cell r="M1274">
            <v>0</v>
          </cell>
          <cell r="N1274" t="str">
            <v>BR</v>
          </cell>
          <cell r="O1274">
            <v>0</v>
          </cell>
          <cell r="P1274" t="str">
            <v>WOLFSBURG</v>
          </cell>
          <cell r="Q1274">
            <v>3</v>
          </cell>
        </row>
        <row r="1275">
          <cell r="B1275" t="str">
            <v>F VW 01 35097</v>
          </cell>
          <cell r="C1275">
            <v>4</v>
          </cell>
          <cell r="D1275">
            <v>28671</v>
          </cell>
          <cell r="E1275">
            <v>28</v>
          </cell>
          <cell r="F1275" t="str">
            <v>D2a</v>
          </cell>
          <cell r="G1275">
            <v>4508</v>
          </cell>
          <cell r="H1275" t="str">
            <v>RIETER ELLO ARTEFATOS DE FIBRAS TEXTEIS LTDA/</v>
          </cell>
          <cell r="I1275" t="str">
            <v>BR</v>
          </cell>
          <cell r="M1275">
            <v>0</v>
          </cell>
          <cell r="N1275" t="str">
            <v>BR</v>
          </cell>
          <cell r="O1275">
            <v>0</v>
          </cell>
          <cell r="P1275" t="str">
            <v>MOSEL</v>
          </cell>
          <cell r="Q1275">
            <v>3</v>
          </cell>
        </row>
        <row r="1276">
          <cell r="B1276" t="str">
            <v>F VW 01 35097</v>
          </cell>
          <cell r="C1276">
            <v>4</v>
          </cell>
          <cell r="D1276">
            <v>28671</v>
          </cell>
          <cell r="E1276">
            <v>37</v>
          </cell>
          <cell r="F1276" t="str">
            <v>D2a</v>
          </cell>
          <cell r="G1276">
            <v>4096</v>
          </cell>
          <cell r="H1276" t="str">
            <v>RIETER ELLO ARTEFATOS DE FIBRAS TEXTEIS LTDA/</v>
          </cell>
          <cell r="I1276" t="str">
            <v>BR</v>
          </cell>
          <cell r="M1276">
            <v>0</v>
          </cell>
          <cell r="N1276" t="str">
            <v>BR</v>
          </cell>
          <cell r="O1276">
            <v>0</v>
          </cell>
          <cell r="P1276" t="str">
            <v>BRATISLAVA</v>
          </cell>
          <cell r="Q1276">
            <v>3</v>
          </cell>
        </row>
        <row r="1277">
          <cell r="B1277" t="str">
            <v>F VW 01 35097</v>
          </cell>
          <cell r="C1277">
            <v>4</v>
          </cell>
          <cell r="D1277">
            <v>28671</v>
          </cell>
          <cell r="E1277">
            <v>46</v>
          </cell>
          <cell r="F1277" t="str">
            <v>D2a</v>
          </cell>
          <cell r="G1277">
            <v>15592</v>
          </cell>
          <cell r="H1277" t="str">
            <v>RIETER ELLO ARTEFATOS DE FIBRAS TEXTEIS LTDA/</v>
          </cell>
          <cell r="I1277" t="str">
            <v>BR</v>
          </cell>
          <cell r="M1277">
            <v>0</v>
          </cell>
          <cell r="N1277" t="str">
            <v>BR</v>
          </cell>
          <cell r="O1277">
            <v>0</v>
          </cell>
          <cell r="P1277" t="str">
            <v>VW BRUXELLES BRUESS</v>
          </cell>
          <cell r="Q1277">
            <v>3</v>
          </cell>
        </row>
        <row r="1278">
          <cell r="B1278" t="str">
            <v>F VW 01 35097</v>
          </cell>
          <cell r="C1278">
            <v>4</v>
          </cell>
          <cell r="D1278">
            <v>28671</v>
          </cell>
          <cell r="E1278">
            <v>68</v>
          </cell>
          <cell r="F1278" t="str">
            <v>D2a</v>
          </cell>
          <cell r="G1278">
            <v>3773</v>
          </cell>
          <cell r="H1278" t="str">
            <v>RIETER ELLO ARTEFATOS DE FIBRAS TEXTEIS LTDA/</v>
          </cell>
          <cell r="I1278" t="str">
            <v>BR</v>
          </cell>
          <cell r="M1278">
            <v>0</v>
          </cell>
          <cell r="N1278" t="str">
            <v>BR</v>
          </cell>
          <cell r="O1278">
            <v>0</v>
          </cell>
          <cell r="P1278" t="str">
            <v>UITENHAGE</v>
          </cell>
          <cell r="Q1278">
            <v>3</v>
          </cell>
        </row>
        <row r="1279">
          <cell r="B1279" t="str">
            <v>F VW 01 35097</v>
          </cell>
          <cell r="C1279">
            <v>4</v>
          </cell>
          <cell r="D1279">
            <v>29344</v>
          </cell>
          <cell r="E1279">
            <v>11</v>
          </cell>
          <cell r="F1279" t="str">
            <v>D2a</v>
          </cell>
          <cell r="G1279">
            <v>32046</v>
          </cell>
          <cell r="H1279" t="str">
            <v>Johnson Controls Headliner GmbH/</v>
          </cell>
          <cell r="I1279" t="str">
            <v>D</v>
          </cell>
          <cell r="J1279">
            <v>44.75</v>
          </cell>
          <cell r="K1279">
            <v>47.87</v>
          </cell>
          <cell r="M1279">
            <v>485000</v>
          </cell>
          <cell r="N1279" t="str">
            <v>VW</v>
          </cell>
          <cell r="O1279">
            <v>0</v>
          </cell>
          <cell r="P1279" t="str">
            <v>WOLFSBURG</v>
          </cell>
          <cell r="Q1279">
            <v>3</v>
          </cell>
        </row>
        <row r="1280">
          <cell r="B1280" t="str">
            <v>F VW 01 35097</v>
          </cell>
          <cell r="C1280">
            <v>4</v>
          </cell>
          <cell r="D1280">
            <v>29344</v>
          </cell>
          <cell r="E1280">
            <v>28</v>
          </cell>
          <cell r="F1280" t="str">
            <v>D2a</v>
          </cell>
          <cell r="G1280">
            <v>4508</v>
          </cell>
          <cell r="H1280" t="str">
            <v>Johnson Controls Headliner GmbH/</v>
          </cell>
          <cell r="I1280" t="str">
            <v>D</v>
          </cell>
          <cell r="J1280">
            <v>44.75</v>
          </cell>
          <cell r="K1280">
            <v>48.154000000000003</v>
          </cell>
          <cell r="M1280">
            <v>485000</v>
          </cell>
          <cell r="N1280" t="str">
            <v>VW</v>
          </cell>
          <cell r="O1280">
            <v>0</v>
          </cell>
          <cell r="P1280" t="str">
            <v>MOSEL</v>
          </cell>
          <cell r="Q1280">
            <v>3</v>
          </cell>
        </row>
        <row r="1281">
          <cell r="B1281" t="str">
            <v>F VW 01 35097</v>
          </cell>
          <cell r="C1281">
            <v>4</v>
          </cell>
          <cell r="D1281">
            <v>29344</v>
          </cell>
          <cell r="E1281">
            <v>37</v>
          </cell>
          <cell r="F1281" t="str">
            <v>D2a</v>
          </cell>
          <cell r="G1281">
            <v>4096</v>
          </cell>
          <cell r="H1281" t="str">
            <v>Johnson Controls Headliner GmbH/</v>
          </cell>
          <cell r="I1281" t="str">
            <v>D</v>
          </cell>
          <cell r="J1281">
            <v>44.75</v>
          </cell>
          <cell r="K1281">
            <v>49.83</v>
          </cell>
          <cell r="M1281">
            <v>485000</v>
          </cell>
          <cell r="N1281" t="str">
            <v>VW</v>
          </cell>
          <cell r="O1281">
            <v>0</v>
          </cell>
          <cell r="P1281" t="str">
            <v>BRATISLAVA</v>
          </cell>
          <cell r="Q1281">
            <v>3</v>
          </cell>
        </row>
        <row r="1282">
          <cell r="B1282" t="str">
            <v>F VW 01 35097</v>
          </cell>
          <cell r="C1282">
            <v>4</v>
          </cell>
          <cell r="D1282">
            <v>29344</v>
          </cell>
          <cell r="E1282">
            <v>46</v>
          </cell>
          <cell r="F1282" t="str">
            <v>D2a</v>
          </cell>
          <cell r="G1282">
            <v>15592</v>
          </cell>
          <cell r="H1282" t="str">
            <v>Johnson Controls Headliner GmbH/</v>
          </cell>
          <cell r="I1282" t="str">
            <v>D</v>
          </cell>
          <cell r="J1282">
            <v>44.75</v>
          </cell>
          <cell r="K1282">
            <v>47.146000000000001</v>
          </cell>
          <cell r="M1282">
            <v>485000</v>
          </cell>
          <cell r="N1282" t="str">
            <v>VW</v>
          </cell>
          <cell r="O1282">
            <v>0</v>
          </cell>
          <cell r="P1282" t="str">
            <v>VW BRUXELLES BRUESS</v>
          </cell>
          <cell r="Q1282">
            <v>3</v>
          </cell>
        </row>
        <row r="1283">
          <cell r="B1283" t="str">
            <v>F VW 01 35097</v>
          </cell>
          <cell r="C1283">
            <v>4</v>
          </cell>
          <cell r="D1283">
            <v>29344</v>
          </cell>
          <cell r="E1283">
            <v>68</v>
          </cell>
          <cell r="F1283" t="str">
            <v>D2a</v>
          </cell>
          <cell r="G1283">
            <v>3773</v>
          </cell>
          <cell r="H1283" t="str">
            <v>Johnson Controls Headliner GmbH/</v>
          </cell>
          <cell r="I1283" t="str">
            <v>D</v>
          </cell>
          <cell r="J1283">
            <v>44.75</v>
          </cell>
          <cell r="K1283">
            <v>47.87</v>
          </cell>
          <cell r="M1283">
            <v>485000</v>
          </cell>
          <cell r="N1283" t="str">
            <v>VW</v>
          </cell>
          <cell r="O1283">
            <v>0</v>
          </cell>
          <cell r="P1283" t="str">
            <v>UITENHAGE</v>
          </cell>
          <cell r="Q1283">
            <v>3</v>
          </cell>
        </row>
        <row r="1284">
          <cell r="B1284" t="str">
            <v>F VW 01 35097</v>
          </cell>
          <cell r="C1284">
            <v>4</v>
          </cell>
          <cell r="D1284">
            <v>43249</v>
          </cell>
          <cell r="E1284">
            <v>11</v>
          </cell>
          <cell r="F1284" t="str">
            <v>D2a</v>
          </cell>
          <cell r="G1284">
            <v>32046</v>
          </cell>
          <cell r="H1284" t="str">
            <v>Magna Systems, S.A./Germany</v>
          </cell>
          <cell r="I1284" t="str">
            <v>D</v>
          </cell>
          <cell r="J1284">
            <v>53.43</v>
          </cell>
          <cell r="K1284">
            <v>58</v>
          </cell>
          <cell r="M1284">
            <v>1140201</v>
          </cell>
          <cell r="N1284" t="str">
            <v>VW</v>
          </cell>
          <cell r="O1284">
            <v>0</v>
          </cell>
          <cell r="P1284" t="str">
            <v>WOLFSBURG</v>
          </cell>
          <cell r="Q1284">
            <v>3</v>
          </cell>
        </row>
        <row r="1285">
          <cell r="B1285" t="str">
            <v>F VW 01 35097</v>
          </cell>
          <cell r="C1285">
            <v>4</v>
          </cell>
          <cell r="D1285">
            <v>43249</v>
          </cell>
          <cell r="E1285">
            <v>28</v>
          </cell>
          <cell r="F1285" t="str">
            <v>D2a</v>
          </cell>
          <cell r="G1285">
            <v>4508</v>
          </cell>
          <cell r="H1285" t="str">
            <v>Magna Systems, S.A./Germany</v>
          </cell>
          <cell r="I1285" t="str">
            <v>D</v>
          </cell>
          <cell r="J1285">
            <v>53.43</v>
          </cell>
          <cell r="K1285">
            <v>58</v>
          </cell>
          <cell r="M1285">
            <v>1140201</v>
          </cell>
          <cell r="N1285" t="str">
            <v>VW</v>
          </cell>
          <cell r="O1285">
            <v>0</v>
          </cell>
          <cell r="P1285" t="str">
            <v>MOSEL</v>
          </cell>
          <cell r="Q1285">
            <v>3</v>
          </cell>
        </row>
        <row r="1286">
          <cell r="B1286" t="str">
            <v>F VW 01 35097</v>
          </cell>
          <cell r="C1286">
            <v>4</v>
          </cell>
          <cell r="D1286">
            <v>43249</v>
          </cell>
          <cell r="E1286">
            <v>37</v>
          </cell>
          <cell r="F1286" t="str">
            <v>D2a</v>
          </cell>
          <cell r="G1286">
            <v>4096</v>
          </cell>
          <cell r="H1286" t="str">
            <v>Magna Systems, S.A./Germany</v>
          </cell>
          <cell r="I1286" t="str">
            <v>D</v>
          </cell>
          <cell r="J1286">
            <v>53.43</v>
          </cell>
          <cell r="K1286">
            <v>66.45</v>
          </cell>
          <cell r="M1286">
            <v>1140201</v>
          </cell>
          <cell r="N1286" t="str">
            <v>VW</v>
          </cell>
          <cell r="O1286">
            <v>0</v>
          </cell>
          <cell r="P1286" t="str">
            <v>BRATISLAVA</v>
          </cell>
          <cell r="Q1286">
            <v>3</v>
          </cell>
        </row>
        <row r="1287">
          <cell r="B1287" t="str">
            <v>F VW 01 35097</v>
          </cell>
          <cell r="C1287">
            <v>4</v>
          </cell>
          <cell r="D1287">
            <v>43249</v>
          </cell>
          <cell r="E1287">
            <v>46</v>
          </cell>
          <cell r="F1287" t="str">
            <v>D2a</v>
          </cell>
          <cell r="G1287">
            <v>15592</v>
          </cell>
          <cell r="H1287" t="str">
            <v>Magna Systems, S.A./Germany</v>
          </cell>
          <cell r="I1287" t="str">
            <v>D</v>
          </cell>
          <cell r="J1287">
            <v>53.43</v>
          </cell>
          <cell r="K1287">
            <v>66.45</v>
          </cell>
          <cell r="M1287">
            <v>1140201</v>
          </cell>
          <cell r="N1287" t="str">
            <v>VW</v>
          </cell>
          <cell r="O1287">
            <v>0</v>
          </cell>
          <cell r="P1287" t="str">
            <v>VW BRUXELLES BRUESS</v>
          </cell>
          <cell r="Q1287">
            <v>3</v>
          </cell>
        </row>
        <row r="1288">
          <cell r="B1288" t="str">
            <v>F VW 01 35097</v>
          </cell>
          <cell r="C1288">
            <v>4</v>
          </cell>
          <cell r="D1288">
            <v>43249</v>
          </cell>
          <cell r="E1288">
            <v>68</v>
          </cell>
          <cell r="F1288" t="str">
            <v>D2a</v>
          </cell>
          <cell r="G1288">
            <v>3773</v>
          </cell>
          <cell r="H1288" t="str">
            <v>Magna Systems, S.A./Germany</v>
          </cell>
          <cell r="I1288" t="str">
            <v>D</v>
          </cell>
          <cell r="J1288">
            <v>53.43</v>
          </cell>
          <cell r="K1288">
            <v>66.45</v>
          </cell>
          <cell r="M1288">
            <v>1140201</v>
          </cell>
          <cell r="N1288" t="str">
            <v>VW</v>
          </cell>
          <cell r="O1288">
            <v>0</v>
          </cell>
          <cell r="P1288" t="str">
            <v>UITENHAGE</v>
          </cell>
          <cell r="Q1288">
            <v>3</v>
          </cell>
        </row>
        <row r="1294">
          <cell r="B1294">
            <v>1</v>
          </cell>
          <cell r="C1294">
            <v>2979</v>
          </cell>
          <cell r="D1294">
            <v>51</v>
          </cell>
          <cell r="E1294">
            <v>70000</v>
          </cell>
          <cell r="F1294">
            <v>90</v>
          </cell>
          <cell r="G1294">
            <v>2003</v>
          </cell>
          <cell r="I1294">
            <v>2</v>
          </cell>
          <cell r="J1294">
            <v>2</v>
          </cell>
          <cell r="K1294">
            <v>1</v>
          </cell>
          <cell r="L1294">
            <v>1</v>
          </cell>
          <cell r="M1294">
            <v>0</v>
          </cell>
          <cell r="N1294">
            <v>0</v>
          </cell>
        </row>
        <row r="1295">
          <cell r="B1295">
            <v>1</v>
          </cell>
          <cell r="C1295">
            <v>13030</v>
          </cell>
          <cell r="D1295">
            <v>51</v>
          </cell>
          <cell r="E1295">
            <v>230000</v>
          </cell>
          <cell r="F1295">
            <v>2600</v>
          </cell>
          <cell r="G1295">
            <v>2003</v>
          </cell>
          <cell r="I1295">
            <v>0</v>
          </cell>
          <cell r="J1295">
            <v>1</v>
          </cell>
          <cell r="K1295">
            <v>1</v>
          </cell>
          <cell r="L1295">
            <v>1</v>
          </cell>
          <cell r="M1295">
            <v>1</v>
          </cell>
          <cell r="N1295">
            <v>0</v>
          </cell>
        </row>
        <row r="1296">
          <cell r="B1296">
            <v>1</v>
          </cell>
          <cell r="C1296">
            <v>20328</v>
          </cell>
          <cell r="D1296">
            <v>51</v>
          </cell>
          <cell r="E1296">
            <v>260000</v>
          </cell>
          <cell r="F1296">
            <v>38.479999999999997</v>
          </cell>
          <cell r="G1296">
            <v>2003</v>
          </cell>
          <cell r="I1296">
            <v>1</v>
          </cell>
          <cell r="J1296">
            <v>2.5</v>
          </cell>
          <cell r="K1296">
            <v>2.5</v>
          </cell>
          <cell r="L1296">
            <v>1.5</v>
          </cell>
          <cell r="M1296">
            <v>1</v>
          </cell>
          <cell r="N1296">
            <v>0.5</v>
          </cell>
        </row>
        <row r="1297">
          <cell r="B1297">
            <v>1</v>
          </cell>
          <cell r="C1297">
            <v>29344</v>
          </cell>
          <cell r="D1297">
            <v>51</v>
          </cell>
          <cell r="E1297">
            <v>303333</v>
          </cell>
          <cell r="F1297">
            <v>1961</v>
          </cell>
          <cell r="G1297">
            <v>2003</v>
          </cell>
          <cell r="I1297">
            <v>0</v>
          </cell>
          <cell r="J1297">
            <v>1</v>
          </cell>
          <cell r="K1297">
            <v>1.5</v>
          </cell>
          <cell r="L1297">
            <v>1</v>
          </cell>
          <cell r="M1297">
            <v>0</v>
          </cell>
          <cell r="N1297">
            <v>0</v>
          </cell>
        </row>
        <row r="1298">
          <cell r="B1298">
            <v>1</v>
          </cell>
          <cell r="C1298">
            <v>43249</v>
          </cell>
          <cell r="D1298">
            <v>51</v>
          </cell>
          <cell r="E1298">
            <v>79400</v>
          </cell>
          <cell r="F1298">
            <v>1460</v>
          </cell>
          <cell r="G1298">
            <v>2003</v>
          </cell>
          <cell r="I1298">
            <v>2</v>
          </cell>
          <cell r="J1298">
            <v>1.5</v>
          </cell>
          <cell r="K1298">
            <v>1.5</v>
          </cell>
          <cell r="L1298">
            <v>1.5</v>
          </cell>
          <cell r="M1298">
            <v>0</v>
          </cell>
          <cell r="N1298">
            <v>0</v>
          </cell>
        </row>
        <row r="1299">
          <cell r="B1299">
            <v>2</v>
          </cell>
          <cell r="C1299">
            <v>2979</v>
          </cell>
          <cell r="D1299">
            <v>104</v>
          </cell>
          <cell r="E1299">
            <v>70000</v>
          </cell>
          <cell r="F1299">
            <v>90</v>
          </cell>
          <cell r="G1299">
            <v>2003</v>
          </cell>
          <cell r="I1299">
            <v>2</v>
          </cell>
          <cell r="J1299">
            <v>2</v>
          </cell>
          <cell r="K1299">
            <v>1</v>
          </cell>
          <cell r="L1299">
            <v>1</v>
          </cell>
          <cell r="M1299">
            <v>0</v>
          </cell>
          <cell r="N1299">
            <v>0</v>
          </cell>
        </row>
        <row r="1300">
          <cell r="B1300">
            <v>2</v>
          </cell>
          <cell r="C1300">
            <v>13030</v>
          </cell>
          <cell r="D1300">
            <v>104</v>
          </cell>
          <cell r="E1300">
            <v>195000</v>
          </cell>
          <cell r="F1300">
            <v>588.94230769230705</v>
          </cell>
          <cell r="G1300">
            <v>2003</v>
          </cell>
          <cell r="I1300">
            <v>0</v>
          </cell>
          <cell r="J1300">
            <v>1</v>
          </cell>
          <cell r="K1300">
            <v>1</v>
          </cell>
          <cell r="L1300">
            <v>1</v>
          </cell>
          <cell r="M1300">
            <v>1</v>
          </cell>
          <cell r="N1300">
            <v>0</v>
          </cell>
        </row>
        <row r="1301">
          <cell r="B1301">
            <v>2</v>
          </cell>
          <cell r="C1301">
            <v>20328</v>
          </cell>
          <cell r="D1301">
            <v>104</v>
          </cell>
          <cell r="E1301">
            <v>260000</v>
          </cell>
          <cell r="F1301">
            <v>37.979999999999997</v>
          </cell>
          <cell r="G1301">
            <v>2003</v>
          </cell>
          <cell r="I1301">
            <v>1</v>
          </cell>
          <cell r="J1301">
            <v>2.5</v>
          </cell>
          <cell r="K1301">
            <v>2.5</v>
          </cell>
          <cell r="L1301">
            <v>1.5</v>
          </cell>
          <cell r="M1301">
            <v>1</v>
          </cell>
          <cell r="N1301">
            <v>0.5</v>
          </cell>
        </row>
        <row r="1302">
          <cell r="B1302">
            <v>2</v>
          </cell>
          <cell r="C1302">
            <v>29344</v>
          </cell>
          <cell r="D1302">
            <v>104</v>
          </cell>
          <cell r="E1302">
            <v>325000</v>
          </cell>
          <cell r="F1302">
            <v>961.54</v>
          </cell>
          <cell r="G1302">
            <v>2003</v>
          </cell>
          <cell r="I1302">
            <v>0</v>
          </cell>
          <cell r="J1302">
            <v>1</v>
          </cell>
          <cell r="K1302">
            <v>1.5</v>
          </cell>
          <cell r="L1302">
            <v>1</v>
          </cell>
          <cell r="M1302">
            <v>0</v>
          </cell>
          <cell r="N1302">
            <v>0</v>
          </cell>
        </row>
        <row r="1303">
          <cell r="B1303">
            <v>2</v>
          </cell>
          <cell r="C1303">
            <v>43249</v>
          </cell>
          <cell r="D1303">
            <v>104</v>
          </cell>
          <cell r="E1303">
            <v>79400</v>
          </cell>
          <cell r="F1303">
            <v>716</v>
          </cell>
          <cell r="G1303">
            <v>2003</v>
          </cell>
          <cell r="I1303">
            <v>2</v>
          </cell>
          <cell r="J1303">
            <v>1.5</v>
          </cell>
          <cell r="K1303">
            <v>1.5</v>
          </cell>
          <cell r="L1303">
            <v>1.5</v>
          </cell>
          <cell r="M1303">
            <v>0</v>
          </cell>
          <cell r="N1303">
            <v>0</v>
          </cell>
        </row>
        <row r="1304">
          <cell r="B1304">
            <v>3</v>
          </cell>
          <cell r="C1304">
            <v>2979</v>
          </cell>
          <cell r="D1304">
            <v>70</v>
          </cell>
          <cell r="E1304">
            <v>70000</v>
          </cell>
          <cell r="F1304">
            <v>180</v>
          </cell>
          <cell r="G1304">
            <v>2003</v>
          </cell>
          <cell r="I1304">
            <v>2</v>
          </cell>
          <cell r="J1304">
            <v>2</v>
          </cell>
          <cell r="K1304">
            <v>1</v>
          </cell>
          <cell r="L1304">
            <v>1</v>
          </cell>
          <cell r="M1304">
            <v>0</v>
          </cell>
          <cell r="N1304">
            <v>0</v>
          </cell>
        </row>
        <row r="1305">
          <cell r="B1305">
            <v>3</v>
          </cell>
          <cell r="C1305">
            <v>13030</v>
          </cell>
          <cell r="D1305">
            <v>70</v>
          </cell>
          <cell r="E1305">
            <v>198500</v>
          </cell>
          <cell r="F1305">
            <v>619.28571428571399</v>
          </cell>
          <cell r="G1305">
            <v>2003</v>
          </cell>
          <cell r="I1305">
            <v>0</v>
          </cell>
          <cell r="J1305">
            <v>1</v>
          </cell>
          <cell r="K1305">
            <v>1</v>
          </cell>
          <cell r="L1305">
            <v>1</v>
          </cell>
          <cell r="M1305">
            <v>1</v>
          </cell>
          <cell r="N1305">
            <v>0</v>
          </cell>
        </row>
        <row r="1306">
          <cell r="B1306">
            <v>3</v>
          </cell>
          <cell r="C1306">
            <v>20328</v>
          </cell>
          <cell r="D1306">
            <v>70</v>
          </cell>
          <cell r="E1306">
            <v>260000</v>
          </cell>
          <cell r="F1306">
            <v>43.48</v>
          </cell>
          <cell r="G1306">
            <v>2003</v>
          </cell>
          <cell r="I1306">
            <v>1</v>
          </cell>
          <cell r="J1306">
            <v>2.5</v>
          </cell>
          <cell r="K1306">
            <v>2.5</v>
          </cell>
          <cell r="L1306">
            <v>1.5</v>
          </cell>
          <cell r="M1306">
            <v>1</v>
          </cell>
          <cell r="N1306">
            <v>0.5</v>
          </cell>
        </row>
        <row r="1307">
          <cell r="B1307">
            <v>3</v>
          </cell>
          <cell r="C1307">
            <v>29344</v>
          </cell>
          <cell r="D1307">
            <v>70</v>
          </cell>
          <cell r="E1307">
            <v>303333</v>
          </cell>
          <cell r="F1307">
            <v>1428.57</v>
          </cell>
          <cell r="G1307">
            <v>2003</v>
          </cell>
          <cell r="I1307">
            <v>0</v>
          </cell>
          <cell r="J1307">
            <v>1</v>
          </cell>
          <cell r="K1307">
            <v>1.5</v>
          </cell>
          <cell r="L1307">
            <v>1</v>
          </cell>
          <cell r="M1307">
            <v>0</v>
          </cell>
          <cell r="N1307">
            <v>0</v>
          </cell>
        </row>
        <row r="1308">
          <cell r="B1308">
            <v>3</v>
          </cell>
          <cell r="C1308">
            <v>43249</v>
          </cell>
          <cell r="D1308">
            <v>70</v>
          </cell>
          <cell r="E1308">
            <v>79400</v>
          </cell>
          <cell r="F1308">
            <v>1064</v>
          </cell>
          <cell r="G1308">
            <v>2003</v>
          </cell>
          <cell r="I1308">
            <v>2</v>
          </cell>
          <cell r="J1308">
            <v>1.5</v>
          </cell>
          <cell r="K1308">
            <v>1.5</v>
          </cell>
          <cell r="L1308">
            <v>1.5</v>
          </cell>
          <cell r="M1308">
            <v>0</v>
          </cell>
          <cell r="N1308">
            <v>0</v>
          </cell>
        </row>
        <row r="1309">
          <cell r="B1309">
            <v>4</v>
          </cell>
          <cell r="C1309">
            <v>2979</v>
          </cell>
          <cell r="D1309">
            <v>151</v>
          </cell>
          <cell r="E1309">
            <v>70000</v>
          </cell>
          <cell r="F1309">
            <v>180</v>
          </cell>
          <cell r="G1309">
            <v>2003</v>
          </cell>
          <cell r="I1309">
            <v>2</v>
          </cell>
          <cell r="J1309">
            <v>2</v>
          </cell>
          <cell r="K1309">
            <v>1</v>
          </cell>
          <cell r="L1309">
            <v>1</v>
          </cell>
          <cell r="M1309">
            <v>0</v>
          </cell>
          <cell r="N1309">
            <v>0</v>
          </cell>
        </row>
        <row r="1310">
          <cell r="B1310">
            <v>4</v>
          </cell>
          <cell r="C1310">
            <v>13030</v>
          </cell>
          <cell r="D1310">
            <v>151</v>
          </cell>
          <cell r="E1310">
            <v>198500</v>
          </cell>
          <cell r="F1310">
            <v>578.60927152317799</v>
          </cell>
          <cell r="G1310">
            <v>2003</v>
          </cell>
          <cell r="I1310">
            <v>0</v>
          </cell>
          <cell r="J1310">
            <v>1</v>
          </cell>
          <cell r="K1310">
            <v>1</v>
          </cell>
          <cell r="L1310">
            <v>1</v>
          </cell>
          <cell r="M1310">
            <v>1</v>
          </cell>
          <cell r="N1310">
            <v>0</v>
          </cell>
        </row>
        <row r="1311">
          <cell r="B1311">
            <v>4</v>
          </cell>
          <cell r="C1311">
            <v>20328</v>
          </cell>
          <cell r="D1311">
            <v>151</v>
          </cell>
          <cell r="E1311">
            <v>260000</v>
          </cell>
          <cell r="F1311">
            <v>43.28</v>
          </cell>
          <cell r="G1311">
            <v>2003</v>
          </cell>
          <cell r="I1311">
            <v>1</v>
          </cell>
          <cell r="J1311">
            <v>2.5</v>
          </cell>
          <cell r="K1311">
            <v>2.5</v>
          </cell>
          <cell r="L1311">
            <v>1.5</v>
          </cell>
          <cell r="M1311">
            <v>1</v>
          </cell>
          <cell r="N1311">
            <v>0.5</v>
          </cell>
        </row>
        <row r="1312">
          <cell r="B1312">
            <v>4</v>
          </cell>
          <cell r="C1312">
            <v>29344</v>
          </cell>
          <cell r="D1312">
            <v>151</v>
          </cell>
          <cell r="E1312">
            <v>303333</v>
          </cell>
          <cell r="F1312">
            <v>662.25</v>
          </cell>
          <cell r="G1312">
            <v>2003</v>
          </cell>
          <cell r="I1312">
            <v>0</v>
          </cell>
          <cell r="J1312">
            <v>1</v>
          </cell>
          <cell r="K1312">
            <v>1.5</v>
          </cell>
          <cell r="L1312">
            <v>1</v>
          </cell>
          <cell r="M1312">
            <v>0</v>
          </cell>
          <cell r="N1312">
            <v>0</v>
          </cell>
        </row>
        <row r="1313">
          <cell r="B1313">
            <v>4</v>
          </cell>
          <cell r="C1313">
            <v>43249</v>
          </cell>
          <cell r="D1313">
            <v>151</v>
          </cell>
          <cell r="E1313">
            <v>79400</v>
          </cell>
          <cell r="F1313">
            <v>493</v>
          </cell>
          <cell r="G1313">
            <v>2003</v>
          </cell>
          <cell r="I1313">
            <v>2</v>
          </cell>
          <cell r="J1313">
            <v>1.5</v>
          </cell>
          <cell r="K1313">
            <v>1.5</v>
          </cell>
          <cell r="L1313">
            <v>1.5</v>
          </cell>
          <cell r="M1313">
            <v>0</v>
          </cell>
          <cell r="N1313">
            <v>0</v>
          </cell>
        </row>
      </sheetData>
      <sheetData sheetId="59" refreshError="1"/>
      <sheetData sheetId="60" refreshError="1"/>
      <sheetData sheetId="61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port"/>
      <sheetName val="협조전"/>
    </sheetNames>
    <sheetDataSet>
      <sheetData sheetId="0" refreshError="1">
        <row r="389">
          <cell r="D389" t="str">
            <v>VARCHAR2</v>
          </cell>
          <cell r="E389" t="str">
            <v>VARCHAR2</v>
          </cell>
          <cell r="J389" t="str">
            <v>VARCHAR2</v>
          </cell>
          <cell r="K389" t="str">
            <v>VARCHAR2</v>
          </cell>
          <cell r="L389" t="str">
            <v>VARCHAR2</v>
          </cell>
        </row>
        <row r="391">
          <cell r="B391">
            <v>1</v>
          </cell>
          <cell r="C391">
            <v>7767</v>
          </cell>
          <cell r="D391" t="str">
            <v>AB-Elektronik</v>
          </cell>
          <cell r="E391" t="str">
            <v>D</v>
          </cell>
          <cell r="F391">
            <v>-13</v>
          </cell>
          <cell r="G391">
            <v>510</v>
          </cell>
          <cell r="H391" t="str">
            <v>VW</v>
          </cell>
          <cell r="I391" t="str">
            <v>VW</v>
          </cell>
          <cell r="K391">
            <v>3</v>
          </cell>
        </row>
        <row r="392">
          <cell r="B392">
            <v>1</v>
          </cell>
          <cell r="C392">
            <v>359</v>
          </cell>
          <cell r="D392" t="str">
            <v>AEV s.r.o.</v>
          </cell>
          <cell r="E392" t="str">
            <v>CZ</v>
          </cell>
          <cell r="F392">
            <v>-13</v>
          </cell>
          <cell r="G392">
            <v>510</v>
          </cell>
          <cell r="H392" t="str">
            <v>Skoda</v>
          </cell>
          <cell r="I392" t="str">
            <v>SK</v>
          </cell>
          <cell r="K392">
            <v>3</v>
          </cell>
        </row>
        <row r="393">
          <cell r="B393">
            <v>1</v>
          </cell>
          <cell r="C393">
            <v>17631</v>
          </cell>
          <cell r="D393" t="str">
            <v>Aisin Seiki Co., Ltd.</v>
          </cell>
          <cell r="E393" t="str">
            <v>J</v>
          </cell>
          <cell r="F393">
            <v>-12</v>
          </cell>
          <cell r="G393">
            <v>510</v>
          </cell>
          <cell r="H393" t="str">
            <v>Japan</v>
          </cell>
          <cell r="I393" t="str">
            <v>JP</v>
          </cell>
          <cell r="K393">
            <v>6</v>
          </cell>
        </row>
        <row r="394">
          <cell r="B394">
            <v>1</v>
          </cell>
          <cell r="C394">
            <v>20505</v>
          </cell>
          <cell r="D394" t="str">
            <v>CEBI Deutschland Vertriebs-GmbH</v>
          </cell>
          <cell r="E394" t="str">
            <v>D</v>
          </cell>
          <cell r="F394">
            <v>60</v>
          </cell>
          <cell r="G394">
            <v>520</v>
          </cell>
          <cell r="H394" t="str">
            <v>VW</v>
          </cell>
          <cell r="I394" t="str">
            <v>VW</v>
          </cell>
          <cell r="J394" t="str">
            <v>O</v>
          </cell>
        </row>
        <row r="395">
          <cell r="B395">
            <v>1</v>
          </cell>
          <cell r="C395">
            <v>6820</v>
          </cell>
          <cell r="D395" t="str">
            <v>Electro Optica (Hella-Mex)</v>
          </cell>
          <cell r="E395" t="str">
            <v>MEX</v>
          </cell>
          <cell r="F395">
            <v>-13</v>
          </cell>
          <cell r="G395">
            <v>510</v>
          </cell>
          <cell r="H395" t="str">
            <v>Mexiko</v>
          </cell>
          <cell r="I395" t="str">
            <v>MX</v>
          </cell>
          <cell r="K395">
            <v>8</v>
          </cell>
        </row>
        <row r="396">
          <cell r="B396">
            <v>1</v>
          </cell>
          <cell r="C396">
            <v>6231</v>
          </cell>
          <cell r="D396" t="str">
            <v>Hella KG Hueck &amp; Co.</v>
          </cell>
          <cell r="E396" t="str">
            <v>D</v>
          </cell>
          <cell r="F396">
            <v>60</v>
          </cell>
          <cell r="G396">
            <v>520</v>
          </cell>
          <cell r="H396" t="str">
            <v>VW</v>
          </cell>
          <cell r="I396" t="str">
            <v>VW</v>
          </cell>
          <cell r="J396" t="str">
            <v>O</v>
          </cell>
        </row>
        <row r="397">
          <cell r="B397">
            <v>1</v>
          </cell>
          <cell r="C397">
            <v>190</v>
          </cell>
          <cell r="D397" t="str">
            <v>JOHNSON CONTROLS AUTOMOTIVE ELECTRONICS</v>
          </cell>
          <cell r="E397" t="str">
            <v>F</v>
          </cell>
          <cell r="F397">
            <v>-13</v>
          </cell>
          <cell r="G397">
            <v>510</v>
          </cell>
          <cell r="H397" t="str">
            <v>Brüssel</v>
          </cell>
          <cell r="I397" t="str">
            <v>BX</v>
          </cell>
          <cell r="K397">
            <v>1</v>
          </cell>
        </row>
        <row r="398">
          <cell r="B398">
            <v>1</v>
          </cell>
          <cell r="C398">
            <v>261</v>
          </cell>
          <cell r="D398" t="str">
            <v>Kiekert AG</v>
          </cell>
          <cell r="E398" t="str">
            <v>D</v>
          </cell>
          <cell r="F398">
            <v>60</v>
          </cell>
          <cell r="G398">
            <v>520</v>
          </cell>
          <cell r="H398" t="str">
            <v>VW</v>
          </cell>
          <cell r="I398" t="str">
            <v>VW</v>
          </cell>
          <cell r="J398" t="str">
            <v>O</v>
          </cell>
        </row>
        <row r="399">
          <cell r="B399">
            <v>1</v>
          </cell>
          <cell r="C399">
            <v>6238</v>
          </cell>
          <cell r="D399" t="str">
            <v>Leopold Kostal GmbH &amp; Co. KG</v>
          </cell>
          <cell r="E399" t="str">
            <v>D</v>
          </cell>
          <cell r="F399">
            <v>-13</v>
          </cell>
          <cell r="G399">
            <v>510</v>
          </cell>
          <cell r="H399" t="str">
            <v>VW</v>
          </cell>
          <cell r="I399" t="str">
            <v>VW</v>
          </cell>
          <cell r="K399">
            <v>8</v>
          </cell>
        </row>
        <row r="400">
          <cell r="B400">
            <v>1</v>
          </cell>
          <cell r="C400">
            <v>845</v>
          </cell>
          <cell r="D400" t="str">
            <v>Magneti Marelli</v>
          </cell>
          <cell r="E400" t="str">
            <v>D</v>
          </cell>
          <cell r="F400">
            <v>-13</v>
          </cell>
          <cell r="G400">
            <v>510</v>
          </cell>
          <cell r="H400" t="str">
            <v>VW</v>
          </cell>
          <cell r="I400" t="str">
            <v>VW</v>
          </cell>
          <cell r="K400">
            <v>1</v>
          </cell>
        </row>
        <row r="401">
          <cell r="B401">
            <v>1</v>
          </cell>
          <cell r="C401">
            <v>13362</v>
          </cell>
          <cell r="D401" t="str">
            <v>Robert Bosch-Mexico</v>
          </cell>
          <cell r="E401" t="str">
            <v>MEX</v>
          </cell>
          <cell r="F401">
            <v>-13</v>
          </cell>
          <cell r="G401">
            <v>510</v>
          </cell>
          <cell r="H401" t="str">
            <v>Mexiko</v>
          </cell>
          <cell r="I401" t="str">
            <v>MX</v>
          </cell>
          <cell r="K401">
            <v>4</v>
          </cell>
        </row>
        <row r="402">
          <cell r="B402">
            <v>1</v>
          </cell>
          <cell r="C402">
            <v>51506</v>
          </cell>
          <cell r="D402" t="str">
            <v>SIEMENS VDO S.A. DE C.V.</v>
          </cell>
          <cell r="E402" t="str">
            <v>MEX</v>
          </cell>
          <cell r="F402">
            <v>50</v>
          </cell>
          <cell r="G402">
            <v>510</v>
          </cell>
          <cell r="H402" t="str">
            <v>Mexiko</v>
          </cell>
          <cell r="I402" t="str">
            <v>MX</v>
          </cell>
        </row>
        <row r="403">
          <cell r="B403">
            <v>1</v>
          </cell>
          <cell r="C403">
            <v>5083</v>
          </cell>
          <cell r="D403" t="str">
            <v>SO.GE.MI. Spa</v>
          </cell>
          <cell r="E403" t="str">
            <v>I</v>
          </cell>
          <cell r="F403">
            <v>60</v>
          </cell>
          <cell r="G403">
            <v>500</v>
          </cell>
          <cell r="H403" t="str">
            <v>Italien</v>
          </cell>
          <cell r="I403" t="str">
            <v>IT</v>
          </cell>
          <cell r="J403" t="str">
            <v>O</v>
          </cell>
        </row>
        <row r="404">
          <cell r="B404">
            <v>1</v>
          </cell>
          <cell r="C404">
            <v>12686</v>
          </cell>
          <cell r="D404" t="str">
            <v>Sumitomo Deutschland</v>
          </cell>
          <cell r="E404" t="str">
            <v>D</v>
          </cell>
          <cell r="F404">
            <v>-13</v>
          </cell>
          <cell r="G404">
            <v>510</v>
          </cell>
          <cell r="H404" t="str">
            <v>VW</v>
          </cell>
          <cell r="I404" t="str">
            <v>VW</v>
          </cell>
          <cell r="K404">
            <v>1</v>
          </cell>
        </row>
        <row r="405">
          <cell r="B405">
            <v>1</v>
          </cell>
          <cell r="C405">
            <v>6270</v>
          </cell>
          <cell r="D405" t="str">
            <v>TRW - Autoelektronika s.r.o.</v>
          </cell>
          <cell r="E405" t="str">
            <v>CZ</v>
          </cell>
          <cell r="F405">
            <v>50</v>
          </cell>
          <cell r="G405">
            <v>510</v>
          </cell>
          <cell r="H405" t="str">
            <v>Skoda</v>
          </cell>
          <cell r="I405" t="str">
            <v>SK</v>
          </cell>
        </row>
        <row r="406">
          <cell r="B406">
            <v>1</v>
          </cell>
          <cell r="C406">
            <v>37525</v>
          </cell>
          <cell r="D406" t="str">
            <v>Tyco Electronic AMP GmbH</v>
          </cell>
          <cell r="E406" t="str">
            <v>D</v>
          </cell>
          <cell r="F406">
            <v>-13</v>
          </cell>
          <cell r="G406">
            <v>510</v>
          </cell>
          <cell r="H406" t="str">
            <v>VW</v>
          </cell>
          <cell r="I406" t="str">
            <v>VW</v>
          </cell>
          <cell r="K406">
            <v>8</v>
          </cell>
        </row>
        <row r="407">
          <cell r="B407">
            <v>1</v>
          </cell>
          <cell r="C407">
            <v>54824</v>
          </cell>
          <cell r="D407" t="str">
            <v>VALEO AUTO-ELECTRIC GMBH &amp; CO. KG</v>
          </cell>
          <cell r="E407" t="str">
            <v>D</v>
          </cell>
          <cell r="F407">
            <v>50</v>
          </cell>
          <cell r="G407">
            <v>510</v>
          </cell>
          <cell r="H407" t="str">
            <v>VW</v>
          </cell>
          <cell r="I407" t="str">
            <v>VW</v>
          </cell>
        </row>
        <row r="408">
          <cell r="B408">
            <v>1</v>
          </cell>
          <cell r="C408">
            <v>41464</v>
          </cell>
          <cell r="D408" t="str">
            <v>VALEO ELECTRONICS (Steuerger?te)</v>
          </cell>
          <cell r="E408" t="str">
            <v>F</v>
          </cell>
          <cell r="F408">
            <v>-13</v>
          </cell>
          <cell r="G408">
            <v>510</v>
          </cell>
          <cell r="H408" t="str">
            <v>Brüssel</v>
          </cell>
          <cell r="I408" t="str">
            <v>BX</v>
          </cell>
          <cell r="K408">
            <v>3</v>
          </cell>
        </row>
        <row r="409">
          <cell r="B409">
            <v>1</v>
          </cell>
          <cell r="C409">
            <v>26946</v>
          </cell>
          <cell r="D409" t="str">
            <v>Yazaki Europe Ltd. - Components Coordination Center</v>
          </cell>
          <cell r="E409" t="str">
            <v>D</v>
          </cell>
          <cell r="F409">
            <v>50</v>
          </cell>
          <cell r="G409">
            <v>510</v>
          </cell>
          <cell r="H409" t="str">
            <v>VW</v>
          </cell>
          <cell r="I409" t="str">
            <v>VW</v>
          </cell>
        </row>
        <row r="410">
          <cell r="D410" t="str">
            <v>AB-Elektronik</v>
          </cell>
          <cell r="E410" t="str">
            <v>D</v>
          </cell>
          <cell r="K410">
            <v>3</v>
          </cell>
        </row>
        <row r="411">
          <cell r="D411" t="str">
            <v>AEV s.r.o.</v>
          </cell>
          <cell r="E411" t="str">
            <v>CZ</v>
          </cell>
          <cell r="K411">
            <v>3</v>
          </cell>
        </row>
        <row r="412">
          <cell r="D412" t="str">
            <v>Aisin Seiki Co., Ltd.</v>
          </cell>
          <cell r="E412" t="str">
            <v>J</v>
          </cell>
          <cell r="K412">
            <v>6</v>
          </cell>
        </row>
        <row r="413">
          <cell r="D413" t="str">
            <v>CEBI Deutschland Vertriebs-GmbH</v>
          </cell>
          <cell r="E413" t="str">
            <v>D</v>
          </cell>
          <cell r="J413" t="str">
            <v>O</v>
          </cell>
        </row>
        <row r="414">
          <cell r="D414" t="str">
            <v>Electro Optica (Hella-Mex)</v>
          </cell>
          <cell r="E414" t="str">
            <v>MEX</v>
          </cell>
          <cell r="K414">
            <v>8</v>
          </cell>
        </row>
        <row r="415">
          <cell r="D415" t="str">
            <v>Hella KG Hueck &amp; Co.</v>
          </cell>
          <cell r="E415" t="str">
            <v>D</v>
          </cell>
          <cell r="J415" t="str">
            <v>O</v>
          </cell>
        </row>
        <row r="416">
          <cell r="D416" t="str">
            <v>JOHNSON CONTROLS AUTOMOTIVE ELECTRONICS</v>
          </cell>
          <cell r="E416" t="str">
            <v>F</v>
          </cell>
          <cell r="K416">
            <v>1</v>
          </cell>
        </row>
        <row r="417">
          <cell r="D417" t="str">
            <v>Kiekert AG</v>
          </cell>
          <cell r="E417" t="str">
            <v>D</v>
          </cell>
          <cell r="J417" t="str">
            <v>O</v>
          </cell>
        </row>
        <row r="418">
          <cell r="D418" t="str">
            <v>Leopold Kostal GmbH &amp; Co. KG</v>
          </cell>
          <cell r="E418" t="str">
            <v>D</v>
          </cell>
          <cell r="K418">
            <v>8</v>
          </cell>
        </row>
        <row r="419">
          <cell r="D419" t="str">
            <v>Magneti Marelli</v>
          </cell>
          <cell r="E419" t="str">
            <v>D</v>
          </cell>
          <cell r="K419">
            <v>1</v>
          </cell>
        </row>
        <row r="420">
          <cell r="D420" t="str">
            <v>Robert Bosch-Mexico</v>
          </cell>
          <cell r="E420" t="str">
            <v>MEX</v>
          </cell>
          <cell r="K420">
            <v>4</v>
          </cell>
        </row>
        <row r="421">
          <cell r="D421" t="str">
            <v>SIEMENS VDO S.A. DE C.V.</v>
          </cell>
          <cell r="E421" t="str">
            <v>MEX</v>
          </cell>
        </row>
        <row r="422">
          <cell r="D422" t="str">
            <v>SO.GE.MI. Spa</v>
          </cell>
          <cell r="E422" t="str">
            <v>I</v>
          </cell>
          <cell r="J422" t="str">
            <v>O</v>
          </cell>
        </row>
        <row r="423">
          <cell r="D423" t="str">
            <v>Sumitomo Deutschland</v>
          </cell>
          <cell r="E423" t="str">
            <v>D</v>
          </cell>
          <cell r="K423">
            <v>1</v>
          </cell>
        </row>
        <row r="424">
          <cell r="D424" t="str">
            <v>TRW - Autoelektronika s.r.o.</v>
          </cell>
          <cell r="E424" t="str">
            <v>CZ</v>
          </cell>
        </row>
        <row r="425">
          <cell r="D425" t="str">
            <v>Tyco Electronic AMP GmbH</v>
          </cell>
          <cell r="E425" t="str">
            <v>D</v>
          </cell>
          <cell r="K425">
            <v>8</v>
          </cell>
        </row>
        <row r="426">
          <cell r="D426" t="str">
            <v>VALEO AUTO-ELECTRIC GMBH &amp; CO. KG</v>
          </cell>
          <cell r="E426" t="str">
            <v>D</v>
          </cell>
        </row>
        <row r="427">
          <cell r="D427" t="str">
            <v>VALEO ELECTRONICS (Steuerger?te)</v>
          </cell>
          <cell r="E427" t="str">
            <v>F</v>
          </cell>
          <cell r="K427">
            <v>3</v>
          </cell>
        </row>
        <row r="428">
          <cell r="D428" t="str">
            <v>Yazaki Europe Ltd. - Components Coordination Center</v>
          </cell>
          <cell r="E428" t="str">
            <v>D</v>
          </cell>
        </row>
        <row r="429">
          <cell r="D429" t="str">
            <v>AB-Elektronik</v>
          </cell>
          <cell r="E429" t="str">
            <v>D</v>
          </cell>
          <cell r="K429">
            <v>3</v>
          </cell>
        </row>
        <row r="430">
          <cell r="D430" t="str">
            <v>AEV s.r.o.</v>
          </cell>
          <cell r="E430" t="str">
            <v>CZ</v>
          </cell>
          <cell r="K430">
            <v>3</v>
          </cell>
        </row>
        <row r="431">
          <cell r="D431" t="str">
            <v>Aisin Seiki Co., Ltd.</v>
          </cell>
          <cell r="E431" t="str">
            <v>J</v>
          </cell>
          <cell r="K431">
            <v>6</v>
          </cell>
        </row>
        <row r="432">
          <cell r="D432" t="str">
            <v>CEBI Deutschland Vertriebs-GmbH</v>
          </cell>
          <cell r="E432" t="str">
            <v>D</v>
          </cell>
          <cell r="J432" t="str">
            <v>O</v>
          </cell>
        </row>
        <row r="433">
          <cell r="D433" t="str">
            <v>Electro Optica (Hella-Mex)</v>
          </cell>
          <cell r="E433" t="str">
            <v>MEX</v>
          </cell>
          <cell r="K433">
            <v>8</v>
          </cell>
        </row>
        <row r="434">
          <cell r="D434" t="str">
            <v>Hella KG Hueck &amp; Co.</v>
          </cell>
          <cell r="E434" t="str">
            <v>D</v>
          </cell>
          <cell r="J434" t="str">
            <v>O</v>
          </cell>
        </row>
        <row r="435">
          <cell r="D435" t="str">
            <v>JOHNSON CONTROLS AUTOMOTIVE ELECTRONICS</v>
          </cell>
          <cell r="E435" t="str">
            <v>F</v>
          </cell>
          <cell r="K435">
            <v>1</v>
          </cell>
        </row>
        <row r="436">
          <cell r="D436" t="str">
            <v>Kiekert AG</v>
          </cell>
          <cell r="E436" t="str">
            <v>D</v>
          </cell>
          <cell r="J436" t="str">
            <v>O</v>
          </cell>
        </row>
        <row r="437">
          <cell r="D437" t="str">
            <v>Leopold Kostal GmbH &amp; Co. KG</v>
          </cell>
          <cell r="E437" t="str">
            <v>D</v>
          </cell>
          <cell r="K437">
            <v>8</v>
          </cell>
        </row>
        <row r="438">
          <cell r="D438" t="str">
            <v>Magneti Marelli</v>
          </cell>
          <cell r="E438" t="str">
            <v>D</v>
          </cell>
          <cell r="K438">
            <v>1</v>
          </cell>
        </row>
        <row r="439">
          <cell r="D439" t="str">
            <v>Robert Bosch-Mexico</v>
          </cell>
          <cell r="E439" t="str">
            <v>MEX</v>
          </cell>
          <cell r="K439">
            <v>4</v>
          </cell>
        </row>
        <row r="440">
          <cell r="D440" t="str">
            <v>SIEMENS VDO S.A. DE C.V.</v>
          </cell>
          <cell r="E440" t="str">
            <v>MEX</v>
          </cell>
        </row>
        <row r="441">
          <cell r="D441" t="str">
            <v>SO.GE.MI. Spa</v>
          </cell>
          <cell r="E441" t="str">
            <v>I</v>
          </cell>
          <cell r="J441" t="str">
            <v>O</v>
          </cell>
        </row>
        <row r="442">
          <cell r="D442" t="str">
            <v>Sumitomo Deutschland</v>
          </cell>
          <cell r="E442" t="str">
            <v>D</v>
          </cell>
          <cell r="K442">
            <v>1</v>
          </cell>
        </row>
        <row r="443">
          <cell r="D443" t="str">
            <v>TRW - Autoelektronika s.r.o.</v>
          </cell>
          <cell r="E443" t="str">
            <v>CZ</v>
          </cell>
        </row>
        <row r="444">
          <cell r="D444" t="str">
            <v>Tyco Electronic AMP GmbH</v>
          </cell>
          <cell r="E444" t="str">
            <v>D</v>
          </cell>
          <cell r="K444">
            <v>8</v>
          </cell>
        </row>
        <row r="445">
          <cell r="D445" t="str">
            <v>VALEO AUTO-ELECTRIC GMBH &amp; CO. KG</v>
          </cell>
          <cell r="E445" t="str">
            <v>D</v>
          </cell>
        </row>
        <row r="446">
          <cell r="D446" t="str">
            <v>VALEO ELECTRONICS (Steuerger?te)</v>
          </cell>
          <cell r="E446" t="str">
            <v>F</v>
          </cell>
          <cell r="K446">
            <v>3</v>
          </cell>
        </row>
        <row r="447">
          <cell r="D447" t="str">
            <v>Yazaki Europe Ltd. - Components Coordination Center</v>
          </cell>
          <cell r="E447" t="str">
            <v>D</v>
          </cell>
        </row>
        <row r="448">
          <cell r="D448" t="str">
            <v>AB-Elektronik</v>
          </cell>
          <cell r="E448" t="str">
            <v>D</v>
          </cell>
          <cell r="K448">
            <v>3</v>
          </cell>
        </row>
        <row r="449">
          <cell r="D449" t="str">
            <v>AEV s.r.o.</v>
          </cell>
          <cell r="E449" t="str">
            <v>CZ</v>
          </cell>
          <cell r="K449">
            <v>3</v>
          </cell>
        </row>
        <row r="450">
          <cell r="D450" t="str">
            <v>Aisin Seiki Co., Ltd.</v>
          </cell>
          <cell r="E450" t="str">
            <v>J</v>
          </cell>
          <cell r="K450">
            <v>6</v>
          </cell>
        </row>
        <row r="451">
          <cell r="D451" t="str">
            <v>CEBI Deutschland Vertriebs-GmbH</v>
          </cell>
          <cell r="E451" t="str">
            <v>D</v>
          </cell>
          <cell r="J451" t="str">
            <v>O</v>
          </cell>
        </row>
        <row r="452">
          <cell r="D452" t="str">
            <v>Electro Optica (Hella-Mex)</v>
          </cell>
          <cell r="E452" t="str">
            <v>MEX</v>
          </cell>
          <cell r="K452">
            <v>8</v>
          </cell>
        </row>
        <row r="453">
          <cell r="D453" t="str">
            <v>Hella KG Hueck &amp; Co.</v>
          </cell>
          <cell r="E453" t="str">
            <v>D</v>
          </cell>
          <cell r="J453" t="str">
            <v>O</v>
          </cell>
        </row>
        <row r="454">
          <cell r="D454" t="str">
            <v>JOHNSON CONTROLS AUTOMOTIVE ELECTRONICS</v>
          </cell>
          <cell r="E454" t="str">
            <v>F</v>
          </cell>
          <cell r="K454">
            <v>1</v>
          </cell>
        </row>
        <row r="455">
          <cell r="D455" t="str">
            <v>Kiekert AG</v>
          </cell>
          <cell r="E455" t="str">
            <v>D</v>
          </cell>
          <cell r="J455" t="str">
            <v>O</v>
          </cell>
        </row>
        <row r="456">
          <cell r="D456" t="str">
            <v>Leopold Kostal GmbH &amp; Co. KG</v>
          </cell>
          <cell r="E456" t="str">
            <v>D</v>
          </cell>
          <cell r="K456">
            <v>8</v>
          </cell>
        </row>
        <row r="457">
          <cell r="D457" t="str">
            <v>Magneti Marelli</v>
          </cell>
          <cell r="E457" t="str">
            <v>D</v>
          </cell>
          <cell r="K457">
            <v>1</v>
          </cell>
        </row>
        <row r="458">
          <cell r="D458" t="str">
            <v>Robert Bosch-Mexico</v>
          </cell>
          <cell r="E458" t="str">
            <v>MEX</v>
          </cell>
          <cell r="K458">
            <v>4</v>
          </cell>
        </row>
        <row r="459">
          <cell r="D459" t="str">
            <v>SIEMENS VDO S.A. DE C.V.</v>
          </cell>
          <cell r="E459" t="str">
            <v>MEX</v>
          </cell>
        </row>
        <row r="460">
          <cell r="D460" t="str">
            <v>SO.GE.MI. Spa</v>
          </cell>
          <cell r="E460" t="str">
            <v>I</v>
          </cell>
          <cell r="J460" t="str">
            <v>O</v>
          </cell>
        </row>
        <row r="461">
          <cell r="D461" t="str">
            <v>Sumitomo Deutschland</v>
          </cell>
          <cell r="E461" t="str">
            <v>D</v>
          </cell>
          <cell r="K461">
            <v>1</v>
          </cell>
        </row>
        <row r="462">
          <cell r="D462" t="str">
            <v>TRW - Autoelektronika s.r.o.</v>
          </cell>
          <cell r="E462" t="str">
            <v>CZ</v>
          </cell>
        </row>
        <row r="463">
          <cell r="D463" t="str">
            <v>Tyco Electronic AMP GmbH</v>
          </cell>
          <cell r="E463" t="str">
            <v>D</v>
          </cell>
          <cell r="K463">
            <v>8</v>
          </cell>
        </row>
        <row r="464">
          <cell r="D464" t="str">
            <v>VALEO AUTO-ELECTRIC GMBH &amp; CO. KG</v>
          </cell>
          <cell r="E464" t="str">
            <v>D</v>
          </cell>
        </row>
        <row r="465">
          <cell r="D465" t="str">
            <v>VALEO ELECTRONICS (Steuerger?te)</v>
          </cell>
          <cell r="E465" t="str">
            <v>F</v>
          </cell>
          <cell r="K465">
            <v>3</v>
          </cell>
        </row>
        <row r="466">
          <cell r="D466" t="str">
            <v>Yazaki Europe Ltd. - Components Coordination Center</v>
          </cell>
          <cell r="E466" t="str">
            <v>D</v>
          </cell>
        </row>
        <row r="467">
          <cell r="D467" t="str">
            <v>AB-Elektronik</v>
          </cell>
          <cell r="E467" t="str">
            <v>D</v>
          </cell>
          <cell r="K467">
            <v>3</v>
          </cell>
        </row>
        <row r="468">
          <cell r="D468" t="str">
            <v>AEV s.r.o.</v>
          </cell>
          <cell r="E468" t="str">
            <v>CZ</v>
          </cell>
          <cell r="K468">
            <v>3</v>
          </cell>
        </row>
        <row r="469">
          <cell r="D469" t="str">
            <v>Aisin Seiki Co., Ltd.</v>
          </cell>
          <cell r="E469" t="str">
            <v>J</v>
          </cell>
          <cell r="K469">
            <v>6</v>
          </cell>
        </row>
        <row r="470">
          <cell r="D470" t="str">
            <v>CEBI Deutschland Vertriebs-GmbH</v>
          </cell>
          <cell r="E470" t="str">
            <v>D</v>
          </cell>
          <cell r="J470" t="str">
            <v>O</v>
          </cell>
        </row>
        <row r="471">
          <cell r="D471" t="str">
            <v>Electro Optica (Hella-Mex)</v>
          </cell>
          <cell r="E471" t="str">
            <v>MEX</v>
          </cell>
          <cell r="K471">
            <v>8</v>
          </cell>
        </row>
        <row r="472">
          <cell r="D472" t="str">
            <v>Hella KG Hueck &amp; Co.</v>
          </cell>
          <cell r="E472" t="str">
            <v>D</v>
          </cell>
          <cell r="J472" t="str">
            <v>O</v>
          </cell>
        </row>
        <row r="473">
          <cell r="D473" t="str">
            <v>JOHNSON CONTROLS AUTOMOTIVE ELECTRONICS</v>
          </cell>
          <cell r="E473" t="str">
            <v>F</v>
          </cell>
          <cell r="K473">
            <v>1</v>
          </cell>
        </row>
        <row r="474">
          <cell r="D474" t="str">
            <v>Kiekert AG</v>
          </cell>
          <cell r="E474" t="str">
            <v>D</v>
          </cell>
          <cell r="J474" t="str">
            <v>O</v>
          </cell>
        </row>
        <row r="475">
          <cell r="D475" t="str">
            <v>Leopold Kostal GmbH &amp; Co. KG</v>
          </cell>
          <cell r="E475" t="str">
            <v>D</v>
          </cell>
          <cell r="K475">
            <v>8</v>
          </cell>
        </row>
        <row r="476">
          <cell r="D476" t="str">
            <v>Magneti Marelli</v>
          </cell>
          <cell r="E476" t="str">
            <v>D</v>
          </cell>
          <cell r="K476">
            <v>1</v>
          </cell>
        </row>
        <row r="477">
          <cell r="D477" t="str">
            <v>Robert Bosch-Mexico</v>
          </cell>
          <cell r="E477" t="str">
            <v>MEX</v>
          </cell>
          <cell r="K477">
            <v>4</v>
          </cell>
        </row>
        <row r="478">
          <cell r="D478" t="str">
            <v>SIEMENS VDO S.A. DE C.V.</v>
          </cell>
          <cell r="E478" t="str">
            <v>MEX</v>
          </cell>
        </row>
        <row r="479">
          <cell r="D479" t="str">
            <v>SO.GE.MI. Spa</v>
          </cell>
          <cell r="E479" t="str">
            <v>I</v>
          </cell>
          <cell r="J479" t="str">
            <v>O</v>
          </cell>
        </row>
        <row r="480">
          <cell r="D480" t="str">
            <v>Sumitomo Deutschland</v>
          </cell>
          <cell r="E480" t="str">
            <v>D</v>
          </cell>
          <cell r="K480">
            <v>1</v>
          </cell>
        </row>
        <row r="481">
          <cell r="D481" t="str">
            <v>TRW - Autoelektronika s.r.o.</v>
          </cell>
          <cell r="E481" t="str">
            <v>CZ</v>
          </cell>
        </row>
        <row r="482">
          <cell r="D482" t="str">
            <v>Tyco Electronic AMP GmbH</v>
          </cell>
          <cell r="E482" t="str">
            <v>D</v>
          </cell>
          <cell r="K482">
            <v>8</v>
          </cell>
        </row>
        <row r="483">
          <cell r="D483" t="str">
            <v>VALEO AUTO-ELECTRIC GMBH &amp; CO. KG</v>
          </cell>
          <cell r="E483" t="str">
            <v>D</v>
          </cell>
        </row>
        <row r="484">
          <cell r="D484" t="str">
            <v>VALEO ELECTRONICS (Steuerger?te)</v>
          </cell>
          <cell r="E484" t="str">
            <v>F</v>
          </cell>
          <cell r="K484">
            <v>3</v>
          </cell>
        </row>
        <row r="485">
          <cell r="D485" t="str">
            <v>Yazaki Europe Ltd. - Components Coordination Center</v>
          </cell>
          <cell r="E485" t="str">
            <v>D</v>
          </cell>
        </row>
      </sheetData>
      <sheetData sheetId="1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r_Titel"/>
      <sheetName val="a-und b-Preise 1"/>
      <sheetName val="heutige Lieferbeziehungen"/>
      <sheetName val="Lieferverteilung"/>
      <sheetName val="Strategie&amp;Ziele"/>
      <sheetName val="Prämissen"/>
      <sheetName val="Termine FS"/>
      <sheetName val="Status &amp; Aufträge"/>
      <sheetName val="Visualisierung"/>
      <sheetName val="Volumen"/>
      <sheetName val="Anbieter &amp; Standorte"/>
      <sheetName val="Konzern"/>
      <sheetName val="heutige Lieferbez."/>
      <sheetName val="a-und b-Preise 2"/>
      <sheetName val="Vorbereitende Eing. (Teil 1)"/>
      <sheetName val="BIDDERS LIST (1)"/>
      <sheetName val="COMPARISON SHEET (1)"/>
      <sheetName val="LONGTERM SHEET (1)"/>
      <sheetName val="RECOMMENDATION SHEET (1)"/>
      <sheetName val="Teilepreise &amp; PT-Kosten (1)"/>
      <sheetName val="Barwertberechnung (1)"/>
      <sheetName val="Vorbereitende Eing. (Teil 2)"/>
      <sheetName val="BIDDERS LIST (2)"/>
      <sheetName val="COMPARISON SHEET (2)"/>
      <sheetName val="LONGTERM SHEET (2)"/>
      <sheetName val="RECOMMENDATION SHEET (2)"/>
      <sheetName val="Teilepreise &amp; PT-Kosten (2)"/>
      <sheetName val="Barwertberechnung (2)"/>
      <sheetName val="Vorbereitende Eing. (Teil 3)"/>
      <sheetName val="BIDDERS LIST (3)"/>
      <sheetName val="COMPARISON SHEET (3)"/>
      <sheetName val="LONGTERM SHEET (3)"/>
      <sheetName val="RECOMMENDATION SHEET (3)"/>
      <sheetName val="Teilepreise &amp; PT-Kosten (3)"/>
      <sheetName val="Barwertberechnung (3)"/>
      <sheetName val="Vorbereitende Eing. (Teil 4)"/>
      <sheetName val="BIDDERS LIST (4)"/>
      <sheetName val="COMPARISON SHEET (4)"/>
      <sheetName val="LONGTERM SHEET (4)"/>
      <sheetName val="RECOMMENDATION SHEET (4)"/>
      <sheetName val="Teilepreise &amp; PT-Kosten (4)"/>
      <sheetName val="Barwertberechnung (4)"/>
      <sheetName val="Vorbereitende Eing. (Teil 5)"/>
      <sheetName val="BIDDERS LIST (5)"/>
      <sheetName val="COMPARISON SHEET (5)"/>
      <sheetName val="LONGTERM SHEET (5)"/>
      <sheetName val="RECOMMENDATION SHEET (5)"/>
      <sheetName val="Teilepreise &amp; PT-Kosten (5)"/>
      <sheetName val="Barwertberechnung (5)"/>
      <sheetName val="v_a-und b-Preise"/>
      <sheetName val="Plausibilität Target"/>
      <sheetName val="v_Vorbereitende Eing. (Teil 1)"/>
      <sheetName val="v_BIDDERS LIST (1)"/>
      <sheetName val="v_COMPARISON SHEET (1)"/>
      <sheetName val="v_LONGTERM SHEET (1)"/>
      <sheetName val="v_RECOMMENDATION SHEET (1)"/>
      <sheetName val="v_Teilepreise &amp; PT-Kosten (1)"/>
      <sheetName val="v_Barwertberechnung (1)"/>
      <sheetName val="Import"/>
      <sheetName val="ImpInfo"/>
      <sheetName val="차수"/>
      <sheetName val="기안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>
        <row r="237">
          <cell r="B237">
            <v>4</v>
          </cell>
          <cell r="C237" t="str">
            <v>USD</v>
          </cell>
          <cell r="D237">
            <v>0.98340000000000005</v>
          </cell>
          <cell r="E237">
            <v>37543</v>
          </cell>
          <cell r="F237">
            <v>190</v>
          </cell>
        </row>
        <row r="239">
          <cell r="B239">
            <v>4</v>
          </cell>
          <cell r="C239" t="str">
            <v>USD</v>
          </cell>
          <cell r="D239">
            <v>0.98340000000000005</v>
          </cell>
          <cell r="E239">
            <v>37543</v>
          </cell>
          <cell r="F239">
            <v>41464</v>
          </cell>
        </row>
        <row r="241">
          <cell r="B241">
            <v>4</v>
          </cell>
          <cell r="C241" t="str">
            <v>USD</v>
          </cell>
          <cell r="D241">
            <v>0.98340000000000005</v>
          </cell>
          <cell r="E241">
            <v>37543</v>
          </cell>
          <cell r="F241">
            <v>5083</v>
          </cell>
        </row>
        <row r="243">
          <cell r="B243">
            <v>4</v>
          </cell>
          <cell r="C243" t="str">
            <v>USD</v>
          </cell>
          <cell r="D243">
            <v>0.98340000000000005</v>
          </cell>
          <cell r="E243">
            <v>37543</v>
          </cell>
          <cell r="F243">
            <v>17631</v>
          </cell>
        </row>
        <row r="245">
          <cell r="B245">
            <v>4</v>
          </cell>
          <cell r="C245" t="str">
            <v>USD</v>
          </cell>
          <cell r="D245">
            <v>0.98340000000000005</v>
          </cell>
          <cell r="E245">
            <v>37543</v>
          </cell>
          <cell r="F245">
            <v>6820</v>
          </cell>
        </row>
        <row r="247">
          <cell r="B247">
            <v>4</v>
          </cell>
          <cell r="C247" t="str">
            <v>USD</v>
          </cell>
          <cell r="D247">
            <v>0.98340000000000005</v>
          </cell>
          <cell r="E247">
            <v>37543</v>
          </cell>
          <cell r="F247">
            <v>13362</v>
          </cell>
        </row>
        <row r="249">
          <cell r="B249">
            <v>4</v>
          </cell>
          <cell r="C249" t="str">
            <v>USD</v>
          </cell>
          <cell r="D249">
            <v>0.98340000000000005</v>
          </cell>
          <cell r="E249">
            <v>37543</v>
          </cell>
          <cell r="F249">
            <v>51506</v>
          </cell>
        </row>
        <row r="251">
          <cell r="B251">
            <v>4</v>
          </cell>
          <cell r="C251" t="str">
            <v>USD</v>
          </cell>
          <cell r="D251">
            <v>0.98340000000000005</v>
          </cell>
          <cell r="E251">
            <v>37543</v>
          </cell>
          <cell r="F251">
            <v>359</v>
          </cell>
        </row>
        <row r="253">
          <cell r="B253">
            <v>4</v>
          </cell>
          <cell r="C253" t="str">
            <v>USD</v>
          </cell>
          <cell r="D253">
            <v>0.98340000000000005</v>
          </cell>
          <cell r="E253">
            <v>37543</v>
          </cell>
          <cell r="F253">
            <v>6270</v>
          </cell>
        </row>
        <row r="255">
          <cell r="B255">
            <v>4</v>
          </cell>
          <cell r="C255" t="str">
            <v>USD</v>
          </cell>
          <cell r="D255">
            <v>0.98340000000000005</v>
          </cell>
          <cell r="E255">
            <v>37543</v>
          </cell>
          <cell r="F255">
            <v>261</v>
          </cell>
        </row>
        <row r="257">
          <cell r="B257">
            <v>4</v>
          </cell>
          <cell r="C257" t="str">
            <v>USD</v>
          </cell>
          <cell r="D257">
            <v>0.98340000000000005</v>
          </cell>
          <cell r="E257">
            <v>37543</v>
          </cell>
          <cell r="F257">
            <v>845</v>
          </cell>
        </row>
        <row r="261">
          <cell r="B261">
            <v>4</v>
          </cell>
          <cell r="C261" t="str">
            <v>USD</v>
          </cell>
          <cell r="D261">
            <v>0.98340000000000005</v>
          </cell>
          <cell r="E261">
            <v>37543</v>
          </cell>
          <cell r="F261">
            <v>6238</v>
          </cell>
        </row>
        <row r="263">
          <cell r="B263">
            <v>4</v>
          </cell>
          <cell r="C263" t="str">
            <v>USD</v>
          </cell>
          <cell r="D263">
            <v>0.98340000000000005</v>
          </cell>
          <cell r="E263">
            <v>37543</v>
          </cell>
          <cell r="F263">
            <v>7767</v>
          </cell>
        </row>
        <row r="265">
          <cell r="B265">
            <v>4</v>
          </cell>
          <cell r="C265" t="str">
            <v>USD</v>
          </cell>
          <cell r="D265">
            <v>0.98340000000000005</v>
          </cell>
          <cell r="E265">
            <v>37543</v>
          </cell>
          <cell r="F265">
            <v>12686</v>
          </cell>
        </row>
        <row r="267">
          <cell r="B267">
            <v>4</v>
          </cell>
          <cell r="C267" t="str">
            <v>USD</v>
          </cell>
          <cell r="D267">
            <v>0.98340000000000005</v>
          </cell>
          <cell r="E267">
            <v>37543</v>
          </cell>
          <cell r="F267">
            <v>20505</v>
          </cell>
        </row>
        <row r="269">
          <cell r="B269">
            <v>4</v>
          </cell>
          <cell r="C269" t="str">
            <v>USD</v>
          </cell>
          <cell r="D269">
            <v>0.98340000000000005</v>
          </cell>
          <cell r="E269">
            <v>37543</v>
          </cell>
          <cell r="F269">
            <v>26946</v>
          </cell>
        </row>
        <row r="271">
          <cell r="B271">
            <v>4</v>
          </cell>
          <cell r="C271" t="str">
            <v>USD</v>
          </cell>
          <cell r="D271">
            <v>0.98340000000000005</v>
          </cell>
          <cell r="E271">
            <v>37543</v>
          </cell>
          <cell r="F271">
            <v>37525</v>
          </cell>
        </row>
        <row r="273">
          <cell r="B273">
            <v>4</v>
          </cell>
          <cell r="C273" t="str">
            <v>USD</v>
          </cell>
          <cell r="D273">
            <v>0.98340000000000005</v>
          </cell>
          <cell r="E273">
            <v>37543</v>
          </cell>
          <cell r="F273">
            <v>54824</v>
          </cell>
        </row>
        <row r="356">
          <cell r="B356">
            <v>4</v>
          </cell>
          <cell r="C356">
            <v>190</v>
          </cell>
          <cell r="D356" t="str">
            <v>USD</v>
          </cell>
          <cell r="E356">
            <v>0.98340000000000005</v>
          </cell>
          <cell r="F356">
            <v>37543</v>
          </cell>
        </row>
        <row r="358">
          <cell r="B358">
            <v>4</v>
          </cell>
          <cell r="C358">
            <v>261</v>
          </cell>
          <cell r="D358" t="str">
            <v>USD</v>
          </cell>
          <cell r="E358">
            <v>0.98340000000000005</v>
          </cell>
          <cell r="F358">
            <v>37543</v>
          </cell>
        </row>
        <row r="360">
          <cell r="B360">
            <v>4</v>
          </cell>
          <cell r="C360">
            <v>359</v>
          </cell>
          <cell r="D360" t="str">
            <v>USD</v>
          </cell>
          <cell r="E360">
            <v>0.98340000000000005</v>
          </cell>
          <cell r="F360">
            <v>37543</v>
          </cell>
        </row>
        <row r="362">
          <cell r="B362">
            <v>4</v>
          </cell>
          <cell r="C362">
            <v>845</v>
          </cell>
          <cell r="D362" t="str">
            <v>USD</v>
          </cell>
          <cell r="E362">
            <v>0.98340000000000005</v>
          </cell>
          <cell r="F362">
            <v>37543</v>
          </cell>
        </row>
        <row r="364">
          <cell r="B364">
            <v>4</v>
          </cell>
          <cell r="C364">
            <v>5083</v>
          </cell>
          <cell r="D364" t="str">
            <v>USD</v>
          </cell>
          <cell r="E364">
            <v>0.98340000000000005</v>
          </cell>
          <cell r="F364">
            <v>37543</v>
          </cell>
        </row>
        <row r="368">
          <cell r="B368">
            <v>4</v>
          </cell>
          <cell r="C368">
            <v>6238</v>
          </cell>
          <cell r="D368" t="str">
            <v>USD</v>
          </cell>
          <cell r="E368">
            <v>0.98340000000000005</v>
          </cell>
          <cell r="F368">
            <v>37543</v>
          </cell>
        </row>
        <row r="370">
          <cell r="B370">
            <v>4</v>
          </cell>
          <cell r="C370">
            <v>6270</v>
          </cell>
          <cell r="D370" t="str">
            <v>USD</v>
          </cell>
          <cell r="E370">
            <v>0.98340000000000005</v>
          </cell>
          <cell r="F370">
            <v>37543</v>
          </cell>
        </row>
        <row r="372">
          <cell r="B372">
            <v>4</v>
          </cell>
          <cell r="C372">
            <v>6820</v>
          </cell>
          <cell r="D372" t="str">
            <v>USD</v>
          </cell>
          <cell r="E372">
            <v>0.98340000000000005</v>
          </cell>
          <cell r="F372">
            <v>37543</v>
          </cell>
        </row>
        <row r="374">
          <cell r="B374">
            <v>4</v>
          </cell>
          <cell r="C374">
            <v>7767</v>
          </cell>
          <cell r="D374" t="str">
            <v>USD</v>
          </cell>
          <cell r="E374">
            <v>0.98340000000000005</v>
          </cell>
          <cell r="F374">
            <v>37543</v>
          </cell>
        </row>
        <row r="376">
          <cell r="B376">
            <v>4</v>
          </cell>
          <cell r="C376">
            <v>12686</v>
          </cell>
          <cell r="D376" t="str">
            <v>USD</v>
          </cell>
          <cell r="E376">
            <v>0.98340000000000005</v>
          </cell>
          <cell r="F376">
            <v>37543</v>
          </cell>
        </row>
        <row r="378">
          <cell r="B378">
            <v>4</v>
          </cell>
          <cell r="C378">
            <v>13362</v>
          </cell>
          <cell r="D378" t="str">
            <v>USD</v>
          </cell>
          <cell r="E378">
            <v>0.98340000000000005</v>
          </cell>
          <cell r="F378">
            <v>37543</v>
          </cell>
        </row>
        <row r="380">
          <cell r="B380">
            <v>4</v>
          </cell>
          <cell r="C380">
            <v>17631</v>
          </cell>
          <cell r="D380" t="str">
            <v>USD</v>
          </cell>
          <cell r="E380">
            <v>0.98340000000000005</v>
          </cell>
          <cell r="F380">
            <v>37543</v>
          </cell>
        </row>
        <row r="382">
          <cell r="B382">
            <v>4</v>
          </cell>
          <cell r="C382">
            <v>20505</v>
          </cell>
          <cell r="D382" t="str">
            <v>USD</v>
          </cell>
          <cell r="E382">
            <v>0.98340000000000005</v>
          </cell>
          <cell r="F382">
            <v>37543</v>
          </cell>
        </row>
        <row r="384">
          <cell r="B384">
            <v>4</v>
          </cell>
          <cell r="C384">
            <v>26946</v>
          </cell>
          <cell r="D384" t="str">
            <v>USD</v>
          </cell>
          <cell r="E384">
            <v>0.98340000000000005</v>
          </cell>
          <cell r="F384">
            <v>37543</v>
          </cell>
        </row>
        <row r="386">
          <cell r="B386">
            <v>4</v>
          </cell>
          <cell r="C386">
            <v>37525</v>
          </cell>
          <cell r="D386" t="str">
            <v>USD</v>
          </cell>
          <cell r="E386">
            <v>0.98340000000000005</v>
          </cell>
          <cell r="F386">
            <v>37543</v>
          </cell>
        </row>
        <row r="388">
          <cell r="B388">
            <v>4</v>
          </cell>
          <cell r="C388">
            <v>41464</v>
          </cell>
          <cell r="D388" t="str">
            <v>USD</v>
          </cell>
          <cell r="E388">
            <v>0.98340000000000005</v>
          </cell>
          <cell r="F388">
            <v>37543</v>
          </cell>
        </row>
        <row r="390">
          <cell r="B390">
            <v>4</v>
          </cell>
          <cell r="C390">
            <v>51506</v>
          </cell>
          <cell r="D390" t="str">
            <v>USD</v>
          </cell>
          <cell r="E390">
            <v>0.98340000000000005</v>
          </cell>
          <cell r="F390">
            <v>37543</v>
          </cell>
        </row>
        <row r="392">
          <cell r="B392">
            <v>4</v>
          </cell>
          <cell r="C392">
            <v>54824</v>
          </cell>
          <cell r="D392" t="str">
            <v>USD</v>
          </cell>
          <cell r="E392">
            <v>0.98340000000000005</v>
          </cell>
          <cell r="F392">
            <v>37543</v>
          </cell>
        </row>
      </sheetData>
      <sheetData sheetId="59" refreshError="1"/>
      <sheetData sheetId="60" refreshError="1"/>
      <sheetData sheetId="6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-und b-Preise"/>
      <sheetName val="a-und b-Preise (+Invest)"/>
      <sheetName val="a-und b-Preise (+Turnover)"/>
      <sheetName val="COMPARISON SHEET (1)"/>
      <sheetName val="LONGTERM SHEET (1)"/>
      <sheetName val="RECOMMENDATION SHEET (1)"/>
      <sheetName val="LONGTERM SHEET (2)"/>
      <sheetName val="RECOMMENDATION SHEET (2)"/>
      <sheetName val="Vorbereitende Eingaben (Teil 1)"/>
      <sheetName val="COMPARISON SHEET (2)"/>
      <sheetName val="COMPARISON SHEET (3)"/>
      <sheetName val="RECOMMENDATION SHEET (3) "/>
      <sheetName val="Teilepreise &amp; PT-Kosten (1)"/>
      <sheetName val="Teilepreise &amp; PT-Kosten (2)"/>
      <sheetName val="Teilepreise &amp; PT-Kosten (3)"/>
      <sheetName val="home"/>
      <sheetName val="Checkliste"/>
      <sheetName val="Titel"/>
      <sheetName val="Termine FS"/>
      <sheetName val="Strategie&amp;Ziele"/>
      <sheetName val="Status &amp; Aufträge"/>
      <sheetName val="Visualisierung"/>
      <sheetName val="Verbauorte &amp; Stückz. (Gesamt)"/>
      <sheetName val="Verbauorte &amp; Stückz.  (LL&amp;RL)"/>
      <sheetName val="Konzern"/>
      <sheetName val="heutige Lieferbez."/>
      <sheetName val="Plausibilität Preis"/>
      <sheetName val="Cost break-down"/>
      <sheetName val="Anbieter &amp; Standorte"/>
      <sheetName val="Amortisation"/>
      <sheetName val="Zusammenfassung"/>
      <sheetName val="LOCAL CONTENT"/>
      <sheetName val="BIDDERS LIST (1)"/>
      <sheetName val="Barwertberechnung (1)"/>
      <sheetName val="Vorbereitende Eingaben (Teil 2)"/>
      <sheetName val="BIDDERS LIST (2)"/>
      <sheetName val="Barwertberechnung (2)"/>
      <sheetName val="Vorbereitende Eingaben (Teil 3)"/>
      <sheetName val="BIDDERS LIST (3)"/>
      <sheetName val="Barwertberechnung (3)"/>
      <sheetName val="Vorbereitende Eingaben (Teil 4)"/>
      <sheetName val="BIDDERS LIST (4)"/>
      <sheetName val="COMPARISON SHEET (4)"/>
      <sheetName val="LONGTERM SHEET (4)"/>
      <sheetName val="RECOMMENDATION SHEET (4)"/>
      <sheetName val="Teilepreise &amp; PT-Kosten (4)"/>
      <sheetName val="Barwertberechnung (4)"/>
      <sheetName val="MODST1"/>
      <sheetName val="기안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>
        <row r="53">
          <cell r="AB53">
            <v>0.11</v>
          </cell>
        </row>
      </sheetData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CE"/>
      <sheetName val="협조전"/>
      <sheetName val="문제점"/>
      <sheetName val="종합"/>
      <sheetName val="댓수"/>
      <sheetName val="시험비용"/>
      <sheetName val="시작비용"/>
      <sheetName val="Sheet5"/>
      <sheetName val="Sheet6"/>
      <sheetName val="양식"/>
      <sheetName val="2001년 서울모터쇼 카 예산 축소"/>
      <sheetName val="2001년 서울모터쇼 카 예산 축소 (2)"/>
      <sheetName val="Sheet1"/>
      <sheetName val="대외공문 "/>
      <sheetName val="개선대책 양식"/>
      <sheetName val="개선사례양식"/>
      <sheetName val="Auswahlliste"/>
      <sheetName val="DBL LPG시험"/>
      <sheetName val="Barwertberechnung (3)"/>
      <sheetName val="Vorbereitende Eingaben (Teil 1)"/>
      <sheetName val="총괄표"/>
      <sheetName val="RD제품개발투자비(매가)"/>
    </sheetNames>
    <sheetDataSet>
      <sheetData sheetId="0"/>
      <sheetData sheetId="1" refreshError="1"/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D제품개발투자비(매가)"/>
      <sheetName val="BUS제원1"/>
      <sheetName val="2.대외공문"/>
    </sheetNames>
    <sheetDataSet>
      <sheetData sheetId="0"/>
      <sheetData sheetId="1" refreshError="1"/>
      <sheetData sheetId="2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기안"/>
      <sheetName val="협조전"/>
      <sheetName val="Constant"/>
      <sheetName val="DBL LPG시험"/>
      <sheetName val="Import"/>
      <sheetName val="home"/>
      <sheetName val="GRACE"/>
      <sheetName val="总表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.대외공문"/>
      <sheetName val="Import"/>
      <sheetName val="MODST"/>
      <sheetName val="R&amp;D"/>
      <sheetName val="RD제품개발투자비(매가)"/>
    </sheetNames>
    <sheetDataSet>
      <sheetData sheetId="0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&amp;D"/>
      <sheetName val="기안지 (2)"/>
      <sheetName val="본사보완"/>
      <sheetName val="공장보완 (2)"/>
      <sheetName val="기술개발(2)"/>
      <sheetName val="96계획 3"/>
      <sheetName val="사업투자"/>
      <sheetName val="요약"/>
      <sheetName val="요약 (2)"/>
      <sheetName val="연구절감"/>
      <sheetName val="절감요약"/>
      <sheetName val="협조전2"/>
      <sheetName val="2001년 서울모터쇼 카 예산 축소"/>
      <sheetName val="2001년 서울모터쇼 카 예산 축소 (2)"/>
      <sheetName val="Sheet1"/>
      <sheetName val="Constant"/>
      <sheetName val="home"/>
      <sheetName val="기안"/>
      <sheetName val="2"/>
      <sheetName val="Import"/>
      <sheetName val="MODST"/>
      <sheetName val="5.세운W-A"/>
      <sheetName val="2.대외공문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표지"/>
      <sheetName val="목차"/>
      <sheetName val="본문1"/>
      <sheetName val="본문2"/>
      <sheetName val="본문3"/>
      <sheetName val="본문4"/>
      <sheetName val="본문5"/>
      <sheetName val="본문5-1"/>
      <sheetName val="유첨"/>
      <sheetName val="본문7"/>
      <sheetName val="Sheet2 (2)"/>
      <sheetName val="Sheet1"/>
      <sheetName val="Sheet1 (2)"/>
      <sheetName val="Sheet2"/>
      <sheetName val="Sheet3"/>
      <sheetName val="30"/>
      <sheetName val="31"/>
      <sheetName val="31 (2)"/>
      <sheetName val="32"/>
      <sheetName val="32 (2)"/>
      <sheetName val="33"/>
      <sheetName val="34"/>
      <sheetName val="35"/>
      <sheetName val="37"/>
      <sheetName val="40"/>
      <sheetName val="43"/>
      <sheetName val="41"/>
      <sheetName val="42"/>
      <sheetName val="44"/>
      <sheetName val="46"/>
      <sheetName val="47"/>
      <sheetName val="49"/>
      <sheetName val="품질확보"/>
      <sheetName val="50"/>
      <sheetName val="#REF"/>
      <sheetName val="비상연락망"/>
      <sheetName val="전화"/>
      <sheetName val="대외공문 "/>
      <sheetName val="개선대책 양식"/>
      <sheetName val="개선사례양식"/>
      <sheetName val="5.세운W-A"/>
      <sheetName val="d&amp;F"/>
      <sheetName val="총괄표(2002.01)"/>
      <sheetName val="1월일지"/>
      <sheetName val="2월일지"/>
      <sheetName val="1월지급"/>
      <sheetName val="개별정산_1월"/>
      <sheetName val="총괄표(2002.02)"/>
      <sheetName val="2월지급"/>
      <sheetName val="2월방문-이성길"/>
      <sheetName val="개별정산_2월"/>
      <sheetName val="협조전"/>
      <sheetName val="기안"/>
      <sheetName val="2"/>
      <sheetName val="Constant"/>
      <sheetName val="시설업체주소록"/>
      <sheetName val="TCA"/>
      <sheetName val=""/>
      <sheetName val="전산품의"/>
      <sheetName val="OUTLINE"/>
      <sheetName val="Sheet5"/>
      <sheetName val="Sheet6 (3)"/>
      <sheetName val="ML"/>
      <sheetName val="96수출"/>
      <sheetName val="월선수금"/>
      <sheetName val="#REF!"/>
      <sheetName val="Import"/>
      <sheetName val="R&amp;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/>
      <sheetData sheetId="38"/>
      <sheetData sheetId="39"/>
      <sheetData sheetId="40" refreshError="1"/>
      <sheetData sheetId="41" refreshError="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/>
      <sheetData sheetId="66" refreshError="1"/>
      <sheetData sheetId="67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ING"/>
      <sheetName val="解放J6L座椅一览表"/>
      <sheetName val="驾驶员座椅总成首页"/>
      <sheetName val="前座总成首页"/>
      <sheetName val="前座总成"/>
      <sheetName val="靠背泡沫"/>
      <sheetName val="座垫泡沫"/>
      <sheetName val="副驾焊接底支架VAVE"/>
      <sheetName val="副驾焊接底支架降本前"/>
      <sheetName val="主边调角器"/>
      <sheetName val="副边调角器"/>
      <sheetName val="VAVE靠背骨架"/>
      <sheetName val="面套"/>
    </sheetNames>
    <sheetDataSet>
      <sheetData sheetId="0"/>
      <sheetData sheetId="1"/>
      <sheetData sheetId="2"/>
      <sheetData sheetId="3"/>
      <sheetData sheetId="4">
        <row r="4">
          <cell r="L4" t="str">
            <v>前座总成总成EBOM</v>
          </cell>
        </row>
      </sheetData>
      <sheetData sheetId="5"/>
      <sheetData sheetId="6"/>
      <sheetData sheetId="7"/>
      <sheetData sheetId="8"/>
      <sheetData sheetId="9"/>
      <sheetData sheetId="10"/>
      <sheetData sheetId="11">
        <row r="1">
          <cell r="E1" t="str">
            <v>零件号</v>
          </cell>
          <cell r="F1" t="str">
            <v>零件名称</v>
          </cell>
          <cell r="G1" t="str">
            <v>零件描述</v>
          </cell>
          <cell r="H1" t="str">
            <v>重要度</v>
          </cell>
          <cell r="I1" t="str">
            <v>单位</v>
          </cell>
          <cell r="J1" t="str">
            <v>设计图示</v>
          </cell>
          <cell r="K1" t="str">
            <v>数据版本</v>
          </cell>
          <cell r="L1" t="str">
            <v>图纸号</v>
          </cell>
          <cell r="M1" t="str">
            <v>图纸版本</v>
          </cell>
          <cell r="N1" t="str">
            <v>是否申请新零件号</v>
          </cell>
          <cell r="O1" t="str">
            <v>沿用件Y/N</v>
          </cell>
          <cell r="P1" t="str">
            <v>零件类别</v>
          </cell>
          <cell r="Q1" t="str">
            <v>材料</v>
          </cell>
          <cell r="R1" t="str">
            <v>规格</v>
          </cell>
          <cell r="S1" t="str">
            <v>材料标准</v>
          </cell>
          <cell r="T1" t="str">
            <v>轮廓尺寸(长*宽*高)</v>
          </cell>
          <cell r="U1" t="str">
            <v>设计密度</v>
          </cell>
          <cell r="V1" t="str">
            <v>设计重量（Kg）</v>
          </cell>
          <cell r="W1" t="str">
            <v>平台</v>
          </cell>
          <cell r="X1" t="str">
            <v>颜色</v>
          </cell>
          <cell r="Y1" t="str">
            <v>皮纹</v>
          </cell>
          <cell r="Z1" t="str">
            <v>表面处理</v>
          </cell>
          <cell r="AA1" t="str">
            <v>数量</v>
          </cell>
          <cell r="AB1" t="str">
            <v>工艺方式</v>
          </cell>
          <cell r="AC1" t="str">
            <v>净重尺寸</v>
          </cell>
          <cell r="AD1" t="str">
            <v>工艺规格</v>
          </cell>
          <cell r="AG1" t="str">
            <v>工艺重量
（Kg）</v>
          </cell>
          <cell r="AH1" t="str">
            <v>材料利用率</v>
          </cell>
          <cell r="AI1" t="str">
            <v>焊接长度
（cm）</v>
          </cell>
          <cell r="AJ1" t="str">
            <v>涂装面积
（m2）</v>
          </cell>
          <cell r="AK1" t="str">
            <v>外购/自制</v>
          </cell>
          <cell r="AL1" t="str">
            <v>供应商</v>
          </cell>
          <cell r="AM1" t="str">
            <v>实物重量kg</v>
          </cell>
          <cell r="AN1" t="str">
            <v>原材料价格</v>
          </cell>
        </row>
        <row r="2">
          <cell r="AD2" t="str">
            <v>长</v>
          </cell>
          <cell r="AE2" t="str">
            <v>宽</v>
          </cell>
          <cell r="AF2" t="str">
            <v>高</v>
          </cell>
        </row>
        <row r="3">
          <cell r="E3" t="str">
            <v>SHT0014977</v>
          </cell>
          <cell r="F3" t="str">
            <v>靠背骨架焊接总成（副驾）</v>
          </cell>
          <cell r="G3" t="str">
            <v>焊接总成</v>
          </cell>
          <cell r="N3" t="str">
            <v>Y</v>
          </cell>
          <cell r="O3" t="str">
            <v>N</v>
          </cell>
          <cell r="V3">
            <v>4.282</v>
          </cell>
          <cell r="Z3" t="str">
            <v>电泳</v>
          </cell>
          <cell r="AA3">
            <v>1</v>
          </cell>
          <cell r="AI3">
            <v>46</v>
          </cell>
          <cell r="AJ3">
            <v>0.56100000000000005</v>
          </cell>
          <cell r="AK3" t="str">
            <v>河北外购</v>
          </cell>
          <cell r="AM3">
            <v>4.282</v>
          </cell>
        </row>
        <row r="4">
          <cell r="E4" t="str">
            <v>SHT0012225</v>
          </cell>
          <cell r="F4" t="str">
            <v>头枕主体管</v>
          </cell>
          <cell r="G4" t="str">
            <v>借用重汽2.0平台</v>
          </cell>
          <cell r="H4" t="str">
            <v>B</v>
          </cell>
          <cell r="I4" t="str">
            <v>个</v>
          </cell>
          <cell r="K4" t="str">
            <v>A</v>
          </cell>
          <cell r="L4" t="str">
            <v>SHT0012225</v>
          </cell>
          <cell r="M4" t="str">
            <v>A</v>
          </cell>
          <cell r="N4" t="str">
            <v>N</v>
          </cell>
          <cell r="O4" t="str">
            <v>Y</v>
          </cell>
          <cell r="P4" t="str">
            <v>管件</v>
          </cell>
          <cell r="Q4" t="str">
            <v xml:space="preserve">Q195  
</v>
          </cell>
          <cell r="R4" t="str">
            <v>Φ20×1.5</v>
          </cell>
          <cell r="S4" t="str">
            <v>GB/T 700</v>
          </cell>
          <cell r="T4" t="str">
            <v>23*283*196</v>
          </cell>
          <cell r="U4" t="str">
            <v>——</v>
          </cell>
          <cell r="V4">
            <v>0.36990000000000001</v>
          </cell>
          <cell r="W4" t="str">
            <v>1.0平台</v>
          </cell>
          <cell r="X4" t="str">
            <v>——</v>
          </cell>
          <cell r="Y4" t="str">
            <v>——</v>
          </cell>
          <cell r="Z4" t="str">
            <v>——</v>
          </cell>
          <cell r="AA4">
            <v>1</v>
          </cell>
          <cell r="AB4" t="str">
            <v>弯管</v>
          </cell>
          <cell r="AD4">
            <v>550.78947368421098</v>
          </cell>
          <cell r="AE4">
            <v>20</v>
          </cell>
          <cell r="AG4">
            <v>0.37674000000000002</v>
          </cell>
          <cell r="AH4">
            <v>0.98184424271380799</v>
          </cell>
          <cell r="AM4">
            <v>0.36990000000000001</v>
          </cell>
          <cell r="AN4">
            <v>5.15</v>
          </cell>
        </row>
        <row r="5">
          <cell r="E5" t="str">
            <v>SHT0014490</v>
          </cell>
          <cell r="F5" t="str">
            <v>头枕支撑钢丝2</v>
          </cell>
          <cell r="K5" t="str">
            <v>A</v>
          </cell>
          <cell r="M5" t="str">
            <v>A</v>
          </cell>
          <cell r="N5" t="str">
            <v>N</v>
          </cell>
          <cell r="O5" t="str">
            <v>Y</v>
          </cell>
          <cell r="P5" t="str">
            <v>钢丝</v>
          </cell>
          <cell r="Q5" t="str">
            <v>Q235</v>
          </cell>
          <cell r="R5" t="str">
            <v>Φ5</v>
          </cell>
          <cell r="S5" t="str">
            <v>GB/T 700</v>
          </cell>
          <cell r="T5" t="str">
            <v>——</v>
          </cell>
          <cell r="U5" t="str">
            <v>——</v>
          </cell>
          <cell r="V5">
            <v>3.5000000000000003E-2</v>
          </cell>
          <cell r="X5" t="str">
            <v>——</v>
          </cell>
          <cell r="Y5" t="str">
            <v>——</v>
          </cell>
          <cell r="Z5" t="str">
            <v>——</v>
          </cell>
          <cell r="AA5">
            <v>1</v>
          </cell>
          <cell r="AB5" t="str">
            <v>折弯</v>
          </cell>
          <cell r="AD5">
            <v>583</v>
          </cell>
          <cell r="AE5">
            <v>5</v>
          </cell>
          <cell r="AG5">
            <v>8.9782000000000001E-2</v>
          </cell>
          <cell r="AH5">
            <v>1</v>
          </cell>
          <cell r="AM5">
            <v>3.5000000000000003E-2</v>
          </cell>
          <cell r="AN5">
            <v>5.3</v>
          </cell>
        </row>
        <row r="6">
          <cell r="E6" t="str">
            <v>SHT0014978</v>
          </cell>
          <cell r="F6" t="str">
            <v>靠背主体管</v>
          </cell>
          <cell r="G6" t="str">
            <v>管材</v>
          </cell>
          <cell r="N6" t="str">
            <v>Y</v>
          </cell>
          <cell r="O6" t="str">
            <v>N</v>
          </cell>
          <cell r="P6" t="str">
            <v>管件</v>
          </cell>
          <cell r="Q6" t="str">
            <v xml:space="preserve">Q195  </v>
          </cell>
          <cell r="R6" t="str">
            <v>Φ25×2.0</v>
          </cell>
          <cell r="S6" t="str">
            <v>GB/T 700</v>
          </cell>
          <cell r="T6" t="str">
            <v>118*504*600</v>
          </cell>
          <cell r="V6">
            <v>1.9750000000000001</v>
          </cell>
          <cell r="AB6" t="str">
            <v>弯管</v>
          </cell>
          <cell r="AD6">
            <v>1751.6225749559085</v>
          </cell>
          <cell r="AE6">
            <v>25</v>
          </cell>
          <cell r="AG6">
            <v>1.98634</v>
          </cell>
          <cell r="AH6">
            <v>0.99429100758178368</v>
          </cell>
          <cell r="AM6">
            <v>1.9750000000000001</v>
          </cell>
          <cell r="AN6">
            <v>5.15</v>
          </cell>
        </row>
        <row r="7">
          <cell r="E7" t="str">
            <v>1B180-6805009</v>
          </cell>
          <cell r="F7" t="str">
            <v>司机背右旋转阶梯螺栓</v>
          </cell>
          <cell r="N7" t="str">
            <v>N</v>
          </cell>
          <cell r="O7" t="str">
            <v>Y</v>
          </cell>
          <cell r="P7" t="str">
            <v>紧固件</v>
          </cell>
          <cell r="R7" t="str">
            <v>φ20 45</v>
          </cell>
          <cell r="T7" t="str">
            <v>20*21*20</v>
          </cell>
          <cell r="V7">
            <v>1.8100000000000002E-2</v>
          </cell>
          <cell r="AM7">
            <v>1.8100000000000002E-2</v>
          </cell>
        </row>
        <row r="8">
          <cell r="E8" t="str">
            <v>H5-6802136</v>
          </cell>
          <cell r="F8" t="str">
            <v>靠背支撑板条1</v>
          </cell>
          <cell r="G8" t="str">
            <v>冲压件</v>
          </cell>
          <cell r="H8" t="str">
            <v>B</v>
          </cell>
          <cell r="I8" t="str">
            <v>个</v>
          </cell>
          <cell r="K8" t="str">
            <v>A</v>
          </cell>
          <cell r="L8" t="str">
            <v>H5-6802136</v>
          </cell>
          <cell r="M8" t="str">
            <v>A</v>
          </cell>
          <cell r="N8" t="str">
            <v>N</v>
          </cell>
          <cell r="O8" t="str">
            <v>Y</v>
          </cell>
          <cell r="P8" t="str">
            <v>钣条</v>
          </cell>
          <cell r="Q8" t="str">
            <v xml:space="preserve">Q235 
</v>
          </cell>
          <cell r="R8" t="str">
            <v xml:space="preserve"> t=2.0</v>
          </cell>
          <cell r="S8" t="str">
            <v>GB/T 700</v>
          </cell>
          <cell r="T8" t="str">
            <v>2*454*10</v>
          </cell>
          <cell r="U8" t="str">
            <v>——</v>
          </cell>
          <cell r="V8">
            <v>0.107</v>
          </cell>
          <cell r="W8" t="str">
            <v>1.0平台</v>
          </cell>
          <cell r="X8" t="str">
            <v>——</v>
          </cell>
          <cell r="Y8" t="str">
            <v>——</v>
          </cell>
          <cell r="Z8" t="str">
            <v>——</v>
          </cell>
          <cell r="AA8">
            <v>1</v>
          </cell>
          <cell r="AB8" t="str">
            <v>冲压</v>
          </cell>
          <cell r="AD8">
            <v>460</v>
          </cell>
          <cell r="AE8">
            <v>13.5</v>
          </cell>
          <cell r="AF8">
            <v>2</v>
          </cell>
          <cell r="AG8">
            <v>9.7621200000000005E-2</v>
          </cell>
          <cell r="AH8">
            <v>0.72934977238550602</v>
          </cell>
          <cell r="AM8">
            <v>0.107</v>
          </cell>
          <cell r="AN8">
            <v>4.87</v>
          </cell>
        </row>
        <row r="9">
          <cell r="E9" t="str">
            <v>H5-6802114</v>
          </cell>
          <cell r="F9" t="str">
            <v>靠背钢管上横管</v>
          </cell>
          <cell r="G9" t="str">
            <v>管材</v>
          </cell>
          <cell r="H9" t="str">
            <v>B</v>
          </cell>
          <cell r="I9" t="str">
            <v>个</v>
          </cell>
          <cell r="K9" t="str">
            <v>A</v>
          </cell>
          <cell r="L9" t="str">
            <v>H5-6802114</v>
          </cell>
          <cell r="M9" t="str">
            <v>A</v>
          </cell>
          <cell r="N9" t="str">
            <v>N</v>
          </cell>
          <cell r="O9" t="str">
            <v>Y</v>
          </cell>
          <cell r="P9" t="str">
            <v>管件</v>
          </cell>
          <cell r="Q9" t="str">
            <v xml:space="preserve">Q195  
</v>
          </cell>
          <cell r="R9" t="str">
            <v>Φ25×2.0</v>
          </cell>
          <cell r="S9" t="str">
            <v>GB/T 700</v>
          </cell>
          <cell r="T9" t="str">
            <v>25*357*32</v>
          </cell>
          <cell r="U9" t="str">
            <v>——</v>
          </cell>
          <cell r="V9">
            <v>0.28399999999999997</v>
          </cell>
          <cell r="W9" t="str">
            <v>1.0平台</v>
          </cell>
          <cell r="X9" t="str">
            <v>——</v>
          </cell>
          <cell r="Y9" t="str">
            <v>——</v>
          </cell>
          <cell r="Z9" t="str">
            <v>——</v>
          </cell>
          <cell r="AA9">
            <v>1</v>
          </cell>
          <cell r="AB9" t="str">
            <v>切断</v>
          </cell>
          <cell r="AD9">
            <v>260.44091710758403</v>
          </cell>
          <cell r="AG9">
            <v>0.29533999999999999</v>
          </cell>
          <cell r="AH9">
            <v>0.96160357554005504</v>
          </cell>
          <cell r="AM9">
            <v>0.28399999999999997</v>
          </cell>
          <cell r="AN9">
            <v>5.15</v>
          </cell>
        </row>
        <row r="10">
          <cell r="E10" t="str">
            <v>SQX3000-6802113</v>
          </cell>
          <cell r="F10" t="str">
            <v>支撑钢丝</v>
          </cell>
          <cell r="G10" t="str">
            <v>线材</v>
          </cell>
          <cell r="H10" t="str">
            <v>B</v>
          </cell>
          <cell r="I10" t="str">
            <v>个</v>
          </cell>
          <cell r="K10" t="str">
            <v>A</v>
          </cell>
          <cell r="L10" t="str">
            <v>SQX3000-6802113</v>
          </cell>
          <cell r="M10" t="str">
            <v>A</v>
          </cell>
          <cell r="N10" t="str">
            <v>N</v>
          </cell>
          <cell r="O10" t="str">
            <v>Y</v>
          </cell>
          <cell r="P10" t="str">
            <v>线材</v>
          </cell>
          <cell r="Q10" t="str">
            <v xml:space="preserve">Q235 </v>
          </cell>
          <cell r="R10" t="str">
            <v>Φ6</v>
          </cell>
          <cell r="S10" t="str">
            <v>∅6-GB/T 342             Q235-GB/T 700</v>
          </cell>
          <cell r="T10" t="str">
            <v>6*6*59</v>
          </cell>
          <cell r="U10" t="str">
            <v>——</v>
          </cell>
          <cell r="V10">
            <v>5.7500000000000002E-2</v>
          </cell>
          <cell r="W10" t="str">
            <v>1.0平台</v>
          </cell>
          <cell r="X10" t="str">
            <v>——</v>
          </cell>
          <cell r="Y10" t="str">
            <v>——</v>
          </cell>
          <cell r="Z10" t="str">
            <v>——</v>
          </cell>
          <cell r="AA10">
            <v>2</v>
          </cell>
          <cell r="AB10" t="str">
            <v>折弯</v>
          </cell>
          <cell r="AD10">
            <v>258.95600000000002</v>
          </cell>
          <cell r="AE10">
            <v>6</v>
          </cell>
          <cell r="AG10">
            <v>5.7462336400000001E-2</v>
          </cell>
          <cell r="AH10">
            <v>1</v>
          </cell>
          <cell r="AM10">
            <v>5.7500000000000002E-2</v>
          </cell>
          <cell r="AN10">
            <v>5.3</v>
          </cell>
        </row>
        <row r="11">
          <cell r="E11" t="str">
            <v>SHT0012313</v>
          </cell>
          <cell r="F11" t="str">
            <v>靠背下支撑管</v>
          </cell>
          <cell r="G11" t="str">
            <v>管材</v>
          </cell>
          <cell r="H11" t="str">
            <v>B</v>
          </cell>
          <cell r="I11" t="str">
            <v>个</v>
          </cell>
          <cell r="K11" t="str">
            <v>A</v>
          </cell>
          <cell r="L11" t="str">
            <v>SHT0012313</v>
          </cell>
          <cell r="M11" t="str">
            <v>A</v>
          </cell>
          <cell r="N11" t="str">
            <v>N</v>
          </cell>
          <cell r="O11" t="str">
            <v>Y</v>
          </cell>
          <cell r="P11" t="str">
            <v>管件</v>
          </cell>
          <cell r="Q11" t="str">
            <v xml:space="preserve">Q195  
</v>
          </cell>
          <cell r="R11" t="str">
            <v>Φ25×1.5</v>
          </cell>
          <cell r="S11" t="str">
            <v>GB/T 700</v>
          </cell>
          <cell r="T11" t="str">
            <v>25*371*25</v>
          </cell>
          <cell r="U11" t="str">
            <v>——</v>
          </cell>
          <cell r="V11">
            <v>0.32800000000000001</v>
          </cell>
          <cell r="W11" t="str">
            <v>1.0平台</v>
          </cell>
          <cell r="X11" t="str">
            <v>——</v>
          </cell>
          <cell r="Y11" t="str">
            <v>——</v>
          </cell>
          <cell r="Z11" t="str">
            <v>——</v>
          </cell>
          <cell r="AA11">
            <v>1</v>
          </cell>
          <cell r="AB11" t="str">
            <v>切断</v>
          </cell>
          <cell r="AD11">
            <v>387.44533947065599</v>
          </cell>
          <cell r="AG11">
            <v>0.33668999999999999</v>
          </cell>
          <cell r="AH11">
            <v>0.974189907630164</v>
          </cell>
          <cell r="AM11">
            <v>0.32800000000000001</v>
          </cell>
          <cell r="AN11">
            <v>5.15</v>
          </cell>
        </row>
        <row r="12">
          <cell r="E12" t="str">
            <v>SHT0014979</v>
          </cell>
          <cell r="F12" t="str">
            <v>侧翼支撑钢丝</v>
          </cell>
          <cell r="G12" t="str">
            <v>线材</v>
          </cell>
          <cell r="N12" t="str">
            <v>Y</v>
          </cell>
          <cell r="O12" t="str">
            <v>N</v>
          </cell>
          <cell r="P12" t="str">
            <v>线材</v>
          </cell>
          <cell r="Q12" t="str">
            <v>Q235</v>
          </cell>
          <cell r="R12" t="str">
            <v>Φ6</v>
          </cell>
          <cell r="S12" t="str">
            <v>∅6-GB/T 342             Q235-GB/T 700</v>
          </cell>
          <cell r="T12" t="str">
            <v>151*56*184</v>
          </cell>
          <cell r="V12">
            <v>0.1012</v>
          </cell>
          <cell r="AB12" t="str">
            <v>折弯</v>
          </cell>
          <cell r="AD12">
            <v>456.06128886885989</v>
          </cell>
          <cell r="AG12">
            <v>0.1012</v>
          </cell>
          <cell r="AH12">
            <v>1</v>
          </cell>
          <cell r="AM12">
            <v>0.1012</v>
          </cell>
          <cell r="AN12">
            <v>5.3</v>
          </cell>
        </row>
        <row r="13">
          <cell r="E13" t="str">
            <v>SHT0012448</v>
          </cell>
          <cell r="F13" t="str">
            <v>靠背骨架内衬管</v>
          </cell>
          <cell r="G13" t="str">
            <v>拍扁后对称</v>
          </cell>
          <cell r="H13" t="str">
            <v>B</v>
          </cell>
          <cell r="I13" t="str">
            <v>个</v>
          </cell>
          <cell r="K13" t="str">
            <v>A</v>
          </cell>
          <cell r="L13" t="str">
            <v>SHT0012448</v>
          </cell>
          <cell r="M13" t="str">
            <v>A</v>
          </cell>
          <cell r="N13" t="str">
            <v>N</v>
          </cell>
          <cell r="O13" t="str">
            <v>Y</v>
          </cell>
          <cell r="P13" t="str">
            <v>管件</v>
          </cell>
          <cell r="Q13" t="str">
            <v>Q235</v>
          </cell>
          <cell r="R13" t="str">
            <v>Φ20×1.5</v>
          </cell>
          <cell r="S13" t="str">
            <v>GB/T 700</v>
          </cell>
          <cell r="T13" t="str">
            <v>88*29*338</v>
          </cell>
          <cell r="U13" t="str">
            <v>——</v>
          </cell>
          <cell r="V13">
            <v>0.53600000000000003</v>
          </cell>
          <cell r="W13" t="str">
            <v>1.0平台</v>
          </cell>
          <cell r="X13" t="str">
            <v>——</v>
          </cell>
          <cell r="Y13" t="str">
            <v>——</v>
          </cell>
          <cell r="Z13" t="str">
            <v>——</v>
          </cell>
          <cell r="AA13">
            <v>2</v>
          </cell>
          <cell r="AB13" t="str">
            <v>折弯</v>
          </cell>
          <cell r="AD13">
            <v>793.62573099415204</v>
          </cell>
          <cell r="AG13">
            <v>0.68966076023391798</v>
          </cell>
          <cell r="AH13">
            <v>0.77719370291300904</v>
          </cell>
          <cell r="AM13">
            <v>0.53600000000000003</v>
          </cell>
          <cell r="AN13">
            <v>5.15</v>
          </cell>
        </row>
        <row r="14">
          <cell r="E14" t="str">
            <v>SHT0014980</v>
          </cell>
          <cell r="F14" t="str">
            <v>靠背骨架内衬管</v>
          </cell>
          <cell r="N14" t="str">
            <v>Y</v>
          </cell>
          <cell r="O14" t="str">
            <v>N</v>
          </cell>
          <cell r="P14" t="str">
            <v>管件</v>
          </cell>
          <cell r="Q14" t="str">
            <v>Q235</v>
          </cell>
          <cell r="R14" t="str">
            <v>Φ20×1.5</v>
          </cell>
          <cell r="S14" t="str">
            <v>GB/T 700</v>
          </cell>
          <cell r="T14" t="str">
            <v>88*29*338</v>
          </cell>
          <cell r="V14">
            <v>0.28399999999999997</v>
          </cell>
          <cell r="AB14" t="str">
            <v>冲压</v>
          </cell>
          <cell r="AD14">
            <v>425.20467836257302</v>
          </cell>
          <cell r="AG14">
            <v>0.29083999999999999</v>
          </cell>
          <cell r="AH14">
            <v>0.97648191445468291</v>
          </cell>
          <cell r="AM14">
            <v>0.28399999999999997</v>
          </cell>
          <cell r="AN14">
            <v>5.15</v>
          </cell>
        </row>
        <row r="15">
          <cell r="E15" t="str">
            <v>H5-6802149</v>
          </cell>
          <cell r="F15" t="str">
            <v>支撑框线</v>
          </cell>
          <cell r="G15" t="str">
            <v>线材</v>
          </cell>
          <cell r="H15" t="str">
            <v>B</v>
          </cell>
          <cell r="I15" t="str">
            <v>个</v>
          </cell>
          <cell r="K15" t="str">
            <v>A</v>
          </cell>
          <cell r="L15" t="str">
            <v>H5-6802149</v>
          </cell>
          <cell r="M15" t="str">
            <v>A</v>
          </cell>
          <cell r="N15" t="str">
            <v>N</v>
          </cell>
          <cell r="O15" t="str">
            <v>Y</v>
          </cell>
          <cell r="P15" t="str">
            <v>线材</v>
          </cell>
          <cell r="Q15" t="str">
            <v>Q235</v>
          </cell>
          <cell r="R15" t="str">
            <v>Φ8</v>
          </cell>
          <cell r="S15" t="str">
            <v>∅6-GB/T 342             Q235-GB/T 700</v>
          </cell>
          <cell r="T15" t="str">
            <v>41*250*98</v>
          </cell>
          <cell r="U15" t="str">
            <v>——</v>
          </cell>
          <cell r="V15">
            <v>0.254</v>
          </cell>
          <cell r="W15" t="str">
            <v>1.0平台</v>
          </cell>
          <cell r="X15" t="str">
            <v>——</v>
          </cell>
          <cell r="Y15" t="str">
            <v>——</v>
          </cell>
          <cell r="Z15" t="str">
            <v>——</v>
          </cell>
          <cell r="AA15">
            <v>1</v>
          </cell>
          <cell r="AB15" t="str">
            <v>折弯</v>
          </cell>
          <cell r="AD15">
            <v>478.481012658228</v>
          </cell>
          <cell r="AE15">
            <v>8</v>
          </cell>
          <cell r="AG15">
            <v>0.254</v>
          </cell>
          <cell r="AH15">
            <v>1</v>
          </cell>
          <cell r="AM15">
            <v>0.254</v>
          </cell>
          <cell r="AN15">
            <v>4.87</v>
          </cell>
        </row>
        <row r="16">
          <cell r="E16" t="str">
            <v>Q370C10</v>
          </cell>
          <cell r="F16" t="str">
            <v>焊接六角螺母</v>
          </cell>
          <cell r="G16" t="str">
            <v>标准件</v>
          </cell>
          <cell r="H16" t="str">
            <v>B</v>
          </cell>
          <cell r="I16" t="str">
            <v>个</v>
          </cell>
          <cell r="K16" t="str">
            <v>A</v>
          </cell>
          <cell r="L16" t="str">
            <v>Q370C10</v>
          </cell>
          <cell r="M16" t="str">
            <v>A</v>
          </cell>
          <cell r="N16" t="str">
            <v>N</v>
          </cell>
          <cell r="O16" t="str">
            <v>Y</v>
          </cell>
          <cell r="P16" t="str">
            <v>标准件</v>
          </cell>
          <cell r="Q16" t="str">
            <v>——</v>
          </cell>
          <cell r="R16" t="str">
            <v>——</v>
          </cell>
          <cell r="S16" t="str">
            <v>——</v>
          </cell>
          <cell r="T16" t="str">
            <v>19*8*17</v>
          </cell>
          <cell r="U16" t="str">
            <v>——</v>
          </cell>
          <cell r="V16">
            <v>0.01</v>
          </cell>
          <cell r="W16" t="str">
            <v>1.0平台</v>
          </cell>
          <cell r="X16" t="str">
            <v>——</v>
          </cell>
          <cell r="Y16" t="str">
            <v>——</v>
          </cell>
          <cell r="Z16" t="str">
            <v>——</v>
          </cell>
          <cell r="AA16">
            <v>4</v>
          </cell>
          <cell r="AM16">
            <v>0.01</v>
          </cell>
        </row>
      </sheetData>
      <sheetData sheetId="1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기안"/>
      <sheetName val="Import"/>
    </sheetNames>
    <sheetDataSet>
      <sheetData sheetId="0" refreshError="1"/>
      <sheetData sheetId="1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신규DEP"/>
      <sheetName val="Business Case(ABC)"/>
      <sheetName val="Product Cost Summary(A)"/>
      <sheetName val="Constant"/>
      <sheetName val="Reference"/>
      <sheetName val="Model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port"/>
      <sheetName val="GMAR Data"/>
      <sheetName val="Input Sheet"/>
      <sheetName val="Plants"/>
      <sheetName val="FIN5"/>
      <sheetName val="VTooling"/>
      <sheetName val="총괄표"/>
      <sheetName val="Reference"/>
      <sheetName val="Model"/>
    </sheetNames>
    <sheetDataSet>
      <sheetData sheetId="0" refreshError="1">
        <row r="4">
          <cell r="B4" t="str">
            <v>VARCHAR2</v>
          </cell>
          <cell r="C4" t="str">
            <v>NUMBER</v>
          </cell>
          <cell r="D4" t="str">
            <v>VARCHAR2</v>
          </cell>
          <cell r="E4" t="str">
            <v>VARCHAR2</v>
          </cell>
          <cell r="F4" t="str">
            <v>VARCHAR2</v>
          </cell>
          <cell r="G4" t="str">
            <v>NUMBER</v>
          </cell>
          <cell r="H4" t="str">
            <v>VARCHAR2</v>
          </cell>
          <cell r="I4" t="str">
            <v>VARCHAR2</v>
          </cell>
          <cell r="J4" t="str">
            <v>VARCHAR2</v>
          </cell>
          <cell r="K4" t="str">
            <v>VARCHAR2</v>
          </cell>
          <cell r="L4" t="str">
            <v>DATE</v>
          </cell>
          <cell r="M4" t="str">
            <v>NUMBER</v>
          </cell>
          <cell r="N4" t="str">
            <v>DATE</v>
          </cell>
          <cell r="O4" t="str">
            <v>NUMBER</v>
          </cell>
          <cell r="P4" t="str">
            <v>NUMBER</v>
          </cell>
          <cell r="Q4" t="str">
            <v>NUMBER</v>
          </cell>
          <cell r="R4" t="str">
            <v>NUMBER</v>
          </cell>
          <cell r="S4" t="str">
            <v>NUMBER</v>
          </cell>
          <cell r="T4" t="str">
            <v>NUMBER</v>
          </cell>
          <cell r="U4" t="str">
            <v>NUMBER</v>
          </cell>
          <cell r="V4" t="str">
            <v>NUMBER</v>
          </cell>
          <cell r="W4" t="str">
            <v>NUMBER</v>
          </cell>
          <cell r="X4" t="str">
            <v>DATE</v>
          </cell>
          <cell r="Y4" t="str">
            <v>DATE</v>
          </cell>
          <cell r="Z4" t="str">
            <v>VARCHAR2</v>
          </cell>
          <cell r="AA4" t="str">
            <v>NUMBER</v>
          </cell>
          <cell r="AB4" t="str">
            <v>NUMBER</v>
          </cell>
          <cell r="AC4" t="str">
            <v>VARCHAR2</v>
          </cell>
          <cell r="AD4" t="str">
            <v>VARCHAR2</v>
          </cell>
          <cell r="AE4" t="str">
            <v>NUMBER</v>
          </cell>
          <cell r="AF4" t="str">
            <v>VARCHAR2</v>
          </cell>
          <cell r="AG4" t="str">
            <v>VARCHAR2</v>
          </cell>
          <cell r="AH4" t="str">
            <v>VARCHAR2</v>
          </cell>
          <cell r="AI4" t="str">
            <v>NUMBER</v>
          </cell>
          <cell r="AJ4" t="str">
            <v>NUMBER</v>
          </cell>
          <cell r="AK4" t="str">
            <v>VARCHAR2</v>
          </cell>
          <cell r="AL4" t="str">
            <v>NUMBER</v>
          </cell>
          <cell r="AM4" t="str">
            <v>NUMBER</v>
          </cell>
          <cell r="AN4" t="str">
            <v>NUMBER</v>
          </cell>
        </row>
        <row r="5">
          <cell r="B5">
            <v>39</v>
          </cell>
        </row>
        <row r="6">
          <cell r="B6" t="str">
            <v>F VW 02 37469</v>
          </cell>
          <cell r="C6">
            <v>1</v>
          </cell>
          <cell r="D6" t="str">
            <v>ZSB Stellelement</v>
          </cell>
          <cell r="E6" t="str">
            <v>ASS throttle control element</v>
          </cell>
          <cell r="F6" t="str">
            <v>1Z0 810 773</v>
          </cell>
          <cell r="G6">
            <v>1</v>
          </cell>
          <cell r="H6" t="str">
            <v>Winkler/Sack</v>
          </cell>
          <cell r="I6">
            <v>332</v>
          </cell>
          <cell r="J6" t="str">
            <v>Delau</v>
          </cell>
          <cell r="K6" t="str">
            <v>B?r</v>
          </cell>
          <cell r="L6">
            <v>38018</v>
          </cell>
          <cell r="M6">
            <v>7</v>
          </cell>
          <cell r="N6">
            <v>37459</v>
          </cell>
          <cell r="O6">
            <v>2</v>
          </cell>
          <cell r="T6">
            <v>0</v>
          </cell>
          <cell r="W6">
            <v>0.1</v>
          </cell>
          <cell r="X6">
            <v>37558</v>
          </cell>
          <cell r="Y6">
            <v>37561</v>
          </cell>
          <cell r="Z6" t="str">
            <v>EUR</v>
          </cell>
          <cell r="AA6">
            <v>201000</v>
          </cell>
          <cell r="AB6">
            <v>201000</v>
          </cell>
          <cell r="AD6" t="str">
            <v>E</v>
          </cell>
          <cell r="AG6" t="str">
            <v>Octavia NF Limousine, ..</v>
          </cell>
          <cell r="AH6" t="str">
            <v>s. Zeichnung</v>
          </cell>
          <cell r="AI6">
            <v>500</v>
          </cell>
          <cell r="AJ6">
            <v>184857.142857142</v>
          </cell>
          <cell r="AM6">
            <v>1</v>
          </cell>
          <cell r="AN6">
            <v>0</v>
          </cell>
        </row>
        <row r="7">
          <cell r="B7" t="str">
            <v>F VW 02 37469</v>
          </cell>
          <cell r="C7">
            <v>2</v>
          </cell>
          <cell r="D7" t="str">
            <v>ZSB Stellelement</v>
          </cell>
          <cell r="E7" t="str">
            <v>ASS throttle control element</v>
          </cell>
          <cell r="F7" t="str">
            <v>3C5 810 773</v>
          </cell>
          <cell r="G7">
            <v>1</v>
          </cell>
          <cell r="H7" t="str">
            <v>Winkler/Sack</v>
          </cell>
          <cell r="I7">
            <v>332</v>
          </cell>
          <cell r="J7" t="str">
            <v>Delau</v>
          </cell>
          <cell r="K7" t="str">
            <v>B?r</v>
          </cell>
          <cell r="L7">
            <v>38261</v>
          </cell>
          <cell r="M7">
            <v>7</v>
          </cell>
          <cell r="N7">
            <v>37459</v>
          </cell>
          <cell r="O7">
            <v>2.0699999999999998</v>
          </cell>
          <cell r="Q7">
            <v>2.0299999999999998</v>
          </cell>
          <cell r="S7">
            <v>0</v>
          </cell>
          <cell r="T7">
            <v>0</v>
          </cell>
          <cell r="W7">
            <v>0.105</v>
          </cell>
          <cell r="X7">
            <v>37558</v>
          </cell>
          <cell r="Y7">
            <v>37561</v>
          </cell>
          <cell r="Z7" t="str">
            <v>EUR</v>
          </cell>
          <cell r="AA7">
            <v>284700</v>
          </cell>
          <cell r="AB7">
            <v>284700</v>
          </cell>
          <cell r="AD7" t="str">
            <v>E</v>
          </cell>
          <cell r="AG7" t="str">
            <v>Passat (B6) Limousine</v>
          </cell>
          <cell r="AH7" t="str">
            <v>s. Zeichnung</v>
          </cell>
          <cell r="AI7">
            <v>500</v>
          </cell>
          <cell r="AJ7">
            <v>232200</v>
          </cell>
          <cell r="AM7">
            <v>1</v>
          </cell>
          <cell r="AN7">
            <v>0</v>
          </cell>
        </row>
        <row r="8">
          <cell r="B8" t="str">
            <v>F VW 02 37469</v>
          </cell>
          <cell r="C8">
            <v>3</v>
          </cell>
          <cell r="D8" t="str">
            <v>ZSB Stellelement</v>
          </cell>
          <cell r="E8" t="str">
            <v>ASS throttle control element</v>
          </cell>
          <cell r="F8" t="str">
            <v>3C9 810 773</v>
          </cell>
          <cell r="G8">
            <v>1</v>
          </cell>
          <cell r="H8" t="str">
            <v>Winkler/Sack</v>
          </cell>
          <cell r="I8">
            <v>332</v>
          </cell>
          <cell r="J8" t="str">
            <v>Delau</v>
          </cell>
          <cell r="K8" t="str">
            <v>B?r</v>
          </cell>
          <cell r="L8">
            <v>38443</v>
          </cell>
          <cell r="M8">
            <v>7</v>
          </cell>
          <cell r="N8">
            <v>37326</v>
          </cell>
          <cell r="O8">
            <v>2.0699999999999998</v>
          </cell>
          <cell r="Q8">
            <v>2.0299999999999998</v>
          </cell>
          <cell r="S8">
            <v>0</v>
          </cell>
          <cell r="T8">
            <v>0</v>
          </cell>
          <cell r="W8">
            <v>0.105</v>
          </cell>
          <cell r="X8">
            <v>37558</v>
          </cell>
          <cell r="Y8">
            <v>37561</v>
          </cell>
          <cell r="Z8" t="str">
            <v>EUR</v>
          </cell>
          <cell r="AA8">
            <v>216300</v>
          </cell>
          <cell r="AB8">
            <v>216300</v>
          </cell>
          <cell r="AD8" t="str">
            <v>E</v>
          </cell>
          <cell r="AG8" t="str">
            <v>Passat (B6) Variant</v>
          </cell>
          <cell r="AH8" t="str">
            <v>s. Zeichnung</v>
          </cell>
          <cell r="AI8">
            <v>500</v>
          </cell>
          <cell r="AJ8">
            <v>165257.142857142</v>
          </cell>
          <cell r="AM8">
            <v>1</v>
          </cell>
          <cell r="AN8">
            <v>0</v>
          </cell>
        </row>
        <row r="9">
          <cell r="B9" t="str">
            <v>F VW 02 37469</v>
          </cell>
          <cell r="C9">
            <v>4</v>
          </cell>
          <cell r="D9" t="str">
            <v>ZSB Stellelement</v>
          </cell>
          <cell r="E9" t="str">
            <v>ASS throttle control element</v>
          </cell>
          <cell r="F9" t="str">
            <v>1K5 810 773</v>
          </cell>
          <cell r="G9">
            <v>1</v>
          </cell>
          <cell r="H9" t="str">
            <v>Winkler/Sack</v>
          </cell>
          <cell r="I9">
            <v>332</v>
          </cell>
          <cell r="J9" t="str">
            <v>Delau</v>
          </cell>
          <cell r="K9" t="str">
            <v>B?r</v>
          </cell>
          <cell r="L9">
            <v>38292</v>
          </cell>
          <cell r="M9">
            <v>7</v>
          </cell>
          <cell r="N9">
            <v>37326</v>
          </cell>
          <cell r="O9">
            <v>2.15</v>
          </cell>
          <cell r="T9">
            <v>40000</v>
          </cell>
          <cell r="W9">
            <v>0.105</v>
          </cell>
          <cell r="X9">
            <v>37558</v>
          </cell>
          <cell r="Y9">
            <v>37561</v>
          </cell>
          <cell r="Z9" t="str">
            <v>EUR</v>
          </cell>
          <cell r="AA9">
            <v>217000</v>
          </cell>
          <cell r="AB9">
            <v>217000</v>
          </cell>
          <cell r="AD9" t="str">
            <v>E</v>
          </cell>
          <cell r="AG9" t="str">
            <v>Nachfolger Jetta</v>
          </cell>
          <cell r="AH9" t="str">
            <v>s. Zeichnung</v>
          </cell>
          <cell r="AI9">
            <v>500</v>
          </cell>
          <cell r="AJ9">
            <v>189857.142857142</v>
          </cell>
          <cell r="AM9">
            <v>1</v>
          </cell>
          <cell r="AN9">
            <v>0</v>
          </cell>
        </row>
        <row r="10">
          <cell r="B10" t="str">
            <v>F VW 02 37469</v>
          </cell>
          <cell r="C10">
            <v>5</v>
          </cell>
          <cell r="D10" t="str">
            <v>ZSB Stellelement</v>
          </cell>
          <cell r="E10" t="str">
            <v>ASS throttle control element</v>
          </cell>
          <cell r="F10" t="str">
            <v>5M0 810 773</v>
          </cell>
          <cell r="G10">
            <v>1</v>
          </cell>
          <cell r="H10" t="str">
            <v>Winkler/Sack</v>
          </cell>
          <cell r="I10">
            <v>332</v>
          </cell>
          <cell r="J10" t="str">
            <v>Delau</v>
          </cell>
          <cell r="K10" t="str">
            <v>B?r</v>
          </cell>
          <cell r="L10">
            <v>38292</v>
          </cell>
          <cell r="M10">
            <v>7</v>
          </cell>
          <cell r="N10">
            <v>37326</v>
          </cell>
          <cell r="O10">
            <v>2.0699999999999998</v>
          </cell>
          <cell r="Q10">
            <v>2.0299999999999998</v>
          </cell>
          <cell r="S10">
            <v>0</v>
          </cell>
          <cell r="T10">
            <v>0</v>
          </cell>
          <cell r="W10">
            <v>0.105</v>
          </cell>
          <cell r="X10">
            <v>37558</v>
          </cell>
          <cell r="Y10">
            <v>37561</v>
          </cell>
          <cell r="Z10" t="str">
            <v>EUR</v>
          </cell>
          <cell r="AA10">
            <v>328700</v>
          </cell>
          <cell r="AB10">
            <v>328700</v>
          </cell>
          <cell r="AD10" t="str">
            <v>E</v>
          </cell>
          <cell r="AG10" t="str">
            <v>Golf Plus</v>
          </cell>
          <cell r="AH10" t="str">
            <v>s. Zeichnung</v>
          </cell>
          <cell r="AI10">
            <v>500</v>
          </cell>
          <cell r="AJ10">
            <v>273885.71428571403</v>
          </cell>
          <cell r="AM10">
            <v>1</v>
          </cell>
          <cell r="AN10">
            <v>0</v>
          </cell>
        </row>
        <row r="14">
          <cell r="B14" t="str">
            <v>NUMBER</v>
          </cell>
          <cell r="C14" t="str">
            <v>VARCHAR2</v>
          </cell>
          <cell r="D14" t="str">
            <v>NUMBER</v>
          </cell>
          <cell r="E14" t="str">
            <v>NUMBER</v>
          </cell>
          <cell r="F14" t="str">
            <v>NUMBER</v>
          </cell>
          <cell r="G14" t="str">
            <v>NUMBER</v>
          </cell>
          <cell r="H14" t="str">
            <v>VARCHAR2</v>
          </cell>
          <cell r="I14" t="str">
            <v>DATE</v>
          </cell>
          <cell r="J14" t="str">
            <v>VARCHAR2</v>
          </cell>
          <cell r="K14" t="str">
            <v>NUMBER</v>
          </cell>
          <cell r="L14" t="str">
            <v>VARCHAR2</v>
          </cell>
        </row>
        <row r="15">
          <cell r="B15">
            <v>11</v>
          </cell>
        </row>
        <row r="16">
          <cell r="B16">
            <v>1</v>
          </cell>
          <cell r="C16">
            <v>31</v>
          </cell>
          <cell r="D16">
            <v>261</v>
          </cell>
          <cell r="E16">
            <v>2.14</v>
          </cell>
          <cell r="F16">
            <v>2.14</v>
          </cell>
          <cell r="G16">
            <v>121000</v>
          </cell>
          <cell r="H16" t="str">
            <v>MLADA BOLESLAV</v>
          </cell>
          <cell r="I16">
            <v>38018</v>
          </cell>
          <cell r="J16" t="str">
            <v>Pardubice</v>
          </cell>
          <cell r="L16" t="str">
            <v>VW</v>
          </cell>
        </row>
        <row r="17">
          <cell r="B17">
            <v>1</v>
          </cell>
          <cell r="C17">
            <v>31</v>
          </cell>
          <cell r="D17">
            <v>6231</v>
          </cell>
          <cell r="E17">
            <v>1.8</v>
          </cell>
          <cell r="F17">
            <v>1.8047</v>
          </cell>
          <cell r="G17">
            <v>121000</v>
          </cell>
          <cell r="H17" t="str">
            <v>MLADA BOLESLAV</v>
          </cell>
          <cell r="I17">
            <v>38018</v>
          </cell>
          <cell r="J17" t="str">
            <v>Bremen</v>
          </cell>
          <cell r="L17" t="str">
            <v>VW</v>
          </cell>
        </row>
        <row r="18">
          <cell r="B18">
            <v>1</v>
          </cell>
          <cell r="C18">
            <v>31</v>
          </cell>
          <cell r="D18">
            <v>20505</v>
          </cell>
          <cell r="E18">
            <v>1.8</v>
          </cell>
          <cell r="F18">
            <v>1.8089</v>
          </cell>
          <cell r="G18">
            <v>121000</v>
          </cell>
          <cell r="H18" t="str">
            <v>MLADA BOLESLAV</v>
          </cell>
          <cell r="I18">
            <v>38018</v>
          </cell>
          <cell r="J18" t="str">
            <v>Osimo</v>
          </cell>
          <cell r="L18" t="str">
            <v>VW</v>
          </cell>
        </row>
        <row r="19">
          <cell r="B19">
            <v>1</v>
          </cell>
          <cell r="C19">
            <v>32</v>
          </cell>
          <cell r="D19">
            <v>261</v>
          </cell>
          <cell r="E19">
            <v>2.14</v>
          </cell>
          <cell r="F19">
            <v>2.14</v>
          </cell>
          <cell r="G19">
            <v>80000</v>
          </cell>
          <cell r="H19" t="str">
            <v>VRCHLABI</v>
          </cell>
          <cell r="I19">
            <v>38018</v>
          </cell>
          <cell r="J19" t="str">
            <v>Pardubice</v>
          </cell>
          <cell r="L19" t="str">
            <v>VW</v>
          </cell>
        </row>
        <row r="20">
          <cell r="B20">
            <v>1</v>
          </cell>
          <cell r="C20">
            <v>32</v>
          </cell>
          <cell r="D20">
            <v>6231</v>
          </cell>
          <cell r="E20">
            <v>1.8</v>
          </cell>
          <cell r="F20">
            <v>1.8048999999999999</v>
          </cell>
          <cell r="G20">
            <v>80000</v>
          </cell>
          <cell r="H20" t="str">
            <v>VRCHLABI</v>
          </cell>
          <cell r="I20">
            <v>38018</v>
          </cell>
          <cell r="J20" t="str">
            <v>Bremen</v>
          </cell>
          <cell r="L20" t="str">
            <v>VW</v>
          </cell>
        </row>
        <row r="21">
          <cell r="B21">
            <v>1</v>
          </cell>
          <cell r="C21">
            <v>32</v>
          </cell>
          <cell r="D21">
            <v>20505</v>
          </cell>
          <cell r="E21">
            <v>1.8</v>
          </cell>
          <cell r="F21">
            <v>1.8089</v>
          </cell>
          <cell r="G21">
            <v>80000</v>
          </cell>
          <cell r="H21" t="str">
            <v>VRCHLABI</v>
          </cell>
          <cell r="I21">
            <v>38018</v>
          </cell>
          <cell r="J21" t="str">
            <v>Osimo</v>
          </cell>
          <cell r="L21" t="str">
            <v>VW</v>
          </cell>
        </row>
        <row r="22">
          <cell r="B22">
            <v>2</v>
          </cell>
          <cell r="C22">
            <v>15</v>
          </cell>
          <cell r="D22">
            <v>261</v>
          </cell>
          <cell r="E22">
            <v>2.66</v>
          </cell>
          <cell r="F22">
            <v>3.66</v>
          </cell>
          <cell r="G22">
            <v>66200</v>
          </cell>
          <cell r="H22" t="str">
            <v>EMDEN</v>
          </cell>
          <cell r="I22">
            <v>38261</v>
          </cell>
          <cell r="J22" t="str">
            <v>Deutschland</v>
          </cell>
          <cell r="L22" t="str">
            <v>VW</v>
          </cell>
        </row>
        <row r="23">
          <cell r="B23">
            <v>2</v>
          </cell>
          <cell r="C23">
            <v>15</v>
          </cell>
          <cell r="D23">
            <v>6231</v>
          </cell>
          <cell r="E23">
            <v>2.0499999999999998</v>
          </cell>
          <cell r="F23">
            <v>2.052</v>
          </cell>
          <cell r="G23">
            <v>66200</v>
          </cell>
          <cell r="H23" t="str">
            <v>EMDEN</v>
          </cell>
          <cell r="I23">
            <v>38261</v>
          </cell>
          <cell r="J23" t="str">
            <v>Bremen</v>
          </cell>
          <cell r="L23" t="str">
            <v>VW</v>
          </cell>
        </row>
        <row r="24">
          <cell r="B24">
            <v>2</v>
          </cell>
          <cell r="C24">
            <v>15</v>
          </cell>
          <cell r="D24">
            <v>20505</v>
          </cell>
          <cell r="E24">
            <v>2.0299999999999998</v>
          </cell>
          <cell r="F24">
            <v>2.0413000000000001</v>
          </cell>
          <cell r="G24">
            <v>66200</v>
          </cell>
          <cell r="H24" t="str">
            <v>EMDEN</v>
          </cell>
          <cell r="I24">
            <v>38261</v>
          </cell>
          <cell r="J24" t="str">
            <v>Osimo</v>
          </cell>
          <cell r="L24" t="str">
            <v>VW</v>
          </cell>
        </row>
        <row r="25">
          <cell r="B25">
            <v>2</v>
          </cell>
          <cell r="C25">
            <v>28</v>
          </cell>
          <cell r="D25">
            <v>261</v>
          </cell>
          <cell r="E25">
            <v>2.66</v>
          </cell>
          <cell r="F25">
            <v>3.66</v>
          </cell>
          <cell r="G25">
            <v>218500</v>
          </cell>
          <cell r="H25" t="str">
            <v>MOSEL</v>
          </cell>
          <cell r="I25">
            <v>38261</v>
          </cell>
          <cell r="J25" t="str">
            <v>Deutschland</v>
          </cell>
          <cell r="L25" t="str">
            <v>VW</v>
          </cell>
        </row>
        <row r="26">
          <cell r="B26">
            <v>2</v>
          </cell>
          <cell r="C26">
            <v>28</v>
          </cell>
          <cell r="D26">
            <v>6231</v>
          </cell>
          <cell r="E26">
            <v>2.0499999999999998</v>
          </cell>
          <cell r="F26">
            <v>2.0539999999999998</v>
          </cell>
          <cell r="G26">
            <v>218500</v>
          </cell>
          <cell r="H26" t="str">
            <v>MOSEL</v>
          </cell>
          <cell r="I26">
            <v>38261</v>
          </cell>
          <cell r="J26" t="str">
            <v>Bremen</v>
          </cell>
          <cell r="L26" t="str">
            <v>VW</v>
          </cell>
        </row>
        <row r="27">
          <cell r="B27">
            <v>2</v>
          </cell>
          <cell r="C27">
            <v>28</v>
          </cell>
          <cell r="D27">
            <v>20505</v>
          </cell>
          <cell r="E27">
            <v>2.0299999999999998</v>
          </cell>
          <cell r="F27">
            <v>2.0381</v>
          </cell>
          <cell r="G27">
            <v>218500</v>
          </cell>
          <cell r="H27" t="str">
            <v>MOSEL</v>
          </cell>
          <cell r="I27">
            <v>38261</v>
          </cell>
          <cell r="J27" t="str">
            <v>Osimo</v>
          </cell>
          <cell r="L27" t="str">
            <v>VW</v>
          </cell>
        </row>
        <row r="28">
          <cell r="B28">
            <v>3</v>
          </cell>
          <cell r="C28">
            <v>15</v>
          </cell>
          <cell r="D28">
            <v>261</v>
          </cell>
          <cell r="E28">
            <v>2.66</v>
          </cell>
          <cell r="F28">
            <v>3.66</v>
          </cell>
          <cell r="G28">
            <v>216300</v>
          </cell>
          <cell r="H28" t="str">
            <v>EMDEN</v>
          </cell>
          <cell r="I28">
            <v>38443</v>
          </cell>
          <cell r="J28" t="str">
            <v>Deutschland</v>
          </cell>
          <cell r="L28" t="str">
            <v>VW</v>
          </cell>
        </row>
        <row r="29">
          <cell r="B29">
            <v>3</v>
          </cell>
          <cell r="C29">
            <v>15</v>
          </cell>
          <cell r="D29">
            <v>6231</v>
          </cell>
          <cell r="E29">
            <v>2.0499999999999998</v>
          </cell>
          <cell r="F29">
            <v>2.052</v>
          </cell>
          <cell r="G29">
            <v>216300</v>
          </cell>
          <cell r="H29" t="str">
            <v>EMDEN</v>
          </cell>
          <cell r="I29">
            <v>38443</v>
          </cell>
          <cell r="J29" t="str">
            <v>Bremen</v>
          </cell>
          <cell r="L29" t="str">
            <v>VW</v>
          </cell>
        </row>
        <row r="30">
          <cell r="B30">
            <v>3</v>
          </cell>
          <cell r="C30">
            <v>15</v>
          </cell>
          <cell r="D30">
            <v>20505</v>
          </cell>
          <cell r="E30">
            <v>2.0299999999999998</v>
          </cell>
          <cell r="F30">
            <v>2.0413000000000001</v>
          </cell>
          <cell r="G30">
            <v>216300</v>
          </cell>
          <cell r="H30" t="str">
            <v>EMDEN</v>
          </cell>
          <cell r="I30">
            <v>38443</v>
          </cell>
          <cell r="J30" t="str">
            <v>Osimo</v>
          </cell>
          <cell r="L30" t="str">
            <v>VW</v>
          </cell>
        </row>
        <row r="31">
          <cell r="B31">
            <v>4</v>
          </cell>
          <cell r="C31">
            <v>66</v>
          </cell>
          <cell r="D31">
            <v>261</v>
          </cell>
          <cell r="E31">
            <v>2.66</v>
          </cell>
          <cell r="F31">
            <v>2.66</v>
          </cell>
          <cell r="G31">
            <v>217000</v>
          </cell>
          <cell r="H31" t="str">
            <v>PUEBLA</v>
          </cell>
          <cell r="I31">
            <v>38292</v>
          </cell>
          <cell r="J31" t="str">
            <v>Pardubice</v>
          </cell>
          <cell r="L31" t="str">
            <v>VW</v>
          </cell>
        </row>
        <row r="32">
          <cell r="B32">
            <v>4</v>
          </cell>
          <cell r="C32">
            <v>66</v>
          </cell>
          <cell r="D32">
            <v>6231</v>
          </cell>
          <cell r="E32">
            <v>2.3313999999999999</v>
          </cell>
          <cell r="F32">
            <v>2.3521000000000001</v>
          </cell>
          <cell r="G32">
            <v>217000</v>
          </cell>
          <cell r="H32" t="str">
            <v>PUEBLA</v>
          </cell>
          <cell r="I32">
            <v>38292</v>
          </cell>
          <cell r="J32" t="str">
            <v>Guadalajara</v>
          </cell>
          <cell r="L32" t="str">
            <v>VW</v>
          </cell>
        </row>
        <row r="33">
          <cell r="B33">
            <v>4</v>
          </cell>
          <cell r="C33">
            <v>66</v>
          </cell>
          <cell r="D33">
            <v>20505</v>
          </cell>
          <cell r="E33">
            <v>2.0299999999999998</v>
          </cell>
          <cell r="F33">
            <v>2.17</v>
          </cell>
          <cell r="G33">
            <v>217000</v>
          </cell>
          <cell r="H33" t="str">
            <v>PUEBLA</v>
          </cell>
          <cell r="I33">
            <v>38292</v>
          </cell>
          <cell r="J33" t="str">
            <v>Osimo</v>
          </cell>
          <cell r="L33" t="str">
            <v>VW</v>
          </cell>
        </row>
        <row r="34">
          <cell r="B34">
            <v>5</v>
          </cell>
          <cell r="C34">
            <v>11</v>
          </cell>
          <cell r="D34">
            <v>261</v>
          </cell>
          <cell r="E34">
            <v>2.66</v>
          </cell>
          <cell r="F34">
            <v>3.66</v>
          </cell>
          <cell r="G34">
            <v>328700</v>
          </cell>
          <cell r="H34" t="str">
            <v>WOLFSBURG</v>
          </cell>
          <cell r="I34">
            <v>38322</v>
          </cell>
          <cell r="J34" t="str">
            <v>Deutschland</v>
          </cell>
          <cell r="L34" t="str">
            <v>VW</v>
          </cell>
        </row>
        <row r="35">
          <cell r="B35">
            <v>5</v>
          </cell>
          <cell r="C35">
            <v>11</v>
          </cell>
          <cell r="D35">
            <v>6231</v>
          </cell>
          <cell r="E35">
            <v>2.0299999999999998</v>
          </cell>
          <cell r="F35">
            <v>2.0323000000000002</v>
          </cell>
          <cell r="G35">
            <v>328700</v>
          </cell>
          <cell r="H35" t="str">
            <v>WOLFSBURG</v>
          </cell>
          <cell r="I35">
            <v>38322</v>
          </cell>
          <cell r="J35" t="str">
            <v>Bremen</v>
          </cell>
          <cell r="L35" t="str">
            <v>VW</v>
          </cell>
        </row>
        <row r="36">
          <cell r="B36">
            <v>5</v>
          </cell>
          <cell r="C36">
            <v>11</v>
          </cell>
          <cell r="D36">
            <v>20505</v>
          </cell>
          <cell r="E36">
            <v>2.0299999999999998</v>
          </cell>
          <cell r="F36">
            <v>2.04</v>
          </cell>
          <cell r="G36">
            <v>328700</v>
          </cell>
          <cell r="H36" t="str">
            <v>WOLFSBURG</v>
          </cell>
          <cell r="I36">
            <v>38322</v>
          </cell>
          <cell r="J36" t="str">
            <v>Osimo</v>
          </cell>
          <cell r="L36" t="str">
            <v>VW</v>
          </cell>
        </row>
        <row r="40">
          <cell r="B40" t="str">
            <v>NUMBER</v>
          </cell>
          <cell r="C40" t="str">
            <v>VARCHAR2</v>
          </cell>
          <cell r="D40" t="str">
            <v>VARCHAR2</v>
          </cell>
          <cell r="E40" t="str">
            <v>NUMBER</v>
          </cell>
        </row>
        <row r="41">
          <cell r="B41">
            <v>4</v>
          </cell>
        </row>
        <row r="42">
          <cell r="B42">
            <v>1</v>
          </cell>
          <cell r="C42">
            <v>31</v>
          </cell>
          <cell r="D42" t="str">
            <v>MLADA BOLESLAV</v>
          </cell>
          <cell r="E42">
            <v>121000</v>
          </cell>
        </row>
        <row r="43">
          <cell r="B43">
            <v>1</v>
          </cell>
          <cell r="C43">
            <v>32</v>
          </cell>
          <cell r="D43" t="str">
            <v>VRCHLABI</v>
          </cell>
          <cell r="E43">
            <v>80000</v>
          </cell>
        </row>
        <row r="44">
          <cell r="B44">
            <v>2</v>
          </cell>
          <cell r="C44">
            <v>15</v>
          </cell>
          <cell r="D44" t="str">
            <v>EMDEN</v>
          </cell>
          <cell r="E44">
            <v>66200</v>
          </cell>
        </row>
        <row r="45">
          <cell r="B45">
            <v>2</v>
          </cell>
          <cell r="C45">
            <v>28</v>
          </cell>
          <cell r="D45" t="str">
            <v>MOSEL</v>
          </cell>
          <cell r="E45">
            <v>218500</v>
          </cell>
        </row>
        <row r="46">
          <cell r="B46">
            <v>3</v>
          </cell>
          <cell r="C46">
            <v>15</v>
          </cell>
          <cell r="D46" t="str">
            <v>EMDEN</v>
          </cell>
          <cell r="E46">
            <v>216300</v>
          </cell>
        </row>
        <row r="47">
          <cell r="B47">
            <v>4</v>
          </cell>
          <cell r="C47">
            <v>66</v>
          </cell>
          <cell r="D47" t="str">
            <v>PUEBLA</v>
          </cell>
          <cell r="E47">
            <v>217000</v>
          </cell>
        </row>
        <row r="48">
          <cell r="B48">
            <v>5</v>
          </cell>
          <cell r="C48">
            <v>11</v>
          </cell>
          <cell r="D48" t="str">
            <v>WOLFSBURG</v>
          </cell>
          <cell r="E48">
            <v>328700</v>
          </cell>
        </row>
        <row r="52">
          <cell r="B52" t="str">
            <v>VARCHAR2</v>
          </cell>
          <cell r="C52" t="str">
            <v>NUMBER</v>
          </cell>
          <cell r="D52" t="str">
            <v>NUMBER</v>
          </cell>
        </row>
        <row r="53">
          <cell r="B53">
            <v>3</v>
          </cell>
        </row>
        <row r="54">
          <cell r="B54" t="str">
            <v>F VW 02 37469</v>
          </cell>
          <cell r="C54">
            <v>1</v>
          </cell>
          <cell r="D54">
            <v>0</v>
          </cell>
        </row>
        <row r="55">
          <cell r="B55" t="str">
            <v>F VW 02 37469</v>
          </cell>
          <cell r="C55">
            <v>2</v>
          </cell>
          <cell r="D55">
            <v>0</v>
          </cell>
        </row>
        <row r="56">
          <cell r="B56" t="str">
            <v>F VW 02 37469</v>
          </cell>
          <cell r="C56">
            <v>3</v>
          </cell>
          <cell r="D56">
            <v>0</v>
          </cell>
        </row>
        <row r="57">
          <cell r="B57" t="str">
            <v>F VW 02 37469</v>
          </cell>
          <cell r="C57">
            <v>4</v>
          </cell>
          <cell r="D57">
            <v>0</v>
          </cell>
        </row>
        <row r="58">
          <cell r="B58" t="str">
            <v>F VW 02 37469</v>
          </cell>
          <cell r="C58">
            <v>5</v>
          </cell>
          <cell r="D58">
            <v>0</v>
          </cell>
        </row>
        <row r="62">
          <cell r="B62" t="str">
            <v>NUMBER</v>
          </cell>
          <cell r="C62" t="str">
            <v>NUMBER</v>
          </cell>
          <cell r="D62" t="str">
            <v>VARCHAR2</v>
          </cell>
        </row>
        <row r="63">
          <cell r="B63">
            <v>3</v>
          </cell>
        </row>
        <row r="64">
          <cell r="B64">
            <v>1</v>
          </cell>
          <cell r="C64">
            <v>20505</v>
          </cell>
          <cell r="D64" t="str">
            <v>CEBI Deutschland Vertriebs-GmbH</v>
          </cell>
        </row>
        <row r="65">
          <cell r="B65">
            <v>1</v>
          </cell>
          <cell r="C65">
            <v>6231</v>
          </cell>
          <cell r="D65" t="str">
            <v>Hella KG Hueck &amp; Co.</v>
          </cell>
        </row>
        <row r="66">
          <cell r="B66">
            <v>1</v>
          </cell>
          <cell r="C66">
            <v>261</v>
          </cell>
          <cell r="D66" t="str">
            <v>Kiekert AG</v>
          </cell>
        </row>
        <row r="67">
          <cell r="B67">
            <v>1</v>
          </cell>
          <cell r="C67">
            <v>5083</v>
          </cell>
          <cell r="D67" t="str">
            <v>SO.GE.MI. Spa</v>
          </cell>
        </row>
        <row r="68">
          <cell r="B68">
            <v>2</v>
          </cell>
          <cell r="C68">
            <v>20505</v>
          </cell>
          <cell r="D68" t="str">
            <v>CEBI Deutschland Vertriebs-GmbH</v>
          </cell>
        </row>
        <row r="69">
          <cell r="B69">
            <v>2</v>
          </cell>
          <cell r="C69">
            <v>6231</v>
          </cell>
          <cell r="D69" t="str">
            <v>Hella KG Hueck &amp; Co.</v>
          </cell>
        </row>
        <row r="70">
          <cell r="B70">
            <v>2</v>
          </cell>
          <cell r="C70">
            <v>261</v>
          </cell>
          <cell r="D70" t="str">
            <v>Kiekert AG</v>
          </cell>
        </row>
        <row r="71">
          <cell r="B71">
            <v>2</v>
          </cell>
          <cell r="C71">
            <v>5083</v>
          </cell>
          <cell r="D71" t="str">
            <v>SO.GE.MI. Spa</v>
          </cell>
        </row>
        <row r="72">
          <cell r="B72">
            <v>3</v>
          </cell>
          <cell r="C72">
            <v>20505</v>
          </cell>
          <cell r="D72" t="str">
            <v>CEBI Deutschland Vertriebs-GmbH</v>
          </cell>
        </row>
        <row r="73">
          <cell r="B73">
            <v>3</v>
          </cell>
          <cell r="C73">
            <v>6231</v>
          </cell>
          <cell r="D73" t="str">
            <v>Hella KG Hueck &amp; Co.</v>
          </cell>
        </row>
        <row r="74">
          <cell r="B74">
            <v>3</v>
          </cell>
          <cell r="C74">
            <v>261</v>
          </cell>
          <cell r="D74" t="str">
            <v>Kiekert AG</v>
          </cell>
        </row>
        <row r="75">
          <cell r="B75">
            <v>3</v>
          </cell>
          <cell r="C75">
            <v>5083</v>
          </cell>
          <cell r="D75" t="str">
            <v>SO.GE.MI. Spa</v>
          </cell>
        </row>
        <row r="76">
          <cell r="B76">
            <v>4</v>
          </cell>
          <cell r="C76">
            <v>20505</v>
          </cell>
          <cell r="D76" t="str">
            <v>CEBI Deutschland Vertriebs-GmbH</v>
          </cell>
        </row>
        <row r="77">
          <cell r="B77">
            <v>4</v>
          </cell>
          <cell r="C77">
            <v>6231</v>
          </cell>
          <cell r="D77" t="str">
            <v>Hella KG Hueck &amp; Co.</v>
          </cell>
        </row>
        <row r="78">
          <cell r="B78">
            <v>4</v>
          </cell>
          <cell r="C78">
            <v>261</v>
          </cell>
          <cell r="D78" t="str">
            <v>Kiekert AG</v>
          </cell>
        </row>
        <row r="79">
          <cell r="B79">
            <v>4</v>
          </cell>
          <cell r="C79">
            <v>5083</v>
          </cell>
          <cell r="D79" t="str">
            <v>SO.GE.MI. Spa</v>
          </cell>
        </row>
        <row r="80">
          <cell r="B80">
            <v>5</v>
          </cell>
          <cell r="C80">
            <v>20505</v>
          </cell>
          <cell r="D80" t="str">
            <v>CEBI Deutschland Vertriebs-GmbH</v>
          </cell>
        </row>
        <row r="81">
          <cell r="B81">
            <v>5</v>
          </cell>
          <cell r="C81">
            <v>6231</v>
          </cell>
          <cell r="D81" t="str">
            <v>Hella KG Hueck &amp; Co.</v>
          </cell>
        </row>
        <row r="82">
          <cell r="B82">
            <v>5</v>
          </cell>
          <cell r="C82">
            <v>261</v>
          </cell>
          <cell r="D82" t="str">
            <v>Kiekert AG</v>
          </cell>
        </row>
        <row r="83">
          <cell r="B83">
            <v>5</v>
          </cell>
          <cell r="C83">
            <v>5083</v>
          </cell>
          <cell r="D83" t="str">
            <v>SO.GE.MI. Spa</v>
          </cell>
        </row>
        <row r="87">
          <cell r="B87" t="str">
            <v>NUMBER</v>
          </cell>
          <cell r="C87" t="str">
            <v>NUMBER</v>
          </cell>
          <cell r="D87" t="str">
            <v>NUMBER</v>
          </cell>
          <cell r="E87" t="str">
            <v>NUMBER</v>
          </cell>
          <cell r="F87" t="str">
            <v>VARCHAR2</v>
          </cell>
        </row>
        <row r="88">
          <cell r="B88">
            <v>5</v>
          </cell>
        </row>
        <row r="89">
          <cell r="B89">
            <v>1</v>
          </cell>
          <cell r="C89">
            <v>261</v>
          </cell>
          <cell r="D89">
            <v>2.14</v>
          </cell>
          <cell r="E89">
            <v>2.14</v>
          </cell>
          <cell r="F89" t="str">
            <v>VW</v>
          </cell>
        </row>
        <row r="90">
          <cell r="B90">
            <v>1</v>
          </cell>
          <cell r="C90">
            <v>5083</v>
          </cell>
          <cell r="F90" t="str">
            <v>IT</v>
          </cell>
        </row>
        <row r="91">
          <cell r="B91">
            <v>1</v>
          </cell>
          <cell r="C91">
            <v>6231</v>
          </cell>
          <cell r="D91">
            <v>1.8</v>
          </cell>
          <cell r="E91">
            <v>1.80477960199004</v>
          </cell>
          <cell r="F91" t="str">
            <v>VW</v>
          </cell>
        </row>
        <row r="92">
          <cell r="B92">
            <v>1</v>
          </cell>
          <cell r="C92">
            <v>20505</v>
          </cell>
          <cell r="D92">
            <v>1.8</v>
          </cell>
          <cell r="E92">
            <v>1.8089</v>
          </cell>
          <cell r="F92" t="str">
            <v>VW</v>
          </cell>
        </row>
        <row r="93">
          <cell r="B93">
            <v>2</v>
          </cell>
          <cell r="C93">
            <v>261</v>
          </cell>
          <cell r="D93">
            <v>2.66</v>
          </cell>
          <cell r="E93">
            <v>3.66</v>
          </cell>
          <cell r="F93" t="str">
            <v>VW</v>
          </cell>
        </row>
        <row r="94">
          <cell r="B94">
            <v>2</v>
          </cell>
          <cell r="C94">
            <v>5083</v>
          </cell>
          <cell r="F94" t="str">
            <v>IT</v>
          </cell>
        </row>
        <row r="95">
          <cell r="B95">
            <v>2</v>
          </cell>
          <cell r="C95">
            <v>6231</v>
          </cell>
          <cell r="D95">
            <v>2.0499999999999998</v>
          </cell>
          <cell r="E95">
            <v>2.0535349490691899</v>
          </cell>
          <cell r="F95" t="str">
            <v>VW</v>
          </cell>
        </row>
        <row r="96">
          <cell r="B96">
            <v>2</v>
          </cell>
          <cell r="C96">
            <v>20505</v>
          </cell>
          <cell r="D96">
            <v>2.0299999999999998</v>
          </cell>
          <cell r="E96">
            <v>2.0388440814892799</v>
          </cell>
          <cell r="F96" t="str">
            <v>VW</v>
          </cell>
        </row>
        <row r="97">
          <cell r="B97">
            <v>3</v>
          </cell>
          <cell r="C97">
            <v>261</v>
          </cell>
          <cell r="D97">
            <v>2.66</v>
          </cell>
          <cell r="E97">
            <v>3.66</v>
          </cell>
          <cell r="F97" t="str">
            <v>VW</v>
          </cell>
        </row>
        <row r="98">
          <cell r="B98">
            <v>3</v>
          </cell>
          <cell r="C98">
            <v>5083</v>
          </cell>
          <cell r="F98" t="str">
            <v>IT</v>
          </cell>
        </row>
        <row r="99">
          <cell r="B99">
            <v>3</v>
          </cell>
          <cell r="C99">
            <v>6231</v>
          </cell>
          <cell r="D99">
            <v>2.0499999999999998</v>
          </cell>
          <cell r="E99">
            <v>2.052</v>
          </cell>
          <cell r="F99" t="str">
            <v>VW</v>
          </cell>
        </row>
        <row r="100">
          <cell r="B100">
            <v>3</v>
          </cell>
          <cell r="C100">
            <v>20505</v>
          </cell>
          <cell r="D100">
            <v>2.0299999999999998</v>
          </cell>
          <cell r="E100">
            <v>2.0413000000000001</v>
          </cell>
          <cell r="F100" t="str">
            <v>VW</v>
          </cell>
        </row>
        <row r="101">
          <cell r="B101">
            <v>4</v>
          </cell>
          <cell r="C101">
            <v>261</v>
          </cell>
          <cell r="D101">
            <v>2.66</v>
          </cell>
          <cell r="E101">
            <v>2.66</v>
          </cell>
          <cell r="F101" t="str">
            <v>VW</v>
          </cell>
        </row>
        <row r="102">
          <cell r="B102">
            <v>4</v>
          </cell>
          <cell r="C102">
            <v>5083</v>
          </cell>
          <cell r="F102" t="str">
            <v>IT</v>
          </cell>
        </row>
        <row r="103">
          <cell r="B103">
            <v>4</v>
          </cell>
          <cell r="C103">
            <v>6231</v>
          </cell>
          <cell r="D103">
            <v>2.3313999999999999</v>
          </cell>
          <cell r="E103">
            <v>2.3521000000000001</v>
          </cell>
          <cell r="F103" t="str">
            <v>VW</v>
          </cell>
        </row>
        <row r="104">
          <cell r="B104">
            <v>4</v>
          </cell>
          <cell r="C104">
            <v>20505</v>
          </cell>
          <cell r="D104">
            <v>2.0299999999999998</v>
          </cell>
          <cell r="E104">
            <v>2.17</v>
          </cell>
          <cell r="F104" t="str">
            <v>VW</v>
          </cell>
        </row>
        <row r="105">
          <cell r="B105">
            <v>5</v>
          </cell>
          <cell r="C105">
            <v>261</v>
          </cell>
          <cell r="D105">
            <v>2.66</v>
          </cell>
          <cell r="E105">
            <v>3.66</v>
          </cell>
          <cell r="F105" t="str">
            <v>VW</v>
          </cell>
        </row>
        <row r="106">
          <cell r="B106">
            <v>5</v>
          </cell>
          <cell r="C106">
            <v>5083</v>
          </cell>
          <cell r="F106" t="str">
            <v>IT</v>
          </cell>
        </row>
        <row r="107">
          <cell r="B107">
            <v>5</v>
          </cell>
          <cell r="C107">
            <v>6231</v>
          </cell>
          <cell r="D107">
            <v>2.0299999999999998</v>
          </cell>
          <cell r="E107">
            <v>2.0323000000000002</v>
          </cell>
          <cell r="F107" t="str">
            <v>VW</v>
          </cell>
        </row>
        <row r="108">
          <cell r="B108">
            <v>5</v>
          </cell>
          <cell r="C108">
            <v>20505</v>
          </cell>
          <cell r="D108">
            <v>2.0299999999999998</v>
          </cell>
          <cell r="E108">
            <v>2.04</v>
          </cell>
          <cell r="F108" t="str">
            <v>VW</v>
          </cell>
        </row>
        <row r="112">
          <cell r="B112" t="str">
            <v>NUMBER</v>
          </cell>
          <cell r="C112" t="str">
            <v>NUMBER</v>
          </cell>
          <cell r="D112" t="str">
            <v>NUMBER</v>
          </cell>
          <cell r="E112" t="str">
            <v>NUMBER</v>
          </cell>
        </row>
        <row r="113">
          <cell r="B113">
            <v>4</v>
          </cell>
        </row>
        <row r="117">
          <cell r="B117" t="str">
            <v>NUMBER</v>
          </cell>
          <cell r="C117" t="str">
            <v>NUMBER</v>
          </cell>
          <cell r="D117" t="str">
            <v>NUMBER</v>
          </cell>
        </row>
        <row r="118">
          <cell r="B118">
            <v>3</v>
          </cell>
        </row>
        <row r="122">
          <cell r="B122" t="str">
            <v>NUMBER</v>
          </cell>
          <cell r="C122" t="str">
            <v>NUMBER</v>
          </cell>
          <cell r="D122" t="str">
            <v>NUMBER</v>
          </cell>
          <cell r="E122" t="str">
            <v>NUMBER</v>
          </cell>
        </row>
        <row r="123">
          <cell r="B123">
            <v>4</v>
          </cell>
        </row>
        <row r="127">
          <cell r="B127" t="str">
            <v>NUMBER</v>
          </cell>
          <cell r="C127" t="str">
            <v>VARCHAR2</v>
          </cell>
          <cell r="D127" t="str">
            <v>VARCHAR2</v>
          </cell>
          <cell r="E127" t="str">
            <v>VARCHAR2</v>
          </cell>
          <cell r="F127" t="str">
            <v>VARCHAR2</v>
          </cell>
          <cell r="G127" t="str">
            <v>NUMBER</v>
          </cell>
          <cell r="H127" t="str">
            <v>NUMBER</v>
          </cell>
          <cell r="I127" t="str">
            <v>NUMBER</v>
          </cell>
          <cell r="J127" t="str">
            <v>NUMBER</v>
          </cell>
          <cell r="K127" t="str">
            <v>VARCHAR2</v>
          </cell>
          <cell r="L127" t="str">
            <v>NUMBER</v>
          </cell>
          <cell r="M127" t="str">
            <v>NUMBER</v>
          </cell>
          <cell r="N127" t="str">
            <v>NUMBER</v>
          </cell>
          <cell r="O127" t="str">
            <v>NUMBER</v>
          </cell>
          <cell r="P127" t="str">
            <v>NUMBER</v>
          </cell>
          <cell r="Q127" t="str">
            <v>VARCHAR2</v>
          </cell>
          <cell r="R127" t="str">
            <v>NUMBER</v>
          </cell>
          <cell r="S127" t="str">
            <v>NUMBER</v>
          </cell>
        </row>
        <row r="128">
          <cell r="B128">
            <v>18</v>
          </cell>
        </row>
        <row r="129">
          <cell r="B129">
            <v>1</v>
          </cell>
          <cell r="C129" t="str">
            <v>Kiekert AG/</v>
          </cell>
          <cell r="D129" t="str">
            <v>-</v>
          </cell>
          <cell r="F129" t="str">
            <v>B</v>
          </cell>
          <cell r="K129" t="str">
            <v>D</v>
          </cell>
          <cell r="L129">
            <v>100</v>
          </cell>
          <cell r="M129">
            <v>2.14</v>
          </cell>
          <cell r="N129">
            <v>2.14</v>
          </cell>
          <cell r="Q129" t="str">
            <v>VW</v>
          </cell>
          <cell r="R129">
            <v>261</v>
          </cell>
        </row>
        <row r="130">
          <cell r="B130">
            <v>1</v>
          </cell>
          <cell r="C130" t="str">
            <v>Hella KG Hueck &amp; Co./Bremen</v>
          </cell>
          <cell r="D130" t="str">
            <v>B</v>
          </cell>
          <cell r="E130" t="str">
            <v>B</v>
          </cell>
          <cell r="F130" t="str">
            <v>-</v>
          </cell>
          <cell r="G130">
            <v>0</v>
          </cell>
          <cell r="K130" t="str">
            <v>D</v>
          </cell>
          <cell r="L130">
            <v>100</v>
          </cell>
          <cell r="M130">
            <v>1.8</v>
          </cell>
          <cell r="N130">
            <v>1.8048</v>
          </cell>
          <cell r="Q130" t="str">
            <v>VW</v>
          </cell>
          <cell r="R130">
            <v>6231</v>
          </cell>
        </row>
        <row r="131">
          <cell r="B131">
            <v>1</v>
          </cell>
          <cell r="C131" t="str">
            <v>CEBI Deutschland Vertriebs-GmbH/Osimo</v>
          </cell>
          <cell r="E131" t="str">
            <v>B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 t="str">
            <v>D</v>
          </cell>
          <cell r="L131">
            <v>100</v>
          </cell>
          <cell r="M131">
            <v>1.8</v>
          </cell>
          <cell r="N131">
            <v>1.8089</v>
          </cell>
          <cell r="Q131" t="str">
            <v>VW</v>
          </cell>
          <cell r="R131">
            <v>20505</v>
          </cell>
          <cell r="S131">
            <v>0</v>
          </cell>
        </row>
        <row r="132">
          <cell r="B132">
            <v>2</v>
          </cell>
          <cell r="C132" t="str">
            <v>Kiekert AG/</v>
          </cell>
          <cell r="D132" t="str">
            <v>-</v>
          </cell>
          <cell r="F132" t="str">
            <v>B</v>
          </cell>
          <cell r="G132">
            <v>65000</v>
          </cell>
          <cell r="K132" t="str">
            <v>D</v>
          </cell>
          <cell r="L132">
            <v>100</v>
          </cell>
          <cell r="M132">
            <v>2.66</v>
          </cell>
          <cell r="N132">
            <v>3.66</v>
          </cell>
          <cell r="Q132" t="str">
            <v>VW</v>
          </cell>
          <cell r="R132">
            <v>261</v>
          </cell>
        </row>
        <row r="133">
          <cell r="B133">
            <v>2</v>
          </cell>
          <cell r="C133" t="str">
            <v>Hella KG Hueck &amp; Co./Bremen</v>
          </cell>
          <cell r="D133" t="str">
            <v>B</v>
          </cell>
          <cell r="E133" t="str">
            <v>B</v>
          </cell>
          <cell r="F133" t="str">
            <v>-</v>
          </cell>
          <cell r="G133">
            <v>7000</v>
          </cell>
          <cell r="K133" t="str">
            <v>D</v>
          </cell>
          <cell r="L133">
            <v>100</v>
          </cell>
          <cell r="M133">
            <v>2.0499999999999998</v>
          </cell>
          <cell r="N133">
            <v>2.0535000000000001</v>
          </cell>
          <cell r="Q133" t="str">
            <v>VW</v>
          </cell>
          <cell r="R133">
            <v>6231</v>
          </cell>
        </row>
        <row r="134">
          <cell r="B134">
            <v>2</v>
          </cell>
          <cell r="C134" t="str">
            <v>CEBI Deutschland Vertriebs-GmbH/Osimo</v>
          </cell>
          <cell r="E134" t="str">
            <v>B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 t="str">
            <v>D</v>
          </cell>
          <cell r="L134">
            <v>100</v>
          </cell>
          <cell r="M134">
            <v>2.0299999999999998</v>
          </cell>
          <cell r="N134">
            <v>2.0388000000000002</v>
          </cell>
          <cell r="Q134" t="str">
            <v>VW</v>
          </cell>
          <cell r="R134">
            <v>20505</v>
          </cell>
          <cell r="S134">
            <v>0</v>
          </cell>
        </row>
        <row r="135">
          <cell r="B135">
            <v>3</v>
          </cell>
          <cell r="C135" t="str">
            <v>Kiekert AG/</v>
          </cell>
          <cell r="D135" t="str">
            <v>-</v>
          </cell>
          <cell r="F135" t="str">
            <v>B</v>
          </cell>
          <cell r="G135">
            <v>0</v>
          </cell>
          <cell r="K135" t="str">
            <v>D</v>
          </cell>
          <cell r="L135">
            <v>100</v>
          </cell>
          <cell r="M135">
            <v>2.66</v>
          </cell>
          <cell r="N135">
            <v>3.66</v>
          </cell>
          <cell r="Q135" t="str">
            <v>VW</v>
          </cell>
          <cell r="R135">
            <v>261</v>
          </cell>
        </row>
        <row r="136">
          <cell r="B136">
            <v>3</v>
          </cell>
          <cell r="C136" t="str">
            <v>Hella KG Hueck &amp; Co./Bremen</v>
          </cell>
          <cell r="D136" t="str">
            <v>B</v>
          </cell>
          <cell r="E136" t="str">
            <v>B</v>
          </cell>
          <cell r="F136" t="str">
            <v>-</v>
          </cell>
          <cell r="G136">
            <v>7000</v>
          </cell>
          <cell r="K136" t="str">
            <v>D</v>
          </cell>
          <cell r="L136">
            <v>100</v>
          </cell>
          <cell r="M136">
            <v>2.0499999999999998</v>
          </cell>
          <cell r="N136">
            <v>2.052</v>
          </cell>
          <cell r="Q136" t="str">
            <v>VW</v>
          </cell>
          <cell r="R136">
            <v>6231</v>
          </cell>
        </row>
        <row r="137">
          <cell r="B137">
            <v>3</v>
          </cell>
          <cell r="C137" t="str">
            <v>CEBI Deutschland Vertriebs-GmbH/Osimo</v>
          </cell>
          <cell r="E137" t="str">
            <v>B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 t="str">
            <v>D</v>
          </cell>
          <cell r="L137">
            <v>100</v>
          </cell>
          <cell r="M137">
            <v>2.0299999999999998</v>
          </cell>
          <cell r="N137">
            <v>2.0413000000000001</v>
          </cell>
          <cell r="Q137" t="str">
            <v>VW</v>
          </cell>
          <cell r="R137">
            <v>20505</v>
          </cell>
          <cell r="S137">
            <v>0</v>
          </cell>
        </row>
        <row r="138">
          <cell r="B138">
            <v>4</v>
          </cell>
          <cell r="C138" t="str">
            <v>Kiekert AG/</v>
          </cell>
          <cell r="D138" t="str">
            <v>-</v>
          </cell>
          <cell r="F138" t="str">
            <v>B</v>
          </cell>
          <cell r="K138" t="str">
            <v>D</v>
          </cell>
          <cell r="L138">
            <v>100</v>
          </cell>
          <cell r="M138">
            <v>2.66</v>
          </cell>
          <cell r="N138">
            <v>2.66</v>
          </cell>
          <cell r="Q138" t="str">
            <v>VW</v>
          </cell>
          <cell r="R138">
            <v>261</v>
          </cell>
        </row>
        <row r="139">
          <cell r="B139">
            <v>4</v>
          </cell>
          <cell r="C139" t="str">
            <v>Hella KG Hueck &amp; Co./</v>
          </cell>
          <cell r="D139" t="str">
            <v>B</v>
          </cell>
          <cell r="E139" t="str">
            <v>B</v>
          </cell>
          <cell r="F139" t="str">
            <v>-</v>
          </cell>
          <cell r="G139">
            <v>0</v>
          </cell>
          <cell r="K139" t="str">
            <v>D</v>
          </cell>
          <cell r="L139">
            <v>100</v>
          </cell>
          <cell r="M139">
            <v>2.3313999999999999</v>
          </cell>
          <cell r="N139">
            <v>2.3521000000000001</v>
          </cell>
          <cell r="Q139" t="str">
            <v>VW</v>
          </cell>
          <cell r="R139">
            <v>6231</v>
          </cell>
        </row>
        <row r="140">
          <cell r="B140">
            <v>4</v>
          </cell>
          <cell r="C140" t="str">
            <v>CEBI Deutschland Vertriebs-GmbH/Osimo</v>
          </cell>
          <cell r="E140" t="str">
            <v>B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 t="str">
            <v>D</v>
          </cell>
          <cell r="L140">
            <v>100</v>
          </cell>
          <cell r="M140">
            <v>2.0299999999999998</v>
          </cell>
          <cell r="N140">
            <v>2.17</v>
          </cell>
          <cell r="Q140" t="str">
            <v>VW</v>
          </cell>
          <cell r="R140">
            <v>20505</v>
          </cell>
          <cell r="S140">
            <v>0</v>
          </cell>
        </row>
        <row r="141">
          <cell r="B141">
            <v>5</v>
          </cell>
          <cell r="C141" t="str">
            <v>Kiekert AG/</v>
          </cell>
          <cell r="D141" t="str">
            <v>-</v>
          </cell>
          <cell r="F141" t="str">
            <v>B</v>
          </cell>
          <cell r="G141">
            <v>0</v>
          </cell>
          <cell r="K141" t="str">
            <v>D</v>
          </cell>
          <cell r="L141">
            <v>100</v>
          </cell>
          <cell r="M141">
            <v>2.66</v>
          </cell>
          <cell r="N141">
            <v>3.66</v>
          </cell>
          <cell r="Q141" t="str">
            <v>VW</v>
          </cell>
          <cell r="R141">
            <v>261</v>
          </cell>
        </row>
        <row r="142">
          <cell r="B142">
            <v>5</v>
          </cell>
          <cell r="C142" t="str">
            <v>Hella KG Hueck &amp; Co./Bremen</v>
          </cell>
          <cell r="D142" t="str">
            <v>B</v>
          </cell>
          <cell r="E142" t="str">
            <v>B</v>
          </cell>
          <cell r="F142" t="str">
            <v>-</v>
          </cell>
          <cell r="G142">
            <v>0</v>
          </cell>
          <cell r="K142" t="str">
            <v>D</v>
          </cell>
          <cell r="L142">
            <v>100</v>
          </cell>
          <cell r="M142">
            <v>2.0299999999999998</v>
          </cell>
          <cell r="N142">
            <v>2.0323000000000002</v>
          </cell>
          <cell r="Q142" t="str">
            <v>VW</v>
          </cell>
          <cell r="R142">
            <v>6231</v>
          </cell>
        </row>
        <row r="143">
          <cell r="B143">
            <v>5</v>
          </cell>
          <cell r="C143" t="str">
            <v>CEBI Deutschland Vertriebs-GmbH/Osimo</v>
          </cell>
          <cell r="E143" t="str">
            <v>B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 t="str">
            <v>D</v>
          </cell>
          <cell r="L143">
            <v>100</v>
          </cell>
          <cell r="M143">
            <v>2.0299999999999998</v>
          </cell>
          <cell r="N143">
            <v>2.04</v>
          </cell>
          <cell r="Q143" t="str">
            <v>VW</v>
          </cell>
          <cell r="R143">
            <v>20505</v>
          </cell>
          <cell r="S143">
            <v>0</v>
          </cell>
        </row>
        <row r="147">
          <cell r="B147" t="str">
            <v>NUMBER</v>
          </cell>
          <cell r="C147" t="str">
            <v>NUMBER</v>
          </cell>
          <cell r="D147" t="str">
            <v>VARCHAR2</v>
          </cell>
          <cell r="E147" t="str">
            <v>NUMBER</v>
          </cell>
          <cell r="F147" t="str">
            <v>NUMBER</v>
          </cell>
          <cell r="G147" t="str">
            <v>NUMBER</v>
          </cell>
          <cell r="H147" t="str">
            <v>NUMBER</v>
          </cell>
          <cell r="I147" t="str">
            <v>NUMBER</v>
          </cell>
          <cell r="J147" t="str">
            <v>NUMBER</v>
          </cell>
          <cell r="K147" t="str">
            <v>NUMBER</v>
          </cell>
          <cell r="L147" t="str">
            <v>NUMBER</v>
          </cell>
          <cell r="M147" t="str">
            <v>NUMBER</v>
          </cell>
          <cell r="N147" t="str">
            <v>NUMBER</v>
          </cell>
          <cell r="O147" t="str">
            <v>NUMBER</v>
          </cell>
          <cell r="P147" t="str">
            <v>NUMBER</v>
          </cell>
          <cell r="Q147" t="str">
            <v>NUMBER</v>
          </cell>
          <cell r="R147" t="str">
            <v>NUMBER</v>
          </cell>
          <cell r="S147" t="str">
            <v>NUMBER</v>
          </cell>
          <cell r="T147" t="str">
            <v>NUMBER</v>
          </cell>
          <cell r="U147" t="str">
            <v>NUMBER</v>
          </cell>
          <cell r="V147" t="str">
            <v>NUMBER</v>
          </cell>
          <cell r="W147" t="str">
            <v>NUMBER</v>
          </cell>
          <cell r="X147" t="str">
            <v>NUMBER</v>
          </cell>
        </row>
        <row r="148">
          <cell r="B148">
            <v>23</v>
          </cell>
        </row>
        <row r="149">
          <cell r="B149">
            <v>1</v>
          </cell>
          <cell r="C149">
            <v>261</v>
          </cell>
          <cell r="D149" t="str">
            <v>Kiekert AG/</v>
          </cell>
          <cell r="E149">
            <v>2005</v>
          </cell>
          <cell r="G149">
            <v>2006</v>
          </cell>
          <cell r="I149">
            <v>2007</v>
          </cell>
          <cell r="K149">
            <v>2008</v>
          </cell>
          <cell r="M149">
            <v>2009</v>
          </cell>
          <cell r="O149">
            <v>2010</v>
          </cell>
          <cell r="Q149">
            <v>2011</v>
          </cell>
          <cell r="S149">
            <v>2012</v>
          </cell>
          <cell r="V149">
            <v>2028493.1288582699</v>
          </cell>
        </row>
        <row r="150">
          <cell r="B150">
            <v>1</v>
          </cell>
          <cell r="C150">
            <v>6231</v>
          </cell>
          <cell r="D150" t="str">
            <v>Hella KG Hueck &amp; Co./Bremen</v>
          </cell>
          <cell r="E150">
            <v>2005</v>
          </cell>
          <cell r="G150">
            <v>2006</v>
          </cell>
          <cell r="H150">
            <v>3</v>
          </cell>
          <cell r="I150">
            <v>2007</v>
          </cell>
          <cell r="J150">
            <v>3</v>
          </cell>
          <cell r="K150">
            <v>2008</v>
          </cell>
          <cell r="L150">
            <v>3</v>
          </cell>
          <cell r="M150">
            <v>2009</v>
          </cell>
          <cell r="O150">
            <v>2010</v>
          </cell>
          <cell r="Q150">
            <v>2011</v>
          </cell>
          <cell r="S150">
            <v>2012</v>
          </cell>
          <cell r="U150">
            <v>0</v>
          </cell>
          <cell r="V150">
            <v>1631993.16838857</v>
          </cell>
        </row>
        <row r="151">
          <cell r="B151">
            <v>1</v>
          </cell>
          <cell r="C151">
            <v>20505</v>
          </cell>
          <cell r="D151" t="str">
            <v>CEBI Deutschland Vertriebs-GmbH/Osimo</v>
          </cell>
          <cell r="E151">
            <v>2005</v>
          </cell>
          <cell r="G151">
            <v>2006</v>
          </cell>
          <cell r="H151">
            <v>3</v>
          </cell>
          <cell r="I151">
            <v>2007</v>
          </cell>
          <cell r="J151">
            <v>3</v>
          </cell>
          <cell r="K151">
            <v>2008</v>
          </cell>
          <cell r="L151">
            <v>3</v>
          </cell>
          <cell r="M151">
            <v>2009</v>
          </cell>
          <cell r="O151">
            <v>2010</v>
          </cell>
          <cell r="Q151">
            <v>2011</v>
          </cell>
          <cell r="S151">
            <v>2012</v>
          </cell>
          <cell r="U151">
            <v>0</v>
          </cell>
          <cell r="V151">
            <v>1635898.86887986</v>
          </cell>
          <cell r="X151">
            <v>0</v>
          </cell>
        </row>
        <row r="152">
          <cell r="B152">
            <v>2</v>
          </cell>
          <cell r="C152">
            <v>261</v>
          </cell>
          <cell r="D152" t="str">
            <v>Kiekert AG/</v>
          </cell>
          <cell r="E152">
            <v>2005</v>
          </cell>
          <cell r="G152">
            <v>2006</v>
          </cell>
          <cell r="I152">
            <v>2007</v>
          </cell>
          <cell r="K152">
            <v>2008</v>
          </cell>
          <cell r="M152">
            <v>2009</v>
          </cell>
          <cell r="O152">
            <v>2010</v>
          </cell>
          <cell r="Q152">
            <v>2011</v>
          </cell>
          <cell r="S152">
            <v>2012</v>
          </cell>
          <cell r="U152">
            <v>65000</v>
          </cell>
          <cell r="V152">
            <v>4311603.7461250899</v>
          </cell>
        </row>
        <row r="153">
          <cell r="B153">
            <v>2</v>
          </cell>
          <cell r="C153">
            <v>6231</v>
          </cell>
          <cell r="D153" t="str">
            <v>Hella KG Hueck &amp; Co./Bremen</v>
          </cell>
          <cell r="E153">
            <v>2005</v>
          </cell>
          <cell r="G153">
            <v>2006</v>
          </cell>
          <cell r="H153">
            <v>2.5</v>
          </cell>
          <cell r="I153">
            <v>2007</v>
          </cell>
          <cell r="J153">
            <v>2.5</v>
          </cell>
          <cell r="K153">
            <v>2008</v>
          </cell>
          <cell r="L153">
            <v>2.5</v>
          </cell>
          <cell r="M153">
            <v>2009</v>
          </cell>
          <cell r="O153">
            <v>2010</v>
          </cell>
          <cell r="Q153">
            <v>2011</v>
          </cell>
          <cell r="S153">
            <v>2012</v>
          </cell>
          <cell r="U153">
            <v>7000</v>
          </cell>
          <cell r="V153">
            <v>2285112.8310230598</v>
          </cell>
        </row>
        <row r="154">
          <cell r="B154">
            <v>2</v>
          </cell>
          <cell r="C154">
            <v>20505</v>
          </cell>
          <cell r="D154" t="str">
            <v>CEBI Deutschland Vertriebs-GmbH/Osimo</v>
          </cell>
          <cell r="E154">
            <v>2005</v>
          </cell>
          <cell r="G154">
            <v>2006</v>
          </cell>
          <cell r="H154">
            <v>3</v>
          </cell>
          <cell r="I154">
            <v>2007</v>
          </cell>
          <cell r="J154">
            <v>3</v>
          </cell>
          <cell r="K154">
            <v>2008</v>
          </cell>
          <cell r="L154">
            <v>3</v>
          </cell>
          <cell r="M154">
            <v>2009</v>
          </cell>
          <cell r="O154">
            <v>2010</v>
          </cell>
          <cell r="Q154">
            <v>2011</v>
          </cell>
          <cell r="S154">
            <v>2012</v>
          </cell>
          <cell r="U154">
            <v>0</v>
          </cell>
          <cell r="V154">
            <v>2241724.98848888</v>
          </cell>
          <cell r="X154">
            <v>0</v>
          </cell>
        </row>
        <row r="155">
          <cell r="B155">
            <v>3</v>
          </cell>
          <cell r="C155">
            <v>261</v>
          </cell>
          <cell r="D155" t="str">
            <v>Kiekert AG/</v>
          </cell>
          <cell r="E155">
            <v>2006</v>
          </cell>
          <cell r="G155">
            <v>2007</v>
          </cell>
          <cell r="I155">
            <v>2008</v>
          </cell>
          <cell r="K155">
            <v>2009</v>
          </cell>
          <cell r="M155">
            <v>2010</v>
          </cell>
          <cell r="O155">
            <v>2011</v>
          </cell>
          <cell r="Q155">
            <v>2012</v>
          </cell>
          <cell r="S155">
            <v>2013</v>
          </cell>
          <cell r="U155">
            <v>0</v>
          </cell>
          <cell r="V155">
            <v>3120436.7680330798</v>
          </cell>
        </row>
        <row r="156">
          <cell r="B156">
            <v>3</v>
          </cell>
          <cell r="C156">
            <v>6231</v>
          </cell>
          <cell r="D156" t="str">
            <v>Hella KG Hueck &amp; Co./Bremen</v>
          </cell>
          <cell r="E156">
            <v>2006</v>
          </cell>
          <cell r="F156">
            <v>2.5</v>
          </cell>
          <cell r="G156">
            <v>2007</v>
          </cell>
          <cell r="H156">
            <v>2.5</v>
          </cell>
          <cell r="I156">
            <v>2008</v>
          </cell>
          <cell r="J156">
            <v>2.5</v>
          </cell>
          <cell r="K156">
            <v>2009</v>
          </cell>
          <cell r="M156">
            <v>2010</v>
          </cell>
          <cell r="O156">
            <v>2011</v>
          </cell>
          <cell r="Q156">
            <v>2012</v>
          </cell>
          <cell r="S156">
            <v>2013</v>
          </cell>
          <cell r="U156">
            <v>7000</v>
          </cell>
          <cell r="V156">
            <v>1668898.99694834</v>
          </cell>
        </row>
        <row r="157">
          <cell r="B157">
            <v>3</v>
          </cell>
          <cell r="C157">
            <v>20505</v>
          </cell>
          <cell r="D157" t="str">
            <v>CEBI Deutschland Vertriebs-GmbH/Osimo</v>
          </cell>
          <cell r="E157">
            <v>2006</v>
          </cell>
          <cell r="G157">
            <v>2007</v>
          </cell>
          <cell r="H157">
            <v>3</v>
          </cell>
          <cell r="I157">
            <v>2008</v>
          </cell>
          <cell r="J157">
            <v>3</v>
          </cell>
          <cell r="K157">
            <v>2009</v>
          </cell>
          <cell r="L157">
            <v>3</v>
          </cell>
          <cell r="M157">
            <v>2010</v>
          </cell>
          <cell r="O157">
            <v>2011</v>
          </cell>
          <cell r="Q157">
            <v>2012</v>
          </cell>
          <cell r="S157">
            <v>2013</v>
          </cell>
          <cell r="U157">
            <v>0</v>
          </cell>
          <cell r="V157">
            <v>1662699.34515836</v>
          </cell>
          <cell r="X157">
            <v>0</v>
          </cell>
        </row>
        <row r="158">
          <cell r="B158">
            <v>4</v>
          </cell>
          <cell r="C158">
            <v>261</v>
          </cell>
          <cell r="D158" t="str">
            <v>Kiekert AG/</v>
          </cell>
          <cell r="E158">
            <v>2005</v>
          </cell>
          <cell r="G158">
            <v>2006</v>
          </cell>
          <cell r="I158">
            <v>2007</v>
          </cell>
          <cell r="K158">
            <v>2008</v>
          </cell>
          <cell r="M158">
            <v>2009</v>
          </cell>
          <cell r="O158">
            <v>2010</v>
          </cell>
          <cell r="Q158">
            <v>2011</v>
          </cell>
          <cell r="S158">
            <v>2012</v>
          </cell>
          <cell r="V158">
            <v>2748963.5813755202</v>
          </cell>
        </row>
        <row r="159">
          <cell r="B159">
            <v>4</v>
          </cell>
          <cell r="C159">
            <v>6231</v>
          </cell>
          <cell r="D159" t="str">
            <v>Hella KG Hueck &amp; Co./</v>
          </cell>
          <cell r="E159">
            <v>2005</v>
          </cell>
          <cell r="G159">
            <v>2006</v>
          </cell>
          <cell r="H159">
            <v>3</v>
          </cell>
          <cell r="I159">
            <v>2007</v>
          </cell>
          <cell r="J159">
            <v>3</v>
          </cell>
          <cell r="K159">
            <v>2008</v>
          </cell>
          <cell r="L159">
            <v>3</v>
          </cell>
          <cell r="M159">
            <v>2009</v>
          </cell>
          <cell r="O159">
            <v>2010</v>
          </cell>
          <cell r="Q159">
            <v>2011</v>
          </cell>
          <cell r="S159">
            <v>2012</v>
          </cell>
          <cell r="U159">
            <v>0</v>
          </cell>
          <cell r="V159">
            <v>2338325.0137416902</v>
          </cell>
        </row>
        <row r="160">
          <cell r="B160">
            <v>4</v>
          </cell>
          <cell r="C160">
            <v>20505</v>
          </cell>
          <cell r="D160" t="str">
            <v>CEBI Deutschland Vertriebs-GmbH/Osimo</v>
          </cell>
          <cell r="E160">
            <v>2005</v>
          </cell>
          <cell r="G160">
            <v>2006</v>
          </cell>
          <cell r="H160">
            <v>3</v>
          </cell>
          <cell r="I160">
            <v>2007</v>
          </cell>
          <cell r="J160">
            <v>3</v>
          </cell>
          <cell r="K160">
            <v>2008</v>
          </cell>
          <cell r="L160">
            <v>3</v>
          </cell>
          <cell r="M160">
            <v>2009</v>
          </cell>
          <cell r="O160">
            <v>2010</v>
          </cell>
          <cell r="Q160">
            <v>2011</v>
          </cell>
          <cell r="S160">
            <v>2012</v>
          </cell>
          <cell r="U160">
            <v>0</v>
          </cell>
          <cell r="V160">
            <v>2162085.3080075202</v>
          </cell>
          <cell r="X160">
            <v>0</v>
          </cell>
        </row>
        <row r="161">
          <cell r="B161">
            <v>5</v>
          </cell>
          <cell r="C161">
            <v>261</v>
          </cell>
          <cell r="D161" t="str">
            <v>Kiekert AG/</v>
          </cell>
          <cell r="E161">
            <v>2005</v>
          </cell>
          <cell r="G161">
            <v>2006</v>
          </cell>
          <cell r="I161">
            <v>2007</v>
          </cell>
          <cell r="K161">
            <v>2008</v>
          </cell>
          <cell r="M161">
            <v>2009</v>
          </cell>
          <cell r="O161">
            <v>2010</v>
          </cell>
          <cell r="Q161">
            <v>2011</v>
          </cell>
          <cell r="S161">
            <v>2012</v>
          </cell>
          <cell r="U161">
            <v>0</v>
          </cell>
          <cell r="V161">
            <v>4973804.1231735898</v>
          </cell>
        </row>
        <row r="162">
          <cell r="B162">
            <v>5</v>
          </cell>
          <cell r="C162">
            <v>6231</v>
          </cell>
          <cell r="D162" t="str">
            <v>Hella KG Hueck &amp; Co./Bremen</v>
          </cell>
          <cell r="E162">
            <v>2005</v>
          </cell>
          <cell r="G162">
            <v>2006</v>
          </cell>
          <cell r="H162">
            <v>3</v>
          </cell>
          <cell r="I162">
            <v>2007</v>
          </cell>
          <cell r="J162">
            <v>3</v>
          </cell>
          <cell r="K162">
            <v>2008</v>
          </cell>
          <cell r="L162">
            <v>3</v>
          </cell>
          <cell r="M162">
            <v>2009</v>
          </cell>
          <cell r="O162">
            <v>2010</v>
          </cell>
          <cell r="Q162">
            <v>2011</v>
          </cell>
          <cell r="S162">
            <v>2012</v>
          </cell>
          <cell r="U162">
            <v>0</v>
          </cell>
          <cell r="V162">
            <v>2618975.4114113101</v>
          </cell>
        </row>
        <row r="163">
          <cell r="B163">
            <v>5</v>
          </cell>
          <cell r="C163">
            <v>20505</v>
          </cell>
          <cell r="D163" t="str">
            <v>CEBI Deutschland Vertriebs-GmbH/Osimo</v>
          </cell>
          <cell r="E163">
            <v>2005</v>
          </cell>
          <cell r="G163">
            <v>2006</v>
          </cell>
          <cell r="H163">
            <v>3</v>
          </cell>
          <cell r="I163">
            <v>2007</v>
          </cell>
          <cell r="J163">
            <v>3</v>
          </cell>
          <cell r="K163">
            <v>2008</v>
          </cell>
          <cell r="L163">
            <v>3</v>
          </cell>
          <cell r="M163">
            <v>2009</v>
          </cell>
          <cell r="O163">
            <v>2010</v>
          </cell>
          <cell r="Q163">
            <v>2011</v>
          </cell>
          <cell r="S163">
            <v>2012</v>
          </cell>
          <cell r="U163">
            <v>0</v>
          </cell>
          <cell r="V163">
            <v>2629439.4255502201</v>
          </cell>
          <cell r="X163">
            <v>0</v>
          </cell>
        </row>
        <row r="167">
          <cell r="B167" t="str">
            <v>NUMBER</v>
          </cell>
          <cell r="C167" t="str">
            <v>NUMBER</v>
          </cell>
          <cell r="D167" t="str">
            <v>NUMBER</v>
          </cell>
          <cell r="E167" t="str">
            <v>VARCHAR2</v>
          </cell>
          <cell r="F167" t="str">
            <v>NUMBER</v>
          </cell>
          <cell r="G167" t="str">
            <v>NUMBER</v>
          </cell>
          <cell r="H167" t="str">
            <v>NUMBER</v>
          </cell>
          <cell r="I167" t="str">
            <v>NUMBER</v>
          </cell>
          <cell r="J167" t="str">
            <v>CHAR</v>
          </cell>
          <cell r="K167" t="str">
            <v>NUMBER</v>
          </cell>
          <cell r="L167" t="str">
            <v>NUMBER</v>
          </cell>
          <cell r="M167" t="str">
            <v>NUMBER</v>
          </cell>
          <cell r="N167" t="str">
            <v>NUMBER</v>
          </cell>
          <cell r="O167" t="str">
            <v>NUMBER</v>
          </cell>
          <cell r="P167" t="str">
            <v>NUMBER</v>
          </cell>
          <cell r="Q167" t="str">
            <v>NUMBER</v>
          </cell>
          <cell r="R167" t="str">
            <v>NUMBER</v>
          </cell>
          <cell r="S167" t="str">
            <v>NUMBER</v>
          </cell>
          <cell r="T167" t="str">
            <v>NUMBER</v>
          </cell>
          <cell r="U167" t="str">
            <v>NUMBER</v>
          </cell>
          <cell r="V167" t="str">
            <v>NUMBER</v>
          </cell>
          <cell r="W167" t="str">
            <v>NUMBER</v>
          </cell>
          <cell r="X167" t="str">
            <v>NUMBER</v>
          </cell>
          <cell r="Y167" t="str">
            <v>NUMBER</v>
          </cell>
          <cell r="Z167" t="str">
            <v>NUMBER</v>
          </cell>
          <cell r="AA167" t="str">
            <v>NUMBER</v>
          </cell>
          <cell r="AB167" t="str">
            <v>NUMBER</v>
          </cell>
          <cell r="AC167" t="str">
            <v>NUMBER</v>
          </cell>
          <cell r="AD167" t="str">
            <v>NUMBER</v>
          </cell>
          <cell r="AE167" t="str">
            <v>NUMBER</v>
          </cell>
          <cell r="AF167" t="str">
            <v>NUMBER</v>
          </cell>
          <cell r="AG167" t="str">
            <v>NUMBER</v>
          </cell>
          <cell r="AH167" t="str">
            <v>NUMBER</v>
          </cell>
        </row>
        <row r="168">
          <cell r="B168">
            <v>33</v>
          </cell>
        </row>
        <row r="169">
          <cell r="B169">
            <v>1</v>
          </cell>
          <cell r="C169">
            <v>261</v>
          </cell>
          <cell r="D169">
            <v>2004</v>
          </cell>
          <cell r="E169" t="str">
            <v>Kiekert AG</v>
          </cell>
          <cell r="F169">
            <v>2</v>
          </cell>
          <cell r="H169">
            <v>2.14</v>
          </cell>
          <cell r="I169">
            <v>0</v>
          </cell>
          <cell r="J169" t="str">
            <v>#</v>
          </cell>
          <cell r="K169">
            <v>0</v>
          </cell>
          <cell r="W169">
            <v>2028493.1288999999</v>
          </cell>
          <cell r="X169">
            <v>0</v>
          </cell>
          <cell r="Y169">
            <v>-16618</v>
          </cell>
          <cell r="Z169">
            <v>-38724</v>
          </cell>
          <cell r="AA169">
            <v>-28140</v>
          </cell>
          <cell r="AB169">
            <v>-27300</v>
          </cell>
          <cell r="AC169">
            <v>-27300</v>
          </cell>
          <cell r="AD169">
            <v>-27300</v>
          </cell>
          <cell r="AE169">
            <v>-27300</v>
          </cell>
          <cell r="AF169">
            <v>0</v>
          </cell>
          <cell r="AG169">
            <v>-192682</v>
          </cell>
        </row>
        <row r="170">
          <cell r="B170">
            <v>1</v>
          </cell>
          <cell r="C170">
            <v>6231</v>
          </cell>
          <cell r="D170">
            <v>2004</v>
          </cell>
          <cell r="E170" t="str">
            <v>Hella KG Hueck &amp; Co.</v>
          </cell>
          <cell r="F170">
            <v>2</v>
          </cell>
          <cell r="H170">
            <v>1.8</v>
          </cell>
          <cell r="I170">
            <v>4.7999999999999996E-3</v>
          </cell>
          <cell r="J170" t="str">
            <v>#</v>
          </cell>
          <cell r="K170">
            <v>0</v>
          </cell>
          <cell r="M170">
            <v>0</v>
          </cell>
          <cell r="P170">
            <v>3</v>
          </cell>
          <cell r="Q170">
            <v>3</v>
          </cell>
          <cell r="R170">
            <v>3</v>
          </cell>
          <cell r="W170">
            <v>1631993.1684000001</v>
          </cell>
          <cell r="X170">
            <v>0</v>
          </cell>
          <cell r="Y170">
            <v>23740</v>
          </cell>
          <cell r="Z170">
            <v>16460</v>
          </cell>
          <cell r="AA170">
            <v>10854</v>
          </cell>
          <cell r="AB170">
            <v>10214.1</v>
          </cell>
          <cell r="AC170">
            <v>9907.6769999999997</v>
          </cell>
          <cell r="AD170">
            <v>0</v>
          </cell>
          <cell r="AE170">
            <v>0</v>
          </cell>
          <cell r="AF170">
            <v>0</v>
          </cell>
          <cell r="AG170">
            <v>71175.777000000002</v>
          </cell>
        </row>
        <row r="171">
          <cell r="B171">
            <v>1</v>
          </cell>
          <cell r="C171">
            <v>20505</v>
          </cell>
          <cell r="D171">
            <v>2004</v>
          </cell>
          <cell r="E171" t="str">
            <v>CEBI Deutschland Vertriebs-GmbH</v>
          </cell>
          <cell r="F171">
            <v>2</v>
          </cell>
          <cell r="H171">
            <v>1.8</v>
          </cell>
          <cell r="I171">
            <v>8.8999999999999999E-3</v>
          </cell>
          <cell r="J171" t="str">
            <v>#</v>
          </cell>
          <cell r="K171">
            <v>0</v>
          </cell>
          <cell r="M171">
            <v>0</v>
          </cell>
          <cell r="P171">
            <v>3</v>
          </cell>
          <cell r="Q171">
            <v>3</v>
          </cell>
          <cell r="R171">
            <v>3</v>
          </cell>
          <cell r="W171">
            <v>1635898.8688999999</v>
          </cell>
          <cell r="X171">
            <v>0</v>
          </cell>
          <cell r="Y171">
            <v>23740</v>
          </cell>
          <cell r="Z171">
            <v>16460</v>
          </cell>
          <cell r="AA171">
            <v>10854</v>
          </cell>
          <cell r="AB171">
            <v>10214.1</v>
          </cell>
          <cell r="AC171">
            <v>9907.6769999999997</v>
          </cell>
          <cell r="AD171">
            <v>0</v>
          </cell>
          <cell r="AE171">
            <v>0</v>
          </cell>
          <cell r="AF171">
            <v>0</v>
          </cell>
          <cell r="AG171">
            <v>71175.777000000002</v>
          </cell>
          <cell r="AH171">
            <v>0</v>
          </cell>
        </row>
        <row r="172">
          <cell r="B172">
            <v>2</v>
          </cell>
          <cell r="C172">
            <v>261</v>
          </cell>
          <cell r="D172">
            <v>2004</v>
          </cell>
          <cell r="E172" t="str">
            <v>Kiekert AG</v>
          </cell>
          <cell r="F172">
            <v>2.0699999999999998</v>
          </cell>
          <cell r="H172">
            <v>2.66</v>
          </cell>
          <cell r="I172">
            <v>1</v>
          </cell>
          <cell r="J172" t="str">
            <v>#</v>
          </cell>
          <cell r="K172">
            <v>0</v>
          </cell>
          <cell r="M172">
            <v>65000</v>
          </cell>
          <cell r="W172">
            <v>4311603.7461000001</v>
          </cell>
          <cell r="X172">
            <v>-65000</v>
          </cell>
          <cell r="Y172">
            <v>-15576</v>
          </cell>
          <cell r="Z172">
            <v>-308865</v>
          </cell>
          <cell r="AA172">
            <v>-167973</v>
          </cell>
          <cell r="AB172">
            <v>-162014</v>
          </cell>
          <cell r="AC172">
            <v>-149860</v>
          </cell>
          <cell r="AD172">
            <v>-155996</v>
          </cell>
          <cell r="AE172">
            <v>-151099</v>
          </cell>
          <cell r="AF172">
            <v>0</v>
          </cell>
          <cell r="AG172">
            <v>-1176383</v>
          </cell>
        </row>
        <row r="173">
          <cell r="B173">
            <v>2</v>
          </cell>
          <cell r="C173">
            <v>6231</v>
          </cell>
          <cell r="D173">
            <v>2004</v>
          </cell>
          <cell r="E173" t="str">
            <v>Hella KG Hueck &amp; Co.</v>
          </cell>
          <cell r="F173">
            <v>2.0699999999999998</v>
          </cell>
          <cell r="H173">
            <v>2.0499999999999998</v>
          </cell>
          <cell r="I173">
            <v>3.5000000000000001E-3</v>
          </cell>
          <cell r="J173" t="str">
            <v>#</v>
          </cell>
          <cell r="K173">
            <v>0</v>
          </cell>
          <cell r="M173">
            <v>7000</v>
          </cell>
          <cell r="P173">
            <v>2.5</v>
          </cell>
          <cell r="Q173">
            <v>2.5</v>
          </cell>
          <cell r="R173">
            <v>2.5</v>
          </cell>
          <cell r="W173">
            <v>2285112.8309999998</v>
          </cell>
          <cell r="X173">
            <v>-7000</v>
          </cell>
          <cell r="Y173">
            <v>528</v>
          </cell>
          <cell r="Z173">
            <v>5166</v>
          </cell>
          <cell r="AA173">
            <v>14590.875</v>
          </cell>
          <cell r="AB173">
            <v>13721.418750000001</v>
          </cell>
          <cell r="AC173">
            <v>12374.760937499999</v>
          </cell>
          <cell r="AD173">
            <v>0</v>
          </cell>
          <cell r="AE173">
            <v>0</v>
          </cell>
          <cell r="AF173">
            <v>0</v>
          </cell>
          <cell r="AG173">
            <v>39381.0546875</v>
          </cell>
        </row>
        <row r="174">
          <cell r="B174">
            <v>2</v>
          </cell>
          <cell r="C174">
            <v>20505</v>
          </cell>
          <cell r="D174">
            <v>2004</v>
          </cell>
          <cell r="E174" t="str">
            <v>CEBI Deutschland Vertriebs-GmbH</v>
          </cell>
          <cell r="F174">
            <v>2.0699999999999998</v>
          </cell>
          <cell r="H174">
            <v>2.0299999999999998</v>
          </cell>
          <cell r="I174">
            <v>8.8000000000000005E-3</v>
          </cell>
          <cell r="J174" t="str">
            <v>#</v>
          </cell>
          <cell r="K174">
            <v>0</v>
          </cell>
          <cell r="M174">
            <v>0</v>
          </cell>
          <cell r="P174">
            <v>3</v>
          </cell>
          <cell r="Q174">
            <v>3</v>
          </cell>
          <cell r="R174">
            <v>3</v>
          </cell>
          <cell r="W174">
            <v>2241724.9885</v>
          </cell>
          <cell r="X174">
            <v>0</v>
          </cell>
          <cell r="Y174">
            <v>1056</v>
          </cell>
          <cell r="Z174">
            <v>10332</v>
          </cell>
          <cell r="AA174">
            <v>17338.23</v>
          </cell>
          <cell r="AB174">
            <v>16221.4458</v>
          </cell>
          <cell r="AC174">
            <v>14554.40574</v>
          </cell>
          <cell r="AD174">
            <v>0</v>
          </cell>
          <cell r="AE174">
            <v>0</v>
          </cell>
          <cell r="AF174">
            <v>0</v>
          </cell>
          <cell r="AG174">
            <v>59502.081539999999</v>
          </cell>
          <cell r="AH174">
            <v>0</v>
          </cell>
        </row>
        <row r="175">
          <cell r="B175">
            <v>3</v>
          </cell>
          <cell r="C175">
            <v>261</v>
          </cell>
          <cell r="D175">
            <v>2005</v>
          </cell>
          <cell r="E175" t="str">
            <v>Kiekert AG</v>
          </cell>
          <cell r="F175">
            <v>2.0699999999999998</v>
          </cell>
          <cell r="H175">
            <v>2.66</v>
          </cell>
          <cell r="I175">
            <v>1</v>
          </cell>
          <cell r="J175" t="str">
            <v>#</v>
          </cell>
          <cell r="K175">
            <v>0</v>
          </cell>
          <cell r="M175">
            <v>0</v>
          </cell>
          <cell r="W175">
            <v>3120436.7680000002</v>
          </cell>
          <cell r="X175">
            <v>0</v>
          </cell>
          <cell r="Y175">
            <v>-55283</v>
          </cell>
          <cell r="Z175">
            <v>-164728</v>
          </cell>
          <cell r="AA175">
            <v>-92394</v>
          </cell>
          <cell r="AB175">
            <v>-105964</v>
          </cell>
          <cell r="AC175">
            <v>-106672</v>
          </cell>
          <cell r="AD175">
            <v>-102011</v>
          </cell>
          <cell r="AE175">
            <v>-92571</v>
          </cell>
          <cell r="AF175">
            <v>0</v>
          </cell>
          <cell r="AG175">
            <v>-719623</v>
          </cell>
        </row>
        <row r="176">
          <cell r="B176">
            <v>3</v>
          </cell>
          <cell r="C176">
            <v>6231</v>
          </cell>
          <cell r="D176">
            <v>2005</v>
          </cell>
          <cell r="E176" t="str">
            <v>Hella KG Hueck &amp; Co.</v>
          </cell>
          <cell r="F176">
            <v>2.0699999999999998</v>
          </cell>
          <cell r="H176">
            <v>2.0499999999999998</v>
          </cell>
          <cell r="I176">
            <v>2E-3</v>
          </cell>
          <cell r="J176" t="str">
            <v>#</v>
          </cell>
          <cell r="K176">
            <v>0</v>
          </cell>
          <cell r="M176">
            <v>7000</v>
          </cell>
          <cell r="O176">
            <v>2.5</v>
          </cell>
          <cell r="P176">
            <v>2.5</v>
          </cell>
          <cell r="Q176">
            <v>2.5</v>
          </cell>
          <cell r="W176">
            <v>1668898.9968999999</v>
          </cell>
          <cell r="X176">
            <v>-7000</v>
          </cell>
          <cell r="Y176">
            <v>1874</v>
          </cell>
          <cell r="Z176">
            <v>12343.375</v>
          </cell>
          <cell r="AA176">
            <v>7825.1062499999998</v>
          </cell>
          <cell r="AB176">
            <v>8750.0278125000004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23792.509062500001</v>
          </cell>
        </row>
        <row r="177">
          <cell r="B177">
            <v>3</v>
          </cell>
          <cell r="C177">
            <v>20505</v>
          </cell>
          <cell r="D177">
            <v>2005</v>
          </cell>
          <cell r="E177" t="str">
            <v>CEBI Deutschland Vertriebs-GmbH</v>
          </cell>
          <cell r="F177">
            <v>2.0699999999999998</v>
          </cell>
          <cell r="H177">
            <v>2.0299999999999998</v>
          </cell>
          <cell r="I177">
            <v>1.1299999999999999E-2</v>
          </cell>
          <cell r="J177" t="str">
            <v>#</v>
          </cell>
          <cell r="K177">
            <v>0</v>
          </cell>
          <cell r="M177">
            <v>0</v>
          </cell>
          <cell r="P177">
            <v>3</v>
          </cell>
          <cell r="Q177">
            <v>3</v>
          </cell>
          <cell r="R177">
            <v>3</v>
          </cell>
          <cell r="W177">
            <v>1662699.3452000001</v>
          </cell>
          <cell r="X177">
            <v>0</v>
          </cell>
          <cell r="Y177">
            <v>3748</v>
          </cell>
          <cell r="Z177">
            <v>2516</v>
          </cell>
          <cell r="AA177">
            <v>9536.94</v>
          </cell>
          <cell r="AB177">
            <v>10609.5108</v>
          </cell>
          <cell r="AC177">
            <v>10359.986448</v>
          </cell>
          <cell r="AD177">
            <v>0</v>
          </cell>
          <cell r="AE177">
            <v>0</v>
          </cell>
          <cell r="AF177">
            <v>0</v>
          </cell>
          <cell r="AG177">
            <v>36770.437248000002</v>
          </cell>
          <cell r="AH177">
            <v>0</v>
          </cell>
        </row>
        <row r="178">
          <cell r="B178">
            <v>4</v>
          </cell>
          <cell r="C178">
            <v>261</v>
          </cell>
          <cell r="D178">
            <v>2004</v>
          </cell>
          <cell r="E178" t="str">
            <v>Kiekert AG</v>
          </cell>
          <cell r="F178">
            <v>2.15</v>
          </cell>
          <cell r="H178">
            <v>2.66</v>
          </cell>
          <cell r="I178">
            <v>0</v>
          </cell>
          <cell r="J178" t="str">
            <v>#</v>
          </cell>
          <cell r="K178">
            <v>40000</v>
          </cell>
          <cell r="W178">
            <v>2748963.5814</v>
          </cell>
          <cell r="X178">
            <v>40000</v>
          </cell>
          <cell r="Y178">
            <v>-110670</v>
          </cell>
          <cell r="Z178">
            <v>-110670</v>
          </cell>
          <cell r="AA178">
            <v>-110670</v>
          </cell>
          <cell r="AB178">
            <v>-110670</v>
          </cell>
          <cell r="AC178">
            <v>-110670</v>
          </cell>
          <cell r="AD178">
            <v>-110670</v>
          </cell>
          <cell r="AE178">
            <v>-13770</v>
          </cell>
          <cell r="AF178">
            <v>0</v>
          </cell>
          <cell r="AG178">
            <v>-637790</v>
          </cell>
        </row>
        <row r="179">
          <cell r="B179">
            <v>4</v>
          </cell>
          <cell r="C179">
            <v>6231</v>
          </cell>
          <cell r="D179">
            <v>2004</v>
          </cell>
          <cell r="E179" t="str">
            <v>Hella KG Hueck &amp; Co.</v>
          </cell>
          <cell r="F179">
            <v>2.15</v>
          </cell>
          <cell r="H179">
            <v>2.3313999999999999</v>
          </cell>
          <cell r="I179">
            <v>2.07E-2</v>
          </cell>
          <cell r="J179" t="str">
            <v>#</v>
          </cell>
          <cell r="K179">
            <v>40000</v>
          </cell>
          <cell r="M179">
            <v>0</v>
          </cell>
          <cell r="P179">
            <v>3</v>
          </cell>
          <cell r="Q179">
            <v>3</v>
          </cell>
          <cell r="R179">
            <v>3</v>
          </cell>
          <cell r="W179">
            <v>2338325.0137</v>
          </cell>
          <cell r="X179">
            <v>40000</v>
          </cell>
          <cell r="Y179">
            <v>-39363.800000000003</v>
          </cell>
          <cell r="Z179">
            <v>-39363.800000000003</v>
          </cell>
          <cell r="AA179">
            <v>-24186.385999999999</v>
          </cell>
          <cell r="AB179">
            <v>-9464.2944200000002</v>
          </cell>
          <cell r="AC179">
            <v>4816.1344126000004</v>
          </cell>
          <cell r="AD179">
            <v>0</v>
          </cell>
          <cell r="AE179">
            <v>0</v>
          </cell>
          <cell r="AF179">
            <v>0</v>
          </cell>
          <cell r="AG179">
            <v>-67562.146007400006</v>
          </cell>
        </row>
        <row r="180">
          <cell r="B180">
            <v>4</v>
          </cell>
          <cell r="C180">
            <v>20505</v>
          </cell>
          <cell r="D180">
            <v>2004</v>
          </cell>
          <cell r="E180" t="str">
            <v>CEBI Deutschland Vertriebs-GmbH</v>
          </cell>
          <cell r="F180">
            <v>2.15</v>
          </cell>
          <cell r="H180">
            <v>2.0299999999999998</v>
          </cell>
          <cell r="I180">
            <v>0.14000000000000001</v>
          </cell>
          <cell r="J180" t="str">
            <v>#</v>
          </cell>
          <cell r="K180">
            <v>40000</v>
          </cell>
          <cell r="M180">
            <v>0</v>
          </cell>
          <cell r="P180">
            <v>3</v>
          </cell>
          <cell r="Q180">
            <v>3</v>
          </cell>
          <cell r="R180">
            <v>3</v>
          </cell>
          <cell r="W180">
            <v>2162085.3080000002</v>
          </cell>
          <cell r="X180">
            <v>40000</v>
          </cell>
          <cell r="Y180">
            <v>26040</v>
          </cell>
          <cell r="Z180">
            <v>0</v>
          </cell>
          <cell r="AA180">
            <v>13215.3</v>
          </cell>
          <cell r="AB180">
            <v>12818.841</v>
          </cell>
          <cell r="AC180">
            <v>12434.27577</v>
          </cell>
          <cell r="AD180">
            <v>0</v>
          </cell>
          <cell r="AE180">
            <v>0</v>
          </cell>
          <cell r="AF180">
            <v>0</v>
          </cell>
          <cell r="AG180">
            <v>104508.41677</v>
          </cell>
          <cell r="AH180">
            <v>0</v>
          </cell>
        </row>
        <row r="181">
          <cell r="B181">
            <v>5</v>
          </cell>
          <cell r="C181">
            <v>261</v>
          </cell>
          <cell r="D181">
            <v>2004</v>
          </cell>
          <cell r="E181" t="str">
            <v>Kiekert AG</v>
          </cell>
          <cell r="F181">
            <v>2.0699999999999998</v>
          </cell>
          <cell r="H181">
            <v>2.66</v>
          </cell>
          <cell r="I181">
            <v>1</v>
          </cell>
          <cell r="J181" t="str">
            <v>#</v>
          </cell>
          <cell r="K181">
            <v>0</v>
          </cell>
          <cell r="M181">
            <v>0</v>
          </cell>
          <cell r="W181">
            <v>4973804.1232000003</v>
          </cell>
          <cell r="X181">
            <v>0</v>
          </cell>
          <cell r="Y181">
            <v>-8850</v>
          </cell>
          <cell r="Z181">
            <v>-370756</v>
          </cell>
          <cell r="AA181">
            <v>-185673</v>
          </cell>
          <cell r="AB181">
            <v>-185673</v>
          </cell>
          <cell r="AC181">
            <v>-185673</v>
          </cell>
          <cell r="AD181">
            <v>-185673</v>
          </cell>
          <cell r="AE181">
            <v>-185673</v>
          </cell>
          <cell r="AF181">
            <v>0</v>
          </cell>
          <cell r="AG181">
            <v>-1307971</v>
          </cell>
        </row>
        <row r="182">
          <cell r="B182">
            <v>5</v>
          </cell>
          <cell r="C182">
            <v>6231</v>
          </cell>
          <cell r="D182">
            <v>2004</v>
          </cell>
          <cell r="E182" t="str">
            <v>Hella KG Hueck &amp; Co.</v>
          </cell>
          <cell r="F182">
            <v>2.0699999999999998</v>
          </cell>
          <cell r="H182">
            <v>2.0299999999999998</v>
          </cell>
          <cell r="I182">
            <v>2.3E-3</v>
          </cell>
          <cell r="J182" t="str">
            <v>#</v>
          </cell>
          <cell r="K182">
            <v>0</v>
          </cell>
          <cell r="M182">
            <v>0</v>
          </cell>
          <cell r="P182">
            <v>3</v>
          </cell>
          <cell r="Q182">
            <v>3</v>
          </cell>
          <cell r="R182">
            <v>3</v>
          </cell>
          <cell r="W182">
            <v>2618975.4114000001</v>
          </cell>
          <cell r="X182">
            <v>0</v>
          </cell>
          <cell r="Y182">
            <v>600</v>
          </cell>
          <cell r="Z182">
            <v>11988</v>
          </cell>
          <cell r="AA182">
            <v>19165.23</v>
          </cell>
          <cell r="AB182">
            <v>18590.273099999999</v>
          </cell>
          <cell r="AC182">
            <v>18032.564907</v>
          </cell>
          <cell r="AD182">
            <v>0</v>
          </cell>
          <cell r="AE182">
            <v>0</v>
          </cell>
          <cell r="AF182">
            <v>0</v>
          </cell>
          <cell r="AG182">
            <v>68376.068006999994</v>
          </cell>
        </row>
        <row r="183">
          <cell r="B183">
            <v>5</v>
          </cell>
          <cell r="C183">
            <v>20505</v>
          </cell>
          <cell r="D183">
            <v>2004</v>
          </cell>
          <cell r="E183" t="str">
            <v>CEBI Deutschland Vertriebs-GmbH</v>
          </cell>
          <cell r="F183">
            <v>2.0699999999999998</v>
          </cell>
          <cell r="H183">
            <v>2.0299999999999998</v>
          </cell>
          <cell r="I183">
            <v>0.01</v>
          </cell>
          <cell r="J183" t="str">
            <v>#</v>
          </cell>
          <cell r="K183">
            <v>0</v>
          </cell>
          <cell r="M183">
            <v>0</v>
          </cell>
          <cell r="P183">
            <v>3</v>
          </cell>
          <cell r="Q183">
            <v>3</v>
          </cell>
          <cell r="R183">
            <v>3</v>
          </cell>
          <cell r="W183">
            <v>2629439.4256000002</v>
          </cell>
          <cell r="X183">
            <v>0</v>
          </cell>
          <cell r="Y183">
            <v>600</v>
          </cell>
          <cell r="Z183">
            <v>11988</v>
          </cell>
          <cell r="AA183">
            <v>19165.23</v>
          </cell>
          <cell r="AB183">
            <v>18590.273099999999</v>
          </cell>
          <cell r="AC183">
            <v>18032.564907</v>
          </cell>
          <cell r="AD183">
            <v>0</v>
          </cell>
          <cell r="AE183">
            <v>0</v>
          </cell>
          <cell r="AF183">
            <v>0</v>
          </cell>
          <cell r="AG183">
            <v>68376.068006999994</v>
          </cell>
          <cell r="AH183">
            <v>0</v>
          </cell>
        </row>
        <row r="187">
          <cell r="B187" t="str">
            <v>NUMBER</v>
          </cell>
          <cell r="C187" t="str">
            <v>VARCHAR2</v>
          </cell>
          <cell r="D187" t="str">
            <v>NUMBER</v>
          </cell>
          <cell r="E187" t="str">
            <v>DATE</v>
          </cell>
          <cell r="F187" t="str">
            <v>NUMBER</v>
          </cell>
        </row>
        <row r="188">
          <cell r="B188">
            <v>5</v>
          </cell>
        </row>
        <row r="189">
          <cell r="B189">
            <v>1</v>
          </cell>
          <cell r="C189" t="str">
            <v>EUR</v>
          </cell>
          <cell r="D189">
            <v>1</v>
          </cell>
          <cell r="E189">
            <v>36161</v>
          </cell>
          <cell r="F189">
            <v>190</v>
          </cell>
        </row>
        <row r="190">
          <cell r="B190">
            <v>1</v>
          </cell>
          <cell r="C190" t="str">
            <v>EUR</v>
          </cell>
          <cell r="D190">
            <v>1</v>
          </cell>
          <cell r="E190">
            <v>36161</v>
          </cell>
          <cell r="F190">
            <v>41464</v>
          </cell>
        </row>
        <row r="191">
          <cell r="B191">
            <v>1</v>
          </cell>
          <cell r="C191" t="str">
            <v>EUR</v>
          </cell>
          <cell r="D191">
            <v>1</v>
          </cell>
          <cell r="E191">
            <v>36161</v>
          </cell>
          <cell r="F191">
            <v>5083</v>
          </cell>
        </row>
        <row r="192">
          <cell r="B192">
            <v>1</v>
          </cell>
          <cell r="C192" t="str">
            <v>EUR</v>
          </cell>
          <cell r="D192">
            <v>1</v>
          </cell>
          <cell r="E192">
            <v>36161</v>
          </cell>
          <cell r="F192">
            <v>17631</v>
          </cell>
        </row>
        <row r="193">
          <cell r="B193">
            <v>1</v>
          </cell>
          <cell r="C193" t="str">
            <v>EUR</v>
          </cell>
          <cell r="D193">
            <v>1</v>
          </cell>
          <cell r="E193">
            <v>36161</v>
          </cell>
          <cell r="F193">
            <v>6820</v>
          </cell>
        </row>
        <row r="194">
          <cell r="B194">
            <v>1</v>
          </cell>
          <cell r="C194" t="str">
            <v>EUR</v>
          </cell>
          <cell r="D194">
            <v>1</v>
          </cell>
          <cell r="E194">
            <v>36161</v>
          </cell>
          <cell r="F194">
            <v>13362</v>
          </cell>
        </row>
        <row r="195">
          <cell r="B195">
            <v>1</v>
          </cell>
          <cell r="C195" t="str">
            <v>EUR</v>
          </cell>
          <cell r="D195">
            <v>1</v>
          </cell>
          <cell r="E195">
            <v>36161</v>
          </cell>
          <cell r="F195">
            <v>51506</v>
          </cell>
        </row>
        <row r="196">
          <cell r="B196">
            <v>1</v>
          </cell>
          <cell r="C196" t="str">
            <v>EUR</v>
          </cell>
          <cell r="D196">
            <v>1</v>
          </cell>
          <cell r="E196">
            <v>36161</v>
          </cell>
          <cell r="F196">
            <v>359</v>
          </cell>
        </row>
        <row r="197">
          <cell r="B197">
            <v>1</v>
          </cell>
          <cell r="C197" t="str">
            <v>EUR</v>
          </cell>
          <cell r="D197">
            <v>1</v>
          </cell>
          <cell r="E197">
            <v>36161</v>
          </cell>
          <cell r="F197">
            <v>6270</v>
          </cell>
        </row>
        <row r="198">
          <cell r="B198">
            <v>1</v>
          </cell>
          <cell r="C198" t="str">
            <v>EUR</v>
          </cell>
          <cell r="D198">
            <v>1</v>
          </cell>
          <cell r="E198">
            <v>36161</v>
          </cell>
          <cell r="F198">
            <v>261</v>
          </cell>
        </row>
        <row r="199">
          <cell r="B199">
            <v>1</v>
          </cell>
          <cell r="C199" t="str">
            <v>EUR</v>
          </cell>
          <cell r="D199">
            <v>1</v>
          </cell>
          <cell r="E199">
            <v>36161</v>
          </cell>
          <cell r="F199">
            <v>845</v>
          </cell>
        </row>
        <row r="200">
          <cell r="B200">
            <v>1</v>
          </cell>
          <cell r="C200" t="str">
            <v>EUR</v>
          </cell>
          <cell r="D200">
            <v>1</v>
          </cell>
          <cell r="E200">
            <v>36161</v>
          </cell>
          <cell r="F200">
            <v>6231</v>
          </cell>
        </row>
        <row r="201">
          <cell r="B201">
            <v>1</v>
          </cell>
          <cell r="C201" t="str">
            <v>EUR</v>
          </cell>
          <cell r="D201">
            <v>1</v>
          </cell>
          <cell r="E201">
            <v>36161</v>
          </cell>
          <cell r="F201">
            <v>6238</v>
          </cell>
        </row>
        <row r="202">
          <cell r="B202">
            <v>1</v>
          </cell>
          <cell r="C202" t="str">
            <v>EUR</v>
          </cell>
          <cell r="D202">
            <v>1</v>
          </cell>
          <cell r="E202">
            <v>36161</v>
          </cell>
          <cell r="F202">
            <v>7767</v>
          </cell>
        </row>
        <row r="203">
          <cell r="B203">
            <v>1</v>
          </cell>
          <cell r="C203" t="str">
            <v>EUR</v>
          </cell>
          <cell r="D203">
            <v>1</v>
          </cell>
          <cell r="E203">
            <v>36161</v>
          </cell>
          <cell r="F203">
            <v>12686</v>
          </cell>
        </row>
        <row r="204">
          <cell r="B204">
            <v>1</v>
          </cell>
          <cell r="C204" t="str">
            <v>EUR</v>
          </cell>
          <cell r="D204">
            <v>1</v>
          </cell>
          <cell r="E204">
            <v>36161</v>
          </cell>
          <cell r="F204">
            <v>20505</v>
          </cell>
        </row>
        <row r="205">
          <cell r="B205">
            <v>1</v>
          </cell>
          <cell r="C205" t="str">
            <v>EUR</v>
          </cell>
          <cell r="D205">
            <v>1</v>
          </cell>
          <cell r="E205">
            <v>36161</v>
          </cell>
          <cell r="F205">
            <v>26946</v>
          </cell>
        </row>
        <row r="206">
          <cell r="B206">
            <v>1</v>
          </cell>
          <cell r="C206" t="str">
            <v>EUR</v>
          </cell>
          <cell r="D206">
            <v>1</v>
          </cell>
          <cell r="E206">
            <v>36161</v>
          </cell>
          <cell r="F206">
            <v>37525</v>
          </cell>
        </row>
        <row r="207">
          <cell r="B207">
            <v>1</v>
          </cell>
          <cell r="C207" t="str">
            <v>EUR</v>
          </cell>
          <cell r="D207">
            <v>1</v>
          </cell>
          <cell r="E207">
            <v>36161</v>
          </cell>
          <cell r="F207">
            <v>54824</v>
          </cell>
        </row>
        <row r="208">
          <cell r="B208">
            <v>2</v>
          </cell>
          <cell r="C208" t="str">
            <v>EUR</v>
          </cell>
          <cell r="D208">
            <v>1</v>
          </cell>
          <cell r="E208">
            <v>36161</v>
          </cell>
          <cell r="F208">
            <v>190</v>
          </cell>
        </row>
        <row r="209">
          <cell r="B209">
            <v>2</v>
          </cell>
          <cell r="C209" t="str">
            <v>EUR</v>
          </cell>
          <cell r="D209">
            <v>1</v>
          </cell>
          <cell r="E209">
            <v>36161</v>
          </cell>
          <cell r="F209">
            <v>41464</v>
          </cell>
        </row>
        <row r="210">
          <cell r="B210">
            <v>2</v>
          </cell>
          <cell r="C210" t="str">
            <v>EUR</v>
          </cell>
          <cell r="D210">
            <v>1</v>
          </cell>
          <cell r="E210">
            <v>36161</v>
          </cell>
          <cell r="F210">
            <v>5083</v>
          </cell>
        </row>
        <row r="211">
          <cell r="B211">
            <v>2</v>
          </cell>
          <cell r="C211" t="str">
            <v>EUR</v>
          </cell>
          <cell r="D211">
            <v>1</v>
          </cell>
          <cell r="E211">
            <v>36161</v>
          </cell>
          <cell r="F211">
            <v>17631</v>
          </cell>
        </row>
        <row r="212">
          <cell r="B212">
            <v>2</v>
          </cell>
          <cell r="C212" t="str">
            <v>EUR</v>
          </cell>
          <cell r="D212">
            <v>1</v>
          </cell>
          <cell r="E212">
            <v>36161</v>
          </cell>
          <cell r="F212">
            <v>6820</v>
          </cell>
        </row>
        <row r="213">
          <cell r="B213">
            <v>2</v>
          </cell>
          <cell r="C213" t="str">
            <v>EUR</v>
          </cell>
          <cell r="D213">
            <v>1</v>
          </cell>
          <cell r="E213">
            <v>36161</v>
          </cell>
          <cell r="F213">
            <v>13362</v>
          </cell>
        </row>
        <row r="214">
          <cell r="B214">
            <v>2</v>
          </cell>
          <cell r="C214" t="str">
            <v>EUR</v>
          </cell>
          <cell r="D214">
            <v>1</v>
          </cell>
          <cell r="E214">
            <v>36161</v>
          </cell>
          <cell r="F214">
            <v>51506</v>
          </cell>
        </row>
        <row r="215">
          <cell r="B215">
            <v>2</v>
          </cell>
          <cell r="C215" t="str">
            <v>EUR</v>
          </cell>
          <cell r="D215">
            <v>1</v>
          </cell>
          <cell r="E215">
            <v>36161</v>
          </cell>
          <cell r="F215">
            <v>359</v>
          </cell>
        </row>
        <row r="216">
          <cell r="B216">
            <v>2</v>
          </cell>
          <cell r="C216" t="str">
            <v>EUR</v>
          </cell>
          <cell r="D216">
            <v>1</v>
          </cell>
          <cell r="E216">
            <v>36161</v>
          </cell>
          <cell r="F216">
            <v>6270</v>
          </cell>
        </row>
        <row r="217">
          <cell r="B217">
            <v>2</v>
          </cell>
          <cell r="C217" t="str">
            <v>EUR</v>
          </cell>
          <cell r="D217">
            <v>1</v>
          </cell>
          <cell r="E217">
            <v>36161</v>
          </cell>
          <cell r="F217">
            <v>261</v>
          </cell>
        </row>
        <row r="218">
          <cell r="B218">
            <v>2</v>
          </cell>
          <cell r="C218" t="str">
            <v>EUR</v>
          </cell>
          <cell r="D218">
            <v>1</v>
          </cell>
          <cell r="E218">
            <v>36161</v>
          </cell>
          <cell r="F218">
            <v>845</v>
          </cell>
        </row>
        <row r="219">
          <cell r="B219">
            <v>2</v>
          </cell>
          <cell r="C219" t="str">
            <v>EUR</v>
          </cell>
          <cell r="D219">
            <v>1</v>
          </cell>
          <cell r="E219">
            <v>36161</v>
          </cell>
          <cell r="F219">
            <v>6231</v>
          </cell>
        </row>
        <row r="220">
          <cell r="B220">
            <v>2</v>
          </cell>
          <cell r="C220" t="str">
            <v>EUR</v>
          </cell>
          <cell r="D220">
            <v>1</v>
          </cell>
          <cell r="E220">
            <v>36161</v>
          </cell>
          <cell r="F220">
            <v>6238</v>
          </cell>
        </row>
        <row r="221">
          <cell r="B221">
            <v>2</v>
          </cell>
          <cell r="C221" t="str">
            <v>EUR</v>
          </cell>
          <cell r="D221">
            <v>1</v>
          </cell>
          <cell r="E221">
            <v>36161</v>
          </cell>
          <cell r="F221">
            <v>7767</v>
          </cell>
        </row>
        <row r="222">
          <cell r="B222">
            <v>2</v>
          </cell>
          <cell r="C222" t="str">
            <v>EUR</v>
          </cell>
          <cell r="D222">
            <v>1</v>
          </cell>
          <cell r="E222">
            <v>36161</v>
          </cell>
          <cell r="F222">
            <v>12686</v>
          </cell>
        </row>
        <row r="223">
          <cell r="B223">
            <v>2</v>
          </cell>
          <cell r="C223" t="str">
            <v>EUR</v>
          </cell>
          <cell r="D223">
            <v>1</v>
          </cell>
          <cell r="E223">
            <v>36161</v>
          </cell>
          <cell r="F223">
            <v>20505</v>
          </cell>
        </row>
        <row r="224">
          <cell r="B224">
            <v>2</v>
          </cell>
          <cell r="C224" t="str">
            <v>EUR</v>
          </cell>
          <cell r="D224">
            <v>1</v>
          </cell>
          <cell r="E224">
            <v>36161</v>
          </cell>
          <cell r="F224">
            <v>26946</v>
          </cell>
        </row>
        <row r="225">
          <cell r="B225">
            <v>2</v>
          </cell>
          <cell r="C225" t="str">
            <v>EUR</v>
          </cell>
          <cell r="D225">
            <v>1</v>
          </cell>
          <cell r="E225">
            <v>36161</v>
          </cell>
          <cell r="F225">
            <v>37525</v>
          </cell>
        </row>
        <row r="226">
          <cell r="B226">
            <v>2</v>
          </cell>
          <cell r="C226" t="str">
            <v>EUR</v>
          </cell>
          <cell r="D226">
            <v>1</v>
          </cell>
          <cell r="E226">
            <v>36161</v>
          </cell>
          <cell r="F226">
            <v>54824</v>
          </cell>
        </row>
        <row r="227">
          <cell r="B227">
            <v>3</v>
          </cell>
          <cell r="C227" t="str">
            <v>EUR</v>
          </cell>
          <cell r="D227">
            <v>1</v>
          </cell>
          <cell r="E227">
            <v>36161</v>
          </cell>
          <cell r="F227">
            <v>190</v>
          </cell>
        </row>
        <row r="228">
          <cell r="B228">
            <v>3</v>
          </cell>
          <cell r="C228" t="str">
            <v>EUR</v>
          </cell>
          <cell r="D228">
            <v>1</v>
          </cell>
          <cell r="E228">
            <v>36161</v>
          </cell>
          <cell r="F228">
            <v>41464</v>
          </cell>
        </row>
        <row r="229">
          <cell r="B229">
            <v>3</v>
          </cell>
          <cell r="C229" t="str">
            <v>EUR</v>
          </cell>
          <cell r="D229">
            <v>1</v>
          </cell>
          <cell r="E229">
            <v>36161</v>
          </cell>
          <cell r="F229">
            <v>5083</v>
          </cell>
        </row>
        <row r="230">
          <cell r="B230">
            <v>3</v>
          </cell>
          <cell r="C230" t="str">
            <v>EUR</v>
          </cell>
          <cell r="D230">
            <v>1</v>
          </cell>
          <cell r="E230">
            <v>36161</v>
          </cell>
          <cell r="F230">
            <v>17631</v>
          </cell>
        </row>
        <row r="231">
          <cell r="B231">
            <v>3</v>
          </cell>
          <cell r="C231" t="str">
            <v>EUR</v>
          </cell>
          <cell r="D231">
            <v>1</v>
          </cell>
          <cell r="E231">
            <v>36161</v>
          </cell>
          <cell r="F231">
            <v>6820</v>
          </cell>
        </row>
        <row r="232">
          <cell r="B232">
            <v>3</v>
          </cell>
          <cell r="C232" t="str">
            <v>EUR</v>
          </cell>
          <cell r="D232">
            <v>1</v>
          </cell>
          <cell r="E232">
            <v>36161</v>
          </cell>
          <cell r="F232">
            <v>13362</v>
          </cell>
        </row>
        <row r="233">
          <cell r="B233">
            <v>3</v>
          </cell>
          <cell r="C233" t="str">
            <v>EUR</v>
          </cell>
          <cell r="D233">
            <v>1</v>
          </cell>
          <cell r="E233">
            <v>36161</v>
          </cell>
          <cell r="F233">
            <v>51506</v>
          </cell>
        </row>
        <row r="234">
          <cell r="B234">
            <v>3</v>
          </cell>
          <cell r="C234" t="str">
            <v>EUR</v>
          </cell>
          <cell r="D234">
            <v>1</v>
          </cell>
          <cell r="E234">
            <v>36161</v>
          </cell>
          <cell r="F234">
            <v>359</v>
          </cell>
        </row>
        <row r="235">
          <cell r="B235">
            <v>3</v>
          </cell>
          <cell r="C235" t="str">
            <v>EUR</v>
          </cell>
          <cell r="D235">
            <v>1</v>
          </cell>
          <cell r="E235">
            <v>36161</v>
          </cell>
          <cell r="F235">
            <v>6270</v>
          </cell>
        </row>
        <row r="236">
          <cell r="B236">
            <v>3</v>
          </cell>
          <cell r="C236" t="str">
            <v>EUR</v>
          </cell>
          <cell r="D236">
            <v>1</v>
          </cell>
          <cell r="E236">
            <v>36161</v>
          </cell>
          <cell r="F236">
            <v>261</v>
          </cell>
        </row>
        <row r="237">
          <cell r="B237">
            <v>3</v>
          </cell>
          <cell r="C237" t="str">
            <v>EUR</v>
          </cell>
          <cell r="D237">
            <v>1</v>
          </cell>
          <cell r="E237">
            <v>36161</v>
          </cell>
          <cell r="F237">
            <v>845</v>
          </cell>
        </row>
        <row r="238">
          <cell r="B238">
            <v>3</v>
          </cell>
          <cell r="C238" t="str">
            <v>EUR</v>
          </cell>
          <cell r="D238">
            <v>1</v>
          </cell>
          <cell r="E238">
            <v>36161</v>
          </cell>
          <cell r="F238">
            <v>6231</v>
          </cell>
        </row>
        <row r="239">
          <cell r="B239">
            <v>3</v>
          </cell>
          <cell r="C239" t="str">
            <v>EUR</v>
          </cell>
          <cell r="D239">
            <v>1</v>
          </cell>
          <cell r="E239">
            <v>36161</v>
          </cell>
          <cell r="F239">
            <v>6238</v>
          </cell>
        </row>
        <row r="240">
          <cell r="B240">
            <v>3</v>
          </cell>
          <cell r="C240" t="str">
            <v>EUR</v>
          </cell>
          <cell r="D240">
            <v>1</v>
          </cell>
          <cell r="E240">
            <v>36161</v>
          </cell>
          <cell r="F240">
            <v>7767</v>
          </cell>
        </row>
        <row r="241">
          <cell r="B241">
            <v>3</v>
          </cell>
          <cell r="C241" t="str">
            <v>EUR</v>
          </cell>
          <cell r="D241">
            <v>1</v>
          </cell>
          <cell r="E241">
            <v>36161</v>
          </cell>
          <cell r="F241">
            <v>12686</v>
          </cell>
        </row>
        <row r="242">
          <cell r="B242">
            <v>3</v>
          </cell>
          <cell r="C242" t="str">
            <v>EUR</v>
          </cell>
          <cell r="D242">
            <v>1</v>
          </cell>
          <cell r="E242">
            <v>36161</v>
          </cell>
          <cell r="F242">
            <v>20505</v>
          </cell>
        </row>
        <row r="243">
          <cell r="B243">
            <v>3</v>
          </cell>
          <cell r="C243" t="str">
            <v>EUR</v>
          </cell>
          <cell r="D243">
            <v>1</v>
          </cell>
          <cell r="E243">
            <v>36161</v>
          </cell>
          <cell r="F243">
            <v>26946</v>
          </cell>
        </row>
        <row r="244">
          <cell r="B244">
            <v>3</v>
          </cell>
          <cell r="C244" t="str">
            <v>EUR</v>
          </cell>
          <cell r="D244">
            <v>1</v>
          </cell>
          <cell r="E244">
            <v>36161</v>
          </cell>
          <cell r="F244">
            <v>37525</v>
          </cell>
        </row>
        <row r="245">
          <cell r="B245">
            <v>3</v>
          </cell>
          <cell r="C245" t="str">
            <v>EUR</v>
          </cell>
          <cell r="D245">
            <v>1</v>
          </cell>
          <cell r="E245">
            <v>36161</v>
          </cell>
          <cell r="F245">
            <v>54824</v>
          </cell>
        </row>
        <row r="246">
          <cell r="B246">
            <v>4</v>
          </cell>
          <cell r="C246" t="str">
            <v>EUR</v>
          </cell>
          <cell r="D246">
            <v>1</v>
          </cell>
          <cell r="E246">
            <v>36161</v>
          </cell>
          <cell r="F246">
            <v>190</v>
          </cell>
        </row>
        <row r="247">
          <cell r="B247">
            <v>4</v>
          </cell>
          <cell r="C247" t="str">
            <v>EUR</v>
          </cell>
          <cell r="D247">
            <v>1</v>
          </cell>
          <cell r="E247">
            <v>36161</v>
          </cell>
          <cell r="F247">
            <v>41464</v>
          </cell>
        </row>
        <row r="248">
          <cell r="B248">
            <v>4</v>
          </cell>
          <cell r="C248" t="str">
            <v>EUR</v>
          </cell>
          <cell r="D248">
            <v>1</v>
          </cell>
          <cell r="E248">
            <v>36161</v>
          </cell>
          <cell r="F248">
            <v>5083</v>
          </cell>
        </row>
        <row r="249">
          <cell r="B249">
            <v>4</v>
          </cell>
          <cell r="C249" t="str">
            <v>EUR</v>
          </cell>
          <cell r="D249">
            <v>1</v>
          </cell>
          <cell r="E249">
            <v>36161</v>
          </cell>
          <cell r="F249">
            <v>17631</v>
          </cell>
        </row>
        <row r="250">
          <cell r="B250">
            <v>4</v>
          </cell>
          <cell r="C250" t="str">
            <v>EUR</v>
          </cell>
          <cell r="D250">
            <v>1</v>
          </cell>
          <cell r="E250">
            <v>36161</v>
          </cell>
          <cell r="F250">
            <v>6820</v>
          </cell>
        </row>
        <row r="251">
          <cell r="B251">
            <v>4</v>
          </cell>
          <cell r="C251" t="str">
            <v>EUR</v>
          </cell>
          <cell r="D251">
            <v>1</v>
          </cell>
          <cell r="E251">
            <v>36161</v>
          </cell>
          <cell r="F251">
            <v>13362</v>
          </cell>
        </row>
        <row r="252">
          <cell r="B252">
            <v>4</v>
          </cell>
          <cell r="C252" t="str">
            <v>EUR</v>
          </cell>
          <cell r="D252">
            <v>1</v>
          </cell>
          <cell r="E252">
            <v>36161</v>
          </cell>
          <cell r="F252">
            <v>51506</v>
          </cell>
        </row>
        <row r="253">
          <cell r="B253">
            <v>4</v>
          </cell>
          <cell r="C253" t="str">
            <v>EUR</v>
          </cell>
          <cell r="D253">
            <v>1</v>
          </cell>
          <cell r="E253">
            <v>36161</v>
          </cell>
          <cell r="F253">
            <v>359</v>
          </cell>
        </row>
        <row r="254">
          <cell r="B254">
            <v>4</v>
          </cell>
          <cell r="C254" t="str">
            <v>EUR</v>
          </cell>
          <cell r="D254">
            <v>1</v>
          </cell>
          <cell r="E254">
            <v>36161</v>
          </cell>
          <cell r="F254">
            <v>6270</v>
          </cell>
        </row>
        <row r="255">
          <cell r="B255">
            <v>4</v>
          </cell>
          <cell r="C255" t="str">
            <v>EUR</v>
          </cell>
          <cell r="D255">
            <v>1</v>
          </cell>
          <cell r="E255">
            <v>36161</v>
          </cell>
          <cell r="F255">
            <v>261</v>
          </cell>
        </row>
        <row r="256">
          <cell r="B256">
            <v>4</v>
          </cell>
          <cell r="C256" t="str">
            <v>EUR</v>
          </cell>
          <cell r="D256">
            <v>1</v>
          </cell>
          <cell r="E256">
            <v>36161</v>
          </cell>
          <cell r="F256">
            <v>845</v>
          </cell>
        </row>
        <row r="257">
          <cell r="B257">
            <v>4</v>
          </cell>
          <cell r="C257" t="str">
            <v>EUR</v>
          </cell>
          <cell r="D257">
            <v>1</v>
          </cell>
          <cell r="E257">
            <v>36161</v>
          </cell>
          <cell r="F257">
            <v>6231</v>
          </cell>
        </row>
        <row r="258">
          <cell r="B258">
            <v>4</v>
          </cell>
          <cell r="C258" t="str">
            <v>USD</v>
          </cell>
          <cell r="D258">
            <v>0.98340000000000005</v>
          </cell>
          <cell r="E258">
            <v>37543</v>
          </cell>
          <cell r="F258">
            <v>6231</v>
          </cell>
        </row>
        <row r="259">
          <cell r="B259">
            <v>4</v>
          </cell>
          <cell r="C259" t="str">
            <v>EUR</v>
          </cell>
          <cell r="D259">
            <v>1</v>
          </cell>
          <cell r="E259">
            <v>36161</v>
          </cell>
          <cell r="F259">
            <v>6238</v>
          </cell>
        </row>
        <row r="260">
          <cell r="B260">
            <v>4</v>
          </cell>
          <cell r="C260" t="str">
            <v>EUR</v>
          </cell>
          <cell r="D260">
            <v>1</v>
          </cell>
          <cell r="E260">
            <v>36161</v>
          </cell>
          <cell r="F260">
            <v>7767</v>
          </cell>
        </row>
        <row r="261">
          <cell r="B261">
            <v>4</v>
          </cell>
          <cell r="C261" t="str">
            <v>EUR</v>
          </cell>
          <cell r="D261">
            <v>1</v>
          </cell>
          <cell r="E261">
            <v>36161</v>
          </cell>
          <cell r="F261">
            <v>12686</v>
          </cell>
        </row>
        <row r="262">
          <cell r="B262">
            <v>4</v>
          </cell>
          <cell r="C262" t="str">
            <v>EUR</v>
          </cell>
          <cell r="D262">
            <v>1</v>
          </cell>
          <cell r="E262">
            <v>36161</v>
          </cell>
          <cell r="F262">
            <v>20505</v>
          </cell>
        </row>
        <row r="263">
          <cell r="B263">
            <v>4</v>
          </cell>
          <cell r="C263" t="str">
            <v>EUR</v>
          </cell>
          <cell r="D263">
            <v>1</v>
          </cell>
          <cell r="E263">
            <v>36161</v>
          </cell>
          <cell r="F263">
            <v>26946</v>
          </cell>
        </row>
        <row r="264">
          <cell r="B264">
            <v>4</v>
          </cell>
          <cell r="C264" t="str">
            <v>EUR</v>
          </cell>
          <cell r="D264">
            <v>1</v>
          </cell>
          <cell r="E264">
            <v>36161</v>
          </cell>
          <cell r="F264">
            <v>37525</v>
          </cell>
        </row>
        <row r="265">
          <cell r="B265">
            <v>4</v>
          </cell>
          <cell r="C265" t="str">
            <v>EUR</v>
          </cell>
          <cell r="D265">
            <v>1</v>
          </cell>
          <cell r="E265">
            <v>36161</v>
          </cell>
          <cell r="F265">
            <v>54824</v>
          </cell>
        </row>
        <row r="266">
          <cell r="B266">
            <v>5</v>
          </cell>
          <cell r="C266" t="str">
            <v>EUR</v>
          </cell>
          <cell r="D266">
            <v>1</v>
          </cell>
          <cell r="E266">
            <v>36161</v>
          </cell>
          <cell r="F266">
            <v>190</v>
          </cell>
        </row>
        <row r="267">
          <cell r="B267">
            <v>5</v>
          </cell>
          <cell r="C267" t="str">
            <v>EUR</v>
          </cell>
          <cell r="D267">
            <v>1</v>
          </cell>
          <cell r="E267">
            <v>36161</v>
          </cell>
          <cell r="F267">
            <v>41464</v>
          </cell>
        </row>
        <row r="268">
          <cell r="B268">
            <v>5</v>
          </cell>
          <cell r="C268" t="str">
            <v>EUR</v>
          </cell>
          <cell r="D268">
            <v>1</v>
          </cell>
          <cell r="E268">
            <v>36161</v>
          </cell>
          <cell r="F268">
            <v>5083</v>
          </cell>
        </row>
        <row r="269">
          <cell r="B269">
            <v>5</v>
          </cell>
          <cell r="C269" t="str">
            <v>EUR</v>
          </cell>
          <cell r="D269">
            <v>1</v>
          </cell>
          <cell r="E269">
            <v>36161</v>
          </cell>
          <cell r="F269">
            <v>17631</v>
          </cell>
        </row>
        <row r="270">
          <cell r="B270">
            <v>5</v>
          </cell>
          <cell r="C270" t="str">
            <v>EUR</v>
          </cell>
          <cell r="D270">
            <v>1</v>
          </cell>
          <cell r="E270">
            <v>36161</v>
          </cell>
          <cell r="F270">
            <v>6820</v>
          </cell>
        </row>
        <row r="271">
          <cell r="B271">
            <v>5</v>
          </cell>
          <cell r="C271" t="str">
            <v>EUR</v>
          </cell>
          <cell r="D271">
            <v>1</v>
          </cell>
          <cell r="E271">
            <v>36161</v>
          </cell>
          <cell r="F271">
            <v>13362</v>
          </cell>
        </row>
        <row r="272">
          <cell r="B272">
            <v>5</v>
          </cell>
          <cell r="C272" t="str">
            <v>EUR</v>
          </cell>
          <cell r="D272">
            <v>1</v>
          </cell>
          <cell r="E272">
            <v>36161</v>
          </cell>
          <cell r="F272">
            <v>51506</v>
          </cell>
        </row>
        <row r="273">
          <cell r="B273">
            <v>5</v>
          </cell>
          <cell r="C273" t="str">
            <v>EUR</v>
          </cell>
          <cell r="D273">
            <v>1</v>
          </cell>
          <cell r="E273">
            <v>36161</v>
          </cell>
          <cell r="F273">
            <v>359</v>
          </cell>
        </row>
        <row r="274">
          <cell r="B274">
            <v>5</v>
          </cell>
          <cell r="C274" t="str">
            <v>EUR</v>
          </cell>
          <cell r="D274">
            <v>1</v>
          </cell>
          <cell r="E274">
            <v>36161</v>
          </cell>
          <cell r="F274">
            <v>6270</v>
          </cell>
        </row>
        <row r="275">
          <cell r="B275">
            <v>5</v>
          </cell>
          <cell r="C275" t="str">
            <v>EUR</v>
          </cell>
          <cell r="D275">
            <v>1</v>
          </cell>
          <cell r="E275">
            <v>36161</v>
          </cell>
          <cell r="F275">
            <v>261</v>
          </cell>
        </row>
        <row r="276">
          <cell r="B276">
            <v>5</v>
          </cell>
          <cell r="C276" t="str">
            <v>EUR</v>
          </cell>
          <cell r="D276">
            <v>1</v>
          </cell>
          <cell r="E276">
            <v>36161</v>
          </cell>
          <cell r="F276">
            <v>845</v>
          </cell>
        </row>
        <row r="277">
          <cell r="B277">
            <v>5</v>
          </cell>
          <cell r="C277" t="str">
            <v>EUR</v>
          </cell>
          <cell r="D277">
            <v>1</v>
          </cell>
          <cell r="E277">
            <v>36161</v>
          </cell>
          <cell r="F277">
            <v>6231</v>
          </cell>
        </row>
        <row r="278">
          <cell r="B278">
            <v>5</v>
          </cell>
          <cell r="C278" t="str">
            <v>EUR</v>
          </cell>
          <cell r="D278">
            <v>1</v>
          </cell>
          <cell r="E278">
            <v>36161</v>
          </cell>
          <cell r="F278">
            <v>6238</v>
          </cell>
        </row>
        <row r="279">
          <cell r="B279">
            <v>5</v>
          </cell>
          <cell r="C279" t="str">
            <v>EUR</v>
          </cell>
          <cell r="D279">
            <v>1</v>
          </cell>
          <cell r="E279">
            <v>36161</v>
          </cell>
          <cell r="F279">
            <v>7767</v>
          </cell>
        </row>
        <row r="280">
          <cell r="B280">
            <v>5</v>
          </cell>
          <cell r="C280" t="str">
            <v>EUR</v>
          </cell>
          <cell r="D280">
            <v>1</v>
          </cell>
          <cell r="E280">
            <v>36161</v>
          </cell>
          <cell r="F280">
            <v>12686</v>
          </cell>
        </row>
        <row r="281">
          <cell r="B281">
            <v>5</v>
          </cell>
          <cell r="C281" t="str">
            <v>EUR</v>
          </cell>
          <cell r="D281">
            <v>1</v>
          </cell>
          <cell r="E281">
            <v>36161</v>
          </cell>
          <cell r="F281">
            <v>20505</v>
          </cell>
        </row>
        <row r="282">
          <cell r="B282">
            <v>5</v>
          </cell>
          <cell r="C282" t="str">
            <v>EUR</v>
          </cell>
          <cell r="D282">
            <v>1</v>
          </cell>
          <cell r="E282">
            <v>36161</v>
          </cell>
          <cell r="F282">
            <v>26946</v>
          </cell>
        </row>
        <row r="283">
          <cell r="B283">
            <v>5</v>
          </cell>
          <cell r="C283" t="str">
            <v>EUR</v>
          </cell>
          <cell r="D283">
            <v>1</v>
          </cell>
          <cell r="E283">
            <v>36161</v>
          </cell>
          <cell r="F283">
            <v>37525</v>
          </cell>
        </row>
        <row r="284">
          <cell r="B284">
            <v>5</v>
          </cell>
          <cell r="C284" t="str">
            <v>EUR</v>
          </cell>
          <cell r="D284">
            <v>1</v>
          </cell>
          <cell r="E284">
            <v>36161</v>
          </cell>
          <cell r="F284">
            <v>54824</v>
          </cell>
        </row>
        <row r="288">
          <cell r="B288" t="str">
            <v>NUMBER</v>
          </cell>
          <cell r="C288" t="str">
            <v>NUMBER</v>
          </cell>
          <cell r="D288" t="str">
            <v>VARCHAR2</v>
          </cell>
          <cell r="E288" t="str">
            <v>NUMBER</v>
          </cell>
          <cell r="F288" t="str">
            <v>DATE</v>
          </cell>
        </row>
        <row r="289">
          <cell r="B289">
            <v>5</v>
          </cell>
        </row>
        <row r="290">
          <cell r="B290">
            <v>1</v>
          </cell>
          <cell r="C290">
            <v>190</v>
          </cell>
          <cell r="D290" t="str">
            <v>EUR</v>
          </cell>
          <cell r="E290">
            <v>1</v>
          </cell>
          <cell r="F290">
            <v>36161</v>
          </cell>
        </row>
        <row r="291">
          <cell r="B291">
            <v>1</v>
          </cell>
          <cell r="C291">
            <v>261</v>
          </cell>
          <cell r="D291" t="str">
            <v>EUR</v>
          </cell>
          <cell r="E291">
            <v>1</v>
          </cell>
          <cell r="F291">
            <v>36161</v>
          </cell>
        </row>
        <row r="292">
          <cell r="B292">
            <v>1</v>
          </cell>
          <cell r="C292">
            <v>359</v>
          </cell>
          <cell r="D292" t="str">
            <v>EUR</v>
          </cell>
          <cell r="E292">
            <v>1</v>
          </cell>
          <cell r="F292">
            <v>36161</v>
          </cell>
        </row>
        <row r="293">
          <cell r="B293">
            <v>1</v>
          </cell>
          <cell r="C293">
            <v>845</v>
          </cell>
          <cell r="D293" t="str">
            <v>EUR</v>
          </cell>
          <cell r="E293">
            <v>1</v>
          </cell>
          <cell r="F293">
            <v>36161</v>
          </cell>
        </row>
        <row r="294">
          <cell r="B294">
            <v>1</v>
          </cell>
          <cell r="C294">
            <v>5083</v>
          </cell>
          <cell r="D294" t="str">
            <v>EUR</v>
          </cell>
          <cell r="E294">
            <v>1</v>
          </cell>
          <cell r="F294">
            <v>36161</v>
          </cell>
        </row>
        <row r="295">
          <cell r="B295">
            <v>1</v>
          </cell>
          <cell r="C295">
            <v>6231</v>
          </cell>
          <cell r="D295" t="str">
            <v>EUR</v>
          </cell>
          <cell r="E295">
            <v>1</v>
          </cell>
          <cell r="F295">
            <v>36161</v>
          </cell>
        </row>
        <row r="296">
          <cell r="B296">
            <v>1</v>
          </cell>
          <cell r="C296">
            <v>6238</v>
          </cell>
          <cell r="D296" t="str">
            <v>EUR</v>
          </cell>
          <cell r="E296">
            <v>1</v>
          </cell>
          <cell r="F296">
            <v>36161</v>
          </cell>
        </row>
        <row r="297">
          <cell r="B297">
            <v>1</v>
          </cell>
          <cell r="C297">
            <v>6270</v>
          </cell>
          <cell r="D297" t="str">
            <v>EUR</v>
          </cell>
          <cell r="E297">
            <v>1</v>
          </cell>
          <cell r="F297">
            <v>36161</v>
          </cell>
        </row>
        <row r="298">
          <cell r="B298">
            <v>1</v>
          </cell>
          <cell r="C298">
            <v>6820</v>
          </cell>
          <cell r="D298" t="str">
            <v>EUR</v>
          </cell>
          <cell r="E298">
            <v>1</v>
          </cell>
          <cell r="F298">
            <v>36161</v>
          </cell>
        </row>
        <row r="299">
          <cell r="B299">
            <v>1</v>
          </cell>
          <cell r="C299">
            <v>7767</v>
          </cell>
          <cell r="D299" t="str">
            <v>EUR</v>
          </cell>
          <cell r="E299">
            <v>1</v>
          </cell>
          <cell r="F299">
            <v>36161</v>
          </cell>
        </row>
        <row r="300">
          <cell r="B300">
            <v>1</v>
          </cell>
          <cell r="C300">
            <v>12686</v>
          </cell>
          <cell r="D300" t="str">
            <v>EUR</v>
          </cell>
          <cell r="E300">
            <v>1</v>
          </cell>
          <cell r="F300">
            <v>36161</v>
          </cell>
        </row>
        <row r="301">
          <cell r="B301">
            <v>1</v>
          </cell>
          <cell r="C301">
            <v>13362</v>
          </cell>
          <cell r="D301" t="str">
            <v>EUR</v>
          </cell>
          <cell r="E301">
            <v>1</v>
          </cell>
          <cell r="F301">
            <v>36161</v>
          </cell>
        </row>
        <row r="302">
          <cell r="B302">
            <v>1</v>
          </cell>
          <cell r="C302">
            <v>17631</v>
          </cell>
          <cell r="D302" t="str">
            <v>EUR</v>
          </cell>
          <cell r="E302">
            <v>1</v>
          </cell>
          <cell r="F302">
            <v>36161</v>
          </cell>
        </row>
        <row r="303">
          <cell r="B303">
            <v>1</v>
          </cell>
          <cell r="C303">
            <v>20505</v>
          </cell>
          <cell r="D303" t="str">
            <v>EUR</v>
          </cell>
          <cell r="E303">
            <v>1</v>
          </cell>
          <cell r="F303">
            <v>36161</v>
          </cell>
        </row>
        <row r="304">
          <cell r="B304">
            <v>1</v>
          </cell>
          <cell r="C304">
            <v>26946</v>
          </cell>
          <cell r="D304" t="str">
            <v>EUR</v>
          </cell>
          <cell r="E304">
            <v>1</v>
          </cell>
          <cell r="F304">
            <v>36161</v>
          </cell>
        </row>
        <row r="305">
          <cell r="B305">
            <v>1</v>
          </cell>
          <cell r="C305">
            <v>37525</v>
          </cell>
          <cell r="D305" t="str">
            <v>EUR</v>
          </cell>
          <cell r="E305">
            <v>1</v>
          </cell>
          <cell r="F305">
            <v>36161</v>
          </cell>
        </row>
        <row r="306">
          <cell r="B306">
            <v>1</v>
          </cell>
          <cell r="C306">
            <v>41464</v>
          </cell>
          <cell r="D306" t="str">
            <v>EUR</v>
          </cell>
          <cell r="E306">
            <v>1</v>
          </cell>
          <cell r="F306">
            <v>36161</v>
          </cell>
        </row>
        <row r="307">
          <cell r="B307">
            <v>1</v>
          </cell>
          <cell r="C307">
            <v>51506</v>
          </cell>
          <cell r="D307" t="str">
            <v>EUR</v>
          </cell>
          <cell r="E307">
            <v>1</v>
          </cell>
          <cell r="F307">
            <v>36161</v>
          </cell>
        </row>
        <row r="308">
          <cell r="B308">
            <v>1</v>
          </cell>
          <cell r="C308">
            <v>54824</v>
          </cell>
          <cell r="D308" t="str">
            <v>EUR</v>
          </cell>
          <cell r="E308">
            <v>1</v>
          </cell>
          <cell r="F308">
            <v>36161</v>
          </cell>
        </row>
        <row r="309">
          <cell r="B309">
            <v>2</v>
          </cell>
          <cell r="C309">
            <v>190</v>
          </cell>
          <cell r="D309" t="str">
            <v>EUR</v>
          </cell>
          <cell r="E309">
            <v>1</v>
          </cell>
          <cell r="F309">
            <v>36161</v>
          </cell>
        </row>
        <row r="310">
          <cell r="B310">
            <v>2</v>
          </cell>
          <cell r="C310">
            <v>261</v>
          </cell>
          <cell r="D310" t="str">
            <v>EUR</v>
          </cell>
          <cell r="E310">
            <v>1</v>
          </cell>
          <cell r="F310">
            <v>36161</v>
          </cell>
        </row>
        <row r="311">
          <cell r="B311">
            <v>2</v>
          </cell>
          <cell r="C311">
            <v>359</v>
          </cell>
          <cell r="D311" t="str">
            <v>EUR</v>
          </cell>
          <cell r="E311">
            <v>1</v>
          </cell>
          <cell r="F311">
            <v>36161</v>
          </cell>
        </row>
        <row r="312">
          <cell r="B312">
            <v>2</v>
          </cell>
          <cell r="C312">
            <v>845</v>
          </cell>
          <cell r="D312" t="str">
            <v>EUR</v>
          </cell>
          <cell r="E312">
            <v>1</v>
          </cell>
          <cell r="F312">
            <v>36161</v>
          </cell>
        </row>
        <row r="313">
          <cell r="B313">
            <v>2</v>
          </cell>
          <cell r="C313">
            <v>5083</v>
          </cell>
          <cell r="D313" t="str">
            <v>EUR</v>
          </cell>
          <cell r="E313">
            <v>1</v>
          </cell>
          <cell r="F313">
            <v>36161</v>
          </cell>
        </row>
        <row r="314">
          <cell r="B314">
            <v>2</v>
          </cell>
          <cell r="C314">
            <v>6231</v>
          </cell>
          <cell r="D314" t="str">
            <v>EUR</v>
          </cell>
          <cell r="E314">
            <v>1</v>
          </cell>
          <cell r="F314">
            <v>36161</v>
          </cell>
        </row>
        <row r="315">
          <cell r="B315">
            <v>2</v>
          </cell>
          <cell r="C315">
            <v>6238</v>
          </cell>
          <cell r="D315" t="str">
            <v>EUR</v>
          </cell>
          <cell r="E315">
            <v>1</v>
          </cell>
          <cell r="F315">
            <v>36161</v>
          </cell>
        </row>
        <row r="316">
          <cell r="B316">
            <v>2</v>
          </cell>
          <cell r="C316">
            <v>6270</v>
          </cell>
          <cell r="D316" t="str">
            <v>EUR</v>
          </cell>
          <cell r="E316">
            <v>1</v>
          </cell>
          <cell r="F316">
            <v>36161</v>
          </cell>
        </row>
        <row r="317">
          <cell r="B317">
            <v>2</v>
          </cell>
          <cell r="C317">
            <v>6820</v>
          </cell>
          <cell r="D317" t="str">
            <v>EUR</v>
          </cell>
          <cell r="E317">
            <v>1</v>
          </cell>
          <cell r="F317">
            <v>36161</v>
          </cell>
        </row>
        <row r="318">
          <cell r="B318">
            <v>2</v>
          </cell>
          <cell r="C318">
            <v>7767</v>
          </cell>
          <cell r="D318" t="str">
            <v>EUR</v>
          </cell>
          <cell r="E318">
            <v>1</v>
          </cell>
          <cell r="F318">
            <v>36161</v>
          </cell>
        </row>
        <row r="319">
          <cell r="B319">
            <v>2</v>
          </cell>
          <cell r="C319">
            <v>12686</v>
          </cell>
          <cell r="D319" t="str">
            <v>EUR</v>
          </cell>
          <cell r="E319">
            <v>1</v>
          </cell>
          <cell r="F319">
            <v>36161</v>
          </cell>
        </row>
        <row r="320">
          <cell r="B320">
            <v>2</v>
          </cell>
          <cell r="C320">
            <v>13362</v>
          </cell>
          <cell r="D320" t="str">
            <v>EUR</v>
          </cell>
          <cell r="E320">
            <v>1</v>
          </cell>
          <cell r="F320">
            <v>36161</v>
          </cell>
        </row>
        <row r="321">
          <cell r="B321">
            <v>2</v>
          </cell>
          <cell r="C321">
            <v>17631</v>
          </cell>
          <cell r="D321" t="str">
            <v>EUR</v>
          </cell>
          <cell r="E321">
            <v>1</v>
          </cell>
          <cell r="F321">
            <v>36161</v>
          </cell>
        </row>
        <row r="322">
          <cell r="B322">
            <v>2</v>
          </cell>
          <cell r="C322">
            <v>20505</v>
          </cell>
          <cell r="D322" t="str">
            <v>EUR</v>
          </cell>
          <cell r="E322">
            <v>1</v>
          </cell>
          <cell r="F322">
            <v>36161</v>
          </cell>
        </row>
        <row r="323">
          <cell r="B323">
            <v>2</v>
          </cell>
          <cell r="C323">
            <v>26946</v>
          </cell>
          <cell r="D323" t="str">
            <v>EUR</v>
          </cell>
          <cell r="E323">
            <v>1</v>
          </cell>
          <cell r="F323">
            <v>36161</v>
          </cell>
        </row>
        <row r="324">
          <cell r="B324">
            <v>2</v>
          </cell>
          <cell r="C324">
            <v>37525</v>
          </cell>
          <cell r="D324" t="str">
            <v>EUR</v>
          </cell>
          <cell r="E324">
            <v>1</v>
          </cell>
          <cell r="F324">
            <v>36161</v>
          </cell>
        </row>
        <row r="325">
          <cell r="B325">
            <v>2</v>
          </cell>
          <cell r="C325">
            <v>41464</v>
          </cell>
          <cell r="D325" t="str">
            <v>EUR</v>
          </cell>
          <cell r="E325">
            <v>1</v>
          </cell>
          <cell r="F325">
            <v>36161</v>
          </cell>
        </row>
        <row r="326">
          <cell r="B326">
            <v>2</v>
          </cell>
          <cell r="C326">
            <v>51506</v>
          </cell>
          <cell r="D326" t="str">
            <v>EUR</v>
          </cell>
          <cell r="E326">
            <v>1</v>
          </cell>
          <cell r="F326">
            <v>36161</v>
          </cell>
        </row>
        <row r="327">
          <cell r="B327">
            <v>2</v>
          </cell>
          <cell r="C327">
            <v>54824</v>
          </cell>
          <cell r="D327" t="str">
            <v>EUR</v>
          </cell>
          <cell r="E327">
            <v>1</v>
          </cell>
          <cell r="F327">
            <v>36161</v>
          </cell>
        </row>
        <row r="328">
          <cell r="B328">
            <v>3</v>
          </cell>
          <cell r="C328">
            <v>190</v>
          </cell>
          <cell r="D328" t="str">
            <v>EUR</v>
          </cell>
          <cell r="E328">
            <v>1</v>
          </cell>
          <cell r="F328">
            <v>36161</v>
          </cell>
        </row>
        <row r="329">
          <cell r="B329">
            <v>3</v>
          </cell>
          <cell r="C329">
            <v>261</v>
          </cell>
          <cell r="D329" t="str">
            <v>EUR</v>
          </cell>
          <cell r="E329">
            <v>1</v>
          </cell>
          <cell r="F329">
            <v>36161</v>
          </cell>
        </row>
        <row r="330">
          <cell r="B330">
            <v>3</v>
          </cell>
          <cell r="C330">
            <v>359</v>
          </cell>
          <cell r="D330" t="str">
            <v>EUR</v>
          </cell>
          <cell r="E330">
            <v>1</v>
          </cell>
          <cell r="F330">
            <v>36161</v>
          </cell>
        </row>
        <row r="331">
          <cell r="B331">
            <v>3</v>
          </cell>
          <cell r="C331">
            <v>845</v>
          </cell>
          <cell r="D331" t="str">
            <v>EUR</v>
          </cell>
          <cell r="E331">
            <v>1</v>
          </cell>
          <cell r="F331">
            <v>36161</v>
          </cell>
        </row>
        <row r="332">
          <cell r="B332">
            <v>3</v>
          </cell>
          <cell r="C332">
            <v>5083</v>
          </cell>
          <cell r="D332" t="str">
            <v>EUR</v>
          </cell>
          <cell r="E332">
            <v>1</v>
          </cell>
          <cell r="F332">
            <v>36161</v>
          </cell>
        </row>
        <row r="333">
          <cell r="B333">
            <v>3</v>
          </cell>
          <cell r="C333">
            <v>6231</v>
          </cell>
          <cell r="D333" t="str">
            <v>EUR</v>
          </cell>
          <cell r="E333">
            <v>1</v>
          </cell>
          <cell r="F333">
            <v>36161</v>
          </cell>
        </row>
        <row r="334">
          <cell r="B334">
            <v>3</v>
          </cell>
          <cell r="C334">
            <v>6238</v>
          </cell>
          <cell r="D334" t="str">
            <v>EUR</v>
          </cell>
          <cell r="E334">
            <v>1</v>
          </cell>
          <cell r="F334">
            <v>36161</v>
          </cell>
        </row>
        <row r="335">
          <cell r="B335">
            <v>3</v>
          </cell>
          <cell r="C335">
            <v>6270</v>
          </cell>
          <cell r="D335" t="str">
            <v>EUR</v>
          </cell>
          <cell r="E335">
            <v>1</v>
          </cell>
          <cell r="F335">
            <v>36161</v>
          </cell>
        </row>
        <row r="336">
          <cell r="B336">
            <v>3</v>
          </cell>
          <cell r="C336">
            <v>6820</v>
          </cell>
          <cell r="D336" t="str">
            <v>EUR</v>
          </cell>
          <cell r="E336">
            <v>1</v>
          </cell>
          <cell r="F336">
            <v>36161</v>
          </cell>
        </row>
        <row r="337">
          <cell r="B337">
            <v>3</v>
          </cell>
          <cell r="C337">
            <v>7767</v>
          </cell>
          <cell r="D337" t="str">
            <v>EUR</v>
          </cell>
          <cell r="E337">
            <v>1</v>
          </cell>
          <cell r="F337">
            <v>36161</v>
          </cell>
        </row>
        <row r="338">
          <cell r="B338">
            <v>3</v>
          </cell>
          <cell r="C338">
            <v>12686</v>
          </cell>
          <cell r="D338" t="str">
            <v>EUR</v>
          </cell>
          <cell r="E338">
            <v>1</v>
          </cell>
          <cell r="F338">
            <v>36161</v>
          </cell>
        </row>
        <row r="339">
          <cell r="B339">
            <v>3</v>
          </cell>
          <cell r="C339">
            <v>13362</v>
          </cell>
          <cell r="D339" t="str">
            <v>EUR</v>
          </cell>
          <cell r="E339">
            <v>1</v>
          </cell>
          <cell r="F339">
            <v>36161</v>
          </cell>
        </row>
        <row r="340">
          <cell r="B340">
            <v>3</v>
          </cell>
          <cell r="C340">
            <v>17631</v>
          </cell>
          <cell r="D340" t="str">
            <v>EUR</v>
          </cell>
          <cell r="E340">
            <v>1</v>
          </cell>
          <cell r="F340">
            <v>36161</v>
          </cell>
        </row>
        <row r="341">
          <cell r="B341">
            <v>3</v>
          </cell>
          <cell r="C341">
            <v>20505</v>
          </cell>
          <cell r="D341" t="str">
            <v>EUR</v>
          </cell>
          <cell r="E341">
            <v>1</v>
          </cell>
          <cell r="F341">
            <v>36161</v>
          </cell>
        </row>
        <row r="342">
          <cell r="B342">
            <v>3</v>
          </cell>
          <cell r="C342">
            <v>26946</v>
          </cell>
          <cell r="D342" t="str">
            <v>EUR</v>
          </cell>
          <cell r="E342">
            <v>1</v>
          </cell>
          <cell r="F342">
            <v>36161</v>
          </cell>
        </row>
        <row r="343">
          <cell r="B343">
            <v>3</v>
          </cell>
          <cell r="C343">
            <v>37525</v>
          </cell>
          <cell r="D343" t="str">
            <v>EUR</v>
          </cell>
          <cell r="E343">
            <v>1</v>
          </cell>
          <cell r="F343">
            <v>36161</v>
          </cell>
        </row>
        <row r="344">
          <cell r="B344">
            <v>3</v>
          </cell>
          <cell r="C344">
            <v>41464</v>
          </cell>
          <cell r="D344" t="str">
            <v>EUR</v>
          </cell>
          <cell r="E344">
            <v>1</v>
          </cell>
          <cell r="F344">
            <v>36161</v>
          </cell>
        </row>
        <row r="345">
          <cell r="B345">
            <v>3</v>
          </cell>
          <cell r="C345">
            <v>51506</v>
          </cell>
          <cell r="D345" t="str">
            <v>EUR</v>
          </cell>
          <cell r="E345">
            <v>1</v>
          </cell>
          <cell r="F345">
            <v>36161</v>
          </cell>
        </row>
        <row r="346">
          <cell r="B346">
            <v>3</v>
          </cell>
          <cell r="C346">
            <v>54824</v>
          </cell>
          <cell r="D346" t="str">
            <v>EUR</v>
          </cell>
          <cell r="E346">
            <v>1</v>
          </cell>
          <cell r="F346">
            <v>36161</v>
          </cell>
        </row>
        <row r="347">
          <cell r="B347">
            <v>4</v>
          </cell>
          <cell r="C347">
            <v>190</v>
          </cell>
          <cell r="D347" t="str">
            <v>EUR</v>
          </cell>
          <cell r="E347">
            <v>1</v>
          </cell>
          <cell r="F347">
            <v>36161</v>
          </cell>
        </row>
        <row r="348">
          <cell r="B348">
            <v>4</v>
          </cell>
          <cell r="C348">
            <v>261</v>
          </cell>
          <cell r="D348" t="str">
            <v>EUR</v>
          </cell>
          <cell r="E348">
            <v>1</v>
          </cell>
          <cell r="F348">
            <v>36161</v>
          </cell>
        </row>
        <row r="349">
          <cell r="B349">
            <v>4</v>
          </cell>
          <cell r="C349">
            <v>359</v>
          </cell>
          <cell r="D349" t="str">
            <v>EUR</v>
          </cell>
          <cell r="E349">
            <v>1</v>
          </cell>
          <cell r="F349">
            <v>36161</v>
          </cell>
        </row>
        <row r="350">
          <cell r="B350">
            <v>4</v>
          </cell>
          <cell r="C350">
            <v>845</v>
          </cell>
          <cell r="D350" t="str">
            <v>EUR</v>
          </cell>
          <cell r="E350">
            <v>1</v>
          </cell>
          <cell r="F350">
            <v>36161</v>
          </cell>
        </row>
        <row r="351">
          <cell r="B351">
            <v>4</v>
          </cell>
          <cell r="C351">
            <v>5083</v>
          </cell>
          <cell r="D351" t="str">
            <v>EUR</v>
          </cell>
          <cell r="E351">
            <v>1</v>
          </cell>
          <cell r="F351">
            <v>36161</v>
          </cell>
        </row>
        <row r="352">
          <cell r="B352">
            <v>4</v>
          </cell>
          <cell r="C352">
            <v>6231</v>
          </cell>
          <cell r="D352" t="str">
            <v>EUR</v>
          </cell>
          <cell r="E352">
            <v>1</v>
          </cell>
          <cell r="F352">
            <v>36161</v>
          </cell>
        </row>
        <row r="353">
          <cell r="B353">
            <v>4</v>
          </cell>
          <cell r="C353">
            <v>6231</v>
          </cell>
          <cell r="D353" t="str">
            <v>USD</v>
          </cell>
          <cell r="E353">
            <v>0.98340000000000005</v>
          </cell>
          <cell r="F353">
            <v>37543</v>
          </cell>
        </row>
        <row r="354">
          <cell r="B354">
            <v>4</v>
          </cell>
          <cell r="C354">
            <v>6238</v>
          </cell>
          <cell r="D354" t="str">
            <v>EUR</v>
          </cell>
          <cell r="E354">
            <v>1</v>
          </cell>
          <cell r="F354">
            <v>36161</v>
          </cell>
        </row>
        <row r="355">
          <cell r="B355">
            <v>4</v>
          </cell>
          <cell r="C355">
            <v>6270</v>
          </cell>
          <cell r="D355" t="str">
            <v>EUR</v>
          </cell>
          <cell r="E355">
            <v>1</v>
          </cell>
          <cell r="F355">
            <v>36161</v>
          </cell>
        </row>
        <row r="356">
          <cell r="B356">
            <v>4</v>
          </cell>
          <cell r="C356">
            <v>6820</v>
          </cell>
          <cell r="D356" t="str">
            <v>EUR</v>
          </cell>
          <cell r="E356">
            <v>1</v>
          </cell>
          <cell r="F356">
            <v>36161</v>
          </cell>
        </row>
        <row r="357">
          <cell r="B357">
            <v>4</v>
          </cell>
          <cell r="C357">
            <v>7767</v>
          </cell>
          <cell r="D357" t="str">
            <v>EUR</v>
          </cell>
          <cell r="E357">
            <v>1</v>
          </cell>
          <cell r="F357">
            <v>36161</v>
          </cell>
        </row>
        <row r="358">
          <cell r="B358">
            <v>4</v>
          </cell>
          <cell r="C358">
            <v>12686</v>
          </cell>
          <cell r="D358" t="str">
            <v>EUR</v>
          </cell>
          <cell r="E358">
            <v>1</v>
          </cell>
          <cell r="F358">
            <v>36161</v>
          </cell>
        </row>
        <row r="359">
          <cell r="B359">
            <v>4</v>
          </cell>
          <cell r="C359">
            <v>13362</v>
          </cell>
          <cell r="D359" t="str">
            <v>EUR</v>
          </cell>
          <cell r="E359">
            <v>1</v>
          </cell>
          <cell r="F359">
            <v>36161</v>
          </cell>
        </row>
        <row r="360">
          <cell r="B360">
            <v>4</v>
          </cell>
          <cell r="C360">
            <v>17631</v>
          </cell>
          <cell r="D360" t="str">
            <v>EUR</v>
          </cell>
          <cell r="E360">
            <v>1</v>
          </cell>
          <cell r="F360">
            <v>36161</v>
          </cell>
        </row>
        <row r="361">
          <cell r="B361">
            <v>4</v>
          </cell>
          <cell r="C361">
            <v>20505</v>
          </cell>
          <cell r="D361" t="str">
            <v>EUR</v>
          </cell>
          <cell r="E361">
            <v>1</v>
          </cell>
          <cell r="F361">
            <v>36161</v>
          </cell>
        </row>
        <row r="362">
          <cell r="B362">
            <v>4</v>
          </cell>
          <cell r="C362">
            <v>26946</v>
          </cell>
          <cell r="D362" t="str">
            <v>EUR</v>
          </cell>
          <cell r="E362">
            <v>1</v>
          </cell>
          <cell r="F362">
            <v>36161</v>
          </cell>
        </row>
        <row r="363">
          <cell r="B363">
            <v>4</v>
          </cell>
          <cell r="C363">
            <v>37525</v>
          </cell>
          <cell r="D363" t="str">
            <v>EUR</v>
          </cell>
          <cell r="E363">
            <v>1</v>
          </cell>
          <cell r="F363">
            <v>36161</v>
          </cell>
        </row>
        <row r="364">
          <cell r="B364">
            <v>4</v>
          </cell>
          <cell r="C364">
            <v>41464</v>
          </cell>
          <cell r="D364" t="str">
            <v>EUR</v>
          </cell>
          <cell r="E364">
            <v>1</v>
          </cell>
          <cell r="F364">
            <v>36161</v>
          </cell>
        </row>
        <row r="365">
          <cell r="B365">
            <v>4</v>
          </cell>
          <cell r="C365">
            <v>51506</v>
          </cell>
          <cell r="D365" t="str">
            <v>EUR</v>
          </cell>
          <cell r="E365">
            <v>1</v>
          </cell>
          <cell r="F365">
            <v>36161</v>
          </cell>
        </row>
        <row r="366">
          <cell r="B366">
            <v>4</v>
          </cell>
          <cell r="C366">
            <v>54824</v>
          </cell>
          <cell r="D366" t="str">
            <v>EUR</v>
          </cell>
          <cell r="E366">
            <v>1</v>
          </cell>
          <cell r="F366">
            <v>36161</v>
          </cell>
        </row>
        <row r="367">
          <cell r="B367">
            <v>5</v>
          </cell>
          <cell r="C367">
            <v>190</v>
          </cell>
          <cell r="D367" t="str">
            <v>EUR</v>
          </cell>
          <cell r="E367">
            <v>1</v>
          </cell>
          <cell r="F367">
            <v>36161</v>
          </cell>
        </row>
        <row r="368">
          <cell r="B368">
            <v>5</v>
          </cell>
          <cell r="C368">
            <v>261</v>
          </cell>
          <cell r="D368" t="str">
            <v>EUR</v>
          </cell>
          <cell r="E368">
            <v>1</v>
          </cell>
          <cell r="F368">
            <v>36161</v>
          </cell>
        </row>
        <row r="369">
          <cell r="B369">
            <v>5</v>
          </cell>
          <cell r="C369">
            <v>359</v>
          </cell>
          <cell r="D369" t="str">
            <v>EUR</v>
          </cell>
          <cell r="E369">
            <v>1</v>
          </cell>
          <cell r="F369">
            <v>36161</v>
          </cell>
        </row>
        <row r="370">
          <cell r="B370">
            <v>5</v>
          </cell>
          <cell r="C370">
            <v>845</v>
          </cell>
          <cell r="D370" t="str">
            <v>EUR</v>
          </cell>
          <cell r="E370">
            <v>1</v>
          </cell>
          <cell r="F370">
            <v>36161</v>
          </cell>
        </row>
        <row r="371">
          <cell r="B371">
            <v>5</v>
          </cell>
          <cell r="C371">
            <v>5083</v>
          </cell>
          <cell r="D371" t="str">
            <v>EUR</v>
          </cell>
          <cell r="E371">
            <v>1</v>
          </cell>
          <cell r="F371">
            <v>36161</v>
          </cell>
        </row>
        <row r="372">
          <cell r="B372">
            <v>5</v>
          </cell>
          <cell r="C372">
            <v>6231</v>
          </cell>
          <cell r="D372" t="str">
            <v>EUR</v>
          </cell>
          <cell r="E372">
            <v>1</v>
          </cell>
          <cell r="F372">
            <v>36161</v>
          </cell>
        </row>
        <row r="373">
          <cell r="B373">
            <v>5</v>
          </cell>
          <cell r="C373">
            <v>6238</v>
          </cell>
          <cell r="D373" t="str">
            <v>EUR</v>
          </cell>
          <cell r="E373">
            <v>1</v>
          </cell>
          <cell r="F373">
            <v>36161</v>
          </cell>
        </row>
        <row r="374">
          <cell r="B374">
            <v>5</v>
          </cell>
          <cell r="C374">
            <v>6270</v>
          </cell>
          <cell r="D374" t="str">
            <v>EUR</v>
          </cell>
          <cell r="E374">
            <v>1</v>
          </cell>
          <cell r="F374">
            <v>36161</v>
          </cell>
        </row>
        <row r="375">
          <cell r="B375">
            <v>5</v>
          </cell>
          <cell r="C375">
            <v>6820</v>
          </cell>
          <cell r="D375" t="str">
            <v>EUR</v>
          </cell>
          <cell r="E375">
            <v>1</v>
          </cell>
          <cell r="F375">
            <v>36161</v>
          </cell>
        </row>
        <row r="376">
          <cell r="B376">
            <v>5</v>
          </cell>
          <cell r="C376">
            <v>7767</v>
          </cell>
          <cell r="D376" t="str">
            <v>EUR</v>
          </cell>
          <cell r="E376">
            <v>1</v>
          </cell>
          <cell r="F376">
            <v>36161</v>
          </cell>
        </row>
        <row r="377">
          <cell r="B377">
            <v>5</v>
          </cell>
          <cell r="C377">
            <v>12686</v>
          </cell>
          <cell r="D377" t="str">
            <v>EUR</v>
          </cell>
          <cell r="E377">
            <v>1</v>
          </cell>
          <cell r="F377">
            <v>36161</v>
          </cell>
        </row>
        <row r="378">
          <cell r="B378">
            <v>5</v>
          </cell>
          <cell r="C378">
            <v>13362</v>
          </cell>
          <cell r="D378" t="str">
            <v>EUR</v>
          </cell>
          <cell r="E378">
            <v>1</v>
          </cell>
          <cell r="F378">
            <v>36161</v>
          </cell>
        </row>
        <row r="379">
          <cell r="B379">
            <v>5</v>
          </cell>
          <cell r="C379">
            <v>17631</v>
          </cell>
          <cell r="D379" t="str">
            <v>EUR</v>
          </cell>
          <cell r="E379">
            <v>1</v>
          </cell>
          <cell r="F379">
            <v>36161</v>
          </cell>
        </row>
        <row r="380">
          <cell r="B380">
            <v>5</v>
          </cell>
          <cell r="C380">
            <v>20505</v>
          </cell>
          <cell r="D380" t="str">
            <v>EUR</v>
          </cell>
          <cell r="E380">
            <v>1</v>
          </cell>
          <cell r="F380">
            <v>36161</v>
          </cell>
        </row>
        <row r="381">
          <cell r="B381">
            <v>5</v>
          </cell>
          <cell r="C381">
            <v>26946</v>
          </cell>
          <cell r="D381" t="str">
            <v>EUR</v>
          </cell>
          <cell r="E381">
            <v>1</v>
          </cell>
          <cell r="F381">
            <v>36161</v>
          </cell>
        </row>
        <row r="382">
          <cell r="B382">
            <v>5</v>
          </cell>
          <cell r="C382">
            <v>37525</v>
          </cell>
          <cell r="D382" t="str">
            <v>EUR</v>
          </cell>
          <cell r="E382">
            <v>1</v>
          </cell>
          <cell r="F382">
            <v>36161</v>
          </cell>
        </row>
        <row r="383">
          <cell r="B383">
            <v>5</v>
          </cell>
          <cell r="C383">
            <v>41464</v>
          </cell>
          <cell r="D383" t="str">
            <v>EUR</v>
          </cell>
          <cell r="E383">
            <v>1</v>
          </cell>
          <cell r="F383">
            <v>36161</v>
          </cell>
        </row>
        <row r="384">
          <cell r="B384">
            <v>5</v>
          </cell>
          <cell r="C384">
            <v>51506</v>
          </cell>
          <cell r="D384" t="str">
            <v>EUR</v>
          </cell>
          <cell r="E384">
            <v>1</v>
          </cell>
          <cell r="F384">
            <v>36161</v>
          </cell>
        </row>
        <row r="385">
          <cell r="B385">
            <v>5</v>
          </cell>
          <cell r="C385">
            <v>54824</v>
          </cell>
          <cell r="D385" t="str">
            <v>EUR</v>
          </cell>
          <cell r="E385">
            <v>1</v>
          </cell>
          <cell r="F385">
            <v>36161</v>
          </cell>
        </row>
        <row r="389">
          <cell r="B389" t="str">
            <v>NUMBER</v>
          </cell>
          <cell r="C389" t="str">
            <v>NUMBER</v>
          </cell>
          <cell r="F389" t="str">
            <v>NUMBER</v>
          </cell>
          <cell r="G389" t="str">
            <v>NUMBER</v>
          </cell>
          <cell r="H389" t="str">
            <v>VARCHAR2</v>
          </cell>
          <cell r="I389" t="str">
            <v>VARCHAR2</v>
          </cell>
          <cell r="K389" t="str">
            <v>VARCHAR2</v>
          </cell>
          <cell r="L389" t="str">
            <v>VARCHAR2</v>
          </cell>
        </row>
        <row r="390">
          <cell r="B390">
            <v>11</v>
          </cell>
        </row>
        <row r="391">
          <cell r="B391">
            <v>1</v>
          </cell>
          <cell r="C391">
            <v>7767</v>
          </cell>
          <cell r="F391">
            <v>-13</v>
          </cell>
          <cell r="G391">
            <v>510</v>
          </cell>
          <cell r="H391" t="str">
            <v>VW</v>
          </cell>
          <cell r="I391" t="str">
            <v>VW</v>
          </cell>
          <cell r="K391">
            <v>3</v>
          </cell>
        </row>
        <row r="392">
          <cell r="B392">
            <v>1</v>
          </cell>
          <cell r="C392">
            <v>359</v>
          </cell>
          <cell r="F392">
            <v>-13</v>
          </cell>
          <cell r="G392">
            <v>510</v>
          </cell>
          <cell r="H392" t="str">
            <v>Skoda</v>
          </cell>
          <cell r="I392" t="str">
            <v>SK</v>
          </cell>
          <cell r="K392">
            <v>3</v>
          </cell>
        </row>
        <row r="393">
          <cell r="B393">
            <v>1</v>
          </cell>
          <cell r="C393">
            <v>17631</v>
          </cell>
          <cell r="F393">
            <v>-12</v>
          </cell>
          <cell r="G393">
            <v>510</v>
          </cell>
          <cell r="H393" t="str">
            <v>Japan</v>
          </cell>
          <cell r="I393" t="str">
            <v>JP</v>
          </cell>
          <cell r="K393">
            <v>6</v>
          </cell>
        </row>
        <row r="394">
          <cell r="B394">
            <v>1</v>
          </cell>
          <cell r="C394">
            <v>20505</v>
          </cell>
          <cell r="F394">
            <v>60</v>
          </cell>
          <cell r="G394">
            <v>520</v>
          </cell>
          <cell r="H394" t="str">
            <v>VW</v>
          </cell>
          <cell r="I394" t="str">
            <v>VW</v>
          </cell>
        </row>
        <row r="395">
          <cell r="B395">
            <v>1</v>
          </cell>
          <cell r="C395">
            <v>6820</v>
          </cell>
          <cell r="F395">
            <v>-13</v>
          </cell>
          <cell r="G395">
            <v>510</v>
          </cell>
          <cell r="H395" t="str">
            <v>Mexiko</v>
          </cell>
          <cell r="I395" t="str">
            <v>MX</v>
          </cell>
          <cell r="K395">
            <v>8</v>
          </cell>
        </row>
        <row r="396">
          <cell r="B396">
            <v>1</v>
          </cell>
          <cell r="C396">
            <v>6231</v>
          </cell>
          <cell r="F396">
            <v>60</v>
          </cell>
          <cell r="G396">
            <v>520</v>
          </cell>
          <cell r="H396" t="str">
            <v>VW</v>
          </cell>
          <cell r="I396" t="str">
            <v>VW</v>
          </cell>
        </row>
        <row r="397">
          <cell r="B397">
            <v>1</v>
          </cell>
          <cell r="C397">
            <v>190</v>
          </cell>
          <cell r="F397">
            <v>-13</v>
          </cell>
          <cell r="G397">
            <v>510</v>
          </cell>
          <cell r="H397" t="str">
            <v>Brüssel</v>
          </cell>
          <cell r="I397" t="str">
            <v>BX</v>
          </cell>
          <cell r="K397">
            <v>1</v>
          </cell>
        </row>
        <row r="398">
          <cell r="B398">
            <v>1</v>
          </cell>
          <cell r="C398">
            <v>261</v>
          </cell>
          <cell r="F398">
            <v>60</v>
          </cell>
          <cell r="G398">
            <v>520</v>
          </cell>
          <cell r="H398" t="str">
            <v>VW</v>
          </cell>
          <cell r="I398" t="str">
            <v>VW</v>
          </cell>
        </row>
        <row r="399">
          <cell r="B399">
            <v>1</v>
          </cell>
          <cell r="C399">
            <v>6238</v>
          </cell>
          <cell r="F399">
            <v>-13</v>
          </cell>
          <cell r="G399">
            <v>510</v>
          </cell>
          <cell r="H399" t="str">
            <v>VW</v>
          </cell>
          <cell r="I399" t="str">
            <v>VW</v>
          </cell>
          <cell r="K399">
            <v>8</v>
          </cell>
        </row>
        <row r="400">
          <cell r="B400">
            <v>1</v>
          </cell>
          <cell r="C400">
            <v>845</v>
          </cell>
          <cell r="F400">
            <v>-13</v>
          </cell>
          <cell r="G400">
            <v>510</v>
          </cell>
          <cell r="H400" t="str">
            <v>VW</v>
          </cell>
          <cell r="I400" t="str">
            <v>VW</v>
          </cell>
          <cell r="K400">
            <v>1</v>
          </cell>
        </row>
        <row r="401">
          <cell r="B401">
            <v>1</v>
          </cell>
          <cell r="C401">
            <v>13362</v>
          </cell>
          <cell r="F401">
            <v>-13</v>
          </cell>
          <cell r="G401">
            <v>510</v>
          </cell>
          <cell r="H401" t="str">
            <v>Mexiko</v>
          </cell>
          <cell r="I401" t="str">
            <v>MX</v>
          </cell>
          <cell r="K401">
            <v>4</v>
          </cell>
        </row>
        <row r="402">
          <cell r="B402">
            <v>1</v>
          </cell>
          <cell r="C402">
            <v>51506</v>
          </cell>
          <cell r="F402">
            <v>50</v>
          </cell>
          <cell r="G402">
            <v>510</v>
          </cell>
          <cell r="H402" t="str">
            <v>Mexiko</v>
          </cell>
          <cell r="I402" t="str">
            <v>MX</v>
          </cell>
        </row>
        <row r="403">
          <cell r="B403">
            <v>1</v>
          </cell>
          <cell r="C403">
            <v>5083</v>
          </cell>
          <cell r="F403">
            <v>60</v>
          </cell>
          <cell r="G403">
            <v>500</v>
          </cell>
          <cell r="H403" t="str">
            <v>Italien</v>
          </cell>
          <cell r="I403" t="str">
            <v>IT</v>
          </cell>
        </row>
        <row r="404">
          <cell r="B404">
            <v>1</v>
          </cell>
          <cell r="C404">
            <v>12686</v>
          </cell>
          <cell r="F404">
            <v>-13</v>
          </cell>
          <cell r="G404">
            <v>510</v>
          </cell>
          <cell r="H404" t="str">
            <v>VW</v>
          </cell>
          <cell r="I404" t="str">
            <v>VW</v>
          </cell>
          <cell r="K404">
            <v>1</v>
          </cell>
        </row>
        <row r="405">
          <cell r="B405">
            <v>1</v>
          </cell>
          <cell r="C405">
            <v>6270</v>
          </cell>
          <cell r="F405">
            <v>50</v>
          </cell>
          <cell r="G405">
            <v>510</v>
          </cell>
          <cell r="H405" t="str">
            <v>Skoda</v>
          </cell>
          <cell r="I405" t="str">
            <v>SK</v>
          </cell>
        </row>
        <row r="406">
          <cell r="B406">
            <v>1</v>
          </cell>
          <cell r="C406">
            <v>37525</v>
          </cell>
          <cell r="F406">
            <v>-13</v>
          </cell>
          <cell r="G406">
            <v>510</v>
          </cell>
          <cell r="H406" t="str">
            <v>VW</v>
          </cell>
          <cell r="I406" t="str">
            <v>VW</v>
          </cell>
          <cell r="K406">
            <v>8</v>
          </cell>
        </row>
        <row r="407">
          <cell r="B407">
            <v>1</v>
          </cell>
          <cell r="C407">
            <v>54824</v>
          </cell>
          <cell r="F407">
            <v>50</v>
          </cell>
          <cell r="G407">
            <v>510</v>
          </cell>
          <cell r="H407" t="str">
            <v>VW</v>
          </cell>
          <cell r="I407" t="str">
            <v>VW</v>
          </cell>
        </row>
        <row r="408">
          <cell r="B408">
            <v>1</v>
          </cell>
          <cell r="C408">
            <v>41464</v>
          </cell>
          <cell r="F408">
            <v>-13</v>
          </cell>
          <cell r="G408">
            <v>510</v>
          </cell>
          <cell r="H408" t="str">
            <v>Brüssel</v>
          </cell>
          <cell r="I408" t="str">
            <v>BX</v>
          </cell>
          <cell r="K408">
            <v>3</v>
          </cell>
        </row>
        <row r="409">
          <cell r="B409">
            <v>1</v>
          </cell>
          <cell r="C409">
            <v>26946</v>
          </cell>
          <cell r="F409">
            <v>50</v>
          </cell>
          <cell r="G409">
            <v>510</v>
          </cell>
          <cell r="H409" t="str">
            <v>VW</v>
          </cell>
          <cell r="I409" t="str">
            <v>VW</v>
          </cell>
        </row>
        <row r="410">
          <cell r="B410">
            <v>2</v>
          </cell>
          <cell r="C410">
            <v>7767</v>
          </cell>
          <cell r="D410" t="str">
            <v>AB-Elektronik</v>
          </cell>
          <cell r="E410" t="str">
            <v>D</v>
          </cell>
          <cell r="F410">
            <v>-13</v>
          </cell>
          <cell r="G410">
            <v>510</v>
          </cell>
          <cell r="H410" t="str">
            <v>VW</v>
          </cell>
          <cell r="I410" t="str">
            <v>VW</v>
          </cell>
          <cell r="K410">
            <v>3</v>
          </cell>
        </row>
        <row r="411">
          <cell r="B411">
            <v>2</v>
          </cell>
          <cell r="C411">
            <v>359</v>
          </cell>
          <cell r="D411" t="str">
            <v>AEV s.r.o.</v>
          </cell>
          <cell r="E411" t="str">
            <v>CZ</v>
          </cell>
          <cell r="F411">
            <v>-13</v>
          </cell>
          <cell r="G411">
            <v>510</v>
          </cell>
          <cell r="H411" t="str">
            <v>Skoda</v>
          </cell>
          <cell r="I411" t="str">
            <v>SK</v>
          </cell>
          <cell r="K411">
            <v>3</v>
          </cell>
        </row>
        <row r="412">
          <cell r="B412">
            <v>2</v>
          </cell>
          <cell r="C412">
            <v>17631</v>
          </cell>
          <cell r="D412" t="str">
            <v>Aisin Seiki Co., Ltd.</v>
          </cell>
          <cell r="E412" t="str">
            <v>J</v>
          </cell>
          <cell r="F412">
            <v>-12</v>
          </cell>
          <cell r="G412">
            <v>510</v>
          </cell>
          <cell r="H412" t="str">
            <v>Japan</v>
          </cell>
          <cell r="I412" t="str">
            <v>JP</v>
          </cell>
          <cell r="K412">
            <v>6</v>
          </cell>
        </row>
        <row r="413">
          <cell r="B413">
            <v>2</v>
          </cell>
          <cell r="C413">
            <v>20505</v>
          </cell>
          <cell r="D413" t="str">
            <v>CEBI Deutschland Vertriebs-GmbH</v>
          </cell>
          <cell r="E413" t="str">
            <v>D</v>
          </cell>
          <cell r="F413">
            <v>60</v>
          </cell>
          <cell r="G413">
            <v>520</v>
          </cell>
          <cell r="H413" t="str">
            <v>VW</v>
          </cell>
          <cell r="I413" t="str">
            <v>VW</v>
          </cell>
          <cell r="J413" t="str">
            <v>O</v>
          </cell>
        </row>
        <row r="414">
          <cell r="B414">
            <v>2</v>
          </cell>
          <cell r="C414">
            <v>6820</v>
          </cell>
          <cell r="D414" t="str">
            <v>Electro Optica (Hella-Mex)</v>
          </cell>
          <cell r="E414" t="str">
            <v>MEX</v>
          </cell>
          <cell r="F414">
            <v>-13</v>
          </cell>
          <cell r="G414">
            <v>510</v>
          </cell>
          <cell r="H414" t="str">
            <v>Mexiko</v>
          </cell>
          <cell r="I414" t="str">
            <v>MX</v>
          </cell>
          <cell r="K414">
            <v>8</v>
          </cell>
        </row>
        <row r="415">
          <cell r="B415">
            <v>2</v>
          </cell>
          <cell r="C415">
            <v>6231</v>
          </cell>
          <cell r="D415" t="str">
            <v>Hella KG Hueck &amp; Co.</v>
          </cell>
          <cell r="E415" t="str">
            <v>D</v>
          </cell>
          <cell r="F415">
            <v>60</v>
          </cell>
          <cell r="G415">
            <v>520</v>
          </cell>
          <cell r="H415" t="str">
            <v>VW</v>
          </cell>
          <cell r="I415" t="str">
            <v>VW</v>
          </cell>
          <cell r="J415" t="str">
            <v>O</v>
          </cell>
        </row>
        <row r="416">
          <cell r="B416">
            <v>2</v>
          </cell>
          <cell r="C416">
            <v>190</v>
          </cell>
          <cell r="D416" t="str">
            <v>JOHNSON CONTROLS AUTOMOTIVE ELECTRONICS</v>
          </cell>
          <cell r="E416" t="str">
            <v>F</v>
          </cell>
          <cell r="F416">
            <v>-13</v>
          </cell>
          <cell r="G416">
            <v>510</v>
          </cell>
          <cell r="H416" t="str">
            <v>Brüssel</v>
          </cell>
          <cell r="I416" t="str">
            <v>BX</v>
          </cell>
          <cell r="K416">
            <v>1</v>
          </cell>
        </row>
        <row r="417">
          <cell r="B417">
            <v>2</v>
          </cell>
          <cell r="C417">
            <v>261</v>
          </cell>
          <cell r="D417" t="str">
            <v>Kiekert AG</v>
          </cell>
          <cell r="E417" t="str">
            <v>D</v>
          </cell>
          <cell r="F417">
            <v>60</v>
          </cell>
          <cell r="G417">
            <v>520</v>
          </cell>
          <cell r="H417" t="str">
            <v>VW</v>
          </cell>
          <cell r="I417" t="str">
            <v>VW</v>
          </cell>
          <cell r="J417" t="str">
            <v>O</v>
          </cell>
        </row>
        <row r="418">
          <cell r="B418">
            <v>2</v>
          </cell>
          <cell r="C418">
            <v>6238</v>
          </cell>
          <cell r="D418" t="str">
            <v>Leopold Kostal GmbH &amp; Co. KG</v>
          </cell>
          <cell r="E418" t="str">
            <v>D</v>
          </cell>
          <cell r="F418">
            <v>-13</v>
          </cell>
          <cell r="G418">
            <v>510</v>
          </cell>
          <cell r="H418" t="str">
            <v>VW</v>
          </cell>
          <cell r="I418" t="str">
            <v>VW</v>
          </cell>
          <cell r="K418">
            <v>8</v>
          </cell>
        </row>
        <row r="419">
          <cell r="B419">
            <v>2</v>
          </cell>
          <cell r="C419">
            <v>845</v>
          </cell>
          <cell r="D419" t="str">
            <v>Magneti Marelli</v>
          </cell>
          <cell r="E419" t="str">
            <v>D</v>
          </cell>
          <cell r="F419">
            <v>-13</v>
          </cell>
          <cell r="G419">
            <v>510</v>
          </cell>
          <cell r="H419" t="str">
            <v>VW</v>
          </cell>
          <cell r="I419" t="str">
            <v>VW</v>
          </cell>
          <cell r="K419">
            <v>1</v>
          </cell>
        </row>
        <row r="420">
          <cell r="B420">
            <v>2</v>
          </cell>
          <cell r="C420">
            <v>13362</v>
          </cell>
          <cell r="D420" t="str">
            <v>Robert Bosch-Mexico</v>
          </cell>
          <cell r="E420" t="str">
            <v>MEX</v>
          </cell>
          <cell r="F420">
            <v>-13</v>
          </cell>
          <cell r="G420">
            <v>510</v>
          </cell>
          <cell r="H420" t="str">
            <v>Mexiko</v>
          </cell>
          <cell r="I420" t="str">
            <v>MX</v>
          </cell>
          <cell r="K420">
            <v>4</v>
          </cell>
        </row>
        <row r="421">
          <cell r="B421">
            <v>2</v>
          </cell>
          <cell r="C421">
            <v>51506</v>
          </cell>
          <cell r="D421" t="str">
            <v>SIEMENS VDO S.A. DE C.V.</v>
          </cell>
          <cell r="E421" t="str">
            <v>MEX</v>
          </cell>
          <cell r="F421">
            <v>50</v>
          </cell>
          <cell r="G421">
            <v>510</v>
          </cell>
          <cell r="H421" t="str">
            <v>Mexiko</v>
          </cell>
          <cell r="I421" t="str">
            <v>MX</v>
          </cell>
        </row>
        <row r="422">
          <cell r="B422">
            <v>2</v>
          </cell>
          <cell r="C422">
            <v>5083</v>
          </cell>
          <cell r="D422" t="str">
            <v>SO.GE.MI. Spa</v>
          </cell>
          <cell r="E422" t="str">
            <v>I</v>
          </cell>
          <cell r="F422">
            <v>60</v>
          </cell>
          <cell r="G422">
            <v>500</v>
          </cell>
          <cell r="H422" t="str">
            <v>Italien</v>
          </cell>
          <cell r="I422" t="str">
            <v>IT</v>
          </cell>
          <cell r="J422" t="str">
            <v>O</v>
          </cell>
        </row>
        <row r="423">
          <cell r="B423">
            <v>2</v>
          </cell>
          <cell r="C423">
            <v>12686</v>
          </cell>
          <cell r="D423" t="str">
            <v>Sumitomo Deutschland</v>
          </cell>
          <cell r="E423" t="str">
            <v>D</v>
          </cell>
          <cell r="F423">
            <v>-13</v>
          </cell>
          <cell r="G423">
            <v>510</v>
          </cell>
          <cell r="H423" t="str">
            <v>VW</v>
          </cell>
          <cell r="I423" t="str">
            <v>VW</v>
          </cell>
          <cell r="K423">
            <v>1</v>
          </cell>
        </row>
        <row r="424">
          <cell r="B424">
            <v>2</v>
          </cell>
          <cell r="C424">
            <v>6270</v>
          </cell>
          <cell r="D424" t="str">
            <v>TRW - Autoelektronika s.r.o.</v>
          </cell>
          <cell r="E424" t="str">
            <v>CZ</v>
          </cell>
          <cell r="F424">
            <v>50</v>
          </cell>
          <cell r="G424">
            <v>510</v>
          </cell>
          <cell r="H424" t="str">
            <v>Skoda</v>
          </cell>
          <cell r="I424" t="str">
            <v>SK</v>
          </cell>
        </row>
        <row r="425">
          <cell r="B425">
            <v>2</v>
          </cell>
          <cell r="C425">
            <v>37525</v>
          </cell>
          <cell r="D425" t="str">
            <v>Tyco Electronic AMP GmbH</v>
          </cell>
          <cell r="E425" t="str">
            <v>D</v>
          </cell>
          <cell r="F425">
            <v>-13</v>
          </cell>
          <cell r="G425">
            <v>510</v>
          </cell>
          <cell r="H425" t="str">
            <v>VW</v>
          </cell>
          <cell r="I425" t="str">
            <v>VW</v>
          </cell>
          <cell r="K425">
            <v>8</v>
          </cell>
        </row>
        <row r="426">
          <cell r="B426">
            <v>2</v>
          </cell>
          <cell r="C426">
            <v>54824</v>
          </cell>
          <cell r="D426" t="str">
            <v>VALEO AUTO-ELECTRIC GMBH &amp; CO. KG</v>
          </cell>
          <cell r="E426" t="str">
            <v>D</v>
          </cell>
          <cell r="F426">
            <v>50</v>
          </cell>
          <cell r="G426">
            <v>510</v>
          </cell>
          <cell r="H426" t="str">
            <v>VW</v>
          </cell>
          <cell r="I426" t="str">
            <v>VW</v>
          </cell>
        </row>
        <row r="427">
          <cell r="B427">
            <v>2</v>
          </cell>
          <cell r="C427">
            <v>41464</v>
          </cell>
          <cell r="D427" t="str">
            <v>VALEO ELECTRONICS (Steuerger?te)</v>
          </cell>
          <cell r="E427" t="str">
            <v>F</v>
          </cell>
          <cell r="F427">
            <v>-13</v>
          </cell>
          <cell r="G427">
            <v>510</v>
          </cell>
          <cell r="H427" t="str">
            <v>Brüssel</v>
          </cell>
          <cell r="I427" t="str">
            <v>BX</v>
          </cell>
          <cell r="K427">
            <v>3</v>
          </cell>
        </row>
        <row r="428">
          <cell r="B428">
            <v>2</v>
          </cell>
          <cell r="C428">
            <v>26946</v>
          </cell>
          <cell r="D428" t="str">
            <v>Yazaki Europe Ltd. - Components Coordination Center</v>
          </cell>
          <cell r="E428" t="str">
            <v>D</v>
          </cell>
          <cell r="F428">
            <v>50</v>
          </cell>
          <cell r="G428">
            <v>510</v>
          </cell>
          <cell r="H428" t="str">
            <v>VW</v>
          </cell>
          <cell r="I428" t="str">
            <v>VW</v>
          </cell>
        </row>
        <row r="429">
          <cell r="B429">
            <v>3</v>
          </cell>
          <cell r="C429">
            <v>7767</v>
          </cell>
          <cell r="D429" t="str">
            <v>AB-Elektronik</v>
          </cell>
          <cell r="E429" t="str">
            <v>D</v>
          </cell>
          <cell r="F429">
            <v>-13</v>
          </cell>
          <cell r="G429">
            <v>510</v>
          </cell>
          <cell r="H429" t="str">
            <v>VW</v>
          </cell>
          <cell r="I429" t="str">
            <v>VW</v>
          </cell>
          <cell r="K429">
            <v>3</v>
          </cell>
        </row>
        <row r="430">
          <cell r="B430">
            <v>3</v>
          </cell>
          <cell r="C430">
            <v>359</v>
          </cell>
          <cell r="D430" t="str">
            <v>AEV s.r.o.</v>
          </cell>
          <cell r="E430" t="str">
            <v>CZ</v>
          </cell>
          <cell r="F430">
            <v>-13</v>
          </cell>
          <cell r="G430">
            <v>510</v>
          </cell>
          <cell r="H430" t="str">
            <v>Skoda</v>
          </cell>
          <cell r="I430" t="str">
            <v>SK</v>
          </cell>
          <cell r="K430">
            <v>3</v>
          </cell>
        </row>
        <row r="431">
          <cell r="B431">
            <v>3</v>
          </cell>
          <cell r="C431">
            <v>17631</v>
          </cell>
          <cell r="D431" t="str">
            <v>Aisin Seiki Co., Ltd.</v>
          </cell>
          <cell r="E431" t="str">
            <v>J</v>
          </cell>
          <cell r="F431">
            <v>-12</v>
          </cell>
          <cell r="G431">
            <v>510</v>
          </cell>
          <cell r="H431" t="str">
            <v>Japan</v>
          </cell>
          <cell r="I431" t="str">
            <v>JP</v>
          </cell>
          <cell r="K431">
            <v>6</v>
          </cell>
        </row>
        <row r="432">
          <cell r="B432">
            <v>3</v>
          </cell>
          <cell r="C432">
            <v>20505</v>
          </cell>
          <cell r="D432" t="str">
            <v>CEBI Deutschland Vertriebs-GmbH</v>
          </cell>
          <cell r="E432" t="str">
            <v>D</v>
          </cell>
          <cell r="F432">
            <v>60</v>
          </cell>
          <cell r="G432">
            <v>520</v>
          </cell>
          <cell r="H432" t="str">
            <v>VW</v>
          </cell>
          <cell r="I432" t="str">
            <v>VW</v>
          </cell>
          <cell r="J432" t="str">
            <v>O</v>
          </cell>
        </row>
        <row r="433">
          <cell r="B433">
            <v>3</v>
          </cell>
          <cell r="C433">
            <v>6820</v>
          </cell>
          <cell r="D433" t="str">
            <v>Electro Optica (Hella-Mex)</v>
          </cell>
          <cell r="E433" t="str">
            <v>MEX</v>
          </cell>
          <cell r="F433">
            <v>-13</v>
          </cell>
          <cell r="G433">
            <v>510</v>
          </cell>
          <cell r="H433" t="str">
            <v>Mexiko</v>
          </cell>
          <cell r="I433" t="str">
            <v>MX</v>
          </cell>
          <cell r="K433">
            <v>8</v>
          </cell>
        </row>
        <row r="434">
          <cell r="B434">
            <v>3</v>
          </cell>
          <cell r="C434">
            <v>6231</v>
          </cell>
          <cell r="D434" t="str">
            <v>Hella KG Hueck &amp; Co.</v>
          </cell>
          <cell r="E434" t="str">
            <v>D</v>
          </cell>
          <cell r="F434">
            <v>60</v>
          </cell>
          <cell r="G434">
            <v>520</v>
          </cell>
          <cell r="H434" t="str">
            <v>VW</v>
          </cell>
          <cell r="I434" t="str">
            <v>VW</v>
          </cell>
          <cell r="J434" t="str">
            <v>O</v>
          </cell>
        </row>
        <row r="435">
          <cell r="B435">
            <v>3</v>
          </cell>
          <cell r="C435">
            <v>190</v>
          </cell>
          <cell r="D435" t="str">
            <v>JOHNSON CONTROLS AUTOMOTIVE ELECTRONICS</v>
          </cell>
          <cell r="E435" t="str">
            <v>F</v>
          </cell>
          <cell r="F435">
            <v>-13</v>
          </cell>
          <cell r="G435">
            <v>510</v>
          </cell>
          <cell r="H435" t="str">
            <v>Brüssel</v>
          </cell>
          <cell r="I435" t="str">
            <v>BX</v>
          </cell>
          <cell r="K435">
            <v>1</v>
          </cell>
        </row>
        <row r="436">
          <cell r="B436">
            <v>3</v>
          </cell>
          <cell r="C436">
            <v>261</v>
          </cell>
          <cell r="D436" t="str">
            <v>Kiekert AG</v>
          </cell>
          <cell r="E436" t="str">
            <v>D</v>
          </cell>
          <cell r="F436">
            <v>60</v>
          </cell>
          <cell r="G436">
            <v>520</v>
          </cell>
          <cell r="H436" t="str">
            <v>VW</v>
          </cell>
          <cell r="I436" t="str">
            <v>VW</v>
          </cell>
          <cell r="J436" t="str">
            <v>O</v>
          </cell>
        </row>
        <row r="437">
          <cell r="B437">
            <v>3</v>
          </cell>
          <cell r="C437">
            <v>6238</v>
          </cell>
          <cell r="D437" t="str">
            <v>Leopold Kostal GmbH &amp; Co. KG</v>
          </cell>
          <cell r="E437" t="str">
            <v>D</v>
          </cell>
          <cell r="F437">
            <v>-13</v>
          </cell>
          <cell r="G437">
            <v>510</v>
          </cell>
          <cell r="H437" t="str">
            <v>VW</v>
          </cell>
          <cell r="I437" t="str">
            <v>VW</v>
          </cell>
          <cell r="K437">
            <v>8</v>
          </cell>
        </row>
        <row r="438">
          <cell r="B438">
            <v>3</v>
          </cell>
          <cell r="C438">
            <v>845</v>
          </cell>
          <cell r="D438" t="str">
            <v>Magneti Marelli</v>
          </cell>
          <cell r="E438" t="str">
            <v>D</v>
          </cell>
          <cell r="F438">
            <v>-13</v>
          </cell>
          <cell r="G438">
            <v>510</v>
          </cell>
          <cell r="H438" t="str">
            <v>VW</v>
          </cell>
          <cell r="I438" t="str">
            <v>VW</v>
          </cell>
          <cell r="K438">
            <v>1</v>
          </cell>
        </row>
        <row r="439">
          <cell r="B439">
            <v>3</v>
          </cell>
          <cell r="C439">
            <v>13362</v>
          </cell>
          <cell r="D439" t="str">
            <v>Robert Bosch-Mexico</v>
          </cell>
          <cell r="E439" t="str">
            <v>MEX</v>
          </cell>
          <cell r="F439">
            <v>-13</v>
          </cell>
          <cell r="G439">
            <v>510</v>
          </cell>
          <cell r="H439" t="str">
            <v>Mexiko</v>
          </cell>
          <cell r="I439" t="str">
            <v>MX</v>
          </cell>
          <cell r="K439">
            <v>4</v>
          </cell>
        </row>
        <row r="440">
          <cell r="B440">
            <v>3</v>
          </cell>
          <cell r="C440">
            <v>51506</v>
          </cell>
          <cell r="D440" t="str">
            <v>SIEMENS VDO S.A. DE C.V.</v>
          </cell>
          <cell r="E440" t="str">
            <v>MEX</v>
          </cell>
          <cell r="F440">
            <v>50</v>
          </cell>
          <cell r="G440">
            <v>510</v>
          </cell>
          <cell r="H440" t="str">
            <v>Mexiko</v>
          </cell>
          <cell r="I440" t="str">
            <v>MX</v>
          </cell>
        </row>
        <row r="441">
          <cell r="B441">
            <v>3</v>
          </cell>
          <cell r="C441">
            <v>5083</v>
          </cell>
          <cell r="D441" t="str">
            <v>SO.GE.MI. Spa</v>
          </cell>
          <cell r="E441" t="str">
            <v>I</v>
          </cell>
          <cell r="F441">
            <v>60</v>
          </cell>
          <cell r="G441">
            <v>500</v>
          </cell>
          <cell r="H441" t="str">
            <v>Italien</v>
          </cell>
          <cell r="I441" t="str">
            <v>IT</v>
          </cell>
          <cell r="J441" t="str">
            <v>O</v>
          </cell>
        </row>
        <row r="442">
          <cell r="B442">
            <v>3</v>
          </cell>
          <cell r="C442">
            <v>12686</v>
          </cell>
          <cell r="D442" t="str">
            <v>Sumitomo Deutschland</v>
          </cell>
          <cell r="E442" t="str">
            <v>D</v>
          </cell>
          <cell r="F442">
            <v>-13</v>
          </cell>
          <cell r="G442">
            <v>510</v>
          </cell>
          <cell r="H442" t="str">
            <v>VW</v>
          </cell>
          <cell r="I442" t="str">
            <v>VW</v>
          </cell>
          <cell r="K442">
            <v>1</v>
          </cell>
        </row>
        <row r="443">
          <cell r="B443">
            <v>3</v>
          </cell>
          <cell r="C443">
            <v>6270</v>
          </cell>
          <cell r="D443" t="str">
            <v>TRW - Autoelektronika s.r.o.</v>
          </cell>
          <cell r="E443" t="str">
            <v>CZ</v>
          </cell>
          <cell r="F443">
            <v>50</v>
          </cell>
          <cell r="G443">
            <v>510</v>
          </cell>
          <cell r="H443" t="str">
            <v>Skoda</v>
          </cell>
          <cell r="I443" t="str">
            <v>SK</v>
          </cell>
        </row>
        <row r="444">
          <cell r="B444">
            <v>3</v>
          </cell>
          <cell r="C444">
            <v>37525</v>
          </cell>
          <cell r="D444" t="str">
            <v>Tyco Electronic AMP GmbH</v>
          </cell>
          <cell r="E444" t="str">
            <v>D</v>
          </cell>
          <cell r="F444">
            <v>-13</v>
          </cell>
          <cell r="G444">
            <v>510</v>
          </cell>
          <cell r="H444" t="str">
            <v>VW</v>
          </cell>
          <cell r="I444" t="str">
            <v>VW</v>
          </cell>
          <cell r="K444">
            <v>8</v>
          </cell>
        </row>
        <row r="445">
          <cell r="B445">
            <v>3</v>
          </cell>
          <cell r="C445">
            <v>54824</v>
          </cell>
          <cell r="D445" t="str">
            <v>VALEO AUTO-ELECTRIC GMBH &amp; CO. KG</v>
          </cell>
          <cell r="E445" t="str">
            <v>D</v>
          </cell>
          <cell r="F445">
            <v>50</v>
          </cell>
          <cell r="G445">
            <v>510</v>
          </cell>
          <cell r="H445" t="str">
            <v>VW</v>
          </cell>
          <cell r="I445" t="str">
            <v>VW</v>
          </cell>
        </row>
        <row r="446">
          <cell r="B446">
            <v>3</v>
          </cell>
          <cell r="C446">
            <v>41464</v>
          </cell>
          <cell r="D446" t="str">
            <v>VALEO ELECTRONICS (Steuerger?te)</v>
          </cell>
          <cell r="E446" t="str">
            <v>F</v>
          </cell>
          <cell r="F446">
            <v>-13</v>
          </cell>
          <cell r="G446">
            <v>510</v>
          </cell>
          <cell r="H446" t="str">
            <v>Brüssel</v>
          </cell>
          <cell r="I446" t="str">
            <v>BX</v>
          </cell>
          <cell r="K446">
            <v>3</v>
          </cell>
        </row>
        <row r="447">
          <cell r="B447">
            <v>3</v>
          </cell>
          <cell r="C447">
            <v>26946</v>
          </cell>
          <cell r="D447" t="str">
            <v>Yazaki Europe Ltd. - Components Coordination Center</v>
          </cell>
          <cell r="E447" t="str">
            <v>D</v>
          </cell>
          <cell r="F447">
            <v>50</v>
          </cell>
          <cell r="G447">
            <v>510</v>
          </cell>
          <cell r="H447" t="str">
            <v>VW</v>
          </cell>
          <cell r="I447" t="str">
            <v>VW</v>
          </cell>
        </row>
        <row r="448">
          <cell r="B448">
            <v>4</v>
          </cell>
          <cell r="C448">
            <v>7767</v>
          </cell>
          <cell r="D448" t="str">
            <v>AB-Elektronik</v>
          </cell>
          <cell r="E448" t="str">
            <v>D</v>
          </cell>
          <cell r="F448">
            <v>-13</v>
          </cell>
          <cell r="G448">
            <v>510</v>
          </cell>
          <cell r="H448" t="str">
            <v>VW</v>
          </cell>
          <cell r="I448" t="str">
            <v>VW</v>
          </cell>
          <cell r="K448">
            <v>3</v>
          </cell>
        </row>
        <row r="449">
          <cell r="B449">
            <v>4</v>
          </cell>
          <cell r="C449">
            <v>359</v>
          </cell>
          <cell r="D449" t="str">
            <v>AEV s.r.o.</v>
          </cell>
          <cell r="E449" t="str">
            <v>CZ</v>
          </cell>
          <cell r="F449">
            <v>-13</v>
          </cell>
          <cell r="G449">
            <v>510</v>
          </cell>
          <cell r="H449" t="str">
            <v>Skoda</v>
          </cell>
          <cell r="I449" t="str">
            <v>SK</v>
          </cell>
          <cell r="K449">
            <v>3</v>
          </cell>
        </row>
        <row r="450">
          <cell r="B450">
            <v>4</v>
          </cell>
          <cell r="C450">
            <v>17631</v>
          </cell>
          <cell r="D450" t="str">
            <v>Aisin Seiki Co., Ltd.</v>
          </cell>
          <cell r="E450" t="str">
            <v>J</v>
          </cell>
          <cell r="F450">
            <v>-12</v>
          </cell>
          <cell r="G450">
            <v>510</v>
          </cell>
          <cell r="H450" t="str">
            <v>Japan</v>
          </cell>
          <cell r="I450" t="str">
            <v>JP</v>
          </cell>
          <cell r="K450">
            <v>6</v>
          </cell>
        </row>
        <row r="451">
          <cell r="B451">
            <v>4</v>
          </cell>
          <cell r="C451">
            <v>20505</v>
          </cell>
          <cell r="D451" t="str">
            <v>CEBI Deutschland Vertriebs-GmbH</v>
          </cell>
          <cell r="E451" t="str">
            <v>D</v>
          </cell>
          <cell r="F451">
            <v>60</v>
          </cell>
          <cell r="G451">
            <v>520</v>
          </cell>
          <cell r="H451" t="str">
            <v>VW</v>
          </cell>
          <cell r="I451" t="str">
            <v>VW</v>
          </cell>
          <cell r="J451" t="str">
            <v>O</v>
          </cell>
        </row>
        <row r="452">
          <cell r="B452">
            <v>4</v>
          </cell>
          <cell r="C452">
            <v>6820</v>
          </cell>
          <cell r="D452" t="str">
            <v>Electro Optica (Hella-Mex)</v>
          </cell>
          <cell r="E452" t="str">
            <v>MEX</v>
          </cell>
          <cell r="F452">
            <v>-13</v>
          </cell>
          <cell r="G452">
            <v>510</v>
          </cell>
          <cell r="H452" t="str">
            <v>Mexiko</v>
          </cell>
          <cell r="I452" t="str">
            <v>MX</v>
          </cell>
          <cell r="K452">
            <v>8</v>
          </cell>
        </row>
        <row r="453">
          <cell r="B453">
            <v>4</v>
          </cell>
          <cell r="C453">
            <v>6231</v>
          </cell>
          <cell r="D453" t="str">
            <v>Hella KG Hueck &amp; Co.</v>
          </cell>
          <cell r="E453" t="str">
            <v>D</v>
          </cell>
          <cell r="F453">
            <v>60</v>
          </cell>
          <cell r="G453">
            <v>520</v>
          </cell>
          <cell r="H453" t="str">
            <v>VW</v>
          </cell>
          <cell r="I453" t="str">
            <v>VW</v>
          </cell>
          <cell r="J453" t="str">
            <v>O</v>
          </cell>
        </row>
        <row r="454">
          <cell r="B454">
            <v>4</v>
          </cell>
          <cell r="C454">
            <v>190</v>
          </cell>
          <cell r="D454" t="str">
            <v>JOHNSON CONTROLS AUTOMOTIVE ELECTRONICS</v>
          </cell>
          <cell r="E454" t="str">
            <v>F</v>
          </cell>
          <cell r="F454">
            <v>-13</v>
          </cell>
          <cell r="G454">
            <v>510</v>
          </cell>
          <cell r="H454" t="str">
            <v>Brüssel</v>
          </cell>
          <cell r="I454" t="str">
            <v>BX</v>
          </cell>
          <cell r="K454">
            <v>1</v>
          </cell>
        </row>
        <row r="455">
          <cell r="B455">
            <v>4</v>
          </cell>
          <cell r="C455">
            <v>261</v>
          </cell>
          <cell r="D455" t="str">
            <v>Kiekert AG</v>
          </cell>
          <cell r="E455" t="str">
            <v>D</v>
          </cell>
          <cell r="F455">
            <v>60</v>
          </cell>
          <cell r="G455">
            <v>520</v>
          </cell>
          <cell r="H455" t="str">
            <v>VW</v>
          </cell>
          <cell r="I455" t="str">
            <v>VW</v>
          </cell>
          <cell r="J455" t="str">
            <v>O</v>
          </cell>
        </row>
        <row r="456">
          <cell r="B456">
            <v>4</v>
          </cell>
          <cell r="C456">
            <v>6238</v>
          </cell>
          <cell r="D456" t="str">
            <v>Leopold Kostal GmbH &amp; Co. KG</v>
          </cell>
          <cell r="E456" t="str">
            <v>D</v>
          </cell>
          <cell r="F456">
            <v>-13</v>
          </cell>
          <cell r="G456">
            <v>510</v>
          </cell>
          <cell r="H456" t="str">
            <v>VW</v>
          </cell>
          <cell r="I456" t="str">
            <v>VW</v>
          </cell>
          <cell r="K456">
            <v>8</v>
          </cell>
        </row>
        <row r="457">
          <cell r="B457">
            <v>4</v>
          </cell>
          <cell r="C457">
            <v>845</v>
          </cell>
          <cell r="D457" t="str">
            <v>Magneti Marelli</v>
          </cell>
          <cell r="E457" t="str">
            <v>D</v>
          </cell>
          <cell r="F457">
            <v>-13</v>
          </cell>
          <cell r="G457">
            <v>510</v>
          </cell>
          <cell r="H457" t="str">
            <v>VW</v>
          </cell>
          <cell r="I457" t="str">
            <v>VW</v>
          </cell>
          <cell r="K457">
            <v>1</v>
          </cell>
        </row>
        <row r="458">
          <cell r="B458">
            <v>4</v>
          </cell>
          <cell r="C458">
            <v>13362</v>
          </cell>
          <cell r="D458" t="str">
            <v>Robert Bosch-Mexico</v>
          </cell>
          <cell r="E458" t="str">
            <v>MEX</v>
          </cell>
          <cell r="F458">
            <v>-13</v>
          </cell>
          <cell r="G458">
            <v>510</v>
          </cell>
          <cell r="H458" t="str">
            <v>Mexiko</v>
          </cell>
          <cell r="I458" t="str">
            <v>MX</v>
          </cell>
          <cell r="K458">
            <v>4</v>
          </cell>
        </row>
        <row r="459">
          <cell r="B459">
            <v>4</v>
          </cell>
          <cell r="C459">
            <v>51506</v>
          </cell>
          <cell r="D459" t="str">
            <v>SIEMENS VDO S.A. DE C.V.</v>
          </cell>
          <cell r="E459" t="str">
            <v>MEX</v>
          </cell>
          <cell r="F459">
            <v>50</v>
          </cell>
          <cell r="G459">
            <v>510</v>
          </cell>
          <cell r="H459" t="str">
            <v>Mexiko</v>
          </cell>
          <cell r="I459" t="str">
            <v>MX</v>
          </cell>
        </row>
        <row r="460">
          <cell r="B460">
            <v>4</v>
          </cell>
          <cell r="C460">
            <v>5083</v>
          </cell>
          <cell r="D460" t="str">
            <v>SO.GE.MI. Spa</v>
          </cell>
          <cell r="E460" t="str">
            <v>I</v>
          </cell>
          <cell r="F460">
            <v>60</v>
          </cell>
          <cell r="G460">
            <v>500</v>
          </cell>
          <cell r="H460" t="str">
            <v>Italien</v>
          </cell>
          <cell r="I460" t="str">
            <v>IT</v>
          </cell>
          <cell r="J460" t="str">
            <v>O</v>
          </cell>
        </row>
        <row r="461">
          <cell r="B461">
            <v>4</v>
          </cell>
          <cell r="C461">
            <v>12686</v>
          </cell>
          <cell r="D461" t="str">
            <v>Sumitomo Deutschland</v>
          </cell>
          <cell r="E461" t="str">
            <v>D</v>
          </cell>
          <cell r="F461">
            <v>-13</v>
          </cell>
          <cell r="G461">
            <v>510</v>
          </cell>
          <cell r="H461" t="str">
            <v>VW</v>
          </cell>
          <cell r="I461" t="str">
            <v>VW</v>
          </cell>
          <cell r="K461">
            <v>1</v>
          </cell>
        </row>
        <row r="462">
          <cell r="B462">
            <v>4</v>
          </cell>
          <cell r="C462">
            <v>6270</v>
          </cell>
          <cell r="D462" t="str">
            <v>TRW - Autoelektronika s.r.o.</v>
          </cell>
          <cell r="E462" t="str">
            <v>CZ</v>
          </cell>
          <cell r="F462">
            <v>50</v>
          </cell>
          <cell r="G462">
            <v>510</v>
          </cell>
          <cell r="H462" t="str">
            <v>Skoda</v>
          </cell>
          <cell r="I462" t="str">
            <v>SK</v>
          </cell>
        </row>
        <row r="463">
          <cell r="B463">
            <v>4</v>
          </cell>
          <cell r="C463">
            <v>37525</v>
          </cell>
          <cell r="D463" t="str">
            <v>Tyco Electronic AMP GmbH</v>
          </cell>
          <cell r="E463" t="str">
            <v>D</v>
          </cell>
          <cell r="F463">
            <v>-13</v>
          </cell>
          <cell r="G463">
            <v>510</v>
          </cell>
          <cell r="H463" t="str">
            <v>VW</v>
          </cell>
          <cell r="I463" t="str">
            <v>VW</v>
          </cell>
          <cell r="K463">
            <v>8</v>
          </cell>
        </row>
        <row r="464">
          <cell r="B464">
            <v>4</v>
          </cell>
          <cell r="C464">
            <v>54824</v>
          </cell>
          <cell r="D464" t="str">
            <v>VALEO AUTO-ELECTRIC GMBH &amp; CO. KG</v>
          </cell>
          <cell r="E464" t="str">
            <v>D</v>
          </cell>
          <cell r="F464">
            <v>50</v>
          </cell>
          <cell r="G464">
            <v>510</v>
          </cell>
          <cell r="H464" t="str">
            <v>VW</v>
          </cell>
          <cell r="I464" t="str">
            <v>VW</v>
          </cell>
        </row>
        <row r="465">
          <cell r="B465">
            <v>4</v>
          </cell>
          <cell r="C465">
            <v>41464</v>
          </cell>
          <cell r="D465" t="str">
            <v>VALEO ELECTRONICS (Steuerger?te)</v>
          </cell>
          <cell r="E465" t="str">
            <v>F</v>
          </cell>
          <cell r="F465">
            <v>-13</v>
          </cell>
          <cell r="G465">
            <v>510</v>
          </cell>
          <cell r="H465" t="str">
            <v>Brüssel</v>
          </cell>
          <cell r="I465" t="str">
            <v>BX</v>
          </cell>
          <cell r="K465">
            <v>3</v>
          </cell>
        </row>
        <row r="466">
          <cell r="B466">
            <v>4</v>
          </cell>
          <cell r="C466">
            <v>26946</v>
          </cell>
          <cell r="D466" t="str">
            <v>Yazaki Europe Ltd. - Components Coordination Center</v>
          </cell>
          <cell r="E466" t="str">
            <v>D</v>
          </cell>
          <cell r="F466">
            <v>50</v>
          </cell>
          <cell r="G466">
            <v>510</v>
          </cell>
          <cell r="H466" t="str">
            <v>VW</v>
          </cell>
          <cell r="I466" t="str">
            <v>VW</v>
          </cell>
        </row>
        <row r="467">
          <cell r="B467">
            <v>5</v>
          </cell>
          <cell r="C467">
            <v>7767</v>
          </cell>
          <cell r="D467" t="str">
            <v>AB-Elektronik</v>
          </cell>
          <cell r="E467" t="str">
            <v>D</v>
          </cell>
          <cell r="F467">
            <v>-13</v>
          </cell>
          <cell r="G467">
            <v>510</v>
          </cell>
          <cell r="H467" t="str">
            <v>VW</v>
          </cell>
          <cell r="I467" t="str">
            <v>VW</v>
          </cell>
          <cell r="K467">
            <v>3</v>
          </cell>
        </row>
        <row r="468">
          <cell r="B468">
            <v>5</v>
          </cell>
          <cell r="C468">
            <v>359</v>
          </cell>
          <cell r="D468" t="str">
            <v>AEV s.r.o.</v>
          </cell>
          <cell r="E468" t="str">
            <v>CZ</v>
          </cell>
          <cell r="F468">
            <v>-13</v>
          </cell>
          <cell r="G468">
            <v>510</v>
          </cell>
          <cell r="H468" t="str">
            <v>Skoda</v>
          </cell>
          <cell r="I468" t="str">
            <v>SK</v>
          </cell>
          <cell r="K468">
            <v>3</v>
          </cell>
        </row>
        <row r="469">
          <cell r="B469">
            <v>5</v>
          </cell>
          <cell r="C469">
            <v>17631</v>
          </cell>
          <cell r="D469" t="str">
            <v>Aisin Seiki Co., Ltd.</v>
          </cell>
          <cell r="E469" t="str">
            <v>J</v>
          </cell>
          <cell r="F469">
            <v>-12</v>
          </cell>
          <cell r="G469">
            <v>510</v>
          </cell>
          <cell r="H469" t="str">
            <v>Japan</v>
          </cell>
          <cell r="I469" t="str">
            <v>JP</v>
          </cell>
          <cell r="K469">
            <v>6</v>
          </cell>
        </row>
        <row r="470">
          <cell r="B470">
            <v>5</v>
          </cell>
          <cell r="C470">
            <v>20505</v>
          </cell>
          <cell r="D470" t="str">
            <v>CEBI Deutschland Vertriebs-GmbH</v>
          </cell>
          <cell r="E470" t="str">
            <v>D</v>
          </cell>
          <cell r="F470">
            <v>60</v>
          </cell>
          <cell r="G470">
            <v>520</v>
          </cell>
          <cell r="H470" t="str">
            <v>VW</v>
          </cell>
          <cell r="I470" t="str">
            <v>VW</v>
          </cell>
          <cell r="J470" t="str">
            <v>O</v>
          </cell>
        </row>
        <row r="471">
          <cell r="B471">
            <v>5</v>
          </cell>
          <cell r="C471">
            <v>6820</v>
          </cell>
          <cell r="D471" t="str">
            <v>Electro Optica (Hella-Mex)</v>
          </cell>
          <cell r="E471" t="str">
            <v>MEX</v>
          </cell>
          <cell r="F471">
            <v>-13</v>
          </cell>
          <cell r="G471">
            <v>510</v>
          </cell>
          <cell r="H471" t="str">
            <v>Mexiko</v>
          </cell>
          <cell r="I471" t="str">
            <v>MX</v>
          </cell>
          <cell r="K471">
            <v>8</v>
          </cell>
        </row>
        <row r="472">
          <cell r="B472">
            <v>5</v>
          </cell>
          <cell r="C472">
            <v>6231</v>
          </cell>
          <cell r="D472" t="str">
            <v>Hella KG Hueck &amp; Co.</v>
          </cell>
          <cell r="E472" t="str">
            <v>D</v>
          </cell>
          <cell r="F472">
            <v>60</v>
          </cell>
          <cell r="G472">
            <v>520</v>
          </cell>
          <cell r="H472" t="str">
            <v>VW</v>
          </cell>
          <cell r="I472" t="str">
            <v>VW</v>
          </cell>
          <cell r="J472" t="str">
            <v>O</v>
          </cell>
        </row>
        <row r="473">
          <cell r="B473">
            <v>5</v>
          </cell>
          <cell r="C473">
            <v>190</v>
          </cell>
          <cell r="D473" t="str">
            <v>JOHNSON CONTROLS AUTOMOTIVE ELECTRONICS</v>
          </cell>
          <cell r="E473" t="str">
            <v>F</v>
          </cell>
          <cell r="F473">
            <v>-13</v>
          </cell>
          <cell r="G473">
            <v>510</v>
          </cell>
          <cell r="H473" t="str">
            <v>Brüssel</v>
          </cell>
          <cell r="I473" t="str">
            <v>BX</v>
          </cell>
          <cell r="K473">
            <v>1</v>
          </cell>
        </row>
        <row r="474">
          <cell r="B474">
            <v>5</v>
          </cell>
          <cell r="C474">
            <v>261</v>
          </cell>
          <cell r="D474" t="str">
            <v>Kiekert AG</v>
          </cell>
          <cell r="E474" t="str">
            <v>D</v>
          </cell>
          <cell r="F474">
            <v>60</v>
          </cell>
          <cell r="G474">
            <v>520</v>
          </cell>
          <cell r="H474" t="str">
            <v>VW</v>
          </cell>
          <cell r="I474" t="str">
            <v>VW</v>
          </cell>
          <cell r="J474" t="str">
            <v>O</v>
          </cell>
        </row>
        <row r="475">
          <cell r="B475">
            <v>5</v>
          </cell>
          <cell r="C475">
            <v>6238</v>
          </cell>
          <cell r="D475" t="str">
            <v>Leopold Kostal GmbH &amp; Co. KG</v>
          </cell>
          <cell r="E475" t="str">
            <v>D</v>
          </cell>
          <cell r="F475">
            <v>-13</v>
          </cell>
          <cell r="G475">
            <v>510</v>
          </cell>
          <cell r="H475" t="str">
            <v>VW</v>
          </cell>
          <cell r="I475" t="str">
            <v>VW</v>
          </cell>
          <cell r="K475">
            <v>8</v>
          </cell>
        </row>
        <row r="476">
          <cell r="B476">
            <v>5</v>
          </cell>
          <cell r="C476">
            <v>845</v>
          </cell>
          <cell r="D476" t="str">
            <v>Magneti Marelli</v>
          </cell>
          <cell r="E476" t="str">
            <v>D</v>
          </cell>
          <cell r="F476">
            <v>-13</v>
          </cell>
          <cell r="G476">
            <v>510</v>
          </cell>
          <cell r="H476" t="str">
            <v>VW</v>
          </cell>
          <cell r="I476" t="str">
            <v>VW</v>
          </cell>
          <cell r="K476">
            <v>1</v>
          </cell>
        </row>
        <row r="477">
          <cell r="B477">
            <v>5</v>
          </cell>
          <cell r="C477">
            <v>13362</v>
          </cell>
          <cell r="D477" t="str">
            <v>Robert Bosch-Mexico</v>
          </cell>
          <cell r="E477" t="str">
            <v>MEX</v>
          </cell>
          <cell r="F477">
            <v>-13</v>
          </cell>
          <cell r="G477">
            <v>510</v>
          </cell>
          <cell r="H477" t="str">
            <v>Mexiko</v>
          </cell>
          <cell r="I477" t="str">
            <v>MX</v>
          </cell>
          <cell r="K477">
            <v>4</v>
          </cell>
        </row>
        <row r="478">
          <cell r="B478">
            <v>5</v>
          </cell>
          <cell r="C478">
            <v>51506</v>
          </cell>
          <cell r="D478" t="str">
            <v>SIEMENS VDO S.A. DE C.V.</v>
          </cell>
          <cell r="E478" t="str">
            <v>MEX</v>
          </cell>
          <cell r="F478">
            <v>50</v>
          </cell>
          <cell r="G478">
            <v>510</v>
          </cell>
          <cell r="H478" t="str">
            <v>Mexiko</v>
          </cell>
          <cell r="I478" t="str">
            <v>MX</v>
          </cell>
        </row>
        <row r="479">
          <cell r="B479">
            <v>5</v>
          </cell>
          <cell r="C479">
            <v>5083</v>
          </cell>
          <cell r="D479" t="str">
            <v>SO.GE.MI. Spa</v>
          </cell>
          <cell r="E479" t="str">
            <v>I</v>
          </cell>
          <cell r="F479">
            <v>60</v>
          </cell>
          <cell r="G479">
            <v>500</v>
          </cell>
          <cell r="H479" t="str">
            <v>Italien</v>
          </cell>
          <cell r="I479" t="str">
            <v>IT</v>
          </cell>
          <cell r="J479" t="str">
            <v>O</v>
          </cell>
        </row>
        <row r="480">
          <cell r="B480">
            <v>5</v>
          </cell>
          <cell r="C480">
            <v>12686</v>
          </cell>
          <cell r="D480" t="str">
            <v>Sumitomo Deutschland</v>
          </cell>
          <cell r="E480" t="str">
            <v>D</v>
          </cell>
          <cell r="F480">
            <v>-13</v>
          </cell>
          <cell r="G480">
            <v>510</v>
          </cell>
          <cell r="H480" t="str">
            <v>VW</v>
          </cell>
          <cell r="I480" t="str">
            <v>VW</v>
          </cell>
          <cell r="K480">
            <v>1</v>
          </cell>
        </row>
        <row r="481">
          <cell r="B481">
            <v>5</v>
          </cell>
          <cell r="C481">
            <v>6270</v>
          </cell>
          <cell r="D481" t="str">
            <v>TRW - Autoelektronika s.r.o.</v>
          </cell>
          <cell r="E481" t="str">
            <v>CZ</v>
          </cell>
          <cell r="F481">
            <v>50</v>
          </cell>
          <cell r="G481">
            <v>510</v>
          </cell>
          <cell r="H481" t="str">
            <v>Skoda</v>
          </cell>
          <cell r="I481" t="str">
            <v>SK</v>
          </cell>
        </row>
        <row r="482">
          <cell r="B482">
            <v>5</v>
          </cell>
          <cell r="C482">
            <v>37525</v>
          </cell>
          <cell r="D482" t="str">
            <v>Tyco Electronic AMP GmbH</v>
          </cell>
          <cell r="E482" t="str">
            <v>D</v>
          </cell>
          <cell r="F482">
            <v>-13</v>
          </cell>
          <cell r="G482">
            <v>510</v>
          </cell>
          <cell r="H482" t="str">
            <v>VW</v>
          </cell>
          <cell r="I482" t="str">
            <v>VW</v>
          </cell>
          <cell r="K482">
            <v>8</v>
          </cell>
        </row>
        <row r="483">
          <cell r="B483">
            <v>5</v>
          </cell>
          <cell r="C483">
            <v>54824</v>
          </cell>
          <cell r="D483" t="str">
            <v>VALEO AUTO-ELECTRIC GMBH &amp; CO. KG</v>
          </cell>
          <cell r="E483" t="str">
            <v>D</v>
          </cell>
          <cell r="F483">
            <v>50</v>
          </cell>
          <cell r="G483">
            <v>510</v>
          </cell>
          <cell r="H483" t="str">
            <v>VW</v>
          </cell>
          <cell r="I483" t="str">
            <v>VW</v>
          </cell>
        </row>
        <row r="484">
          <cell r="B484">
            <v>5</v>
          </cell>
          <cell r="C484">
            <v>41464</v>
          </cell>
          <cell r="D484" t="str">
            <v>VALEO ELECTRONICS (Steuerger?te)</v>
          </cell>
          <cell r="E484" t="str">
            <v>F</v>
          </cell>
          <cell r="F484">
            <v>-13</v>
          </cell>
          <cell r="G484">
            <v>510</v>
          </cell>
          <cell r="H484" t="str">
            <v>Brüssel</v>
          </cell>
          <cell r="I484" t="str">
            <v>BX</v>
          </cell>
          <cell r="K484">
            <v>3</v>
          </cell>
        </row>
        <row r="485">
          <cell r="B485">
            <v>5</v>
          </cell>
          <cell r="C485">
            <v>26946</v>
          </cell>
          <cell r="D485" t="str">
            <v>Yazaki Europe Ltd. - Components Coordination Center</v>
          </cell>
          <cell r="E485" t="str">
            <v>D</v>
          </cell>
          <cell r="F485">
            <v>50</v>
          </cell>
          <cell r="G485">
            <v>510</v>
          </cell>
          <cell r="H485" t="str">
            <v>VW</v>
          </cell>
          <cell r="I485" t="str">
            <v>VW</v>
          </cell>
        </row>
        <row r="489">
          <cell r="B489" t="str">
            <v>VARCHAR2</v>
          </cell>
          <cell r="C489" t="str">
            <v>NUMBER</v>
          </cell>
          <cell r="D489" t="str">
            <v>NUMBER</v>
          </cell>
          <cell r="E489" t="str">
            <v>VARCHAR2</v>
          </cell>
          <cell r="F489" t="str">
            <v>VARCHAR2</v>
          </cell>
          <cell r="G489" t="str">
            <v>NUMBER</v>
          </cell>
          <cell r="H489" t="str">
            <v>VARCHAR2</v>
          </cell>
          <cell r="I489" t="str">
            <v>VARCHAR2</v>
          </cell>
          <cell r="J489" t="str">
            <v>NUMBER</v>
          </cell>
          <cell r="K489" t="str">
            <v>NUMBER</v>
          </cell>
          <cell r="L489" t="str">
            <v>NUMBER</v>
          </cell>
          <cell r="M489" t="str">
            <v>NUMBER</v>
          </cell>
          <cell r="N489" t="str">
            <v>VARCHAR2</v>
          </cell>
          <cell r="O489" t="str">
            <v>NUMBER</v>
          </cell>
          <cell r="P489" t="str">
            <v>VARCHAR2</v>
          </cell>
          <cell r="Q489" t="str">
            <v>NUMBER</v>
          </cell>
        </row>
        <row r="490">
          <cell r="B490">
            <v>16</v>
          </cell>
        </row>
        <row r="491">
          <cell r="B491" t="str">
            <v>F VW 02 37469</v>
          </cell>
          <cell r="C491">
            <v>1</v>
          </cell>
          <cell r="D491">
            <v>261</v>
          </cell>
          <cell r="E491">
            <v>31</v>
          </cell>
          <cell r="F491" t="str">
            <v>D2b</v>
          </cell>
          <cell r="G491">
            <v>121000</v>
          </cell>
          <cell r="H491" t="str">
            <v>Kiekert AG/Pardubice</v>
          </cell>
          <cell r="I491" t="str">
            <v>CZ</v>
          </cell>
          <cell r="J491">
            <v>2.14</v>
          </cell>
          <cell r="K491">
            <v>2.14</v>
          </cell>
          <cell r="M491">
            <v>0</v>
          </cell>
          <cell r="N491" t="str">
            <v>VW</v>
          </cell>
          <cell r="O491">
            <v>0</v>
          </cell>
          <cell r="P491" t="str">
            <v>MLADA BOLESLAV</v>
          </cell>
          <cell r="Q491">
            <v>0</v>
          </cell>
        </row>
        <row r="492">
          <cell r="B492" t="str">
            <v>F VW 02 37469</v>
          </cell>
          <cell r="C492">
            <v>1</v>
          </cell>
          <cell r="D492">
            <v>261</v>
          </cell>
          <cell r="E492">
            <v>32</v>
          </cell>
          <cell r="F492" t="str">
            <v>D2b</v>
          </cell>
          <cell r="G492">
            <v>80000</v>
          </cell>
          <cell r="H492" t="str">
            <v>Kiekert AG/Pardubice</v>
          </cell>
          <cell r="I492" t="str">
            <v>CZ</v>
          </cell>
          <cell r="J492">
            <v>2.14</v>
          </cell>
          <cell r="K492">
            <v>2.14</v>
          </cell>
          <cell r="M492">
            <v>0</v>
          </cell>
          <cell r="N492" t="str">
            <v>VW</v>
          </cell>
          <cell r="O492">
            <v>0</v>
          </cell>
          <cell r="P492" t="str">
            <v>VRCHLABI</v>
          </cell>
          <cell r="Q492">
            <v>0</v>
          </cell>
        </row>
        <row r="493">
          <cell r="B493" t="str">
            <v>F VW 02 37469</v>
          </cell>
          <cell r="C493">
            <v>1</v>
          </cell>
          <cell r="D493">
            <v>5083</v>
          </cell>
          <cell r="E493">
            <v>31</v>
          </cell>
          <cell r="F493" t="str">
            <v>D2b</v>
          </cell>
          <cell r="G493">
            <v>121000</v>
          </cell>
          <cell r="H493" t="str">
            <v>SO.GE.MI. Spa/</v>
          </cell>
          <cell r="M493">
            <v>0</v>
          </cell>
          <cell r="N493" t="str">
            <v>IT</v>
          </cell>
          <cell r="O493">
            <v>0</v>
          </cell>
          <cell r="P493" t="str">
            <v>MLADA BOLESLAV</v>
          </cell>
          <cell r="Q493">
            <v>0</v>
          </cell>
        </row>
        <row r="494">
          <cell r="B494" t="str">
            <v>F VW 02 37469</v>
          </cell>
          <cell r="C494">
            <v>1</v>
          </cell>
          <cell r="D494">
            <v>5083</v>
          </cell>
          <cell r="E494">
            <v>32</v>
          </cell>
          <cell r="F494" t="str">
            <v>D2b</v>
          </cell>
          <cell r="G494">
            <v>80000</v>
          </cell>
          <cell r="H494" t="str">
            <v>SO.GE.MI. Spa/</v>
          </cell>
          <cell r="M494">
            <v>0</v>
          </cell>
          <cell r="N494" t="str">
            <v>IT</v>
          </cell>
          <cell r="O494">
            <v>0</v>
          </cell>
          <cell r="P494" t="str">
            <v>VRCHLABI</v>
          </cell>
          <cell r="Q494">
            <v>0</v>
          </cell>
        </row>
        <row r="495">
          <cell r="B495" t="str">
            <v>F VW 02 37469</v>
          </cell>
          <cell r="C495">
            <v>1</v>
          </cell>
          <cell r="D495">
            <v>6231</v>
          </cell>
          <cell r="E495">
            <v>31</v>
          </cell>
          <cell r="F495" t="str">
            <v>D2b</v>
          </cell>
          <cell r="G495">
            <v>121000</v>
          </cell>
          <cell r="H495" t="str">
            <v>Hella KG Hueck &amp; Co./Bremen</v>
          </cell>
          <cell r="I495" t="str">
            <v>D</v>
          </cell>
          <cell r="J495">
            <v>1.8</v>
          </cell>
          <cell r="K495">
            <v>1.8047</v>
          </cell>
          <cell r="M495">
            <v>0</v>
          </cell>
          <cell r="N495" t="str">
            <v>VW</v>
          </cell>
          <cell r="O495">
            <v>0</v>
          </cell>
          <cell r="P495" t="str">
            <v>MLADA BOLESLAV</v>
          </cell>
          <cell r="Q495">
            <v>0</v>
          </cell>
        </row>
        <row r="496">
          <cell r="B496" t="str">
            <v>F VW 02 37469</v>
          </cell>
          <cell r="C496">
            <v>1</v>
          </cell>
          <cell r="D496">
            <v>6231</v>
          </cell>
          <cell r="E496">
            <v>32</v>
          </cell>
          <cell r="F496" t="str">
            <v>D2b</v>
          </cell>
          <cell r="G496">
            <v>80000</v>
          </cell>
          <cell r="H496" t="str">
            <v>Hella KG Hueck &amp; Co./Bremen</v>
          </cell>
          <cell r="I496" t="str">
            <v>D</v>
          </cell>
          <cell r="J496">
            <v>1.8</v>
          </cell>
          <cell r="K496">
            <v>1.8048999999999999</v>
          </cell>
          <cell r="M496">
            <v>0</v>
          </cell>
          <cell r="N496" t="str">
            <v>VW</v>
          </cell>
          <cell r="O496">
            <v>0</v>
          </cell>
          <cell r="P496" t="str">
            <v>VRCHLABI</v>
          </cell>
          <cell r="Q496">
            <v>0</v>
          </cell>
        </row>
        <row r="497">
          <cell r="B497" t="str">
            <v>F VW 02 37469</v>
          </cell>
          <cell r="C497">
            <v>1</v>
          </cell>
          <cell r="D497">
            <v>6270</v>
          </cell>
          <cell r="E497">
            <v>31</v>
          </cell>
          <cell r="F497" t="str">
            <v>D2b</v>
          </cell>
          <cell r="G497">
            <v>121000</v>
          </cell>
          <cell r="H497" t="str">
            <v>TRW - Autoelektronika s.r.o./</v>
          </cell>
          <cell r="M497">
            <v>0</v>
          </cell>
          <cell r="N497" t="str">
            <v>SK</v>
          </cell>
          <cell r="O497">
            <v>0</v>
          </cell>
          <cell r="P497" t="str">
            <v>MLADA BOLESLAV</v>
          </cell>
          <cell r="Q497">
            <v>0</v>
          </cell>
        </row>
        <row r="498">
          <cell r="B498" t="str">
            <v>F VW 02 37469</v>
          </cell>
          <cell r="C498">
            <v>1</v>
          </cell>
          <cell r="D498">
            <v>6270</v>
          </cell>
          <cell r="E498">
            <v>32</v>
          </cell>
          <cell r="F498" t="str">
            <v>D2b</v>
          </cell>
          <cell r="G498">
            <v>80000</v>
          </cell>
          <cell r="H498" t="str">
            <v>TRW - Autoelektronika s.r.o./</v>
          </cell>
          <cell r="M498">
            <v>0</v>
          </cell>
          <cell r="N498" t="str">
            <v>SK</v>
          </cell>
          <cell r="O498">
            <v>0</v>
          </cell>
          <cell r="P498" t="str">
            <v>VRCHLABI</v>
          </cell>
          <cell r="Q498">
            <v>0</v>
          </cell>
        </row>
        <row r="499">
          <cell r="B499" t="str">
            <v>F VW 02 37469</v>
          </cell>
          <cell r="C499">
            <v>1</v>
          </cell>
          <cell r="D499">
            <v>20505</v>
          </cell>
          <cell r="E499">
            <v>31</v>
          </cell>
          <cell r="F499" t="str">
            <v>D2b</v>
          </cell>
          <cell r="G499">
            <v>121000</v>
          </cell>
          <cell r="H499" t="str">
            <v>CEBI Deutschland Vertriebs-GmbH/Osimo</v>
          </cell>
          <cell r="I499" t="str">
            <v>D</v>
          </cell>
          <cell r="J499">
            <v>1.8</v>
          </cell>
          <cell r="K499">
            <v>1.8089</v>
          </cell>
          <cell r="M499">
            <v>0</v>
          </cell>
          <cell r="N499" t="str">
            <v>VW</v>
          </cell>
          <cell r="O499">
            <v>0</v>
          </cell>
          <cell r="P499" t="str">
            <v>MLADA BOLESLAV</v>
          </cell>
          <cell r="Q499">
            <v>0</v>
          </cell>
        </row>
        <row r="500">
          <cell r="B500" t="str">
            <v>F VW 02 37469</v>
          </cell>
          <cell r="C500">
            <v>1</v>
          </cell>
          <cell r="D500">
            <v>20505</v>
          </cell>
          <cell r="E500">
            <v>32</v>
          </cell>
          <cell r="F500" t="str">
            <v>D2b</v>
          </cell>
          <cell r="G500">
            <v>80000</v>
          </cell>
          <cell r="H500" t="str">
            <v>CEBI Deutschland Vertriebs-GmbH/Osimo</v>
          </cell>
          <cell r="I500" t="str">
            <v>D</v>
          </cell>
          <cell r="J500">
            <v>1.8</v>
          </cell>
          <cell r="K500">
            <v>1.8089</v>
          </cell>
          <cell r="M500">
            <v>0</v>
          </cell>
          <cell r="N500" t="str">
            <v>VW</v>
          </cell>
          <cell r="O500">
            <v>0</v>
          </cell>
          <cell r="P500" t="str">
            <v>VRCHLABI</v>
          </cell>
          <cell r="Q500">
            <v>0</v>
          </cell>
        </row>
        <row r="501">
          <cell r="B501" t="str">
            <v>F VW 02 37469</v>
          </cell>
          <cell r="C501">
            <v>1</v>
          </cell>
          <cell r="D501">
            <v>26946</v>
          </cell>
          <cell r="E501">
            <v>31</v>
          </cell>
          <cell r="F501" t="str">
            <v>D2b</v>
          </cell>
          <cell r="G501">
            <v>121000</v>
          </cell>
          <cell r="H501" t="str">
            <v>Yazaki Europe Ltd. - Components Coordination Center/</v>
          </cell>
          <cell r="M501">
            <v>0</v>
          </cell>
          <cell r="N501" t="str">
            <v>VW</v>
          </cell>
          <cell r="O501">
            <v>0</v>
          </cell>
          <cell r="P501" t="str">
            <v>MLADA BOLESLAV</v>
          </cell>
          <cell r="Q501">
            <v>0</v>
          </cell>
        </row>
        <row r="502">
          <cell r="B502" t="str">
            <v>F VW 02 37469</v>
          </cell>
          <cell r="C502">
            <v>1</v>
          </cell>
          <cell r="D502">
            <v>26946</v>
          </cell>
          <cell r="E502">
            <v>32</v>
          </cell>
          <cell r="F502" t="str">
            <v>D2b</v>
          </cell>
          <cell r="G502">
            <v>80000</v>
          </cell>
          <cell r="H502" t="str">
            <v>Yazaki Europe Ltd. - Components Coordination Center/</v>
          </cell>
          <cell r="M502">
            <v>0</v>
          </cell>
          <cell r="N502" t="str">
            <v>VW</v>
          </cell>
          <cell r="O502">
            <v>0</v>
          </cell>
          <cell r="P502" t="str">
            <v>VRCHLABI</v>
          </cell>
          <cell r="Q502">
            <v>0</v>
          </cell>
        </row>
        <row r="503">
          <cell r="B503" t="str">
            <v>F VW 02 37469</v>
          </cell>
          <cell r="C503">
            <v>1</v>
          </cell>
          <cell r="D503">
            <v>51506</v>
          </cell>
          <cell r="E503">
            <v>31</v>
          </cell>
          <cell r="F503" t="str">
            <v>D2b</v>
          </cell>
          <cell r="G503">
            <v>121000</v>
          </cell>
          <cell r="H503" t="str">
            <v>SIEMENS VDO S.A. DE C.V./</v>
          </cell>
          <cell r="M503">
            <v>0</v>
          </cell>
          <cell r="N503" t="str">
            <v>MX</v>
          </cell>
          <cell r="O503">
            <v>0</v>
          </cell>
          <cell r="P503" t="str">
            <v>MLADA BOLESLAV</v>
          </cell>
          <cell r="Q503">
            <v>0</v>
          </cell>
        </row>
        <row r="504">
          <cell r="B504" t="str">
            <v>F VW 02 37469</v>
          </cell>
          <cell r="C504">
            <v>1</v>
          </cell>
          <cell r="D504">
            <v>51506</v>
          </cell>
          <cell r="E504">
            <v>32</v>
          </cell>
          <cell r="F504" t="str">
            <v>D2b</v>
          </cell>
          <cell r="G504">
            <v>80000</v>
          </cell>
          <cell r="H504" t="str">
            <v>SIEMENS VDO S.A. DE C.V./</v>
          </cell>
          <cell r="M504">
            <v>0</v>
          </cell>
          <cell r="N504" t="str">
            <v>MX</v>
          </cell>
          <cell r="O504">
            <v>0</v>
          </cell>
          <cell r="P504" t="str">
            <v>VRCHLABI</v>
          </cell>
          <cell r="Q504">
            <v>0</v>
          </cell>
        </row>
        <row r="505">
          <cell r="B505" t="str">
            <v>F VW 02 37469</v>
          </cell>
          <cell r="C505">
            <v>1</v>
          </cell>
          <cell r="D505">
            <v>54824</v>
          </cell>
          <cell r="E505">
            <v>31</v>
          </cell>
          <cell r="F505" t="str">
            <v>D2b</v>
          </cell>
          <cell r="G505">
            <v>121000</v>
          </cell>
          <cell r="H505" t="str">
            <v>VALEO AUTO-ELECTRIC GMBH &amp; CO. KG/</v>
          </cell>
          <cell r="M505">
            <v>0</v>
          </cell>
          <cell r="N505" t="str">
            <v>VW</v>
          </cell>
          <cell r="O505">
            <v>0</v>
          </cell>
          <cell r="P505" t="str">
            <v>MLADA BOLESLAV</v>
          </cell>
          <cell r="Q505">
            <v>0</v>
          </cell>
        </row>
        <row r="506">
          <cell r="B506" t="str">
            <v>F VW 02 37469</v>
          </cell>
          <cell r="C506">
            <v>1</v>
          </cell>
          <cell r="D506">
            <v>54824</v>
          </cell>
          <cell r="E506">
            <v>32</v>
          </cell>
          <cell r="F506" t="str">
            <v>D2b</v>
          </cell>
          <cell r="G506">
            <v>80000</v>
          </cell>
          <cell r="H506" t="str">
            <v>VALEO AUTO-ELECTRIC GMBH &amp; CO. KG/</v>
          </cell>
          <cell r="M506">
            <v>0</v>
          </cell>
          <cell r="N506" t="str">
            <v>VW</v>
          </cell>
          <cell r="O506">
            <v>0</v>
          </cell>
          <cell r="P506" t="str">
            <v>VRCHLABI</v>
          </cell>
          <cell r="Q506">
            <v>0</v>
          </cell>
        </row>
        <row r="507">
          <cell r="B507" t="str">
            <v>F VW 02 37469</v>
          </cell>
          <cell r="C507">
            <v>2</v>
          </cell>
          <cell r="D507">
            <v>261</v>
          </cell>
          <cell r="E507">
            <v>15</v>
          </cell>
          <cell r="F507" t="str">
            <v>D2b</v>
          </cell>
          <cell r="G507">
            <v>66200</v>
          </cell>
          <cell r="H507" t="str">
            <v>Kiekert AG/Deutschland</v>
          </cell>
          <cell r="I507" t="str">
            <v>D</v>
          </cell>
          <cell r="J507">
            <v>2.66</v>
          </cell>
          <cell r="K507">
            <v>3.66</v>
          </cell>
          <cell r="M507">
            <v>65000</v>
          </cell>
          <cell r="N507" t="str">
            <v>VW</v>
          </cell>
          <cell r="O507">
            <v>0</v>
          </cell>
          <cell r="P507" t="str">
            <v>EMDEN</v>
          </cell>
          <cell r="Q507">
            <v>0</v>
          </cell>
        </row>
        <row r="508">
          <cell r="B508" t="str">
            <v>F VW 02 37469</v>
          </cell>
          <cell r="C508">
            <v>2</v>
          </cell>
          <cell r="D508">
            <v>261</v>
          </cell>
          <cell r="E508">
            <v>28</v>
          </cell>
          <cell r="F508" t="str">
            <v>D2b</v>
          </cell>
          <cell r="G508">
            <v>218500</v>
          </cell>
          <cell r="H508" t="str">
            <v>Kiekert AG/Deutschland</v>
          </cell>
          <cell r="I508" t="str">
            <v>D</v>
          </cell>
          <cell r="J508">
            <v>2.66</v>
          </cell>
          <cell r="K508">
            <v>3.66</v>
          </cell>
          <cell r="M508">
            <v>65000</v>
          </cell>
          <cell r="N508" t="str">
            <v>VW</v>
          </cell>
          <cell r="O508">
            <v>0</v>
          </cell>
          <cell r="P508" t="str">
            <v>MOSEL</v>
          </cell>
          <cell r="Q508">
            <v>0</v>
          </cell>
        </row>
        <row r="509">
          <cell r="B509" t="str">
            <v>F VW 02 37469</v>
          </cell>
          <cell r="C509">
            <v>2</v>
          </cell>
          <cell r="D509">
            <v>5083</v>
          </cell>
          <cell r="E509">
            <v>15</v>
          </cell>
          <cell r="F509" t="str">
            <v>D2b</v>
          </cell>
          <cell r="G509">
            <v>66200</v>
          </cell>
          <cell r="H509" t="str">
            <v>SO.GE.MI. Spa/</v>
          </cell>
          <cell r="M509">
            <v>0</v>
          </cell>
          <cell r="N509" t="str">
            <v>IT</v>
          </cell>
          <cell r="O509">
            <v>0</v>
          </cell>
          <cell r="P509" t="str">
            <v>EMDEN</v>
          </cell>
          <cell r="Q509">
            <v>0</v>
          </cell>
        </row>
        <row r="510">
          <cell r="B510" t="str">
            <v>F VW 02 37469</v>
          </cell>
          <cell r="C510">
            <v>2</v>
          </cell>
          <cell r="D510">
            <v>5083</v>
          </cell>
          <cell r="E510">
            <v>28</v>
          </cell>
          <cell r="F510" t="str">
            <v>D2b</v>
          </cell>
          <cell r="G510">
            <v>218500</v>
          </cell>
          <cell r="H510" t="str">
            <v>SO.GE.MI. Spa/</v>
          </cell>
          <cell r="M510">
            <v>0</v>
          </cell>
          <cell r="N510" t="str">
            <v>IT</v>
          </cell>
          <cell r="O510">
            <v>0</v>
          </cell>
          <cell r="P510" t="str">
            <v>MOSEL</v>
          </cell>
          <cell r="Q510">
            <v>0</v>
          </cell>
        </row>
        <row r="511">
          <cell r="B511" t="str">
            <v>F VW 02 37469</v>
          </cell>
          <cell r="C511">
            <v>2</v>
          </cell>
          <cell r="D511">
            <v>6231</v>
          </cell>
          <cell r="E511">
            <v>15</v>
          </cell>
          <cell r="F511" t="str">
            <v>D2b</v>
          </cell>
          <cell r="G511">
            <v>66200</v>
          </cell>
          <cell r="H511" t="str">
            <v>Hella KG Hueck &amp; Co./Bremen</v>
          </cell>
          <cell r="I511" t="str">
            <v>D</v>
          </cell>
          <cell r="J511">
            <v>2.0499999999999998</v>
          </cell>
          <cell r="K511">
            <v>2.052</v>
          </cell>
          <cell r="M511">
            <v>7000</v>
          </cell>
          <cell r="N511" t="str">
            <v>VW</v>
          </cell>
          <cell r="O511">
            <v>0</v>
          </cell>
          <cell r="P511" t="str">
            <v>EMDEN</v>
          </cell>
          <cell r="Q511">
            <v>0</v>
          </cell>
        </row>
        <row r="512">
          <cell r="B512" t="str">
            <v>F VW 02 37469</v>
          </cell>
          <cell r="C512">
            <v>2</v>
          </cell>
          <cell r="D512">
            <v>6231</v>
          </cell>
          <cell r="E512">
            <v>28</v>
          </cell>
          <cell r="F512" t="str">
            <v>D2b</v>
          </cell>
          <cell r="G512">
            <v>218500</v>
          </cell>
          <cell r="H512" t="str">
            <v>Hella KG Hueck &amp; Co./Bremen</v>
          </cell>
          <cell r="I512" t="str">
            <v>D</v>
          </cell>
          <cell r="J512">
            <v>2.0499999999999998</v>
          </cell>
          <cell r="K512">
            <v>2.0539999999999998</v>
          </cell>
          <cell r="M512">
            <v>7000</v>
          </cell>
          <cell r="N512" t="str">
            <v>VW</v>
          </cell>
          <cell r="O512">
            <v>0</v>
          </cell>
          <cell r="P512" t="str">
            <v>MOSEL</v>
          </cell>
          <cell r="Q512">
            <v>0</v>
          </cell>
        </row>
        <row r="513">
          <cell r="B513" t="str">
            <v>F VW 02 37469</v>
          </cell>
          <cell r="C513">
            <v>2</v>
          </cell>
          <cell r="D513">
            <v>6270</v>
          </cell>
          <cell r="E513">
            <v>15</v>
          </cell>
          <cell r="F513" t="str">
            <v>D2b</v>
          </cell>
          <cell r="G513">
            <v>66200</v>
          </cell>
          <cell r="H513" t="str">
            <v>TRW - Autoelektronika s.r.o./</v>
          </cell>
          <cell r="M513">
            <v>0</v>
          </cell>
          <cell r="N513" t="str">
            <v>SK</v>
          </cell>
          <cell r="O513">
            <v>0</v>
          </cell>
          <cell r="P513" t="str">
            <v>EMDEN</v>
          </cell>
          <cell r="Q513">
            <v>0</v>
          </cell>
        </row>
        <row r="514">
          <cell r="B514" t="str">
            <v>F VW 02 37469</v>
          </cell>
          <cell r="C514">
            <v>2</v>
          </cell>
          <cell r="D514">
            <v>6270</v>
          </cell>
          <cell r="E514">
            <v>28</v>
          </cell>
          <cell r="F514" t="str">
            <v>D2b</v>
          </cell>
          <cell r="G514">
            <v>218500</v>
          </cell>
          <cell r="H514" t="str">
            <v>TRW - Autoelektronika s.r.o./</v>
          </cell>
          <cell r="M514">
            <v>0</v>
          </cell>
          <cell r="N514" t="str">
            <v>SK</v>
          </cell>
          <cell r="O514">
            <v>0</v>
          </cell>
          <cell r="P514" t="str">
            <v>MOSEL</v>
          </cell>
          <cell r="Q514">
            <v>0</v>
          </cell>
        </row>
        <row r="515">
          <cell r="B515" t="str">
            <v>F VW 02 37469</v>
          </cell>
          <cell r="C515">
            <v>2</v>
          </cell>
          <cell r="D515">
            <v>20505</v>
          </cell>
          <cell r="E515">
            <v>15</v>
          </cell>
          <cell r="F515" t="str">
            <v>D2b</v>
          </cell>
          <cell r="G515">
            <v>66200</v>
          </cell>
          <cell r="H515" t="str">
            <v>CEBI Deutschland Vertriebs-GmbH/Osimo</v>
          </cell>
          <cell r="I515" t="str">
            <v>D</v>
          </cell>
          <cell r="J515">
            <v>2.0299999999999998</v>
          </cell>
          <cell r="K515">
            <v>2.0413000000000001</v>
          </cell>
          <cell r="M515">
            <v>0</v>
          </cell>
          <cell r="N515" t="str">
            <v>VW</v>
          </cell>
          <cell r="O515">
            <v>0</v>
          </cell>
          <cell r="P515" t="str">
            <v>EMDEN</v>
          </cell>
          <cell r="Q515">
            <v>0</v>
          </cell>
        </row>
        <row r="516">
          <cell r="B516" t="str">
            <v>F VW 02 37469</v>
          </cell>
          <cell r="C516">
            <v>2</v>
          </cell>
          <cell r="D516">
            <v>20505</v>
          </cell>
          <cell r="E516">
            <v>28</v>
          </cell>
          <cell r="F516" t="str">
            <v>D2b</v>
          </cell>
          <cell r="G516">
            <v>218500</v>
          </cell>
          <cell r="H516" t="str">
            <v>CEBI Deutschland Vertriebs-GmbH/Osimo</v>
          </cell>
          <cell r="I516" t="str">
            <v>D</v>
          </cell>
          <cell r="J516">
            <v>2.0299999999999998</v>
          </cell>
          <cell r="K516">
            <v>2.0381</v>
          </cell>
          <cell r="M516">
            <v>0</v>
          </cell>
          <cell r="N516" t="str">
            <v>VW</v>
          </cell>
          <cell r="O516">
            <v>0</v>
          </cell>
          <cell r="P516" t="str">
            <v>MOSEL</v>
          </cell>
          <cell r="Q516">
            <v>0</v>
          </cell>
        </row>
        <row r="517">
          <cell r="B517" t="str">
            <v>F VW 02 37469</v>
          </cell>
          <cell r="C517">
            <v>2</v>
          </cell>
          <cell r="D517">
            <v>26946</v>
          </cell>
          <cell r="E517">
            <v>15</v>
          </cell>
          <cell r="F517" t="str">
            <v>D2b</v>
          </cell>
          <cell r="G517">
            <v>66200</v>
          </cell>
          <cell r="H517" t="str">
            <v>Yazaki Europe Ltd. - Components Coordination Center/</v>
          </cell>
          <cell r="M517">
            <v>0</v>
          </cell>
          <cell r="N517" t="str">
            <v>VW</v>
          </cell>
          <cell r="O517">
            <v>0</v>
          </cell>
          <cell r="P517" t="str">
            <v>EMDEN</v>
          </cell>
          <cell r="Q517">
            <v>0</v>
          </cell>
        </row>
        <row r="518">
          <cell r="B518" t="str">
            <v>F VW 02 37469</v>
          </cell>
          <cell r="C518">
            <v>2</v>
          </cell>
          <cell r="D518">
            <v>26946</v>
          </cell>
          <cell r="E518">
            <v>28</v>
          </cell>
          <cell r="F518" t="str">
            <v>D2b</v>
          </cell>
          <cell r="G518">
            <v>218500</v>
          </cell>
          <cell r="H518" t="str">
            <v>Yazaki Europe Ltd. - Components Coordination Center/</v>
          </cell>
          <cell r="M518">
            <v>0</v>
          </cell>
          <cell r="N518" t="str">
            <v>VW</v>
          </cell>
          <cell r="O518">
            <v>0</v>
          </cell>
          <cell r="P518" t="str">
            <v>MOSEL</v>
          </cell>
          <cell r="Q518">
            <v>0</v>
          </cell>
        </row>
        <row r="519">
          <cell r="B519" t="str">
            <v>F VW 02 37469</v>
          </cell>
          <cell r="C519">
            <v>2</v>
          </cell>
          <cell r="D519">
            <v>51506</v>
          </cell>
          <cell r="E519">
            <v>15</v>
          </cell>
          <cell r="F519" t="str">
            <v>D2b</v>
          </cell>
          <cell r="G519">
            <v>66200</v>
          </cell>
          <cell r="H519" t="str">
            <v>SIEMENS VDO S.A. DE C.V./</v>
          </cell>
          <cell r="M519">
            <v>0</v>
          </cell>
          <cell r="N519" t="str">
            <v>MX</v>
          </cell>
          <cell r="O519">
            <v>0</v>
          </cell>
          <cell r="P519" t="str">
            <v>EMDEN</v>
          </cell>
          <cell r="Q519">
            <v>0</v>
          </cell>
        </row>
        <row r="520">
          <cell r="B520" t="str">
            <v>F VW 02 37469</v>
          </cell>
          <cell r="C520">
            <v>2</v>
          </cell>
          <cell r="D520">
            <v>51506</v>
          </cell>
          <cell r="E520">
            <v>28</v>
          </cell>
          <cell r="F520" t="str">
            <v>D2b</v>
          </cell>
          <cell r="G520">
            <v>218500</v>
          </cell>
          <cell r="H520" t="str">
            <v>SIEMENS VDO S.A. DE C.V./</v>
          </cell>
          <cell r="M520">
            <v>0</v>
          </cell>
          <cell r="N520" t="str">
            <v>MX</v>
          </cell>
          <cell r="O520">
            <v>0</v>
          </cell>
          <cell r="P520" t="str">
            <v>MOSEL</v>
          </cell>
          <cell r="Q520">
            <v>0</v>
          </cell>
        </row>
        <row r="521">
          <cell r="B521" t="str">
            <v>F VW 02 37469</v>
          </cell>
          <cell r="C521">
            <v>2</v>
          </cell>
          <cell r="D521">
            <v>54824</v>
          </cell>
          <cell r="E521">
            <v>15</v>
          </cell>
          <cell r="F521" t="str">
            <v>D2b</v>
          </cell>
          <cell r="G521">
            <v>66200</v>
          </cell>
          <cell r="H521" t="str">
            <v>VALEO AUTO-ELECTRIC GMBH &amp; CO. KG/</v>
          </cell>
          <cell r="M521">
            <v>0</v>
          </cell>
          <cell r="N521" t="str">
            <v>VW</v>
          </cell>
          <cell r="O521">
            <v>0</v>
          </cell>
          <cell r="P521" t="str">
            <v>EMDEN</v>
          </cell>
          <cell r="Q521">
            <v>0</v>
          </cell>
        </row>
        <row r="522">
          <cell r="B522" t="str">
            <v>F VW 02 37469</v>
          </cell>
          <cell r="C522">
            <v>2</v>
          </cell>
          <cell r="D522">
            <v>54824</v>
          </cell>
          <cell r="E522">
            <v>28</v>
          </cell>
          <cell r="F522" t="str">
            <v>D2b</v>
          </cell>
          <cell r="G522">
            <v>218500</v>
          </cell>
          <cell r="H522" t="str">
            <v>VALEO AUTO-ELECTRIC GMBH &amp; CO. KG/</v>
          </cell>
          <cell r="M522">
            <v>0</v>
          </cell>
          <cell r="N522" t="str">
            <v>VW</v>
          </cell>
          <cell r="O522">
            <v>0</v>
          </cell>
          <cell r="P522" t="str">
            <v>MOSEL</v>
          </cell>
          <cell r="Q522">
            <v>0</v>
          </cell>
        </row>
        <row r="523">
          <cell r="B523" t="str">
            <v>F VW 02 37469</v>
          </cell>
          <cell r="C523">
            <v>3</v>
          </cell>
          <cell r="D523">
            <v>261</v>
          </cell>
          <cell r="E523">
            <v>15</v>
          </cell>
          <cell r="F523" t="str">
            <v>D2b</v>
          </cell>
          <cell r="G523">
            <v>216300</v>
          </cell>
          <cell r="H523" t="str">
            <v>Kiekert AG/Deutschland</v>
          </cell>
          <cell r="I523" t="str">
            <v>D</v>
          </cell>
          <cell r="J523">
            <v>2.66</v>
          </cell>
          <cell r="K523">
            <v>3.66</v>
          </cell>
          <cell r="M523">
            <v>0</v>
          </cell>
          <cell r="N523" t="str">
            <v>VW</v>
          </cell>
          <cell r="O523">
            <v>0</v>
          </cell>
          <cell r="P523" t="str">
            <v>EMDEN</v>
          </cell>
          <cell r="Q523">
            <v>0</v>
          </cell>
        </row>
        <row r="524">
          <cell r="B524" t="str">
            <v>F VW 02 37469</v>
          </cell>
          <cell r="C524">
            <v>3</v>
          </cell>
          <cell r="D524">
            <v>5083</v>
          </cell>
          <cell r="E524">
            <v>15</v>
          </cell>
          <cell r="F524" t="str">
            <v>D2b</v>
          </cell>
          <cell r="G524">
            <v>216300</v>
          </cell>
          <cell r="H524" t="str">
            <v>SO.GE.MI. Spa/</v>
          </cell>
          <cell r="M524">
            <v>0</v>
          </cell>
          <cell r="N524" t="str">
            <v>IT</v>
          </cell>
          <cell r="O524">
            <v>0</v>
          </cell>
          <cell r="P524" t="str">
            <v>EMDEN</v>
          </cell>
          <cell r="Q524">
            <v>0</v>
          </cell>
        </row>
        <row r="525">
          <cell r="B525" t="str">
            <v>F VW 02 37469</v>
          </cell>
          <cell r="C525">
            <v>3</v>
          </cell>
          <cell r="D525">
            <v>6231</v>
          </cell>
          <cell r="E525">
            <v>15</v>
          </cell>
          <cell r="F525" t="str">
            <v>D2b</v>
          </cell>
          <cell r="G525">
            <v>216300</v>
          </cell>
          <cell r="H525" t="str">
            <v>Hella KG Hueck &amp; Co./Bremen</v>
          </cell>
          <cell r="I525" t="str">
            <v>D</v>
          </cell>
          <cell r="J525">
            <v>2.0499999999999998</v>
          </cell>
          <cell r="K525">
            <v>2.052</v>
          </cell>
          <cell r="M525">
            <v>7000</v>
          </cell>
          <cell r="N525" t="str">
            <v>VW</v>
          </cell>
          <cell r="O525">
            <v>0</v>
          </cell>
          <cell r="P525" t="str">
            <v>EMDEN</v>
          </cell>
          <cell r="Q525">
            <v>0</v>
          </cell>
        </row>
        <row r="526">
          <cell r="B526" t="str">
            <v>F VW 02 37469</v>
          </cell>
          <cell r="C526">
            <v>3</v>
          </cell>
          <cell r="D526">
            <v>6270</v>
          </cell>
          <cell r="E526">
            <v>15</v>
          </cell>
          <cell r="F526" t="str">
            <v>D2b</v>
          </cell>
          <cell r="G526">
            <v>216300</v>
          </cell>
          <cell r="H526" t="str">
            <v>TRW - Autoelektronika s.r.o./</v>
          </cell>
          <cell r="M526">
            <v>0</v>
          </cell>
          <cell r="N526" t="str">
            <v>SK</v>
          </cell>
          <cell r="O526">
            <v>0</v>
          </cell>
          <cell r="P526" t="str">
            <v>EMDEN</v>
          </cell>
          <cell r="Q526">
            <v>0</v>
          </cell>
        </row>
        <row r="527">
          <cell r="B527" t="str">
            <v>F VW 02 37469</v>
          </cell>
          <cell r="C527">
            <v>3</v>
          </cell>
          <cell r="D527">
            <v>20505</v>
          </cell>
          <cell r="E527">
            <v>15</v>
          </cell>
          <cell r="F527" t="str">
            <v>D2b</v>
          </cell>
          <cell r="G527">
            <v>216300</v>
          </cell>
          <cell r="H527" t="str">
            <v>CEBI Deutschland Vertriebs-GmbH/Osimo</v>
          </cell>
          <cell r="I527" t="str">
            <v>D</v>
          </cell>
          <cell r="J527">
            <v>2.0299999999999998</v>
          </cell>
          <cell r="K527">
            <v>2.0413000000000001</v>
          </cell>
          <cell r="M527">
            <v>0</v>
          </cell>
          <cell r="N527" t="str">
            <v>VW</v>
          </cell>
          <cell r="O527">
            <v>0</v>
          </cell>
          <cell r="P527" t="str">
            <v>EMDEN</v>
          </cell>
          <cell r="Q527">
            <v>0</v>
          </cell>
        </row>
        <row r="528">
          <cell r="B528" t="str">
            <v>F VW 02 37469</v>
          </cell>
          <cell r="C528">
            <v>3</v>
          </cell>
          <cell r="D528">
            <v>26946</v>
          </cell>
          <cell r="E528">
            <v>15</v>
          </cell>
          <cell r="F528" t="str">
            <v>D2b</v>
          </cell>
          <cell r="G528">
            <v>216300</v>
          </cell>
          <cell r="H528" t="str">
            <v>Yazaki Europe Ltd. - Components Coordination Center/</v>
          </cell>
          <cell r="M528">
            <v>0</v>
          </cell>
          <cell r="N528" t="str">
            <v>VW</v>
          </cell>
          <cell r="O528">
            <v>0</v>
          </cell>
          <cell r="P528" t="str">
            <v>EMDEN</v>
          </cell>
          <cell r="Q528">
            <v>0</v>
          </cell>
        </row>
        <row r="529">
          <cell r="B529" t="str">
            <v>F VW 02 37469</v>
          </cell>
          <cell r="C529">
            <v>3</v>
          </cell>
          <cell r="D529">
            <v>51506</v>
          </cell>
          <cell r="E529">
            <v>15</v>
          </cell>
          <cell r="F529" t="str">
            <v>D2b</v>
          </cell>
          <cell r="G529">
            <v>216300</v>
          </cell>
          <cell r="H529" t="str">
            <v>SIEMENS VDO S.A. DE C.V./</v>
          </cell>
          <cell r="M529">
            <v>0</v>
          </cell>
          <cell r="N529" t="str">
            <v>MX</v>
          </cell>
          <cell r="O529">
            <v>0</v>
          </cell>
          <cell r="P529" t="str">
            <v>EMDEN</v>
          </cell>
          <cell r="Q529">
            <v>0</v>
          </cell>
        </row>
        <row r="530">
          <cell r="B530" t="str">
            <v>F VW 02 37469</v>
          </cell>
          <cell r="C530">
            <v>3</v>
          </cell>
          <cell r="D530">
            <v>54824</v>
          </cell>
          <cell r="E530">
            <v>15</v>
          </cell>
          <cell r="F530" t="str">
            <v>D2b</v>
          </cell>
          <cell r="G530">
            <v>216300</v>
          </cell>
          <cell r="H530" t="str">
            <v>VALEO AUTO-ELECTRIC GMBH &amp; CO. KG/</v>
          </cell>
          <cell r="M530">
            <v>0</v>
          </cell>
          <cell r="N530" t="str">
            <v>VW</v>
          </cell>
          <cell r="O530">
            <v>0</v>
          </cell>
          <cell r="P530" t="str">
            <v>EMDEN</v>
          </cell>
          <cell r="Q530">
            <v>0</v>
          </cell>
        </row>
        <row r="531">
          <cell r="B531" t="str">
            <v>F VW 02 37469</v>
          </cell>
          <cell r="C531">
            <v>4</v>
          </cell>
          <cell r="D531">
            <v>261</v>
          </cell>
          <cell r="E531">
            <v>66</v>
          </cell>
          <cell r="F531" t="str">
            <v>D2b</v>
          </cell>
          <cell r="G531">
            <v>217000</v>
          </cell>
          <cell r="H531" t="str">
            <v>Kiekert AG/Pardubice</v>
          </cell>
          <cell r="I531" t="str">
            <v>CZ</v>
          </cell>
          <cell r="J531">
            <v>2.66</v>
          </cell>
          <cell r="K531">
            <v>2.66</v>
          </cell>
          <cell r="M531">
            <v>0</v>
          </cell>
          <cell r="N531" t="str">
            <v>VW</v>
          </cell>
          <cell r="O531">
            <v>0</v>
          </cell>
          <cell r="P531" t="str">
            <v>PUEBLA</v>
          </cell>
          <cell r="Q531">
            <v>0</v>
          </cell>
        </row>
        <row r="532">
          <cell r="B532" t="str">
            <v>F VW 02 37469</v>
          </cell>
          <cell r="C532">
            <v>4</v>
          </cell>
          <cell r="D532">
            <v>5083</v>
          </cell>
          <cell r="E532">
            <v>66</v>
          </cell>
          <cell r="F532" t="str">
            <v>D2b</v>
          </cell>
          <cell r="G532">
            <v>217000</v>
          </cell>
          <cell r="H532" t="str">
            <v>SO.GE.MI. Spa/</v>
          </cell>
          <cell r="M532">
            <v>0</v>
          </cell>
          <cell r="N532" t="str">
            <v>IT</v>
          </cell>
          <cell r="O532">
            <v>0</v>
          </cell>
          <cell r="P532" t="str">
            <v>PUEBLA</v>
          </cell>
          <cell r="Q532">
            <v>0</v>
          </cell>
        </row>
        <row r="533">
          <cell r="B533" t="str">
            <v>F VW 02 37469</v>
          </cell>
          <cell r="C533">
            <v>4</v>
          </cell>
          <cell r="D533">
            <v>6231</v>
          </cell>
          <cell r="E533">
            <v>66</v>
          </cell>
          <cell r="F533" t="str">
            <v>D2b</v>
          </cell>
          <cell r="G533">
            <v>217000</v>
          </cell>
          <cell r="H533" t="str">
            <v>Hella KG Hueck &amp; Co./Guadalajara</v>
          </cell>
          <cell r="I533" t="str">
            <v>MEX</v>
          </cell>
          <cell r="J533">
            <v>2.3313999999999999</v>
          </cell>
          <cell r="K533">
            <v>2.3521000000000001</v>
          </cell>
          <cell r="M533">
            <v>0</v>
          </cell>
          <cell r="N533" t="str">
            <v>VW</v>
          </cell>
          <cell r="O533">
            <v>0</v>
          </cell>
          <cell r="P533" t="str">
            <v>PUEBLA</v>
          </cell>
          <cell r="Q533">
            <v>0</v>
          </cell>
        </row>
        <row r="534">
          <cell r="B534" t="str">
            <v>F VW 02 37469</v>
          </cell>
          <cell r="C534">
            <v>4</v>
          </cell>
          <cell r="D534">
            <v>6270</v>
          </cell>
          <cell r="E534">
            <v>66</v>
          </cell>
          <cell r="F534" t="str">
            <v>D2b</v>
          </cell>
          <cell r="G534">
            <v>217000</v>
          </cell>
          <cell r="H534" t="str">
            <v>TRW - Autoelektronika s.r.o./</v>
          </cell>
          <cell r="M534">
            <v>0</v>
          </cell>
          <cell r="N534" t="str">
            <v>SK</v>
          </cell>
          <cell r="O534">
            <v>0</v>
          </cell>
          <cell r="P534" t="str">
            <v>PUEBLA</v>
          </cell>
          <cell r="Q534">
            <v>0</v>
          </cell>
        </row>
        <row r="535">
          <cell r="B535" t="str">
            <v>F VW 02 37469</v>
          </cell>
          <cell r="C535">
            <v>4</v>
          </cell>
          <cell r="D535">
            <v>20505</v>
          </cell>
          <cell r="E535">
            <v>66</v>
          </cell>
          <cell r="F535" t="str">
            <v>D2b</v>
          </cell>
          <cell r="G535">
            <v>217000</v>
          </cell>
          <cell r="H535" t="str">
            <v>CEBI Deutschland Vertriebs-GmbH/Osimo</v>
          </cell>
          <cell r="I535" t="str">
            <v>D</v>
          </cell>
          <cell r="J535">
            <v>2.0299999999999998</v>
          </cell>
          <cell r="K535">
            <v>2.17</v>
          </cell>
          <cell r="M535">
            <v>0</v>
          </cell>
          <cell r="N535" t="str">
            <v>VW</v>
          </cell>
          <cell r="O535">
            <v>0</v>
          </cell>
          <cell r="P535" t="str">
            <v>PUEBLA</v>
          </cell>
          <cell r="Q535">
            <v>0</v>
          </cell>
        </row>
        <row r="536">
          <cell r="B536" t="str">
            <v>F VW 02 37469</v>
          </cell>
          <cell r="C536">
            <v>4</v>
          </cell>
          <cell r="D536">
            <v>26946</v>
          </cell>
          <cell r="E536">
            <v>66</v>
          </cell>
          <cell r="F536" t="str">
            <v>D2b</v>
          </cell>
          <cell r="G536">
            <v>217000</v>
          </cell>
          <cell r="H536" t="str">
            <v>Yazaki Europe Ltd. - Components Coordination Center/</v>
          </cell>
          <cell r="M536">
            <v>0</v>
          </cell>
          <cell r="N536" t="str">
            <v>VW</v>
          </cell>
          <cell r="O536">
            <v>0</v>
          </cell>
          <cell r="P536" t="str">
            <v>PUEBLA</v>
          </cell>
          <cell r="Q536">
            <v>0</v>
          </cell>
        </row>
        <row r="537">
          <cell r="B537" t="str">
            <v>F VW 02 37469</v>
          </cell>
          <cell r="C537">
            <v>4</v>
          </cell>
          <cell r="D537">
            <v>51506</v>
          </cell>
          <cell r="E537">
            <v>66</v>
          </cell>
          <cell r="F537" t="str">
            <v>D2b</v>
          </cell>
          <cell r="G537">
            <v>217000</v>
          </cell>
          <cell r="H537" t="str">
            <v>SIEMENS VDO S.A. DE C.V./</v>
          </cell>
          <cell r="M537">
            <v>0</v>
          </cell>
          <cell r="N537" t="str">
            <v>MX</v>
          </cell>
          <cell r="O537">
            <v>0</v>
          </cell>
          <cell r="P537" t="str">
            <v>PUEBLA</v>
          </cell>
          <cell r="Q537">
            <v>0</v>
          </cell>
        </row>
        <row r="538">
          <cell r="B538" t="str">
            <v>F VW 02 37469</v>
          </cell>
          <cell r="C538">
            <v>4</v>
          </cell>
          <cell r="D538">
            <v>54824</v>
          </cell>
          <cell r="E538">
            <v>66</v>
          </cell>
          <cell r="F538" t="str">
            <v>D2b</v>
          </cell>
          <cell r="G538">
            <v>217000</v>
          </cell>
          <cell r="H538" t="str">
            <v>VALEO AUTO-ELECTRIC GMBH &amp; CO. KG/</v>
          </cell>
          <cell r="M538">
            <v>0</v>
          </cell>
          <cell r="N538" t="str">
            <v>VW</v>
          </cell>
          <cell r="O538">
            <v>0</v>
          </cell>
          <cell r="P538" t="str">
            <v>PUEBLA</v>
          </cell>
          <cell r="Q538">
            <v>0</v>
          </cell>
        </row>
        <row r="539">
          <cell r="B539" t="str">
            <v>F VW 02 37469</v>
          </cell>
          <cell r="C539">
            <v>5</v>
          </cell>
          <cell r="D539">
            <v>261</v>
          </cell>
          <cell r="E539">
            <v>11</v>
          </cell>
          <cell r="F539" t="str">
            <v>D2b</v>
          </cell>
          <cell r="G539">
            <v>328700</v>
          </cell>
          <cell r="H539" t="str">
            <v>Kiekert AG/Deutschland</v>
          </cell>
          <cell r="I539" t="str">
            <v>D</v>
          </cell>
          <cell r="J539">
            <v>2.66</v>
          </cell>
          <cell r="K539">
            <v>3.66</v>
          </cell>
          <cell r="M539">
            <v>0</v>
          </cell>
          <cell r="N539" t="str">
            <v>VW</v>
          </cell>
          <cell r="O539">
            <v>0</v>
          </cell>
          <cell r="P539" t="str">
            <v>WOLFSBURG</v>
          </cell>
          <cell r="Q539">
            <v>0</v>
          </cell>
        </row>
        <row r="540">
          <cell r="B540" t="str">
            <v>F VW 02 37469</v>
          </cell>
          <cell r="C540">
            <v>5</v>
          </cell>
          <cell r="D540">
            <v>5083</v>
          </cell>
          <cell r="E540">
            <v>11</v>
          </cell>
          <cell r="F540" t="str">
            <v>D2b</v>
          </cell>
          <cell r="G540">
            <v>328700</v>
          </cell>
          <cell r="H540" t="str">
            <v>SO.GE.MI. Spa/</v>
          </cell>
          <cell r="M540">
            <v>0</v>
          </cell>
          <cell r="N540" t="str">
            <v>IT</v>
          </cell>
          <cell r="O540">
            <v>0</v>
          </cell>
          <cell r="P540" t="str">
            <v>WOLFSBURG</v>
          </cell>
          <cell r="Q540">
            <v>0</v>
          </cell>
        </row>
        <row r="541">
          <cell r="B541" t="str">
            <v>F VW 02 37469</v>
          </cell>
          <cell r="C541">
            <v>5</v>
          </cell>
          <cell r="D541">
            <v>6231</v>
          </cell>
          <cell r="E541">
            <v>11</v>
          </cell>
          <cell r="F541" t="str">
            <v>D2b</v>
          </cell>
          <cell r="G541">
            <v>328700</v>
          </cell>
          <cell r="H541" t="str">
            <v>Hella KG Hueck &amp; Co./Bremen</v>
          </cell>
          <cell r="I541" t="str">
            <v>D</v>
          </cell>
          <cell r="J541">
            <v>2.0299999999999998</v>
          </cell>
          <cell r="K541">
            <v>2.0323000000000002</v>
          </cell>
          <cell r="M541">
            <v>0</v>
          </cell>
          <cell r="N541" t="str">
            <v>VW</v>
          </cell>
          <cell r="O541">
            <v>0</v>
          </cell>
          <cell r="P541" t="str">
            <v>WOLFSBURG</v>
          </cell>
          <cell r="Q541">
            <v>0</v>
          </cell>
        </row>
        <row r="542">
          <cell r="B542" t="str">
            <v>F VW 02 37469</v>
          </cell>
          <cell r="C542">
            <v>5</v>
          </cell>
          <cell r="D542">
            <v>6270</v>
          </cell>
          <cell r="E542">
            <v>11</v>
          </cell>
          <cell r="F542" t="str">
            <v>D2b</v>
          </cell>
          <cell r="G542">
            <v>328700</v>
          </cell>
          <cell r="H542" t="str">
            <v>TRW - Autoelektronika s.r.o./</v>
          </cell>
          <cell r="M542">
            <v>0</v>
          </cell>
          <cell r="N542" t="str">
            <v>SK</v>
          </cell>
          <cell r="O542">
            <v>0</v>
          </cell>
          <cell r="P542" t="str">
            <v>WOLFSBURG</v>
          </cell>
          <cell r="Q542">
            <v>0</v>
          </cell>
        </row>
        <row r="543">
          <cell r="B543" t="str">
            <v>F VW 02 37469</v>
          </cell>
          <cell r="C543">
            <v>5</v>
          </cell>
          <cell r="D543">
            <v>20505</v>
          </cell>
          <cell r="E543">
            <v>11</v>
          </cell>
          <cell r="F543" t="str">
            <v>D2b</v>
          </cell>
          <cell r="G543">
            <v>328700</v>
          </cell>
          <cell r="H543" t="str">
            <v>CEBI Deutschland Vertriebs-GmbH/Osimo</v>
          </cell>
          <cell r="I543" t="str">
            <v>D</v>
          </cell>
          <cell r="J543">
            <v>2.0299999999999998</v>
          </cell>
          <cell r="K543">
            <v>2.04</v>
          </cell>
          <cell r="M543">
            <v>0</v>
          </cell>
          <cell r="N543" t="str">
            <v>VW</v>
          </cell>
          <cell r="O543">
            <v>0</v>
          </cell>
          <cell r="P543" t="str">
            <v>WOLFSBURG</v>
          </cell>
          <cell r="Q543">
            <v>0</v>
          </cell>
        </row>
        <row r="544">
          <cell r="B544" t="str">
            <v>F VW 02 37469</v>
          </cell>
          <cell r="C544">
            <v>5</v>
          </cell>
          <cell r="D544">
            <v>26946</v>
          </cell>
          <cell r="E544">
            <v>11</v>
          </cell>
          <cell r="F544" t="str">
            <v>D2b</v>
          </cell>
          <cell r="G544">
            <v>328700</v>
          </cell>
          <cell r="H544" t="str">
            <v>Yazaki Europe Ltd. - Components Coordination Center/</v>
          </cell>
          <cell r="M544">
            <v>0</v>
          </cell>
          <cell r="N544" t="str">
            <v>VW</v>
          </cell>
          <cell r="O544">
            <v>0</v>
          </cell>
          <cell r="P544" t="str">
            <v>WOLFSBURG</v>
          </cell>
          <cell r="Q544">
            <v>0</v>
          </cell>
        </row>
        <row r="545">
          <cell r="B545" t="str">
            <v>F VW 02 37469</v>
          </cell>
          <cell r="C545">
            <v>5</v>
          </cell>
          <cell r="D545">
            <v>51506</v>
          </cell>
          <cell r="E545">
            <v>11</v>
          </cell>
          <cell r="F545" t="str">
            <v>D2b</v>
          </cell>
          <cell r="G545">
            <v>328700</v>
          </cell>
          <cell r="H545" t="str">
            <v>SIEMENS VDO S.A. DE C.V./</v>
          </cell>
          <cell r="M545">
            <v>0</v>
          </cell>
          <cell r="N545" t="str">
            <v>MX</v>
          </cell>
          <cell r="O545">
            <v>0</v>
          </cell>
          <cell r="P545" t="str">
            <v>WOLFSBURG</v>
          </cell>
          <cell r="Q545">
            <v>0</v>
          </cell>
        </row>
        <row r="546">
          <cell r="B546" t="str">
            <v>F VW 02 37469</v>
          </cell>
          <cell r="C546">
            <v>5</v>
          </cell>
          <cell r="D546">
            <v>54824</v>
          </cell>
          <cell r="E546">
            <v>11</v>
          </cell>
          <cell r="F546" t="str">
            <v>D2b</v>
          </cell>
          <cell r="G546">
            <v>328700</v>
          </cell>
          <cell r="H546" t="str">
            <v>VALEO AUTO-ELECTRIC GMBH &amp; CO. KG/</v>
          </cell>
          <cell r="M546">
            <v>0</v>
          </cell>
          <cell r="N546" t="str">
            <v>VW</v>
          </cell>
          <cell r="O546">
            <v>0</v>
          </cell>
          <cell r="P546" t="str">
            <v>WOLFSBURG</v>
          </cell>
          <cell r="Q546">
            <v>0</v>
          </cell>
        </row>
        <row r="550">
          <cell r="B550" t="str">
            <v>NUMBER</v>
          </cell>
          <cell r="C550" t="str">
            <v>NUMBER</v>
          </cell>
          <cell r="D550" t="str">
            <v>NUMBER</v>
          </cell>
          <cell r="E550" t="str">
            <v>NUMBER</v>
          </cell>
          <cell r="F550" t="str">
            <v>NUMBER</v>
          </cell>
          <cell r="G550" t="str">
            <v>NUMBER</v>
          </cell>
          <cell r="H550" t="str">
            <v>NUMBER</v>
          </cell>
          <cell r="I550" t="str">
            <v>NUMBER</v>
          </cell>
          <cell r="J550" t="str">
            <v>NUMBER</v>
          </cell>
          <cell r="K550" t="str">
            <v>NUMBER</v>
          </cell>
          <cell r="L550" t="str">
            <v>NUMBER</v>
          </cell>
          <cell r="M550" t="str">
            <v>NUMBER</v>
          </cell>
          <cell r="N550" t="str">
            <v>NUMBER</v>
          </cell>
          <cell r="O550" t="str">
            <v>NUMBER</v>
          </cell>
          <cell r="P550" t="str">
            <v>NUMBER</v>
          </cell>
        </row>
        <row r="551">
          <cell r="B551">
            <v>15</v>
          </cell>
        </row>
        <row r="552">
          <cell r="B552">
            <v>1</v>
          </cell>
          <cell r="C552">
            <v>261</v>
          </cell>
          <cell r="D552">
            <v>0</v>
          </cell>
          <cell r="E552">
            <v>0</v>
          </cell>
          <cell r="F552">
            <v>0</v>
          </cell>
          <cell r="G552">
            <v>2004</v>
          </cell>
        </row>
        <row r="553">
          <cell r="B553">
            <v>1</v>
          </cell>
          <cell r="C553">
            <v>6231</v>
          </cell>
          <cell r="D553">
            <v>0</v>
          </cell>
          <cell r="E553">
            <v>0</v>
          </cell>
          <cell r="F553">
            <v>0</v>
          </cell>
          <cell r="G553">
            <v>2004</v>
          </cell>
          <cell r="J553">
            <v>3</v>
          </cell>
          <cell r="K553">
            <v>3</v>
          </cell>
          <cell r="L553">
            <v>3</v>
          </cell>
        </row>
        <row r="554">
          <cell r="B554">
            <v>1</v>
          </cell>
          <cell r="C554">
            <v>20505</v>
          </cell>
          <cell r="D554">
            <v>0</v>
          </cell>
          <cell r="E554">
            <v>0</v>
          </cell>
          <cell r="F554">
            <v>0</v>
          </cell>
          <cell r="G554">
            <v>2004</v>
          </cell>
          <cell r="J554">
            <v>3</v>
          </cell>
          <cell r="K554">
            <v>3</v>
          </cell>
          <cell r="L554">
            <v>3</v>
          </cell>
          <cell r="P554">
            <v>0</v>
          </cell>
        </row>
        <row r="555">
          <cell r="B555">
            <v>2</v>
          </cell>
          <cell r="C555">
            <v>261</v>
          </cell>
          <cell r="D555">
            <v>0</v>
          </cell>
          <cell r="E555">
            <v>0</v>
          </cell>
          <cell r="F555">
            <v>0</v>
          </cell>
          <cell r="G555">
            <v>2004</v>
          </cell>
        </row>
        <row r="556">
          <cell r="B556">
            <v>2</v>
          </cell>
          <cell r="C556">
            <v>6231</v>
          </cell>
          <cell r="D556">
            <v>0</v>
          </cell>
          <cell r="E556">
            <v>0</v>
          </cell>
          <cell r="F556">
            <v>0</v>
          </cell>
          <cell r="G556">
            <v>2004</v>
          </cell>
          <cell r="J556">
            <v>2.5</v>
          </cell>
          <cell r="K556">
            <v>2.5</v>
          </cell>
          <cell r="L556">
            <v>2.5</v>
          </cell>
        </row>
        <row r="557">
          <cell r="B557">
            <v>2</v>
          </cell>
          <cell r="C557">
            <v>20505</v>
          </cell>
          <cell r="D557">
            <v>0</v>
          </cell>
          <cell r="E557">
            <v>0</v>
          </cell>
          <cell r="F557">
            <v>0</v>
          </cell>
          <cell r="G557">
            <v>2004</v>
          </cell>
          <cell r="J557">
            <v>3</v>
          </cell>
          <cell r="K557">
            <v>3</v>
          </cell>
          <cell r="L557">
            <v>3</v>
          </cell>
          <cell r="P557">
            <v>0</v>
          </cell>
        </row>
        <row r="558">
          <cell r="B558">
            <v>3</v>
          </cell>
          <cell r="C558">
            <v>261</v>
          </cell>
          <cell r="D558">
            <v>0</v>
          </cell>
          <cell r="E558">
            <v>0</v>
          </cell>
          <cell r="F558">
            <v>0</v>
          </cell>
          <cell r="G558">
            <v>2005</v>
          </cell>
        </row>
        <row r="559">
          <cell r="B559">
            <v>3</v>
          </cell>
          <cell r="C559">
            <v>6231</v>
          </cell>
          <cell r="D559">
            <v>0</v>
          </cell>
          <cell r="E559">
            <v>0</v>
          </cell>
          <cell r="F559">
            <v>0</v>
          </cell>
          <cell r="G559">
            <v>2005</v>
          </cell>
          <cell r="I559">
            <v>2.5</v>
          </cell>
          <cell r="J559">
            <v>2.5</v>
          </cell>
          <cell r="K559">
            <v>2.5</v>
          </cell>
        </row>
        <row r="560">
          <cell r="B560">
            <v>3</v>
          </cell>
          <cell r="C560">
            <v>20505</v>
          </cell>
          <cell r="D560">
            <v>0</v>
          </cell>
          <cell r="E560">
            <v>0</v>
          </cell>
          <cell r="F560">
            <v>0</v>
          </cell>
          <cell r="G560">
            <v>2005</v>
          </cell>
          <cell r="J560">
            <v>3</v>
          </cell>
          <cell r="K560">
            <v>3</v>
          </cell>
          <cell r="L560">
            <v>3</v>
          </cell>
          <cell r="P560">
            <v>0</v>
          </cell>
        </row>
        <row r="561">
          <cell r="B561">
            <v>4</v>
          </cell>
          <cell r="C561">
            <v>261</v>
          </cell>
          <cell r="D561">
            <v>0</v>
          </cell>
          <cell r="E561">
            <v>0</v>
          </cell>
          <cell r="F561">
            <v>0</v>
          </cell>
          <cell r="G561">
            <v>2004</v>
          </cell>
        </row>
        <row r="562">
          <cell r="B562">
            <v>4</v>
          </cell>
          <cell r="C562">
            <v>6231</v>
          </cell>
          <cell r="D562">
            <v>0</v>
          </cell>
          <cell r="E562">
            <v>0</v>
          </cell>
          <cell r="F562">
            <v>0</v>
          </cell>
          <cell r="G562">
            <v>2004</v>
          </cell>
          <cell r="J562">
            <v>3</v>
          </cell>
          <cell r="K562">
            <v>3</v>
          </cell>
          <cell r="L562">
            <v>3</v>
          </cell>
        </row>
        <row r="563">
          <cell r="B563">
            <v>4</v>
          </cell>
          <cell r="C563">
            <v>20505</v>
          </cell>
          <cell r="D563">
            <v>0</v>
          </cell>
          <cell r="E563">
            <v>0</v>
          </cell>
          <cell r="F563">
            <v>0</v>
          </cell>
          <cell r="G563">
            <v>2004</v>
          </cell>
          <cell r="J563">
            <v>3</v>
          </cell>
          <cell r="K563">
            <v>3</v>
          </cell>
          <cell r="L563">
            <v>3</v>
          </cell>
          <cell r="P563">
            <v>0</v>
          </cell>
        </row>
        <row r="564">
          <cell r="B564">
            <v>5</v>
          </cell>
          <cell r="C564">
            <v>261</v>
          </cell>
          <cell r="D564">
            <v>0</v>
          </cell>
          <cell r="E564">
            <v>0</v>
          </cell>
          <cell r="F564">
            <v>0</v>
          </cell>
          <cell r="G564">
            <v>2004</v>
          </cell>
        </row>
        <row r="565">
          <cell r="B565">
            <v>5</v>
          </cell>
          <cell r="C565">
            <v>6231</v>
          </cell>
          <cell r="D565">
            <v>0</v>
          </cell>
          <cell r="E565">
            <v>0</v>
          </cell>
          <cell r="F565">
            <v>0</v>
          </cell>
          <cell r="G565">
            <v>2004</v>
          </cell>
          <cell r="J565">
            <v>3</v>
          </cell>
          <cell r="K565">
            <v>3</v>
          </cell>
          <cell r="L565">
            <v>3</v>
          </cell>
        </row>
        <row r="566">
          <cell r="B566">
            <v>5</v>
          </cell>
          <cell r="C566">
            <v>20505</v>
          </cell>
          <cell r="D566">
            <v>0</v>
          </cell>
          <cell r="E566">
            <v>0</v>
          </cell>
          <cell r="F566">
            <v>0</v>
          </cell>
          <cell r="G566">
            <v>2004</v>
          </cell>
          <cell r="J566">
            <v>3</v>
          </cell>
          <cell r="K566">
            <v>3</v>
          </cell>
          <cell r="L566">
            <v>3</v>
          </cell>
          <cell r="P566">
            <v>0</v>
          </cell>
        </row>
        <row r="570">
          <cell r="B570" t="str">
            <v>NUMBER</v>
          </cell>
          <cell r="C570" t="str">
            <v>DATE</v>
          </cell>
          <cell r="D570" t="str">
            <v>NUMBER</v>
          </cell>
          <cell r="E570" t="str">
            <v>NUMBER</v>
          </cell>
          <cell r="F570" t="str">
            <v>NUMBER</v>
          </cell>
          <cell r="G570" t="str">
            <v>NUMBER</v>
          </cell>
          <cell r="H570" t="str">
            <v>NUMBER</v>
          </cell>
          <cell r="I570" t="str">
            <v>NUMBER</v>
          </cell>
          <cell r="J570" t="str">
            <v>NUMBER</v>
          </cell>
          <cell r="K570" t="str">
            <v>NUMBER</v>
          </cell>
          <cell r="L570" t="str">
            <v>NUMBER</v>
          </cell>
          <cell r="M570" t="str">
            <v>NUMBER</v>
          </cell>
        </row>
        <row r="571">
          <cell r="B571">
            <v>12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"/>
      <sheetName val="Summary"/>
      <sheetName val="PartList"/>
      <sheetName val="BOM"/>
      <sheetName val="Reference"/>
      <sheetName val="Worksheet"/>
      <sheetName val="총괄표"/>
    </sheetNames>
    <sheetDataSet>
      <sheetData sheetId="0" refreshError="1">
        <row r="4">
          <cell r="A4" t="str">
            <v>M01</v>
          </cell>
        </row>
        <row r="5">
          <cell r="A5" t="str">
            <v>M02</v>
          </cell>
        </row>
        <row r="6">
          <cell r="A6" t="str">
            <v>M03</v>
          </cell>
        </row>
        <row r="7">
          <cell r="A7" t="str">
            <v>M04</v>
          </cell>
        </row>
        <row r="8">
          <cell r="A8" t="str">
            <v>M05</v>
          </cell>
        </row>
        <row r="9">
          <cell r="A9" t="str">
            <v>M06</v>
          </cell>
        </row>
        <row r="10">
          <cell r="A10" t="str">
            <v>M07</v>
          </cell>
        </row>
        <row r="11">
          <cell r="A11" t="str">
            <v>M08</v>
          </cell>
        </row>
        <row r="12">
          <cell r="A12" t="str">
            <v>M09</v>
          </cell>
        </row>
        <row r="13">
          <cell r="A13" t="str">
            <v>M10</v>
          </cell>
        </row>
        <row r="14">
          <cell r="A14" t="str">
            <v>M11</v>
          </cell>
        </row>
        <row r="15">
          <cell r="A15" t="str">
            <v>M12</v>
          </cell>
        </row>
        <row r="16">
          <cell r="A16" t="str">
            <v>M13</v>
          </cell>
        </row>
        <row r="17">
          <cell r="A17" t="str">
            <v>M14</v>
          </cell>
        </row>
        <row r="18">
          <cell r="A18" t="str">
            <v>M15</v>
          </cell>
        </row>
        <row r="19">
          <cell r="A19" t="str">
            <v>M16</v>
          </cell>
        </row>
        <row r="20">
          <cell r="A20" t="str">
            <v>M17</v>
          </cell>
        </row>
        <row r="21">
          <cell r="A21" t="str">
            <v>M18</v>
          </cell>
        </row>
        <row r="22">
          <cell r="A22" t="str">
            <v>M19</v>
          </cell>
        </row>
        <row r="23">
          <cell r="A23" t="str">
            <v>M20</v>
          </cell>
        </row>
        <row r="24">
          <cell r="A24" t="str">
            <v>M21</v>
          </cell>
        </row>
        <row r="25">
          <cell r="A25" t="str">
            <v>M22</v>
          </cell>
        </row>
        <row r="26">
          <cell r="A26" t="str">
            <v>M23</v>
          </cell>
        </row>
        <row r="27">
          <cell r="A27" t="str">
            <v>M24</v>
          </cell>
        </row>
        <row r="28">
          <cell r="A28" t="str">
            <v>M25</v>
          </cell>
        </row>
        <row r="29">
          <cell r="A29" t="str">
            <v>M26</v>
          </cell>
        </row>
        <row r="30">
          <cell r="A30" t="str">
            <v>M27</v>
          </cell>
        </row>
        <row r="31">
          <cell r="A31" t="str">
            <v>M28</v>
          </cell>
        </row>
        <row r="32">
          <cell r="A32" t="str">
            <v>M29</v>
          </cell>
        </row>
        <row r="33">
          <cell r="A33" t="str">
            <v>M30</v>
          </cell>
        </row>
        <row r="34">
          <cell r="A34" t="str">
            <v>M31</v>
          </cell>
        </row>
        <row r="35">
          <cell r="A35" t="str">
            <v>M32</v>
          </cell>
        </row>
        <row r="36">
          <cell r="A36" t="str">
            <v>M33</v>
          </cell>
        </row>
        <row r="37">
          <cell r="A37" t="str">
            <v>M34</v>
          </cell>
        </row>
        <row r="38">
          <cell r="A38" t="str">
            <v>M35</v>
          </cell>
        </row>
        <row r="39">
          <cell r="A39" t="str">
            <v>M36</v>
          </cell>
        </row>
        <row r="40">
          <cell r="A40" t="str">
            <v>M37</v>
          </cell>
        </row>
        <row r="41">
          <cell r="A41" t="str">
            <v>M38</v>
          </cell>
        </row>
        <row r="42">
          <cell r="A42" t="str">
            <v>M39</v>
          </cell>
        </row>
        <row r="43">
          <cell r="A43" t="str">
            <v>M40</v>
          </cell>
        </row>
      </sheetData>
      <sheetData sheetId="1" refreshError="1"/>
      <sheetData sheetId="2" refreshError="1"/>
      <sheetData sheetId="3" refreshError="1"/>
      <sheetData sheetId="4" refreshError="1">
        <row r="31">
          <cell r="A31" t="str">
            <v>Baseline</v>
          </cell>
        </row>
        <row r="32">
          <cell r="A32" t="str">
            <v>Change1</v>
          </cell>
        </row>
        <row r="33">
          <cell r="A33" t="str">
            <v>Change2</v>
          </cell>
        </row>
        <row r="34">
          <cell r="A34" t="str">
            <v>Change3</v>
          </cell>
        </row>
        <row r="35">
          <cell r="A35" t="str">
            <v>Change4</v>
          </cell>
        </row>
        <row r="36">
          <cell r="A36" t="str">
            <v>Change5</v>
          </cell>
        </row>
        <row r="37">
          <cell r="A37" t="str">
            <v>Change6</v>
          </cell>
        </row>
        <row r="38">
          <cell r="A38" t="str">
            <v>Change7</v>
          </cell>
        </row>
        <row r="39">
          <cell r="A39" t="str">
            <v>Change8</v>
          </cell>
        </row>
        <row r="40">
          <cell r="A40" t="str">
            <v>Change9</v>
          </cell>
        </row>
        <row r="41">
          <cell r="A41" t="str">
            <v>Change10</v>
          </cell>
        </row>
        <row r="42">
          <cell r="A42" t="str">
            <v>Change11</v>
          </cell>
        </row>
        <row r="43">
          <cell r="A43" t="str">
            <v>Change12</v>
          </cell>
        </row>
        <row r="44">
          <cell r="A44" t="str">
            <v>Change13</v>
          </cell>
        </row>
        <row r="45">
          <cell r="A45" t="str">
            <v>Change14</v>
          </cell>
        </row>
        <row r="46">
          <cell r="A46" t="str">
            <v>Change15</v>
          </cell>
        </row>
        <row r="47">
          <cell r="A47" t="str">
            <v>Change16</v>
          </cell>
        </row>
        <row r="48">
          <cell r="A48" t="str">
            <v>Change17</v>
          </cell>
        </row>
        <row r="49">
          <cell r="A49" t="str">
            <v>Change18</v>
          </cell>
        </row>
        <row r="50">
          <cell r="A50" t="str">
            <v>Change19</v>
          </cell>
        </row>
        <row r="51">
          <cell r="A51" t="str">
            <v>Change20</v>
          </cell>
        </row>
        <row r="52">
          <cell r="A52" t="str">
            <v>Change21</v>
          </cell>
        </row>
        <row r="53">
          <cell r="A53" t="str">
            <v>Change22</v>
          </cell>
        </row>
        <row r="54">
          <cell r="A54" t="str">
            <v>Change23</v>
          </cell>
        </row>
        <row r="55">
          <cell r="A55" t="str">
            <v>Change24</v>
          </cell>
        </row>
        <row r="56">
          <cell r="A56" t="str">
            <v>Change25</v>
          </cell>
        </row>
        <row r="57">
          <cell r="A57" t="str">
            <v>Change26</v>
          </cell>
        </row>
      </sheetData>
      <sheetData sheetId="5" refreshError="1"/>
      <sheetData sheetId="6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nges"/>
      <sheetName val="Constant"/>
      <sheetName val="BOM"/>
      <sheetName val="List"/>
      <sheetName val="DwgRelease"/>
      <sheetName val="Cache"/>
      <sheetName val="Swap"/>
      <sheetName val="Master list"/>
      <sheetName val="Obsolete"/>
      <sheetName val="hom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nges"/>
      <sheetName val="Constant"/>
      <sheetName val="BOM"/>
      <sheetName val="List"/>
      <sheetName val="DwgRelease"/>
      <sheetName val="Cache"/>
      <sheetName val="Swap"/>
      <sheetName val="Master list"/>
      <sheetName val="Obsolete"/>
      <sheetName val="DBL LPG시험"/>
      <sheetName val="Impor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총괄표"/>
      <sheetName val="가솔린엔진설계2팀"/>
      <sheetName val="가솔린엔진시험1팀"/>
      <sheetName val="가솔린엔진시험2팀"/>
      <sheetName val="MT설계팀"/>
      <sheetName val="AT설계팀"/>
      <sheetName val="TM시험팀"/>
      <sheetName val="소음진동연구팀"/>
      <sheetName val="마북시작팀"/>
      <sheetName val="Vorbereitende Eingaben (Teil 1)"/>
      <sheetName val="Barwertberechnung (3)"/>
      <sheetName val="Import"/>
      <sheetName val="Worksheet"/>
    </sheetNames>
    <sheetDataSet>
      <sheetData sheetId="0" refreshError="1">
        <row r="2">
          <cell r="C2">
            <v>36077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"/>
  <sheetViews>
    <sheetView workbookViewId="0">
      <selection activeCell="I12" sqref="I12"/>
    </sheetView>
  </sheetViews>
  <sheetFormatPr defaultColWidth="9" defaultRowHeight="14" x14ac:dyDescent="0.25"/>
  <sheetData/>
  <phoneticPr fontId="98" type="noConversion"/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Y35"/>
  <sheetViews>
    <sheetView tabSelected="1" topLeftCell="A8" zoomScale="55" zoomScaleNormal="55" zoomScaleSheetLayoutView="70" workbookViewId="0">
      <pane xSplit="25" ySplit="3" topLeftCell="AF14" activePane="bottomRight" state="frozen"/>
      <selection activeCell="A8" sqref="A8"/>
      <selection pane="topRight" activeCell="Z8" sqref="Z8"/>
      <selection pane="bottomLeft" activeCell="A11" sqref="A11"/>
      <selection pane="bottomRight" activeCell="Q20" sqref="Q20"/>
    </sheetView>
  </sheetViews>
  <sheetFormatPr defaultColWidth="9" defaultRowHeight="14" outlineLevelRow="1" outlineLevelCol="1" x14ac:dyDescent="0.25"/>
  <cols>
    <col min="1" max="1" width="5.90625" style="5" customWidth="1"/>
    <col min="2" max="2" width="6.26953125" style="5" customWidth="1"/>
    <col min="3" max="3" width="8" style="5" customWidth="1"/>
    <col min="4" max="4" width="16.7265625" style="5" customWidth="1"/>
    <col min="5" max="5" width="17.453125" style="5" customWidth="1"/>
    <col min="6" max="6" width="18.36328125" style="7" customWidth="1"/>
    <col min="7" max="7" width="20.36328125" style="7" hidden="1" customWidth="1" outlineLevel="1"/>
    <col min="8" max="8" width="4.90625" style="5" hidden="1" customWidth="1" outlineLevel="1"/>
    <col min="9" max="9" width="5.26953125" style="5" hidden="1" customWidth="1" outlineLevel="1"/>
    <col min="10" max="10" width="10.453125" style="5" customWidth="1" collapsed="1"/>
    <col min="11" max="11" width="6.08984375" style="5" hidden="1" customWidth="1" outlineLevel="1"/>
    <col min="12" max="12" width="21.26953125" style="5" hidden="1" customWidth="1" outlineLevel="1"/>
    <col min="13" max="13" width="8.08984375" style="8" hidden="1" customWidth="1" outlineLevel="1"/>
    <col min="14" max="15" width="7.26953125" style="5" hidden="1" customWidth="1" outlineLevel="1"/>
    <col min="16" max="16" width="11.26953125" style="5" customWidth="1" collapsed="1"/>
    <col min="17" max="17" width="9.7265625" style="5" customWidth="1" outlineLevel="1"/>
    <col min="18" max="18" width="12" style="5" hidden="1" customWidth="1" outlineLevel="1"/>
    <col min="19" max="19" width="11.90625" style="5" hidden="1" customWidth="1" outlineLevel="1"/>
    <col min="20" max="20" width="17.6328125" style="5" hidden="1" customWidth="1" outlineLevel="1"/>
    <col min="21" max="21" width="10.36328125" style="5" hidden="1" customWidth="1" outlineLevel="1"/>
    <col min="22" max="22" width="12.453125" style="9" customWidth="1"/>
    <col min="23" max="25" width="14.6328125" style="10" hidden="1" customWidth="1" outlineLevel="1"/>
    <col min="26" max="26" width="12.453125" style="5" hidden="1" customWidth="1" collapsed="1"/>
    <col min="27" max="28" width="12.453125" style="5" hidden="1" customWidth="1" outlineLevel="1"/>
    <col min="29" max="31" width="12.453125" style="11" hidden="1" customWidth="1" outlineLevel="1"/>
    <col min="32" max="32" width="12.453125" style="11" customWidth="1" outlineLevel="1"/>
    <col min="33" max="33" width="12.453125" style="12" customWidth="1" outlineLevel="1"/>
    <col min="34" max="34" width="10.6328125" style="5" customWidth="1" outlineLevel="1"/>
    <col min="35" max="35" width="10.453125" style="5" customWidth="1" outlineLevel="1"/>
    <col min="36" max="37" width="6.7265625" style="5" customWidth="1"/>
    <col min="38" max="38" width="12.453125" style="5" customWidth="1" outlineLevel="1"/>
    <col min="39" max="39" width="9.453125" style="5" customWidth="1" outlineLevel="1"/>
    <col min="40" max="40" width="12.453125" style="291" customWidth="1" outlineLevel="1"/>
    <col min="41" max="41" width="12.453125" style="5" customWidth="1" outlineLevel="1"/>
    <col min="42" max="42" width="8.08984375" style="5" customWidth="1" outlineLevel="1"/>
    <col min="43" max="43" width="11.453125" style="5" customWidth="1" outlineLevel="1"/>
    <col min="44" max="47" width="12.453125" style="5" customWidth="1" outlineLevel="1"/>
    <col min="48" max="48" width="11.08984375" style="5" customWidth="1"/>
    <col min="49" max="50" width="11.7265625" style="5" customWidth="1"/>
    <col min="51" max="16384" width="9" style="5"/>
  </cols>
  <sheetData>
    <row r="1" spans="1:51" ht="20.25" hidden="1" customHeight="1" outlineLevel="1" x14ac:dyDescent="0.25">
      <c r="A1" s="500"/>
      <c r="B1" s="500"/>
      <c r="C1" s="500"/>
      <c r="D1" s="500"/>
      <c r="E1" s="500"/>
      <c r="F1" s="500"/>
      <c r="G1" s="500"/>
      <c r="H1" s="500"/>
      <c r="I1" s="500"/>
      <c r="J1" s="500"/>
      <c r="K1" s="500"/>
      <c r="L1" s="500"/>
      <c r="M1" s="500"/>
      <c r="N1" s="500"/>
      <c r="O1" s="500"/>
      <c r="P1" s="500"/>
      <c r="Q1" s="500"/>
      <c r="R1" s="500"/>
      <c r="S1" s="500"/>
      <c r="T1" s="500"/>
      <c r="U1" s="500"/>
      <c r="V1" s="500"/>
      <c r="W1" s="500"/>
      <c r="X1" s="500"/>
      <c r="Y1" s="500"/>
      <c r="Z1" s="500"/>
      <c r="AA1" s="500"/>
      <c r="AB1" s="500"/>
      <c r="AC1" s="502"/>
      <c r="AD1" s="502"/>
      <c r="AE1" s="502"/>
      <c r="AF1" s="502"/>
      <c r="AG1" s="503"/>
      <c r="AH1" s="500"/>
      <c r="AI1" s="500"/>
      <c r="AJ1" s="500"/>
      <c r="AK1" s="500"/>
      <c r="AL1" s="500"/>
      <c r="AM1" s="500"/>
      <c r="AN1" s="500"/>
      <c r="AO1" s="500"/>
      <c r="AP1" s="500"/>
      <c r="AQ1" s="500"/>
      <c r="AR1" s="500"/>
      <c r="AS1" s="500"/>
      <c r="AT1" s="500"/>
      <c r="AU1" s="500"/>
      <c r="AV1" s="500"/>
      <c r="AW1" s="500"/>
      <c r="AX1" s="500"/>
    </row>
    <row r="2" spans="1:51" ht="27.75" hidden="1" customHeight="1" outlineLevel="1" x14ac:dyDescent="0.25">
      <c r="A2" s="537" t="s">
        <v>241</v>
      </c>
      <c r="B2" s="537"/>
      <c r="C2" s="538" t="s">
        <v>108</v>
      </c>
      <c r="D2" s="538"/>
      <c r="E2" s="538"/>
      <c r="F2" s="538"/>
      <c r="G2" s="539" t="s">
        <v>109</v>
      </c>
      <c r="H2" s="540"/>
      <c r="I2" s="540"/>
      <c r="J2" s="540"/>
      <c r="K2" s="540"/>
      <c r="L2" s="540"/>
      <c r="M2" s="540"/>
      <c r="N2" s="540"/>
      <c r="O2" s="540"/>
      <c r="P2" s="540"/>
      <c r="Q2" s="540"/>
      <c r="R2" s="540"/>
      <c r="S2" s="540"/>
      <c r="T2" s="540"/>
      <c r="U2" s="540"/>
      <c r="V2" s="540"/>
      <c r="W2" s="540"/>
      <c r="X2" s="540"/>
      <c r="Y2" s="540"/>
      <c r="Z2" s="540"/>
      <c r="AA2" s="540"/>
      <c r="AB2" s="540"/>
      <c r="AC2" s="542"/>
      <c r="AD2" s="542"/>
      <c r="AE2" s="542"/>
      <c r="AF2" s="542"/>
      <c r="AG2" s="543"/>
      <c r="AH2" s="540"/>
      <c r="AI2" s="540"/>
      <c r="AJ2" s="540"/>
      <c r="AK2" s="540"/>
      <c r="AL2" s="540"/>
      <c r="AM2" s="540"/>
      <c r="AN2" s="540"/>
      <c r="AO2" s="540"/>
      <c r="AP2" s="540"/>
      <c r="AQ2" s="540"/>
      <c r="AR2" s="540"/>
      <c r="AS2" s="540"/>
      <c r="AT2" s="540"/>
      <c r="AU2" s="639"/>
      <c r="AV2" s="33" t="s">
        <v>44</v>
      </c>
      <c r="AW2" s="268" t="s">
        <v>10</v>
      </c>
      <c r="AX2" s="268" t="s">
        <v>12</v>
      </c>
    </row>
    <row r="3" spans="1:51" ht="27.75" hidden="1" customHeight="1" outlineLevel="1" x14ac:dyDescent="0.25">
      <c r="A3" s="537"/>
      <c r="B3" s="537"/>
      <c r="C3" s="538"/>
      <c r="D3" s="538"/>
      <c r="E3" s="538"/>
      <c r="F3" s="538"/>
      <c r="G3" s="544"/>
      <c r="H3" s="545"/>
      <c r="I3" s="545"/>
      <c r="J3" s="545"/>
      <c r="K3" s="545"/>
      <c r="L3" s="545"/>
      <c r="M3" s="545"/>
      <c r="N3" s="545"/>
      <c r="O3" s="545"/>
      <c r="P3" s="545"/>
      <c r="Q3" s="545"/>
      <c r="R3" s="545"/>
      <c r="S3" s="545"/>
      <c r="T3" s="545"/>
      <c r="U3" s="545"/>
      <c r="V3" s="545"/>
      <c r="W3" s="545"/>
      <c r="X3" s="545"/>
      <c r="Y3" s="545"/>
      <c r="Z3" s="545"/>
      <c r="AA3" s="545"/>
      <c r="AB3" s="545"/>
      <c r="AC3" s="547"/>
      <c r="AD3" s="547"/>
      <c r="AE3" s="547"/>
      <c r="AF3" s="547"/>
      <c r="AG3" s="548"/>
      <c r="AH3" s="545"/>
      <c r="AI3" s="545"/>
      <c r="AJ3" s="545"/>
      <c r="AK3" s="545"/>
      <c r="AL3" s="545"/>
      <c r="AM3" s="545"/>
      <c r="AN3" s="545"/>
      <c r="AO3" s="545"/>
      <c r="AP3" s="545"/>
      <c r="AQ3" s="545"/>
      <c r="AR3" s="545"/>
      <c r="AS3" s="545"/>
      <c r="AT3" s="545"/>
      <c r="AU3" s="640"/>
      <c r="AV3" s="33" t="s">
        <v>110</v>
      </c>
      <c r="AW3" s="269" t="s">
        <v>11</v>
      </c>
      <c r="AX3" s="269" t="s">
        <v>13</v>
      </c>
    </row>
    <row r="4" spans="1:51" ht="27" hidden="1" customHeight="1" outlineLevel="1" x14ac:dyDescent="0.25">
      <c r="A4" s="504" t="s">
        <v>111</v>
      </c>
      <c r="B4" s="504"/>
      <c r="C4" s="504"/>
      <c r="D4" s="504"/>
      <c r="E4" s="504"/>
      <c r="F4" s="504"/>
      <c r="G4" s="544"/>
      <c r="H4" s="545"/>
      <c r="I4" s="545"/>
      <c r="J4" s="545"/>
      <c r="K4" s="545"/>
      <c r="L4" s="545"/>
      <c r="M4" s="545"/>
      <c r="N4" s="545"/>
      <c r="O4" s="545"/>
      <c r="P4" s="545"/>
      <c r="Q4" s="545"/>
      <c r="R4" s="545"/>
      <c r="S4" s="545"/>
      <c r="T4" s="545"/>
      <c r="U4" s="545"/>
      <c r="V4" s="545"/>
      <c r="W4" s="545"/>
      <c r="X4" s="545"/>
      <c r="Y4" s="545"/>
      <c r="Z4" s="545"/>
      <c r="AA4" s="545"/>
      <c r="AB4" s="545"/>
      <c r="AC4" s="547"/>
      <c r="AD4" s="547"/>
      <c r="AE4" s="547"/>
      <c r="AF4" s="547"/>
      <c r="AG4" s="548"/>
      <c r="AH4" s="545"/>
      <c r="AI4" s="545"/>
      <c r="AJ4" s="545"/>
      <c r="AK4" s="545"/>
      <c r="AL4" s="545"/>
      <c r="AM4" s="545"/>
      <c r="AN4" s="545"/>
      <c r="AO4" s="545"/>
      <c r="AP4" s="545"/>
      <c r="AQ4" s="545"/>
      <c r="AR4" s="545"/>
      <c r="AS4" s="545"/>
      <c r="AT4" s="545"/>
      <c r="AU4" s="640"/>
      <c r="AV4" s="33" t="s">
        <v>4</v>
      </c>
      <c r="AW4" s="33" t="s">
        <v>9</v>
      </c>
      <c r="AX4" s="33" t="s">
        <v>9</v>
      </c>
    </row>
    <row r="5" spans="1:51" ht="31.5" hidden="1" customHeight="1" outlineLevel="1" x14ac:dyDescent="0.25">
      <c r="A5" s="505" t="s">
        <v>112</v>
      </c>
      <c r="B5" s="505"/>
      <c r="C5" s="505"/>
      <c r="D5" s="13"/>
      <c r="E5" s="505" t="s">
        <v>113</v>
      </c>
      <c r="F5" s="506"/>
      <c r="G5" s="544"/>
      <c r="H5" s="545"/>
      <c r="I5" s="545"/>
      <c r="J5" s="545"/>
      <c r="K5" s="545"/>
      <c r="L5" s="545"/>
      <c r="M5" s="545"/>
      <c r="N5" s="545"/>
      <c r="O5" s="545"/>
      <c r="P5" s="545"/>
      <c r="Q5" s="545"/>
      <c r="R5" s="545"/>
      <c r="S5" s="545"/>
      <c r="T5" s="545"/>
      <c r="U5" s="545"/>
      <c r="V5" s="545"/>
      <c r="W5" s="545"/>
      <c r="X5" s="545"/>
      <c r="Y5" s="545"/>
      <c r="Z5" s="545"/>
      <c r="AA5" s="545"/>
      <c r="AB5" s="545"/>
      <c r="AC5" s="547"/>
      <c r="AD5" s="547"/>
      <c r="AE5" s="547"/>
      <c r="AF5" s="547"/>
      <c r="AG5" s="548"/>
      <c r="AH5" s="545"/>
      <c r="AI5" s="545"/>
      <c r="AJ5" s="545"/>
      <c r="AK5" s="545"/>
      <c r="AL5" s="545"/>
      <c r="AM5" s="545"/>
      <c r="AN5" s="545"/>
      <c r="AO5" s="545"/>
      <c r="AP5" s="545"/>
      <c r="AQ5" s="545"/>
      <c r="AR5" s="545"/>
      <c r="AS5" s="545"/>
      <c r="AT5" s="545"/>
      <c r="AU5" s="640"/>
      <c r="AV5" s="33" t="s">
        <v>114</v>
      </c>
      <c r="AW5" s="33"/>
      <c r="AX5" s="33"/>
    </row>
    <row r="6" spans="1:51" ht="28.5" hidden="1" customHeight="1" outlineLevel="1" x14ac:dyDescent="0.25">
      <c r="A6" s="507" t="s">
        <v>115</v>
      </c>
      <c r="B6" s="507"/>
      <c r="C6" s="507"/>
      <c r="D6" s="507"/>
      <c r="E6" s="507"/>
      <c r="F6" s="507"/>
      <c r="G6" s="544"/>
      <c r="H6" s="545"/>
      <c r="I6" s="545"/>
      <c r="J6" s="545"/>
      <c r="K6" s="545"/>
      <c r="L6" s="545"/>
      <c r="M6" s="545"/>
      <c r="N6" s="545"/>
      <c r="O6" s="545"/>
      <c r="P6" s="545"/>
      <c r="Q6" s="545"/>
      <c r="R6" s="545"/>
      <c r="S6" s="545"/>
      <c r="T6" s="545"/>
      <c r="U6" s="545"/>
      <c r="V6" s="545"/>
      <c r="W6" s="545"/>
      <c r="X6" s="545"/>
      <c r="Y6" s="545"/>
      <c r="Z6" s="545"/>
      <c r="AA6" s="545"/>
      <c r="AB6" s="545"/>
      <c r="AC6" s="547"/>
      <c r="AD6" s="547"/>
      <c r="AE6" s="547"/>
      <c r="AF6" s="547"/>
      <c r="AG6" s="548"/>
      <c r="AH6" s="545"/>
      <c r="AI6" s="545"/>
      <c r="AJ6" s="545"/>
      <c r="AK6" s="545"/>
      <c r="AL6" s="545"/>
      <c r="AM6" s="545"/>
      <c r="AN6" s="545"/>
      <c r="AO6" s="545"/>
      <c r="AP6" s="545"/>
      <c r="AQ6" s="545"/>
      <c r="AR6" s="545"/>
      <c r="AS6" s="545"/>
      <c r="AT6" s="545"/>
      <c r="AU6" s="640"/>
      <c r="AV6" s="33" t="s">
        <v>33</v>
      </c>
      <c r="AW6" s="33" t="s">
        <v>18</v>
      </c>
      <c r="AX6" s="33" t="s">
        <v>18</v>
      </c>
    </row>
    <row r="7" spans="1:51" ht="28.5" hidden="1" customHeight="1" outlineLevel="1" x14ac:dyDescent="0.25">
      <c r="A7" s="508" t="s">
        <v>116</v>
      </c>
      <c r="B7" s="508"/>
      <c r="C7" s="508"/>
      <c r="D7" s="508"/>
      <c r="E7" s="508"/>
      <c r="F7" s="508"/>
      <c r="G7" s="549"/>
      <c r="H7" s="550"/>
      <c r="I7" s="550"/>
      <c r="J7" s="550"/>
      <c r="K7" s="550"/>
      <c r="L7" s="550"/>
      <c r="M7" s="550"/>
      <c r="N7" s="550"/>
      <c r="O7" s="550"/>
      <c r="P7" s="550"/>
      <c r="Q7" s="550"/>
      <c r="R7" s="550"/>
      <c r="S7" s="550"/>
      <c r="T7" s="550"/>
      <c r="U7" s="550"/>
      <c r="V7" s="550"/>
      <c r="W7" s="550"/>
      <c r="X7" s="550"/>
      <c r="Y7" s="550"/>
      <c r="Z7" s="550"/>
      <c r="AA7" s="550"/>
      <c r="AB7" s="550"/>
      <c r="AC7" s="552"/>
      <c r="AD7" s="552"/>
      <c r="AE7" s="552"/>
      <c r="AF7" s="552"/>
      <c r="AG7" s="553"/>
      <c r="AH7" s="550"/>
      <c r="AI7" s="550"/>
      <c r="AJ7" s="550"/>
      <c r="AK7" s="550"/>
      <c r="AL7" s="550"/>
      <c r="AM7" s="550"/>
      <c r="AN7" s="550"/>
      <c r="AO7" s="550"/>
      <c r="AP7" s="550"/>
      <c r="AQ7" s="550"/>
      <c r="AR7" s="550"/>
      <c r="AS7" s="550"/>
      <c r="AT7" s="550"/>
      <c r="AU7" s="641"/>
      <c r="AV7" s="33" t="s">
        <v>117</v>
      </c>
      <c r="AW7" s="270" t="s">
        <v>7</v>
      </c>
      <c r="AX7" s="270" t="s">
        <v>8</v>
      </c>
    </row>
    <row r="8" spans="1:51" ht="25" customHeight="1" collapsed="1" x14ac:dyDescent="0.25">
      <c r="A8" s="630" t="s">
        <v>3</v>
      </c>
      <c r="B8" s="630" t="s">
        <v>197</v>
      </c>
      <c r="C8" s="630" t="s">
        <v>118</v>
      </c>
      <c r="D8" s="630" t="s">
        <v>119</v>
      </c>
      <c r="E8" s="630" t="s">
        <v>44</v>
      </c>
      <c r="F8" s="630" t="s">
        <v>4</v>
      </c>
      <c r="G8" s="630" t="s">
        <v>434</v>
      </c>
      <c r="H8" s="630" t="s">
        <v>121</v>
      </c>
      <c r="I8" s="630" t="s">
        <v>122</v>
      </c>
      <c r="J8" s="630" t="s">
        <v>27</v>
      </c>
      <c r="K8" s="630" t="s">
        <v>123</v>
      </c>
      <c r="L8" s="630" t="s">
        <v>435</v>
      </c>
      <c r="M8" s="630" t="s">
        <v>436</v>
      </c>
      <c r="N8" s="630" t="s">
        <v>126</v>
      </c>
      <c r="O8" s="630" t="s">
        <v>437</v>
      </c>
      <c r="P8" s="630" t="s">
        <v>438</v>
      </c>
      <c r="Q8" s="630" t="s">
        <v>129</v>
      </c>
      <c r="R8" s="630" t="s">
        <v>130</v>
      </c>
      <c r="S8" s="630" t="s">
        <v>131</v>
      </c>
      <c r="T8" s="630" t="s">
        <v>132</v>
      </c>
      <c r="U8" s="630" t="s">
        <v>133</v>
      </c>
      <c r="V8" s="630" t="s">
        <v>134</v>
      </c>
      <c r="W8" s="630" t="s">
        <v>135</v>
      </c>
      <c r="X8" s="630" t="s">
        <v>136</v>
      </c>
      <c r="Y8" s="630" t="s">
        <v>137</v>
      </c>
      <c r="Z8" s="630" t="s">
        <v>138</v>
      </c>
      <c r="AA8" s="631" t="s">
        <v>139</v>
      </c>
      <c r="AB8" s="631" t="s">
        <v>140</v>
      </c>
      <c r="AC8" s="632" t="s">
        <v>141</v>
      </c>
      <c r="AD8" s="633"/>
      <c r="AE8" s="634"/>
      <c r="AF8" s="635" t="s">
        <v>142</v>
      </c>
      <c r="AG8" s="636" t="s">
        <v>143</v>
      </c>
      <c r="AH8" s="637" t="s">
        <v>144</v>
      </c>
      <c r="AI8" s="638" t="s">
        <v>145</v>
      </c>
      <c r="AJ8" s="627" t="s">
        <v>146</v>
      </c>
      <c r="AK8" s="627" t="s">
        <v>147</v>
      </c>
      <c r="AL8" s="629" t="s">
        <v>593</v>
      </c>
      <c r="AM8" s="619" t="s">
        <v>149</v>
      </c>
      <c r="AN8" s="623" t="s">
        <v>150</v>
      </c>
      <c r="AO8" s="619" t="s">
        <v>594</v>
      </c>
      <c r="AP8" s="625" t="s">
        <v>151</v>
      </c>
      <c r="AQ8" s="619" t="s">
        <v>595</v>
      </c>
      <c r="AR8" s="627" t="s">
        <v>153</v>
      </c>
      <c r="AS8" s="619" t="s">
        <v>596</v>
      </c>
      <c r="AT8" s="621" t="s">
        <v>155</v>
      </c>
      <c r="AU8" s="621" t="s">
        <v>156</v>
      </c>
      <c r="AV8" s="37" t="s">
        <v>439</v>
      </c>
      <c r="AW8" s="237" t="s">
        <v>157</v>
      </c>
      <c r="AX8" s="237" t="s">
        <v>157</v>
      </c>
    </row>
    <row r="9" spans="1:51" ht="25" customHeight="1" x14ac:dyDescent="0.25">
      <c r="A9" s="630"/>
      <c r="B9" s="630"/>
      <c r="C9" s="630"/>
      <c r="D9" s="630"/>
      <c r="E9" s="630"/>
      <c r="F9" s="630"/>
      <c r="G9" s="630"/>
      <c r="H9" s="630"/>
      <c r="I9" s="630"/>
      <c r="J9" s="630"/>
      <c r="K9" s="630"/>
      <c r="L9" s="630"/>
      <c r="M9" s="630"/>
      <c r="N9" s="630"/>
      <c r="O9" s="630"/>
      <c r="P9" s="630"/>
      <c r="Q9" s="630"/>
      <c r="R9" s="630"/>
      <c r="S9" s="630"/>
      <c r="T9" s="630"/>
      <c r="U9" s="630"/>
      <c r="V9" s="630"/>
      <c r="W9" s="630"/>
      <c r="X9" s="630"/>
      <c r="Y9" s="630"/>
      <c r="Z9" s="630"/>
      <c r="AA9" s="631"/>
      <c r="AB9" s="631"/>
      <c r="AC9" s="271" t="s">
        <v>158</v>
      </c>
      <c r="AD9" s="271" t="s">
        <v>159</v>
      </c>
      <c r="AE9" s="271" t="s">
        <v>160</v>
      </c>
      <c r="AF9" s="635"/>
      <c r="AG9" s="636"/>
      <c r="AH9" s="637"/>
      <c r="AI9" s="638"/>
      <c r="AJ9" s="628"/>
      <c r="AK9" s="628"/>
      <c r="AL9" s="629"/>
      <c r="AM9" s="620"/>
      <c r="AN9" s="624"/>
      <c r="AO9" s="620"/>
      <c r="AP9" s="626"/>
      <c r="AQ9" s="620"/>
      <c r="AR9" s="628"/>
      <c r="AS9" s="620"/>
      <c r="AT9" s="622"/>
      <c r="AU9" s="622"/>
      <c r="AV9" s="37"/>
      <c r="AW9" s="237"/>
      <c r="AX9" s="237"/>
    </row>
    <row r="10" spans="1:51" s="6" customFormat="1" ht="40" customHeight="1" x14ac:dyDescent="0.25">
      <c r="A10" s="24">
        <v>1</v>
      </c>
      <c r="B10" s="272">
        <v>1</v>
      </c>
      <c r="C10" s="273" t="s">
        <v>18</v>
      </c>
      <c r="D10" s="274" t="s">
        <v>180</v>
      </c>
      <c r="E10" s="275" t="s">
        <v>180</v>
      </c>
      <c r="F10" s="276" t="s">
        <v>181</v>
      </c>
      <c r="G10" s="22" t="s">
        <v>166</v>
      </c>
      <c r="H10" s="22" t="s">
        <v>170</v>
      </c>
      <c r="I10" s="24" t="s">
        <v>162</v>
      </c>
      <c r="J10" s="277"/>
      <c r="K10" s="25" t="s">
        <v>161</v>
      </c>
      <c r="L10" s="275" t="s">
        <v>180</v>
      </c>
      <c r="M10" s="25" t="s">
        <v>161</v>
      </c>
      <c r="N10" s="24" t="s">
        <v>164</v>
      </c>
      <c r="O10" s="24" t="s">
        <v>163</v>
      </c>
      <c r="P10" s="277" t="s">
        <v>178</v>
      </c>
      <c r="Q10" s="277" t="s">
        <v>165</v>
      </c>
      <c r="R10" s="277" t="s">
        <v>166</v>
      </c>
      <c r="S10" s="22" t="s">
        <v>166</v>
      </c>
      <c r="T10" s="277" t="s">
        <v>171</v>
      </c>
      <c r="U10" s="22" t="s">
        <v>166</v>
      </c>
      <c r="V10" s="278">
        <v>5.5978000000000003</v>
      </c>
      <c r="W10" s="18" t="s">
        <v>166</v>
      </c>
      <c r="X10" s="18" t="s">
        <v>172</v>
      </c>
      <c r="Y10" s="18" t="s">
        <v>166</v>
      </c>
      <c r="Z10" s="18" t="s">
        <v>173</v>
      </c>
      <c r="AA10" s="18" t="s">
        <v>173</v>
      </c>
      <c r="AB10" s="18"/>
      <c r="AC10" s="279"/>
      <c r="AD10" s="279"/>
      <c r="AE10" s="279"/>
      <c r="AF10" s="28"/>
      <c r="AG10" s="31"/>
      <c r="AH10" s="22">
        <v>55</v>
      </c>
      <c r="AI10" s="280">
        <v>0.65290000000000004</v>
      </c>
      <c r="AJ10" s="292" t="s">
        <v>523</v>
      </c>
      <c r="AK10" s="292" t="s">
        <v>524</v>
      </c>
      <c r="AL10" s="281">
        <f>V10</f>
        <v>5.5978000000000003</v>
      </c>
      <c r="AM10" s="22"/>
      <c r="AN10" s="282">
        <f>SUMPRODUCT(AN12:AN35,AW12:AW35)+0.03*AH10+7*AI10</f>
        <v>39.097411903400001</v>
      </c>
      <c r="AO10" s="282">
        <f>SUMPRODUCT(AO12:AO35,AW12:AW35)</f>
        <v>2.7465634194000002</v>
      </c>
      <c r="AP10" s="22">
        <v>1.3</v>
      </c>
      <c r="AQ10" s="281">
        <f>(AN10-AO10)*AP10</f>
        <v>47.256103029200005</v>
      </c>
      <c r="AR10" s="283">
        <f>AS10/AL10</f>
        <v>10.003930115402479</v>
      </c>
      <c r="AS10" s="18">
        <v>56</v>
      </c>
      <c r="AT10" s="284">
        <f>AS10-AQ10</f>
        <v>8.7438969707999945</v>
      </c>
      <c r="AU10" s="285">
        <f>AT10/AS10</f>
        <v>0.1561410173357142</v>
      </c>
      <c r="AV10" s="18" t="s">
        <v>166</v>
      </c>
      <c r="AW10" s="273">
        <v>1</v>
      </c>
      <c r="AX10" s="273">
        <v>1</v>
      </c>
    </row>
    <row r="11" spans="1:51" s="6" customFormat="1" ht="40" customHeight="1" x14ac:dyDescent="0.25">
      <c r="A11" s="24"/>
      <c r="B11" s="272"/>
      <c r="C11" s="273"/>
      <c r="D11" s="274"/>
      <c r="E11" s="275"/>
      <c r="F11" s="276"/>
      <c r="G11" s="22"/>
      <c r="H11" s="22"/>
      <c r="I11" s="24"/>
      <c r="J11" s="277"/>
      <c r="K11" s="25"/>
      <c r="L11" s="275"/>
      <c r="M11" s="25"/>
      <c r="N11" s="24"/>
      <c r="O11" s="24"/>
      <c r="P11" s="277"/>
      <c r="Q11" s="277"/>
      <c r="R11" s="277"/>
      <c r="S11" s="22"/>
      <c r="T11" s="277"/>
      <c r="U11" s="22"/>
      <c r="V11" s="278"/>
      <c r="W11" s="18"/>
      <c r="X11" s="18"/>
      <c r="Y11" s="18"/>
      <c r="Z11" s="18"/>
      <c r="AA11" s="18"/>
      <c r="AB11" s="18"/>
      <c r="AC11" s="279"/>
      <c r="AD11" s="279"/>
      <c r="AE11" s="279"/>
      <c r="AF11" s="28"/>
      <c r="AG11" s="31"/>
      <c r="AH11" s="22"/>
      <c r="AI11" s="280"/>
      <c r="AJ11" s="292" t="s">
        <v>523</v>
      </c>
      <c r="AK11" s="292" t="s">
        <v>526</v>
      </c>
      <c r="AL11" s="281"/>
      <c r="AM11" s="22"/>
      <c r="AN11" s="282"/>
      <c r="AO11" s="282"/>
      <c r="AP11" s="22"/>
      <c r="AQ11" s="281"/>
      <c r="AR11" s="283"/>
      <c r="AS11" s="18"/>
      <c r="AT11" s="284"/>
      <c r="AU11" s="285"/>
      <c r="AV11" s="18"/>
      <c r="AW11" s="273"/>
      <c r="AX11" s="273"/>
    </row>
    <row r="12" spans="1:51" s="6" customFormat="1" ht="40" customHeight="1" x14ac:dyDescent="0.25">
      <c r="A12" s="24">
        <v>2</v>
      </c>
      <c r="B12" s="272">
        <v>2</v>
      </c>
      <c r="C12" s="277" t="s">
        <v>18</v>
      </c>
      <c r="D12" s="275" t="s">
        <v>244</v>
      </c>
      <c r="E12" s="275" t="s">
        <v>244</v>
      </c>
      <c r="F12" s="276" t="s">
        <v>245</v>
      </c>
      <c r="G12" s="22" t="s">
        <v>166</v>
      </c>
      <c r="H12" s="22" t="s">
        <v>168</v>
      </c>
      <c r="I12" s="24" t="s">
        <v>162</v>
      </c>
      <c r="J12" s="277"/>
      <c r="K12" s="25" t="s">
        <v>161</v>
      </c>
      <c r="L12" s="275" t="s">
        <v>244</v>
      </c>
      <c r="M12" s="25" t="s">
        <v>161</v>
      </c>
      <c r="N12" s="24" t="s">
        <v>164</v>
      </c>
      <c r="O12" s="24" t="s">
        <v>163</v>
      </c>
      <c r="P12" s="277" t="s">
        <v>246</v>
      </c>
      <c r="Q12" s="277" t="s">
        <v>247</v>
      </c>
      <c r="R12" s="277" t="s">
        <v>248</v>
      </c>
      <c r="S12" s="22" t="s">
        <v>166</v>
      </c>
      <c r="T12" s="277" t="s">
        <v>249</v>
      </c>
      <c r="U12" s="22" t="s">
        <v>166</v>
      </c>
      <c r="V12" s="26">
        <v>0.48</v>
      </c>
      <c r="W12" s="22" t="s">
        <v>166</v>
      </c>
      <c r="X12" s="22" t="s">
        <v>166</v>
      </c>
      <c r="Y12" s="22" t="s">
        <v>166</v>
      </c>
      <c r="Z12" s="22" t="s">
        <v>166</v>
      </c>
      <c r="AA12" s="22" t="s">
        <v>250</v>
      </c>
      <c r="AB12" s="22" t="s">
        <v>251</v>
      </c>
      <c r="AC12" s="28">
        <f>462+6</f>
        <v>468</v>
      </c>
      <c r="AD12" s="28">
        <f>74+3.5</f>
        <v>77.5</v>
      </c>
      <c r="AE12" s="28">
        <v>2.5</v>
      </c>
      <c r="AF12" s="28">
        <f t="shared" ref="AF12:AF16" si="0">AC12*AD12*AE12*7860/1000000000</f>
        <v>0.71270549999999999</v>
      </c>
      <c r="AG12" s="31">
        <f t="shared" ref="AG12:AG16" si="1">V12/AF12</f>
        <v>0.67348996184258436</v>
      </c>
      <c r="AH12" s="22"/>
      <c r="AI12" s="22"/>
      <c r="AJ12" s="292" t="s">
        <v>527</v>
      </c>
      <c r="AK12" s="292" t="s">
        <v>528</v>
      </c>
      <c r="AL12" s="281">
        <f t="shared" ref="AL12:AL35" si="2">V12</f>
        <v>0.48</v>
      </c>
      <c r="AM12" s="22">
        <v>6.11</v>
      </c>
      <c r="AN12" s="282">
        <f>AM12*AF12</f>
        <v>4.3546306050000005</v>
      </c>
      <c r="AO12" s="282">
        <f>(AF12-V12)*3</f>
        <v>0.69811650000000003</v>
      </c>
      <c r="AP12" s="22"/>
      <c r="AQ12" s="18"/>
      <c r="AR12" s="22"/>
      <c r="AS12" s="18"/>
      <c r="AT12" s="22"/>
      <c r="AU12" s="22"/>
      <c r="AV12" s="22" t="s">
        <v>166</v>
      </c>
      <c r="AW12" s="277">
        <v>1</v>
      </c>
      <c r="AX12" s="277">
        <v>1</v>
      </c>
    </row>
    <row r="13" spans="1:51" s="6" customFormat="1" ht="40" customHeight="1" x14ac:dyDescent="0.25">
      <c r="A13" s="24">
        <v>3</v>
      </c>
      <c r="B13" s="272">
        <v>2</v>
      </c>
      <c r="C13" s="277" t="s">
        <v>18</v>
      </c>
      <c r="D13" s="275" t="s">
        <v>252</v>
      </c>
      <c r="E13" s="275" t="s">
        <v>252</v>
      </c>
      <c r="F13" s="276" t="s">
        <v>253</v>
      </c>
      <c r="G13" s="22" t="s">
        <v>166</v>
      </c>
      <c r="H13" s="22" t="s">
        <v>168</v>
      </c>
      <c r="I13" s="24" t="s">
        <v>162</v>
      </c>
      <c r="J13" s="277"/>
      <c r="K13" s="25" t="s">
        <v>161</v>
      </c>
      <c r="L13" s="275" t="s">
        <v>252</v>
      </c>
      <c r="M13" s="25" t="s">
        <v>161</v>
      </c>
      <c r="N13" s="24" t="s">
        <v>164</v>
      </c>
      <c r="O13" s="24" t="s">
        <v>163</v>
      </c>
      <c r="P13" s="277" t="s">
        <v>246</v>
      </c>
      <c r="Q13" s="277" t="s">
        <v>247</v>
      </c>
      <c r="R13" s="277" t="s">
        <v>248</v>
      </c>
      <c r="S13" s="22" t="s">
        <v>166</v>
      </c>
      <c r="T13" s="277" t="s">
        <v>254</v>
      </c>
      <c r="U13" s="22" t="s">
        <v>166</v>
      </c>
      <c r="V13" s="26">
        <v>0.52</v>
      </c>
      <c r="W13" s="22" t="s">
        <v>166</v>
      </c>
      <c r="X13" s="22" t="s">
        <v>166</v>
      </c>
      <c r="Y13" s="22" t="s">
        <v>166</v>
      </c>
      <c r="Z13" s="22" t="s">
        <v>166</v>
      </c>
      <c r="AA13" s="22" t="s">
        <v>250</v>
      </c>
      <c r="AB13" s="22" t="s">
        <v>255</v>
      </c>
      <c r="AC13" s="28">
        <f>470+6</f>
        <v>476</v>
      </c>
      <c r="AD13" s="28">
        <f>83+3.5</f>
        <v>86.5</v>
      </c>
      <c r="AE13" s="28">
        <v>2.5</v>
      </c>
      <c r="AF13" s="28">
        <f t="shared" si="0"/>
        <v>0.80906909999999999</v>
      </c>
      <c r="AG13" s="31">
        <f t="shared" si="1"/>
        <v>0.64271395360421013</v>
      </c>
      <c r="AH13" s="22"/>
      <c r="AI13" s="22"/>
      <c r="AJ13" s="292" t="s">
        <v>527</v>
      </c>
      <c r="AK13" s="292" t="s">
        <v>528</v>
      </c>
      <c r="AL13" s="281">
        <f t="shared" si="2"/>
        <v>0.52</v>
      </c>
      <c r="AM13" s="22">
        <v>6.11</v>
      </c>
      <c r="AN13" s="282">
        <f t="shared" ref="AN13:AN35" si="3">AM13*AF13</f>
        <v>4.9434122010000001</v>
      </c>
      <c r="AO13" s="282">
        <f t="shared" ref="AO13:AO35" si="4">(AF13-V13)*3</f>
        <v>0.8672072999999999</v>
      </c>
      <c r="AP13" s="22"/>
      <c r="AQ13" s="18"/>
      <c r="AR13" s="22"/>
      <c r="AS13" s="18"/>
      <c r="AT13" s="22"/>
      <c r="AU13" s="22"/>
      <c r="AV13" s="22" t="s">
        <v>166</v>
      </c>
      <c r="AW13" s="277">
        <v>1</v>
      </c>
      <c r="AX13" s="277">
        <v>1</v>
      </c>
    </row>
    <row r="14" spans="1:51" s="6" customFormat="1" ht="40" customHeight="1" x14ac:dyDescent="0.25">
      <c r="A14" s="24">
        <v>4</v>
      </c>
      <c r="B14" s="272">
        <v>2</v>
      </c>
      <c r="C14" s="273" t="s">
        <v>18</v>
      </c>
      <c r="D14" s="274" t="s">
        <v>51</v>
      </c>
      <c r="E14" s="275" t="s">
        <v>51</v>
      </c>
      <c r="F14" s="276" t="s">
        <v>52</v>
      </c>
      <c r="G14" s="22" t="s">
        <v>166</v>
      </c>
      <c r="H14" s="22" t="s">
        <v>168</v>
      </c>
      <c r="I14" s="24" t="s">
        <v>162</v>
      </c>
      <c r="J14" s="277"/>
      <c r="K14" s="25" t="s">
        <v>161</v>
      </c>
      <c r="L14" s="275" t="s">
        <v>51</v>
      </c>
      <c r="M14" s="25" t="s">
        <v>161</v>
      </c>
      <c r="N14" s="24" t="s">
        <v>164</v>
      </c>
      <c r="O14" s="24" t="s">
        <v>163</v>
      </c>
      <c r="P14" s="277" t="s">
        <v>256</v>
      </c>
      <c r="Q14" s="277" t="s">
        <v>275</v>
      </c>
      <c r="R14" s="277" t="s">
        <v>440</v>
      </c>
      <c r="S14" s="22" t="s">
        <v>166</v>
      </c>
      <c r="T14" s="277" t="s">
        <v>259</v>
      </c>
      <c r="U14" s="22" t="s">
        <v>166</v>
      </c>
      <c r="V14" s="26">
        <v>0.6754</v>
      </c>
      <c r="W14" s="18" t="s">
        <v>166</v>
      </c>
      <c r="X14" s="18" t="s">
        <v>166</v>
      </c>
      <c r="Y14" s="18" t="s">
        <v>166</v>
      </c>
      <c r="Z14" s="18" t="s">
        <v>166</v>
      </c>
      <c r="AA14" s="18" t="s">
        <v>441</v>
      </c>
      <c r="AB14" s="18"/>
      <c r="AC14" s="279">
        <f>V14/0.869*1000+10</f>
        <v>787.21518987341778</v>
      </c>
      <c r="AD14" s="279"/>
      <c r="AE14" s="279"/>
      <c r="AF14" s="28">
        <f>AC14*0.869/1000</f>
        <v>0.68409000000000009</v>
      </c>
      <c r="AG14" s="31">
        <f t="shared" si="1"/>
        <v>0.98729699308570495</v>
      </c>
      <c r="AH14" s="22"/>
      <c r="AI14" s="22"/>
      <c r="AJ14" s="292" t="s">
        <v>523</v>
      </c>
      <c r="AK14" s="292" t="s">
        <v>529</v>
      </c>
      <c r="AL14" s="281">
        <f t="shared" si="2"/>
        <v>0.6754</v>
      </c>
      <c r="AM14" s="22">
        <v>5.15</v>
      </c>
      <c r="AN14" s="282">
        <f>AM14*AF14</f>
        <v>3.5230635000000006</v>
      </c>
      <c r="AO14" s="282">
        <f t="shared" si="4"/>
        <v>2.607000000000026E-2</v>
      </c>
      <c r="AP14" s="22"/>
      <c r="AQ14" s="18"/>
      <c r="AR14" s="22"/>
      <c r="AS14" s="18"/>
      <c r="AT14" s="22"/>
      <c r="AU14" s="22"/>
      <c r="AV14" s="18" t="s">
        <v>166</v>
      </c>
      <c r="AW14" s="273">
        <v>2</v>
      </c>
      <c r="AX14" s="273">
        <v>2</v>
      </c>
      <c r="AY14" s="38" t="s">
        <v>442</v>
      </c>
    </row>
    <row r="15" spans="1:51" s="6" customFormat="1" ht="40" customHeight="1" x14ac:dyDescent="0.25">
      <c r="A15" s="24">
        <v>8</v>
      </c>
      <c r="B15" s="272">
        <v>2</v>
      </c>
      <c r="C15" s="277" t="s">
        <v>227</v>
      </c>
      <c r="D15" s="275" t="s">
        <v>261</v>
      </c>
      <c r="E15" s="347" t="s">
        <v>272</v>
      </c>
      <c r="F15" s="348" t="s">
        <v>273</v>
      </c>
      <c r="G15" s="22" t="s">
        <v>166</v>
      </c>
      <c r="H15" s="22" t="s">
        <v>168</v>
      </c>
      <c r="I15" s="24" t="s">
        <v>162</v>
      </c>
      <c r="J15" s="277"/>
      <c r="K15" s="25" t="s">
        <v>161</v>
      </c>
      <c r="L15" s="275" t="s">
        <v>272</v>
      </c>
      <c r="M15" s="25" t="s">
        <v>161</v>
      </c>
      <c r="N15" s="24" t="s">
        <v>164</v>
      </c>
      <c r="O15" s="24" t="s">
        <v>163</v>
      </c>
      <c r="P15" s="277" t="s">
        <v>178</v>
      </c>
      <c r="Q15" s="277" t="s">
        <v>165</v>
      </c>
      <c r="R15" s="22" t="s">
        <v>166</v>
      </c>
      <c r="S15" s="22" t="s">
        <v>166</v>
      </c>
      <c r="T15" s="277" t="s">
        <v>274</v>
      </c>
      <c r="U15" s="22" t="s">
        <v>166</v>
      </c>
      <c r="V15" s="26">
        <v>0.1681</v>
      </c>
      <c r="W15" s="22" t="s">
        <v>166</v>
      </c>
      <c r="X15" s="22" t="s">
        <v>166</v>
      </c>
      <c r="Y15" s="22" t="s">
        <v>166</v>
      </c>
      <c r="Z15" s="22" t="s">
        <v>166</v>
      </c>
      <c r="AA15" s="22" t="s">
        <v>263</v>
      </c>
      <c r="AB15" s="22"/>
      <c r="AC15" s="28"/>
      <c r="AD15" s="28"/>
      <c r="AE15" s="28"/>
      <c r="AF15" s="22"/>
      <c r="AG15" s="31"/>
      <c r="AH15" s="22">
        <v>6.28</v>
      </c>
      <c r="AI15" s="22"/>
      <c r="AJ15" s="292" t="s">
        <v>217</v>
      </c>
      <c r="AK15" s="292" t="s">
        <v>443</v>
      </c>
      <c r="AL15" s="281">
        <f t="shared" si="2"/>
        <v>0.1681</v>
      </c>
      <c r="AM15" s="22">
        <v>0</v>
      </c>
      <c r="AN15" s="282">
        <f t="shared" si="3"/>
        <v>0</v>
      </c>
      <c r="AO15" s="282"/>
      <c r="AP15" s="22"/>
      <c r="AQ15" s="18"/>
      <c r="AR15" s="22"/>
      <c r="AS15" s="18"/>
      <c r="AT15" s="22"/>
      <c r="AU15" s="22"/>
      <c r="AV15" s="22" t="s">
        <v>166</v>
      </c>
      <c r="AW15" s="277">
        <v>1</v>
      </c>
      <c r="AX15" s="277">
        <v>1</v>
      </c>
    </row>
    <row r="16" spans="1:51" s="6" customFormat="1" ht="40" customHeight="1" x14ac:dyDescent="0.25">
      <c r="A16" s="24">
        <v>9</v>
      </c>
      <c r="B16" s="272">
        <v>3</v>
      </c>
      <c r="C16" s="277" t="s">
        <v>227</v>
      </c>
      <c r="D16" s="286"/>
      <c r="E16" s="277" t="s">
        <v>264</v>
      </c>
      <c r="F16" s="276" t="s">
        <v>265</v>
      </c>
      <c r="G16" s="22" t="s">
        <v>166</v>
      </c>
      <c r="H16" s="22" t="s">
        <v>168</v>
      </c>
      <c r="I16" s="24" t="s">
        <v>162</v>
      </c>
      <c r="J16" s="277"/>
      <c r="K16" s="25" t="s">
        <v>161</v>
      </c>
      <c r="L16" s="275" t="s">
        <v>264</v>
      </c>
      <c r="M16" s="25" t="s">
        <v>161</v>
      </c>
      <c r="N16" s="24" t="s">
        <v>164</v>
      </c>
      <c r="O16" s="24" t="s">
        <v>163</v>
      </c>
      <c r="P16" s="277" t="s">
        <v>246</v>
      </c>
      <c r="Q16" s="277" t="s">
        <v>247</v>
      </c>
      <c r="R16" s="277" t="s">
        <v>266</v>
      </c>
      <c r="S16" s="22" t="s">
        <v>166</v>
      </c>
      <c r="T16" s="277" t="s">
        <v>274</v>
      </c>
      <c r="U16" s="22" t="s">
        <v>166</v>
      </c>
      <c r="V16" s="26">
        <v>0.15</v>
      </c>
      <c r="W16" s="22" t="s">
        <v>166</v>
      </c>
      <c r="X16" s="22" t="s">
        <v>166</v>
      </c>
      <c r="Y16" s="22" t="s">
        <v>166</v>
      </c>
      <c r="Z16" s="22" t="s">
        <v>166</v>
      </c>
      <c r="AA16" s="22" t="s">
        <v>250</v>
      </c>
      <c r="AB16" s="22" t="s">
        <v>444</v>
      </c>
      <c r="AC16" s="28">
        <v>117</v>
      </c>
      <c r="AD16" s="28">
        <v>53</v>
      </c>
      <c r="AE16" s="28">
        <v>5</v>
      </c>
      <c r="AF16" s="28">
        <f t="shared" si="0"/>
        <v>0.24369930000000001</v>
      </c>
      <c r="AG16" s="31">
        <f t="shared" si="1"/>
        <v>0.61551264201415423</v>
      </c>
      <c r="AH16" s="22"/>
      <c r="AI16" s="22"/>
      <c r="AJ16" s="293"/>
      <c r="AK16" s="293"/>
      <c r="AL16" s="281">
        <f t="shared" si="2"/>
        <v>0.15</v>
      </c>
      <c r="AM16" s="22">
        <v>6.11</v>
      </c>
      <c r="AN16" s="282">
        <f t="shared" si="3"/>
        <v>1.489002723</v>
      </c>
      <c r="AO16" s="282">
        <f t="shared" si="4"/>
        <v>0.28109790000000001</v>
      </c>
      <c r="AP16" s="22"/>
      <c r="AQ16" s="18"/>
      <c r="AR16" s="22"/>
      <c r="AS16" s="18"/>
      <c r="AT16" s="22"/>
      <c r="AU16" s="22"/>
      <c r="AV16" s="22" t="s">
        <v>166</v>
      </c>
      <c r="AW16" s="277">
        <v>1</v>
      </c>
      <c r="AX16" s="277">
        <v>1</v>
      </c>
    </row>
    <row r="17" spans="1:51" s="6" customFormat="1" ht="40" customHeight="1" x14ac:dyDescent="0.25">
      <c r="A17" s="24">
        <v>10</v>
      </c>
      <c r="B17" s="272">
        <v>3</v>
      </c>
      <c r="C17" s="277" t="s">
        <v>227</v>
      </c>
      <c r="D17" s="238"/>
      <c r="E17" s="275" t="s">
        <v>268</v>
      </c>
      <c r="F17" s="276" t="s">
        <v>269</v>
      </c>
      <c r="G17" s="22" t="s">
        <v>166</v>
      </c>
      <c r="H17" s="22" t="s">
        <v>168</v>
      </c>
      <c r="I17" s="24" t="s">
        <v>162</v>
      </c>
      <c r="J17" s="277"/>
      <c r="K17" s="25" t="s">
        <v>161</v>
      </c>
      <c r="L17" s="277" t="s">
        <v>166</v>
      </c>
      <c r="M17" s="25" t="s">
        <v>161</v>
      </c>
      <c r="N17" s="24" t="s">
        <v>164</v>
      </c>
      <c r="O17" s="24" t="s">
        <v>163</v>
      </c>
      <c r="P17" s="277" t="s">
        <v>270</v>
      </c>
      <c r="Q17" s="22" t="s">
        <v>166</v>
      </c>
      <c r="R17" s="22" t="s">
        <v>166</v>
      </c>
      <c r="S17" s="22" t="s">
        <v>166</v>
      </c>
      <c r="T17" s="22" t="s">
        <v>166</v>
      </c>
      <c r="U17" s="22" t="s">
        <v>166</v>
      </c>
      <c r="V17" s="26">
        <v>9.5000000000000001E-2</v>
      </c>
      <c r="W17" s="22" t="s">
        <v>166</v>
      </c>
      <c r="X17" s="22" t="s">
        <v>166</v>
      </c>
      <c r="Y17" s="22" t="s">
        <v>166</v>
      </c>
      <c r="Z17" s="22" t="s">
        <v>166</v>
      </c>
      <c r="AA17" s="22" t="s">
        <v>445</v>
      </c>
      <c r="AB17" s="22"/>
      <c r="AC17" s="28"/>
      <c r="AD17" s="28"/>
      <c r="AE17" s="28"/>
      <c r="AF17" s="22"/>
      <c r="AG17" s="31"/>
      <c r="AH17" s="22"/>
      <c r="AI17" s="22"/>
      <c r="AJ17" s="293"/>
      <c r="AK17" s="293"/>
      <c r="AL17" s="281">
        <f t="shared" si="2"/>
        <v>9.5000000000000001E-2</v>
      </c>
      <c r="AM17" s="22">
        <v>0</v>
      </c>
      <c r="AN17" s="282">
        <v>0.11</v>
      </c>
      <c r="AO17" s="282"/>
      <c r="AP17" s="22"/>
      <c r="AQ17" s="18"/>
      <c r="AR17" s="22"/>
      <c r="AS17" s="18"/>
      <c r="AT17" s="22"/>
      <c r="AU17" s="22"/>
      <c r="AV17" s="22" t="s">
        <v>166</v>
      </c>
      <c r="AW17" s="277">
        <v>2</v>
      </c>
      <c r="AX17" s="277">
        <v>2</v>
      </c>
    </row>
    <row r="18" spans="1:51" s="6" customFormat="1" ht="40" customHeight="1" x14ac:dyDescent="0.25">
      <c r="A18" s="24">
        <v>11</v>
      </c>
      <c r="B18" s="272">
        <v>2</v>
      </c>
      <c r="C18" s="277" t="s">
        <v>227</v>
      </c>
      <c r="D18" s="275"/>
      <c r="E18" s="347" t="s">
        <v>644</v>
      </c>
      <c r="F18" s="348" t="s">
        <v>279</v>
      </c>
      <c r="G18" s="22" t="s">
        <v>166</v>
      </c>
      <c r="H18" s="22" t="s">
        <v>168</v>
      </c>
      <c r="I18" s="24" t="s">
        <v>162</v>
      </c>
      <c r="J18" s="277"/>
      <c r="K18" s="25" t="s">
        <v>161</v>
      </c>
      <c r="L18" s="275" t="s">
        <v>278</v>
      </c>
      <c r="M18" s="25" t="s">
        <v>161</v>
      </c>
      <c r="N18" s="24" t="s">
        <v>164</v>
      </c>
      <c r="O18" s="24" t="s">
        <v>163</v>
      </c>
      <c r="P18" s="277" t="s">
        <v>246</v>
      </c>
      <c r="Q18" s="277" t="s">
        <v>280</v>
      </c>
      <c r="R18" s="22" t="s">
        <v>166</v>
      </c>
      <c r="S18" s="22" t="s">
        <v>166</v>
      </c>
      <c r="T18" s="277" t="s">
        <v>281</v>
      </c>
      <c r="U18" s="22" t="s">
        <v>166</v>
      </c>
      <c r="V18" s="26">
        <v>4.2900000000000001E-2</v>
      </c>
      <c r="W18" s="22" t="s">
        <v>166</v>
      </c>
      <c r="X18" s="22" t="s">
        <v>166</v>
      </c>
      <c r="Y18" s="22" t="s">
        <v>166</v>
      </c>
      <c r="Z18" s="22" t="s">
        <v>166</v>
      </c>
      <c r="AA18" s="22"/>
      <c r="AB18" s="22"/>
      <c r="AC18" s="28"/>
      <c r="AD18" s="28"/>
      <c r="AE18" s="28"/>
      <c r="AF18" s="22"/>
      <c r="AG18" s="31"/>
      <c r="AH18" s="22"/>
      <c r="AI18" s="22"/>
      <c r="AJ18" s="292" t="s">
        <v>217</v>
      </c>
      <c r="AK18" s="292"/>
      <c r="AL18" s="281">
        <f t="shared" si="2"/>
        <v>4.2900000000000001E-2</v>
      </c>
      <c r="AM18" s="22">
        <v>0</v>
      </c>
      <c r="AN18" s="282">
        <v>0.86</v>
      </c>
      <c r="AO18" s="282"/>
      <c r="AP18" s="22"/>
      <c r="AQ18" s="18"/>
      <c r="AR18" s="22"/>
      <c r="AS18" s="18"/>
      <c r="AT18" s="22"/>
      <c r="AU18" s="22"/>
      <c r="AV18" s="22" t="s">
        <v>166</v>
      </c>
      <c r="AW18" s="277">
        <v>1</v>
      </c>
      <c r="AX18" s="277">
        <v>1</v>
      </c>
    </row>
    <row r="19" spans="1:51" s="6" customFormat="1" ht="40" customHeight="1" x14ac:dyDescent="0.25">
      <c r="A19" s="24">
        <v>12</v>
      </c>
      <c r="B19" s="272">
        <v>2</v>
      </c>
      <c r="C19" s="277" t="s">
        <v>227</v>
      </c>
      <c r="D19" s="275" t="s">
        <v>446</v>
      </c>
      <c r="E19" s="347" t="s">
        <v>283</v>
      </c>
      <c r="F19" s="348" t="s">
        <v>284</v>
      </c>
      <c r="G19" s="22" t="s">
        <v>166</v>
      </c>
      <c r="H19" s="22" t="s">
        <v>168</v>
      </c>
      <c r="I19" s="24" t="s">
        <v>162</v>
      </c>
      <c r="J19" s="277"/>
      <c r="K19" s="25" t="s">
        <v>161</v>
      </c>
      <c r="L19" s="275" t="s">
        <v>283</v>
      </c>
      <c r="M19" s="25" t="s">
        <v>161</v>
      </c>
      <c r="N19" s="24" t="s">
        <v>164</v>
      </c>
      <c r="O19" s="24" t="s">
        <v>163</v>
      </c>
      <c r="P19" s="277" t="s">
        <v>246</v>
      </c>
      <c r="Q19" s="277" t="s">
        <v>257</v>
      </c>
      <c r="R19" s="277" t="s">
        <v>285</v>
      </c>
      <c r="S19" s="22" t="s">
        <v>166</v>
      </c>
      <c r="T19" s="277" t="s">
        <v>286</v>
      </c>
      <c r="U19" s="22" t="s">
        <v>166</v>
      </c>
      <c r="V19" s="26">
        <v>1.9099999999999999E-2</v>
      </c>
      <c r="W19" s="22" t="s">
        <v>166</v>
      </c>
      <c r="X19" s="22" t="s">
        <v>166</v>
      </c>
      <c r="Y19" s="22" t="s">
        <v>166</v>
      </c>
      <c r="Z19" s="22" t="s">
        <v>166</v>
      </c>
      <c r="AA19" s="22" t="s">
        <v>250</v>
      </c>
      <c r="AB19" s="277" t="s">
        <v>447</v>
      </c>
      <c r="AC19" s="28">
        <v>44</v>
      </c>
      <c r="AD19" s="28">
        <v>33.5</v>
      </c>
      <c r="AE19" s="28">
        <v>3</v>
      </c>
      <c r="AF19" s="28">
        <f>AC19*AD19*AE19*7860/1000000000</f>
        <v>3.4756919999999997E-2</v>
      </c>
      <c r="AG19" s="31">
        <f>V19/AF19</f>
        <v>0.54953085601370899</v>
      </c>
      <c r="AH19" s="22"/>
      <c r="AI19" s="22"/>
      <c r="AJ19" s="292" t="s">
        <v>217</v>
      </c>
      <c r="AK19" s="292" t="s">
        <v>448</v>
      </c>
      <c r="AL19" s="281">
        <f t="shared" si="2"/>
        <v>1.9099999999999999E-2</v>
      </c>
      <c r="AM19" s="22">
        <v>4.87</v>
      </c>
      <c r="AN19" s="282">
        <f t="shared" si="3"/>
        <v>0.16926620039999998</v>
      </c>
      <c r="AO19" s="282">
        <f t="shared" si="4"/>
        <v>4.6970759999999993E-2</v>
      </c>
      <c r="AP19" s="22"/>
      <c r="AQ19" s="18"/>
      <c r="AR19" s="22"/>
      <c r="AS19" s="18"/>
      <c r="AT19" s="22"/>
      <c r="AU19" s="22"/>
      <c r="AV19" s="22" t="s">
        <v>166</v>
      </c>
      <c r="AW19" s="277">
        <v>1</v>
      </c>
      <c r="AX19" s="277">
        <v>1</v>
      </c>
    </row>
    <row r="20" spans="1:51" s="6" customFormat="1" ht="40" customHeight="1" x14ac:dyDescent="0.25">
      <c r="A20" s="24">
        <v>13</v>
      </c>
      <c r="B20" s="272">
        <v>2</v>
      </c>
      <c r="C20" s="273" t="s">
        <v>227</v>
      </c>
      <c r="D20" s="274"/>
      <c r="E20" s="275" t="s">
        <v>55</v>
      </c>
      <c r="F20" s="276" t="s">
        <v>56</v>
      </c>
      <c r="G20" s="22" t="s">
        <v>166</v>
      </c>
      <c r="H20" s="22" t="s">
        <v>168</v>
      </c>
      <c r="I20" s="24" t="s">
        <v>162</v>
      </c>
      <c r="J20" s="277"/>
      <c r="K20" s="25" t="s">
        <v>161</v>
      </c>
      <c r="L20" s="275" t="s">
        <v>55</v>
      </c>
      <c r="M20" s="25" t="s">
        <v>161</v>
      </c>
      <c r="N20" s="24" t="s">
        <v>164</v>
      </c>
      <c r="O20" s="24" t="s">
        <v>163</v>
      </c>
      <c r="P20" s="277" t="s">
        <v>256</v>
      </c>
      <c r="Q20" s="277" t="s">
        <v>275</v>
      </c>
      <c r="R20" s="277" t="s">
        <v>440</v>
      </c>
      <c r="S20" s="22" t="s">
        <v>166</v>
      </c>
      <c r="T20" s="277" t="s">
        <v>289</v>
      </c>
      <c r="U20" s="22" t="s">
        <v>166</v>
      </c>
      <c r="V20" s="26">
        <v>0.31780000000000003</v>
      </c>
      <c r="W20" s="18" t="s">
        <v>166</v>
      </c>
      <c r="X20" s="18" t="s">
        <v>166</v>
      </c>
      <c r="Y20" s="18" t="s">
        <v>166</v>
      </c>
      <c r="Z20" s="18" t="s">
        <v>166</v>
      </c>
      <c r="AA20" s="18" t="s">
        <v>441</v>
      </c>
      <c r="AB20" s="18"/>
      <c r="AC20" s="279">
        <f>V20/0.869*1000+10</f>
        <v>375.70771001150752</v>
      </c>
      <c r="AD20" s="279"/>
      <c r="AE20" s="279"/>
      <c r="AF20" s="28">
        <f>AC20*0.869/1000</f>
        <v>0.32649</v>
      </c>
      <c r="AG20" s="31">
        <f>V20/AF20</f>
        <v>0.97338356458084485</v>
      </c>
      <c r="AH20" s="22"/>
      <c r="AI20" s="22"/>
      <c r="AJ20" s="292" t="s">
        <v>523</v>
      </c>
      <c r="AK20" s="292" t="s">
        <v>529</v>
      </c>
      <c r="AL20" s="281">
        <f t="shared" si="2"/>
        <v>0.31780000000000003</v>
      </c>
      <c r="AM20" s="22">
        <v>5.15</v>
      </c>
      <c r="AN20" s="282">
        <f t="shared" si="3"/>
        <v>1.6814235000000002</v>
      </c>
      <c r="AO20" s="282">
        <f t="shared" si="4"/>
        <v>2.6069999999999927E-2</v>
      </c>
      <c r="AP20" s="22"/>
      <c r="AQ20" s="18"/>
      <c r="AR20" s="22"/>
      <c r="AS20" s="18"/>
      <c r="AT20" s="22"/>
      <c r="AU20" s="22"/>
      <c r="AV20" s="18" t="s">
        <v>166</v>
      </c>
      <c r="AW20" s="273">
        <v>1</v>
      </c>
      <c r="AX20" s="273">
        <v>1</v>
      </c>
      <c r="AY20" s="38" t="s">
        <v>449</v>
      </c>
    </row>
    <row r="21" spans="1:51" s="6" customFormat="1" ht="40" customHeight="1" x14ac:dyDescent="0.25">
      <c r="A21" s="24">
        <v>14</v>
      </c>
      <c r="B21" s="272">
        <v>2</v>
      </c>
      <c r="C21" s="273" t="s">
        <v>227</v>
      </c>
      <c r="D21" s="274"/>
      <c r="E21" s="275" t="s">
        <v>57</v>
      </c>
      <c r="F21" s="276" t="s">
        <v>58</v>
      </c>
      <c r="G21" s="22" t="s">
        <v>166</v>
      </c>
      <c r="H21" s="22" t="s">
        <v>168</v>
      </c>
      <c r="I21" s="24" t="s">
        <v>162</v>
      </c>
      <c r="J21" s="277"/>
      <c r="K21" s="25" t="s">
        <v>161</v>
      </c>
      <c r="L21" s="275" t="s">
        <v>57</v>
      </c>
      <c r="M21" s="25" t="s">
        <v>161</v>
      </c>
      <c r="N21" s="24" t="s">
        <v>164</v>
      </c>
      <c r="O21" s="24" t="s">
        <v>163</v>
      </c>
      <c r="P21" s="277" t="s">
        <v>256</v>
      </c>
      <c r="Q21" s="277" t="s">
        <v>275</v>
      </c>
      <c r="R21" s="277" t="s">
        <v>440</v>
      </c>
      <c r="S21" s="22" t="s">
        <v>166</v>
      </c>
      <c r="T21" s="277" t="s">
        <v>290</v>
      </c>
      <c r="U21" s="22" t="s">
        <v>166</v>
      </c>
      <c r="V21" s="26">
        <v>0.38400000000000001</v>
      </c>
      <c r="W21" s="18" t="s">
        <v>166</v>
      </c>
      <c r="X21" s="18" t="s">
        <v>166</v>
      </c>
      <c r="Y21" s="18" t="s">
        <v>166</v>
      </c>
      <c r="Z21" s="18" t="s">
        <v>166</v>
      </c>
      <c r="AA21" s="18" t="s">
        <v>441</v>
      </c>
      <c r="AB21" s="18"/>
      <c r="AC21" s="279">
        <f>V21/0.869*1000+10</f>
        <v>451.8872266973533</v>
      </c>
      <c r="AD21" s="279"/>
      <c r="AE21" s="279"/>
      <c r="AF21" s="28">
        <f>AC21*0.869/1000</f>
        <v>0.39268999999999998</v>
      </c>
      <c r="AG21" s="31">
        <f t="shared" ref="AG21:AG25" si="5">V21/AF21</f>
        <v>0.97787058493977441</v>
      </c>
      <c r="AH21" s="22"/>
      <c r="AI21" s="22"/>
      <c r="AJ21" s="292" t="s">
        <v>523</v>
      </c>
      <c r="AK21" s="292" t="s">
        <v>529</v>
      </c>
      <c r="AL21" s="281">
        <f t="shared" si="2"/>
        <v>0.38400000000000001</v>
      </c>
      <c r="AM21" s="22">
        <v>5.15</v>
      </c>
      <c r="AN21" s="282">
        <f t="shared" si="3"/>
        <v>2.0223534999999999</v>
      </c>
      <c r="AO21" s="282">
        <f t="shared" si="4"/>
        <v>2.6069999999999927E-2</v>
      </c>
      <c r="AP21" s="22"/>
      <c r="AQ21" s="18"/>
      <c r="AR21" s="22"/>
      <c r="AS21" s="18"/>
      <c r="AT21" s="22"/>
      <c r="AU21" s="22"/>
      <c r="AV21" s="18" t="s">
        <v>166</v>
      </c>
      <c r="AW21" s="273">
        <v>2</v>
      </c>
      <c r="AX21" s="273">
        <v>2</v>
      </c>
      <c r="AY21" s="38" t="s">
        <v>449</v>
      </c>
    </row>
    <row r="22" spans="1:51" s="6" customFormat="1" ht="40" customHeight="1" x14ac:dyDescent="0.25">
      <c r="A22" s="24">
        <v>15</v>
      </c>
      <c r="B22" s="272">
        <v>2</v>
      </c>
      <c r="C22" s="277" t="s">
        <v>177</v>
      </c>
      <c r="D22" s="275"/>
      <c r="E22" s="347" t="s">
        <v>645</v>
      </c>
      <c r="F22" s="348" t="s">
        <v>78</v>
      </c>
      <c r="G22" s="22" t="s">
        <v>166</v>
      </c>
      <c r="H22" s="22" t="s">
        <v>168</v>
      </c>
      <c r="I22" s="24" t="s">
        <v>162</v>
      </c>
      <c r="J22" s="277"/>
      <c r="K22" s="25" t="s">
        <v>161</v>
      </c>
      <c r="L22" s="275" t="s">
        <v>77</v>
      </c>
      <c r="M22" s="25" t="s">
        <v>161</v>
      </c>
      <c r="N22" s="24" t="s">
        <v>164</v>
      </c>
      <c r="O22" s="24" t="s">
        <v>163</v>
      </c>
      <c r="P22" s="277" t="s">
        <v>246</v>
      </c>
      <c r="Q22" s="277" t="s">
        <v>257</v>
      </c>
      <c r="R22" s="277" t="s">
        <v>288</v>
      </c>
      <c r="S22" s="22" t="s">
        <v>166</v>
      </c>
      <c r="T22" s="277" t="s">
        <v>294</v>
      </c>
      <c r="U22" s="22" t="s">
        <v>166</v>
      </c>
      <c r="V22" s="26">
        <v>0.02</v>
      </c>
      <c r="W22" s="22" t="s">
        <v>166</v>
      </c>
      <c r="X22" s="22" t="s">
        <v>166</v>
      </c>
      <c r="Y22" s="22" t="s">
        <v>166</v>
      </c>
      <c r="Z22" s="22" t="s">
        <v>166</v>
      </c>
      <c r="AA22" s="22" t="s">
        <v>250</v>
      </c>
      <c r="AB22" s="22" t="s">
        <v>450</v>
      </c>
      <c r="AC22" s="28">
        <v>65</v>
      </c>
      <c r="AD22" s="28">
        <v>25.5</v>
      </c>
      <c r="AE22" s="28">
        <v>2</v>
      </c>
      <c r="AF22" s="28">
        <f>AC22*AD22*AE22*7860/1000000000</f>
        <v>2.60559E-2</v>
      </c>
      <c r="AG22" s="31">
        <f t="shared" si="5"/>
        <v>0.76758047121765127</v>
      </c>
      <c r="AH22" s="22"/>
      <c r="AI22" s="22"/>
      <c r="AJ22" s="292" t="s">
        <v>217</v>
      </c>
      <c r="AK22" s="292"/>
      <c r="AL22" s="281">
        <f t="shared" si="2"/>
        <v>0.02</v>
      </c>
      <c r="AM22" s="22">
        <v>4.87</v>
      </c>
      <c r="AN22" s="282">
        <f t="shared" si="3"/>
        <v>0.12689223299999999</v>
      </c>
      <c r="AO22" s="282">
        <f t="shared" si="4"/>
        <v>1.8167699999999998E-2</v>
      </c>
      <c r="AP22" s="22"/>
      <c r="AQ22" s="18"/>
      <c r="AR22" s="22"/>
      <c r="AS22" s="18"/>
      <c r="AT22" s="22"/>
      <c r="AU22" s="22"/>
      <c r="AV22" s="22" t="s">
        <v>166</v>
      </c>
      <c r="AW22" s="277">
        <v>1</v>
      </c>
      <c r="AX22" s="277">
        <v>1</v>
      </c>
    </row>
    <row r="23" spans="1:51" s="6" customFormat="1" ht="40" customHeight="1" x14ac:dyDescent="0.25">
      <c r="A23" s="24">
        <v>16</v>
      </c>
      <c r="B23" s="272">
        <v>2</v>
      </c>
      <c r="C23" s="273" t="s">
        <v>18</v>
      </c>
      <c r="D23" s="274" t="s">
        <v>59</v>
      </c>
      <c r="E23" s="275" t="s">
        <v>59</v>
      </c>
      <c r="F23" s="276" t="s">
        <v>597</v>
      </c>
      <c r="G23" s="22" t="s">
        <v>451</v>
      </c>
      <c r="H23" s="22"/>
      <c r="I23" s="24"/>
      <c r="J23" s="277"/>
      <c r="K23" s="25" t="s">
        <v>161</v>
      </c>
      <c r="L23" s="275" t="s">
        <v>59</v>
      </c>
      <c r="M23" s="25" t="s">
        <v>161</v>
      </c>
      <c r="N23" s="24" t="s">
        <v>163</v>
      </c>
      <c r="O23" s="24" t="s">
        <v>164</v>
      </c>
      <c r="P23" s="277" t="s">
        <v>178</v>
      </c>
      <c r="Q23" s="277" t="s">
        <v>257</v>
      </c>
      <c r="R23" s="277" t="s">
        <v>452</v>
      </c>
      <c r="S23" s="287" t="s">
        <v>166</v>
      </c>
      <c r="T23" s="277" t="s">
        <v>453</v>
      </c>
      <c r="U23" s="22" t="s">
        <v>166</v>
      </c>
      <c r="V23" s="26">
        <f>V24+V25+V25</f>
        <v>0.37140000000000001</v>
      </c>
      <c r="W23" s="18" t="s">
        <v>166</v>
      </c>
      <c r="X23" s="18" t="s">
        <v>166</v>
      </c>
      <c r="Y23" s="18" t="s">
        <v>166</v>
      </c>
      <c r="Z23" s="18" t="s">
        <v>166</v>
      </c>
      <c r="AA23" s="29" t="s">
        <v>263</v>
      </c>
      <c r="AB23" s="30"/>
      <c r="AC23" s="30"/>
      <c r="AD23" s="30"/>
      <c r="AE23" s="30"/>
      <c r="AF23" s="239"/>
      <c r="AG23" s="239"/>
      <c r="AH23" s="22"/>
      <c r="AI23" s="22"/>
      <c r="AJ23" s="292" t="s">
        <v>523</v>
      </c>
      <c r="AK23" s="292" t="s">
        <v>526</v>
      </c>
      <c r="AL23" s="281">
        <f t="shared" si="2"/>
        <v>0.37140000000000001</v>
      </c>
      <c r="AM23" s="22"/>
      <c r="AN23" s="282">
        <f t="shared" si="3"/>
        <v>0</v>
      </c>
      <c r="AO23" s="282"/>
      <c r="AP23" s="22"/>
      <c r="AQ23" s="18"/>
      <c r="AR23" s="22"/>
      <c r="AS23" s="18"/>
      <c r="AT23" s="22"/>
      <c r="AU23" s="22"/>
      <c r="AV23" s="18" t="s">
        <v>166</v>
      </c>
      <c r="AW23" s="273">
        <v>1</v>
      </c>
      <c r="AX23" s="273">
        <v>1</v>
      </c>
      <c r="AY23" s="38" t="s">
        <v>454</v>
      </c>
    </row>
    <row r="24" spans="1:51" s="6" customFormat="1" ht="40" customHeight="1" x14ac:dyDescent="0.25">
      <c r="A24" s="24">
        <v>17</v>
      </c>
      <c r="B24" s="272">
        <v>3</v>
      </c>
      <c r="C24" s="277" t="s">
        <v>18</v>
      </c>
      <c r="D24" s="275" t="s">
        <v>60</v>
      </c>
      <c r="E24" s="275" t="s">
        <v>60</v>
      </c>
      <c r="F24" s="276" t="s">
        <v>598</v>
      </c>
      <c r="G24" s="22" t="s">
        <v>451</v>
      </c>
      <c r="H24" s="22"/>
      <c r="I24" s="24"/>
      <c r="J24" s="277"/>
      <c r="K24" s="25" t="s">
        <v>161</v>
      </c>
      <c r="L24" s="275" t="s">
        <v>60</v>
      </c>
      <c r="M24" s="25" t="s">
        <v>161</v>
      </c>
      <c r="N24" s="24" t="s">
        <v>163</v>
      </c>
      <c r="O24" s="24" t="s">
        <v>164</v>
      </c>
      <c r="P24" s="277" t="s">
        <v>246</v>
      </c>
      <c r="Q24" s="277" t="s">
        <v>257</v>
      </c>
      <c r="R24" s="277" t="s">
        <v>452</v>
      </c>
      <c r="S24" s="287" t="s">
        <v>166</v>
      </c>
      <c r="T24" s="277" t="s">
        <v>453</v>
      </c>
      <c r="U24" s="22" t="s">
        <v>166</v>
      </c>
      <c r="V24" s="26">
        <v>0.35539999999999999</v>
      </c>
      <c r="W24" s="18" t="s">
        <v>166</v>
      </c>
      <c r="X24" s="18" t="s">
        <v>166</v>
      </c>
      <c r="Y24" s="18" t="s">
        <v>166</v>
      </c>
      <c r="Z24" s="18" t="s">
        <v>166</v>
      </c>
      <c r="AA24" s="18" t="s">
        <v>250</v>
      </c>
      <c r="AB24" s="18" t="s">
        <v>455</v>
      </c>
      <c r="AC24" s="279">
        <v>180</v>
      </c>
      <c r="AD24" s="279">
        <v>160</v>
      </c>
      <c r="AE24" s="279">
        <v>2.5</v>
      </c>
      <c r="AF24" s="28">
        <f t="shared" ref="AF24:AF28" si="6">AC24*AD24*AE24*7860/1000000000</f>
        <v>0.56591999999999998</v>
      </c>
      <c r="AG24" s="31">
        <f t="shared" si="5"/>
        <v>0.6280039581566299</v>
      </c>
      <c r="AH24" s="22"/>
      <c r="AI24" s="22"/>
      <c r="AJ24" s="292" t="s">
        <v>523</v>
      </c>
      <c r="AK24" s="292" t="s">
        <v>530</v>
      </c>
      <c r="AL24" s="281">
        <f t="shared" si="2"/>
        <v>0.35539999999999999</v>
      </c>
      <c r="AM24" s="22">
        <v>6.11</v>
      </c>
      <c r="AN24" s="282">
        <f t="shared" si="3"/>
        <v>3.4577712000000003</v>
      </c>
      <c r="AO24" s="282">
        <f t="shared" si="4"/>
        <v>0.6315599999999999</v>
      </c>
      <c r="AP24" s="22"/>
      <c r="AQ24" s="18"/>
      <c r="AR24" s="22"/>
      <c r="AS24" s="18"/>
      <c r="AT24" s="22"/>
      <c r="AU24" s="22"/>
      <c r="AV24" s="18" t="s">
        <v>166</v>
      </c>
      <c r="AW24" s="273">
        <v>1</v>
      </c>
      <c r="AX24" s="273">
        <v>1</v>
      </c>
      <c r="AY24" s="38" t="s">
        <v>454</v>
      </c>
    </row>
    <row r="25" spans="1:51" s="6" customFormat="1" ht="40" customHeight="1" x14ac:dyDescent="0.25">
      <c r="A25" s="24">
        <v>18</v>
      </c>
      <c r="B25" s="272">
        <v>3</v>
      </c>
      <c r="C25" s="273" t="s">
        <v>456</v>
      </c>
      <c r="D25" s="274" t="s">
        <v>61</v>
      </c>
      <c r="E25" s="275" t="s">
        <v>61</v>
      </c>
      <c r="F25" s="276" t="s">
        <v>62</v>
      </c>
      <c r="G25" s="22" t="s">
        <v>166</v>
      </c>
      <c r="H25" s="22"/>
      <c r="I25" s="24"/>
      <c r="J25" s="277"/>
      <c r="K25" s="25" t="s">
        <v>161</v>
      </c>
      <c r="L25" s="275" t="s">
        <v>61</v>
      </c>
      <c r="M25" s="25" t="s">
        <v>161</v>
      </c>
      <c r="N25" s="24" t="s">
        <v>164</v>
      </c>
      <c r="O25" s="24" t="s">
        <v>163</v>
      </c>
      <c r="P25" s="277" t="s">
        <v>457</v>
      </c>
      <c r="Q25" s="277" t="s">
        <v>257</v>
      </c>
      <c r="R25" s="287" t="s">
        <v>166</v>
      </c>
      <c r="S25" s="287" t="s">
        <v>166</v>
      </c>
      <c r="T25" s="277" t="s">
        <v>458</v>
      </c>
      <c r="U25" s="22" t="s">
        <v>166</v>
      </c>
      <c r="V25" s="26">
        <v>8.0000000000000002E-3</v>
      </c>
      <c r="W25" s="18" t="s">
        <v>166</v>
      </c>
      <c r="X25" s="18" t="s">
        <v>166</v>
      </c>
      <c r="Y25" s="18" t="s">
        <v>166</v>
      </c>
      <c r="Z25" s="18" t="s">
        <v>166</v>
      </c>
      <c r="AA25" s="18" t="s">
        <v>459</v>
      </c>
      <c r="AB25" s="18"/>
      <c r="AC25" s="279">
        <v>11</v>
      </c>
      <c r="AD25" s="279">
        <v>11</v>
      </c>
      <c r="AE25" s="279">
        <v>19</v>
      </c>
      <c r="AF25" s="28">
        <f>3.14*5.5*5.5*19*7860/1000000000</f>
        <v>1.4185059899999998E-2</v>
      </c>
      <c r="AG25" s="31">
        <f t="shared" si="5"/>
        <v>0.56397364948737383</v>
      </c>
      <c r="AH25" s="22"/>
      <c r="AI25" s="22"/>
      <c r="AJ25" s="292" t="s">
        <v>217</v>
      </c>
      <c r="AK25" s="292"/>
      <c r="AL25" s="281">
        <f t="shared" si="2"/>
        <v>8.0000000000000002E-3</v>
      </c>
      <c r="AM25" s="22"/>
      <c r="AN25" s="282">
        <f>V25*20</f>
        <v>0.16</v>
      </c>
      <c r="AO25" s="282">
        <f t="shared" si="4"/>
        <v>1.8555179699999994E-2</v>
      </c>
      <c r="AP25" s="22"/>
      <c r="AQ25" s="18"/>
      <c r="AR25" s="22"/>
      <c r="AS25" s="18"/>
      <c r="AT25" s="22"/>
      <c r="AU25" s="22"/>
      <c r="AV25" s="18" t="s">
        <v>166</v>
      </c>
      <c r="AW25" s="273">
        <v>2</v>
      </c>
      <c r="AX25" s="273">
        <v>2</v>
      </c>
      <c r="AY25" s="38"/>
    </row>
    <row r="26" spans="1:51" s="6" customFormat="1" ht="40" customHeight="1" x14ac:dyDescent="0.25">
      <c r="A26" s="24">
        <v>19</v>
      </c>
      <c r="B26" s="272">
        <v>3</v>
      </c>
      <c r="C26" s="273" t="s">
        <v>460</v>
      </c>
      <c r="D26" s="274" t="s">
        <v>461</v>
      </c>
      <c r="E26" s="288">
        <v>321721801400</v>
      </c>
      <c r="F26" s="276" t="s">
        <v>63</v>
      </c>
      <c r="G26" s="22" t="s">
        <v>166</v>
      </c>
      <c r="H26" s="22"/>
      <c r="I26" s="24"/>
      <c r="J26" s="277"/>
      <c r="K26" s="25" t="s">
        <v>161</v>
      </c>
      <c r="L26" s="288">
        <v>321721801400</v>
      </c>
      <c r="M26" s="25" t="s">
        <v>161</v>
      </c>
      <c r="N26" s="24" t="s">
        <v>164</v>
      </c>
      <c r="O26" s="24" t="s">
        <v>163</v>
      </c>
      <c r="P26" s="240" t="s">
        <v>315</v>
      </c>
      <c r="Q26" s="289" t="s">
        <v>462</v>
      </c>
      <c r="R26" s="287" t="s">
        <v>166</v>
      </c>
      <c r="S26" s="287" t="s">
        <v>166</v>
      </c>
      <c r="T26" s="240" t="s">
        <v>463</v>
      </c>
      <c r="U26" s="22" t="s">
        <v>166</v>
      </c>
      <c r="V26" s="26">
        <v>0.01</v>
      </c>
      <c r="W26" s="18" t="s">
        <v>166</v>
      </c>
      <c r="X26" s="18" t="s">
        <v>166</v>
      </c>
      <c r="Y26" s="18" t="s">
        <v>166</v>
      </c>
      <c r="Z26" s="18" t="s">
        <v>166</v>
      </c>
      <c r="AA26" s="18" t="s">
        <v>464</v>
      </c>
      <c r="AB26" s="18"/>
      <c r="AC26" s="279"/>
      <c r="AD26" s="279"/>
      <c r="AE26" s="279"/>
      <c r="AF26" s="28"/>
      <c r="AG26" s="31"/>
      <c r="AH26" s="22"/>
      <c r="AI26" s="22"/>
      <c r="AJ26" s="292" t="s">
        <v>217</v>
      </c>
      <c r="AK26" s="292" t="s">
        <v>465</v>
      </c>
      <c r="AL26" s="281">
        <f t="shared" si="2"/>
        <v>0.01</v>
      </c>
      <c r="AM26" s="22">
        <v>0</v>
      </c>
      <c r="AN26" s="282">
        <v>0.34</v>
      </c>
      <c r="AO26" s="282"/>
      <c r="AP26" s="22"/>
      <c r="AQ26" s="18"/>
      <c r="AR26" s="22"/>
      <c r="AS26" s="18"/>
      <c r="AT26" s="22"/>
      <c r="AU26" s="22"/>
      <c r="AV26" s="18" t="s">
        <v>166</v>
      </c>
      <c r="AW26" s="273">
        <v>1</v>
      </c>
      <c r="AX26" s="273">
        <v>1</v>
      </c>
    </row>
    <row r="27" spans="1:51" s="6" customFormat="1" ht="40" customHeight="1" x14ac:dyDescent="0.25">
      <c r="A27" s="24">
        <v>20</v>
      </c>
      <c r="B27" s="272">
        <v>2</v>
      </c>
      <c r="C27" s="277" t="s">
        <v>18</v>
      </c>
      <c r="D27" s="275" t="s">
        <v>64</v>
      </c>
      <c r="E27" s="275" t="s">
        <v>64</v>
      </c>
      <c r="F27" s="276" t="s">
        <v>65</v>
      </c>
      <c r="G27" s="22" t="s">
        <v>166</v>
      </c>
      <c r="H27" s="22" t="s">
        <v>168</v>
      </c>
      <c r="I27" s="24" t="s">
        <v>162</v>
      </c>
      <c r="J27" s="277"/>
      <c r="K27" s="25" t="s">
        <v>161</v>
      </c>
      <c r="L27" s="275" t="s">
        <v>64</v>
      </c>
      <c r="M27" s="25" t="s">
        <v>161</v>
      </c>
      <c r="N27" s="24" t="s">
        <v>163</v>
      </c>
      <c r="O27" s="24" t="s">
        <v>164</v>
      </c>
      <c r="P27" s="277" t="s">
        <v>246</v>
      </c>
      <c r="Q27" s="277" t="s">
        <v>257</v>
      </c>
      <c r="R27" s="277" t="s">
        <v>288</v>
      </c>
      <c r="S27" s="287" t="s">
        <v>166</v>
      </c>
      <c r="T27" s="277" t="s">
        <v>466</v>
      </c>
      <c r="U27" s="22" t="s">
        <v>166</v>
      </c>
      <c r="V27" s="26">
        <v>1.41E-2</v>
      </c>
      <c r="W27" s="18" t="s">
        <v>166</v>
      </c>
      <c r="X27" s="18" t="s">
        <v>166</v>
      </c>
      <c r="Y27" s="18" t="s">
        <v>166</v>
      </c>
      <c r="Z27" s="18" t="s">
        <v>166</v>
      </c>
      <c r="AA27" s="18" t="s">
        <v>250</v>
      </c>
      <c r="AB27" s="18" t="s">
        <v>466</v>
      </c>
      <c r="AC27" s="279">
        <v>64</v>
      </c>
      <c r="AD27" s="279">
        <v>17.5</v>
      </c>
      <c r="AE27" s="279">
        <v>2</v>
      </c>
      <c r="AF27" s="28">
        <f t="shared" si="6"/>
        <v>1.7606400000000001E-2</v>
      </c>
      <c r="AG27" s="31">
        <f>V27/AF27</f>
        <v>0.80084514721919298</v>
      </c>
      <c r="AH27" s="22"/>
      <c r="AI27" s="22"/>
      <c r="AJ27" s="292" t="s">
        <v>217</v>
      </c>
      <c r="AK27" s="292"/>
      <c r="AL27" s="281">
        <f t="shared" si="2"/>
        <v>1.41E-2</v>
      </c>
      <c r="AM27" s="22">
        <v>4.87</v>
      </c>
      <c r="AN27" s="282">
        <f t="shared" si="3"/>
        <v>8.5743168000000008E-2</v>
      </c>
      <c r="AO27" s="282">
        <f t="shared" si="4"/>
        <v>1.0519200000000005E-2</v>
      </c>
      <c r="AP27" s="22"/>
      <c r="AQ27" s="18"/>
      <c r="AR27" s="22"/>
      <c r="AS27" s="18"/>
      <c r="AT27" s="22"/>
      <c r="AU27" s="22"/>
      <c r="AV27" s="18" t="s">
        <v>166</v>
      </c>
      <c r="AW27" s="273">
        <v>1</v>
      </c>
      <c r="AX27" s="273">
        <v>1</v>
      </c>
      <c r="AY27" s="38" t="s">
        <v>454</v>
      </c>
    </row>
    <row r="28" spans="1:51" s="6" customFormat="1" ht="40" customHeight="1" x14ac:dyDescent="0.25">
      <c r="A28" s="24">
        <v>21</v>
      </c>
      <c r="B28" s="272">
        <v>2</v>
      </c>
      <c r="C28" s="277" t="s">
        <v>18</v>
      </c>
      <c r="D28" s="275" t="s">
        <v>68</v>
      </c>
      <c r="E28" s="275" t="s">
        <v>68</v>
      </c>
      <c r="F28" s="276" t="s">
        <v>69</v>
      </c>
      <c r="G28" s="22" t="s">
        <v>166</v>
      </c>
      <c r="H28" s="22" t="s">
        <v>168</v>
      </c>
      <c r="I28" s="24" t="s">
        <v>162</v>
      </c>
      <c r="J28" s="277"/>
      <c r="K28" s="25" t="s">
        <v>161</v>
      </c>
      <c r="L28" s="275" t="s">
        <v>68</v>
      </c>
      <c r="M28" s="25" t="s">
        <v>161</v>
      </c>
      <c r="N28" s="24" t="s">
        <v>163</v>
      </c>
      <c r="O28" s="24" t="s">
        <v>164</v>
      </c>
      <c r="P28" s="277" t="s">
        <v>246</v>
      </c>
      <c r="Q28" s="277" t="s">
        <v>257</v>
      </c>
      <c r="R28" s="277" t="s">
        <v>288</v>
      </c>
      <c r="S28" s="287" t="s">
        <v>166</v>
      </c>
      <c r="T28" s="277" t="s">
        <v>467</v>
      </c>
      <c r="U28" s="22" t="s">
        <v>166</v>
      </c>
      <c r="V28" s="26">
        <v>8.9999999999999993E-3</v>
      </c>
      <c r="W28" s="18" t="s">
        <v>166</v>
      </c>
      <c r="X28" s="18" t="s">
        <v>166</v>
      </c>
      <c r="Y28" s="18" t="s">
        <v>166</v>
      </c>
      <c r="Z28" s="18" t="s">
        <v>166</v>
      </c>
      <c r="AA28" s="18" t="s">
        <v>250</v>
      </c>
      <c r="AB28" s="18" t="s">
        <v>468</v>
      </c>
      <c r="AC28" s="279">
        <v>43</v>
      </c>
      <c r="AD28" s="279">
        <v>17.5</v>
      </c>
      <c r="AE28" s="279">
        <v>2</v>
      </c>
      <c r="AF28" s="28">
        <f t="shared" si="6"/>
        <v>1.1829299999999999E-2</v>
      </c>
      <c r="AG28" s="31">
        <f>V28/AF28</f>
        <v>0.76082270294945598</v>
      </c>
      <c r="AH28" s="22"/>
      <c r="AI28" s="22"/>
      <c r="AJ28" s="292" t="s">
        <v>217</v>
      </c>
      <c r="AK28" s="292"/>
      <c r="AL28" s="281">
        <f t="shared" si="2"/>
        <v>8.9999999999999993E-3</v>
      </c>
      <c r="AM28" s="22">
        <v>4.87</v>
      </c>
      <c r="AN28" s="282">
        <f t="shared" si="3"/>
        <v>5.7608690999999997E-2</v>
      </c>
      <c r="AO28" s="282">
        <f t="shared" si="4"/>
        <v>8.4878999999999996E-3</v>
      </c>
      <c r="AP28" s="22"/>
      <c r="AQ28" s="18"/>
      <c r="AR28" s="22"/>
      <c r="AS28" s="18"/>
      <c r="AT28" s="22"/>
      <c r="AU28" s="22"/>
      <c r="AV28" s="18" t="s">
        <v>166</v>
      </c>
      <c r="AW28" s="273">
        <v>3</v>
      </c>
      <c r="AX28" s="273">
        <v>3</v>
      </c>
      <c r="AY28" s="38" t="s">
        <v>454</v>
      </c>
    </row>
    <row r="29" spans="1:51" s="6" customFormat="1" ht="40" customHeight="1" x14ac:dyDescent="0.25">
      <c r="A29" s="24">
        <v>22</v>
      </c>
      <c r="B29" s="272">
        <v>2</v>
      </c>
      <c r="C29" s="277" t="s">
        <v>18</v>
      </c>
      <c r="D29" s="275" t="s">
        <v>70</v>
      </c>
      <c r="E29" s="275" t="s">
        <v>70</v>
      </c>
      <c r="F29" s="276" t="s">
        <v>71</v>
      </c>
      <c r="G29" s="22" t="s">
        <v>166</v>
      </c>
      <c r="H29" s="22" t="s">
        <v>168</v>
      </c>
      <c r="I29" s="24" t="s">
        <v>162</v>
      </c>
      <c r="J29" s="277"/>
      <c r="K29" s="25" t="s">
        <v>161</v>
      </c>
      <c r="L29" s="275" t="s">
        <v>70</v>
      </c>
      <c r="M29" s="25" t="s">
        <v>161</v>
      </c>
      <c r="N29" s="24" t="s">
        <v>163</v>
      </c>
      <c r="O29" s="24" t="s">
        <v>164</v>
      </c>
      <c r="P29" s="277" t="s">
        <v>234</v>
      </c>
      <c r="Q29" s="277" t="s">
        <v>257</v>
      </c>
      <c r="R29" s="277" t="s">
        <v>469</v>
      </c>
      <c r="S29" s="287" t="s">
        <v>166</v>
      </c>
      <c r="T29" s="277" t="s">
        <v>470</v>
      </c>
      <c r="U29" s="22" t="s">
        <v>166</v>
      </c>
      <c r="V29" s="26">
        <v>3.9600000000000003E-2</v>
      </c>
      <c r="W29" s="18" t="s">
        <v>166</v>
      </c>
      <c r="X29" s="18" t="s">
        <v>166</v>
      </c>
      <c r="Y29" s="18" t="s">
        <v>166</v>
      </c>
      <c r="Z29" s="18" t="s">
        <v>166</v>
      </c>
      <c r="AA29" s="18" t="s">
        <v>441</v>
      </c>
      <c r="AB29" s="18"/>
      <c r="AC29" s="279">
        <f t="shared" ref="AC29:AC35" si="7">V29/0.154*1000</f>
        <v>257.14285714285717</v>
      </c>
      <c r="AD29" s="279"/>
      <c r="AE29" s="279"/>
      <c r="AF29" s="28">
        <f t="shared" ref="AF29:AF35" si="8">AC29*0.154/1000</f>
        <v>3.9600000000000003E-2</v>
      </c>
      <c r="AG29" s="31">
        <f t="shared" ref="AG29:AG35" si="9">V29/AF29</f>
        <v>1</v>
      </c>
      <c r="AH29" s="22"/>
      <c r="AI29" s="22"/>
      <c r="AJ29" s="292" t="s">
        <v>217</v>
      </c>
      <c r="AK29" s="292"/>
      <c r="AL29" s="281">
        <f t="shared" si="2"/>
        <v>3.9600000000000003E-2</v>
      </c>
      <c r="AM29" s="22">
        <v>5.3</v>
      </c>
      <c r="AN29" s="282">
        <f t="shared" si="3"/>
        <v>0.20988000000000001</v>
      </c>
      <c r="AO29" s="282">
        <f t="shared" si="4"/>
        <v>0</v>
      </c>
      <c r="AP29" s="22"/>
      <c r="AQ29" s="18"/>
      <c r="AR29" s="22"/>
      <c r="AS29" s="18"/>
      <c r="AT29" s="22"/>
      <c r="AU29" s="22"/>
      <c r="AV29" s="18" t="s">
        <v>166</v>
      </c>
      <c r="AW29" s="273">
        <v>3</v>
      </c>
      <c r="AX29" s="273">
        <v>3</v>
      </c>
      <c r="AY29" s="38" t="s">
        <v>454</v>
      </c>
    </row>
    <row r="30" spans="1:51" s="6" customFormat="1" ht="40" customHeight="1" x14ac:dyDescent="0.25">
      <c r="A30" s="24">
        <v>23</v>
      </c>
      <c r="B30" s="272">
        <v>2</v>
      </c>
      <c r="C30" s="277" t="s">
        <v>18</v>
      </c>
      <c r="D30" s="275" t="s">
        <v>72</v>
      </c>
      <c r="E30" s="275" t="s">
        <v>72</v>
      </c>
      <c r="F30" s="276" t="s">
        <v>73</v>
      </c>
      <c r="G30" s="22" t="s">
        <v>166</v>
      </c>
      <c r="H30" s="22" t="s">
        <v>168</v>
      </c>
      <c r="I30" s="24" t="s">
        <v>162</v>
      </c>
      <c r="J30" s="277"/>
      <c r="K30" s="25" t="s">
        <v>161</v>
      </c>
      <c r="L30" s="275" t="s">
        <v>72</v>
      </c>
      <c r="M30" s="25" t="s">
        <v>161</v>
      </c>
      <c r="N30" s="24" t="s">
        <v>163</v>
      </c>
      <c r="O30" s="24" t="s">
        <v>164</v>
      </c>
      <c r="P30" s="277" t="s">
        <v>234</v>
      </c>
      <c r="Q30" s="277" t="s">
        <v>257</v>
      </c>
      <c r="R30" s="277" t="s">
        <v>471</v>
      </c>
      <c r="S30" s="287" t="s">
        <v>166</v>
      </c>
      <c r="T30" s="277" t="s">
        <v>472</v>
      </c>
      <c r="U30" s="22" t="s">
        <v>166</v>
      </c>
      <c r="V30" s="26">
        <v>9.1600000000000001E-2</v>
      </c>
      <c r="W30" s="18" t="s">
        <v>166</v>
      </c>
      <c r="X30" s="18" t="s">
        <v>166</v>
      </c>
      <c r="Y30" s="18" t="s">
        <v>166</v>
      </c>
      <c r="Z30" s="18" t="s">
        <v>166</v>
      </c>
      <c r="AA30" s="18" t="s">
        <v>441</v>
      </c>
      <c r="AB30" s="18"/>
      <c r="AC30" s="279">
        <f>V30/0.2219*1000</f>
        <v>412.79855790896801</v>
      </c>
      <c r="AD30" s="279"/>
      <c r="AE30" s="279"/>
      <c r="AF30" s="28">
        <f>AC30*0.2219/1000</f>
        <v>9.1600000000000001E-2</v>
      </c>
      <c r="AG30" s="31">
        <f t="shared" si="9"/>
        <v>1</v>
      </c>
      <c r="AH30" s="22"/>
      <c r="AI30" s="22"/>
      <c r="AJ30" s="292" t="s">
        <v>217</v>
      </c>
      <c r="AK30" s="292"/>
      <c r="AL30" s="281">
        <f t="shared" si="2"/>
        <v>9.1600000000000001E-2</v>
      </c>
      <c r="AM30" s="22">
        <v>5.3</v>
      </c>
      <c r="AN30" s="282">
        <f t="shared" si="3"/>
        <v>0.48547999999999997</v>
      </c>
      <c r="AO30" s="282">
        <f t="shared" si="4"/>
        <v>0</v>
      </c>
      <c r="AP30" s="22"/>
      <c r="AQ30" s="18"/>
      <c r="AR30" s="22"/>
      <c r="AS30" s="18"/>
      <c r="AT30" s="22"/>
      <c r="AU30" s="22"/>
      <c r="AV30" s="18" t="s">
        <v>166</v>
      </c>
      <c r="AW30" s="273">
        <v>1</v>
      </c>
      <c r="AX30" s="273">
        <v>1</v>
      </c>
      <c r="AY30" s="38" t="s">
        <v>454</v>
      </c>
    </row>
    <row r="31" spans="1:51" s="6" customFormat="1" ht="40" customHeight="1" x14ac:dyDescent="0.25">
      <c r="A31" s="24">
        <v>24</v>
      </c>
      <c r="B31" s="272">
        <v>2</v>
      </c>
      <c r="C31" s="277" t="s">
        <v>18</v>
      </c>
      <c r="D31" s="275" t="s">
        <v>75</v>
      </c>
      <c r="E31" s="275" t="s">
        <v>75</v>
      </c>
      <c r="F31" s="276" t="s">
        <v>76</v>
      </c>
      <c r="G31" s="22" t="s">
        <v>166</v>
      </c>
      <c r="H31" s="22" t="s">
        <v>168</v>
      </c>
      <c r="I31" s="24" t="s">
        <v>162</v>
      </c>
      <c r="J31" s="277"/>
      <c r="K31" s="25" t="s">
        <v>161</v>
      </c>
      <c r="L31" s="275" t="s">
        <v>75</v>
      </c>
      <c r="M31" s="25" t="s">
        <v>161</v>
      </c>
      <c r="N31" s="24" t="s">
        <v>163</v>
      </c>
      <c r="O31" s="24" t="s">
        <v>164</v>
      </c>
      <c r="P31" s="277" t="s">
        <v>234</v>
      </c>
      <c r="Q31" s="277" t="s">
        <v>257</v>
      </c>
      <c r="R31" s="277" t="s">
        <v>471</v>
      </c>
      <c r="S31" s="287" t="s">
        <v>166</v>
      </c>
      <c r="T31" s="277" t="s">
        <v>472</v>
      </c>
      <c r="U31" s="22" t="s">
        <v>166</v>
      </c>
      <c r="V31" s="26">
        <v>9.1600000000000001E-2</v>
      </c>
      <c r="W31" s="18" t="s">
        <v>166</v>
      </c>
      <c r="X31" s="18" t="s">
        <v>166</v>
      </c>
      <c r="Y31" s="18" t="s">
        <v>166</v>
      </c>
      <c r="Z31" s="18" t="s">
        <v>166</v>
      </c>
      <c r="AA31" s="18" t="s">
        <v>441</v>
      </c>
      <c r="AB31" s="18"/>
      <c r="AC31" s="279">
        <f>V31/0.2219*1000</f>
        <v>412.79855790896801</v>
      </c>
      <c r="AD31" s="279"/>
      <c r="AE31" s="279"/>
      <c r="AF31" s="28">
        <f>AC31*0.2219/1000</f>
        <v>9.1600000000000001E-2</v>
      </c>
      <c r="AG31" s="31">
        <f t="shared" si="9"/>
        <v>1</v>
      </c>
      <c r="AH31" s="22"/>
      <c r="AI31" s="22"/>
      <c r="AJ31" s="292" t="s">
        <v>217</v>
      </c>
      <c r="AK31" s="292"/>
      <c r="AL31" s="281">
        <f t="shared" si="2"/>
        <v>9.1600000000000001E-2</v>
      </c>
      <c r="AM31" s="22">
        <v>5.3</v>
      </c>
      <c r="AN31" s="282">
        <f t="shared" si="3"/>
        <v>0.48547999999999997</v>
      </c>
      <c r="AO31" s="282">
        <f t="shared" si="4"/>
        <v>0</v>
      </c>
      <c r="AP31" s="22"/>
      <c r="AQ31" s="18"/>
      <c r="AR31" s="22"/>
      <c r="AS31" s="18"/>
      <c r="AT31" s="22"/>
      <c r="AU31" s="22"/>
      <c r="AV31" s="18" t="s">
        <v>166</v>
      </c>
      <c r="AW31" s="273">
        <v>1</v>
      </c>
      <c r="AX31" s="273">
        <v>1</v>
      </c>
      <c r="AY31" s="38" t="s">
        <v>454</v>
      </c>
    </row>
    <row r="32" spans="1:51" s="6" customFormat="1" ht="40" customHeight="1" x14ac:dyDescent="0.25">
      <c r="A32" s="24">
        <v>25</v>
      </c>
      <c r="B32" s="272">
        <v>2</v>
      </c>
      <c r="C32" s="277" t="s">
        <v>18</v>
      </c>
      <c r="D32" s="275" t="s">
        <v>79</v>
      </c>
      <c r="E32" s="275" t="s">
        <v>79</v>
      </c>
      <c r="F32" s="276" t="s">
        <v>80</v>
      </c>
      <c r="G32" s="22" t="s">
        <v>166</v>
      </c>
      <c r="H32" s="22" t="s">
        <v>168</v>
      </c>
      <c r="I32" s="24" t="s">
        <v>162</v>
      </c>
      <c r="J32" s="277"/>
      <c r="K32" s="25" t="s">
        <v>161</v>
      </c>
      <c r="L32" s="275" t="s">
        <v>79</v>
      </c>
      <c r="M32" s="25" t="s">
        <v>161</v>
      </c>
      <c r="N32" s="24" t="s">
        <v>163</v>
      </c>
      <c r="O32" s="24" t="s">
        <v>164</v>
      </c>
      <c r="P32" s="277" t="s">
        <v>234</v>
      </c>
      <c r="Q32" s="277" t="s">
        <v>257</v>
      </c>
      <c r="R32" s="277" t="s">
        <v>469</v>
      </c>
      <c r="S32" s="287" t="s">
        <v>166</v>
      </c>
      <c r="T32" s="277" t="s">
        <v>473</v>
      </c>
      <c r="U32" s="22" t="s">
        <v>166</v>
      </c>
      <c r="V32" s="26">
        <v>7.7799999999999994E-2</v>
      </c>
      <c r="W32" s="18" t="s">
        <v>166</v>
      </c>
      <c r="X32" s="18" t="s">
        <v>166</v>
      </c>
      <c r="Y32" s="18" t="s">
        <v>166</v>
      </c>
      <c r="Z32" s="18" t="s">
        <v>166</v>
      </c>
      <c r="AA32" s="18" t="s">
        <v>441</v>
      </c>
      <c r="AB32" s="18"/>
      <c r="AC32" s="279">
        <f t="shared" si="7"/>
        <v>505.19480519480521</v>
      </c>
      <c r="AD32" s="279"/>
      <c r="AE32" s="279"/>
      <c r="AF32" s="28">
        <f t="shared" si="8"/>
        <v>7.7799999999999994E-2</v>
      </c>
      <c r="AG32" s="31">
        <f t="shared" si="9"/>
        <v>1</v>
      </c>
      <c r="AH32" s="22"/>
      <c r="AI32" s="22"/>
      <c r="AJ32" s="292" t="s">
        <v>217</v>
      </c>
      <c r="AK32" s="292"/>
      <c r="AL32" s="281">
        <f t="shared" si="2"/>
        <v>7.7799999999999994E-2</v>
      </c>
      <c r="AM32" s="22">
        <v>5.3</v>
      </c>
      <c r="AN32" s="282">
        <f t="shared" si="3"/>
        <v>0.41233999999999993</v>
      </c>
      <c r="AO32" s="282">
        <f t="shared" si="4"/>
        <v>0</v>
      </c>
      <c r="AP32" s="22"/>
      <c r="AQ32" s="18"/>
      <c r="AR32" s="22"/>
      <c r="AS32" s="18"/>
      <c r="AT32" s="22"/>
      <c r="AU32" s="22"/>
      <c r="AV32" s="18" t="s">
        <v>166</v>
      </c>
      <c r="AW32" s="273">
        <v>2</v>
      </c>
      <c r="AX32" s="273">
        <v>2</v>
      </c>
      <c r="AY32" s="38" t="s">
        <v>454</v>
      </c>
    </row>
    <row r="33" spans="1:51" s="6" customFormat="1" ht="40" customHeight="1" x14ac:dyDescent="0.25">
      <c r="A33" s="24">
        <v>26</v>
      </c>
      <c r="B33" s="272">
        <v>2</v>
      </c>
      <c r="C33" s="277" t="s">
        <v>18</v>
      </c>
      <c r="D33" s="275" t="s">
        <v>81</v>
      </c>
      <c r="E33" s="275" t="s">
        <v>81</v>
      </c>
      <c r="F33" s="276" t="s">
        <v>82</v>
      </c>
      <c r="G33" s="22" t="s">
        <v>166</v>
      </c>
      <c r="H33" s="22" t="s">
        <v>168</v>
      </c>
      <c r="I33" s="24" t="s">
        <v>162</v>
      </c>
      <c r="J33" s="290"/>
      <c r="K33" s="25" t="s">
        <v>161</v>
      </c>
      <c r="L33" s="275" t="s">
        <v>81</v>
      </c>
      <c r="M33" s="25" t="s">
        <v>161</v>
      </c>
      <c r="N33" s="24" t="s">
        <v>163</v>
      </c>
      <c r="O33" s="24" t="s">
        <v>164</v>
      </c>
      <c r="P33" s="277" t="s">
        <v>234</v>
      </c>
      <c r="Q33" s="277" t="s">
        <v>257</v>
      </c>
      <c r="R33" s="277" t="s">
        <v>469</v>
      </c>
      <c r="S33" s="287" t="s">
        <v>166</v>
      </c>
      <c r="T33" s="277" t="s">
        <v>474</v>
      </c>
      <c r="U33" s="22" t="s">
        <v>166</v>
      </c>
      <c r="V33" s="26">
        <v>6.8199999999999997E-2</v>
      </c>
      <c r="W33" s="18" t="s">
        <v>166</v>
      </c>
      <c r="X33" s="18" t="s">
        <v>166</v>
      </c>
      <c r="Y33" s="18" t="s">
        <v>166</v>
      </c>
      <c r="Z33" s="18" t="s">
        <v>166</v>
      </c>
      <c r="AA33" s="18" t="s">
        <v>441</v>
      </c>
      <c r="AB33" s="18"/>
      <c r="AC33" s="279">
        <f t="shared" si="7"/>
        <v>442.85714285714283</v>
      </c>
      <c r="AD33" s="279"/>
      <c r="AE33" s="279"/>
      <c r="AF33" s="28">
        <f t="shared" si="8"/>
        <v>6.8199999999999983E-2</v>
      </c>
      <c r="AG33" s="31">
        <f t="shared" si="9"/>
        <v>1.0000000000000002</v>
      </c>
      <c r="AH33" s="22"/>
      <c r="AI33" s="22"/>
      <c r="AJ33" s="292" t="s">
        <v>217</v>
      </c>
      <c r="AK33" s="292"/>
      <c r="AL33" s="281">
        <f t="shared" si="2"/>
        <v>6.8199999999999997E-2</v>
      </c>
      <c r="AM33" s="22">
        <v>5.3</v>
      </c>
      <c r="AN33" s="282">
        <f t="shared" si="3"/>
        <v>0.36145999999999989</v>
      </c>
      <c r="AO33" s="282"/>
      <c r="AP33" s="22"/>
      <c r="AQ33" s="18"/>
      <c r="AR33" s="22"/>
      <c r="AS33" s="18"/>
      <c r="AT33" s="22"/>
      <c r="AU33" s="22"/>
      <c r="AV33" s="18" t="s">
        <v>166</v>
      </c>
      <c r="AW33" s="273">
        <v>1</v>
      </c>
      <c r="AX33" s="273">
        <v>1</v>
      </c>
      <c r="AY33" s="38" t="s">
        <v>454</v>
      </c>
    </row>
    <row r="34" spans="1:51" s="6" customFormat="1" ht="40" customHeight="1" x14ac:dyDescent="0.25">
      <c r="A34" s="24">
        <v>27</v>
      </c>
      <c r="B34" s="272">
        <v>2</v>
      </c>
      <c r="C34" s="277" t="s">
        <v>18</v>
      </c>
      <c r="D34" s="275" t="s">
        <v>83</v>
      </c>
      <c r="E34" s="275" t="s">
        <v>83</v>
      </c>
      <c r="F34" s="276" t="s">
        <v>84</v>
      </c>
      <c r="G34" s="22" t="s">
        <v>166</v>
      </c>
      <c r="H34" s="22" t="s">
        <v>168</v>
      </c>
      <c r="I34" s="24" t="s">
        <v>162</v>
      </c>
      <c r="J34" s="290"/>
      <c r="K34" s="25" t="s">
        <v>161</v>
      </c>
      <c r="L34" s="275" t="s">
        <v>83</v>
      </c>
      <c r="M34" s="25" t="s">
        <v>161</v>
      </c>
      <c r="N34" s="24" t="s">
        <v>163</v>
      </c>
      <c r="O34" s="24" t="s">
        <v>164</v>
      </c>
      <c r="P34" s="277" t="s">
        <v>234</v>
      </c>
      <c r="Q34" s="277" t="s">
        <v>257</v>
      </c>
      <c r="R34" s="277" t="s">
        <v>469</v>
      </c>
      <c r="S34" s="287" t="s">
        <v>166</v>
      </c>
      <c r="T34" s="277" t="s">
        <v>475</v>
      </c>
      <c r="U34" s="22" t="s">
        <v>166</v>
      </c>
      <c r="V34" s="26">
        <v>8.8599999999999998E-2</v>
      </c>
      <c r="W34" s="18" t="s">
        <v>166</v>
      </c>
      <c r="X34" s="18" t="s">
        <v>166</v>
      </c>
      <c r="Y34" s="18" t="s">
        <v>166</v>
      </c>
      <c r="Z34" s="18" t="s">
        <v>166</v>
      </c>
      <c r="AA34" s="18" t="s">
        <v>441</v>
      </c>
      <c r="AB34" s="18"/>
      <c r="AC34" s="279">
        <f t="shared" si="7"/>
        <v>575.32467532467535</v>
      </c>
      <c r="AD34" s="279"/>
      <c r="AE34" s="279"/>
      <c r="AF34" s="28">
        <f t="shared" si="8"/>
        <v>8.8600000000000012E-2</v>
      </c>
      <c r="AG34" s="31">
        <f t="shared" si="9"/>
        <v>0.99999999999999989</v>
      </c>
      <c r="AH34" s="22"/>
      <c r="AI34" s="22"/>
      <c r="AJ34" s="292" t="s">
        <v>217</v>
      </c>
      <c r="AK34" s="292"/>
      <c r="AL34" s="281">
        <f t="shared" si="2"/>
        <v>8.8599999999999998E-2</v>
      </c>
      <c r="AM34" s="22">
        <v>5.3</v>
      </c>
      <c r="AN34" s="282">
        <f t="shared" si="3"/>
        <v>0.46958000000000005</v>
      </c>
      <c r="AO34" s="282">
        <f t="shared" si="4"/>
        <v>4.163336342344337E-17</v>
      </c>
      <c r="AP34" s="22"/>
      <c r="AQ34" s="18"/>
      <c r="AR34" s="22"/>
      <c r="AS34" s="18"/>
      <c r="AT34" s="22"/>
      <c r="AU34" s="22"/>
      <c r="AV34" s="18" t="s">
        <v>166</v>
      </c>
      <c r="AW34" s="273">
        <v>1</v>
      </c>
      <c r="AX34" s="273">
        <v>1</v>
      </c>
      <c r="AY34" s="38" t="s">
        <v>454</v>
      </c>
    </row>
    <row r="35" spans="1:51" s="6" customFormat="1" ht="40" customHeight="1" x14ac:dyDescent="0.25">
      <c r="A35" s="24">
        <v>28</v>
      </c>
      <c r="B35" s="272">
        <v>2</v>
      </c>
      <c r="C35" s="277" t="s">
        <v>18</v>
      </c>
      <c r="D35" s="275" t="s">
        <v>85</v>
      </c>
      <c r="E35" s="275" t="s">
        <v>85</v>
      </c>
      <c r="F35" s="276" t="s">
        <v>86</v>
      </c>
      <c r="G35" s="22" t="s">
        <v>166</v>
      </c>
      <c r="H35" s="22" t="s">
        <v>168</v>
      </c>
      <c r="I35" s="24" t="s">
        <v>162</v>
      </c>
      <c r="J35" s="290"/>
      <c r="K35" s="25" t="s">
        <v>161</v>
      </c>
      <c r="L35" s="275" t="s">
        <v>85</v>
      </c>
      <c r="M35" s="25" t="s">
        <v>161</v>
      </c>
      <c r="N35" s="24" t="s">
        <v>163</v>
      </c>
      <c r="O35" s="24" t="s">
        <v>164</v>
      </c>
      <c r="P35" s="277" t="s">
        <v>234</v>
      </c>
      <c r="Q35" s="277" t="s">
        <v>257</v>
      </c>
      <c r="R35" s="277" t="s">
        <v>469</v>
      </c>
      <c r="S35" s="287" t="s">
        <v>166</v>
      </c>
      <c r="T35" s="277" t="s">
        <v>476</v>
      </c>
      <c r="U35" s="22" t="s">
        <v>166</v>
      </c>
      <c r="V35" s="26">
        <v>5.8299999999999998E-2</v>
      </c>
      <c r="W35" s="18" t="s">
        <v>166</v>
      </c>
      <c r="X35" s="18" t="s">
        <v>166</v>
      </c>
      <c r="Y35" s="18" t="s">
        <v>166</v>
      </c>
      <c r="Z35" s="18" t="s">
        <v>166</v>
      </c>
      <c r="AA35" s="18" t="s">
        <v>441</v>
      </c>
      <c r="AB35" s="18"/>
      <c r="AC35" s="279">
        <f t="shared" si="7"/>
        <v>378.57142857142856</v>
      </c>
      <c r="AD35" s="279"/>
      <c r="AE35" s="279"/>
      <c r="AF35" s="28">
        <f t="shared" si="8"/>
        <v>5.8299999999999998E-2</v>
      </c>
      <c r="AG35" s="31">
        <f t="shared" si="9"/>
        <v>1</v>
      </c>
      <c r="AH35" s="22"/>
      <c r="AI35" s="22"/>
      <c r="AJ35" s="292" t="s">
        <v>217</v>
      </c>
      <c r="AK35" s="292"/>
      <c r="AL35" s="281">
        <f t="shared" si="2"/>
        <v>5.8299999999999998E-2</v>
      </c>
      <c r="AM35" s="22">
        <v>5.3</v>
      </c>
      <c r="AN35" s="282">
        <f t="shared" si="3"/>
        <v>0.30898999999999999</v>
      </c>
      <c r="AO35" s="282">
        <f t="shared" si="4"/>
        <v>0</v>
      </c>
      <c r="AP35" s="22"/>
      <c r="AQ35" s="18"/>
      <c r="AR35" s="22"/>
      <c r="AS35" s="18"/>
      <c r="AT35" s="22"/>
      <c r="AU35" s="22"/>
      <c r="AV35" s="18" t="s">
        <v>166</v>
      </c>
      <c r="AW35" s="273">
        <v>1</v>
      </c>
      <c r="AX35" s="273">
        <v>1</v>
      </c>
      <c r="AY35" s="38" t="s">
        <v>454</v>
      </c>
    </row>
  </sheetData>
  <autoFilter ref="A8:AX35" xr:uid="{00000000-0009-0000-0000-000009000000}"/>
  <mergeCells count="54">
    <mergeCell ref="A1:AX1"/>
    <mergeCell ref="A2:B3"/>
    <mergeCell ref="C2:F3"/>
    <mergeCell ref="G2:AU7"/>
    <mergeCell ref="A4:F4"/>
    <mergeCell ref="A5:C5"/>
    <mergeCell ref="E5:F5"/>
    <mergeCell ref="A6:F6"/>
    <mergeCell ref="A7:F7"/>
    <mergeCell ref="L8:L9"/>
    <mergeCell ref="A8:A9"/>
    <mergeCell ref="B8:B9"/>
    <mergeCell ref="C8:C9"/>
    <mergeCell ref="D8:D9"/>
    <mergeCell ref="E8:E9"/>
    <mergeCell ref="F8:F9"/>
    <mergeCell ref="G8:G9"/>
    <mergeCell ref="H8:H9"/>
    <mergeCell ref="I8:I9"/>
    <mergeCell ref="J8:J9"/>
    <mergeCell ref="K8:K9"/>
    <mergeCell ref="X8:X9"/>
    <mergeCell ref="M8:M9"/>
    <mergeCell ref="N8:N9"/>
    <mergeCell ref="O8:O9"/>
    <mergeCell ref="P8:P9"/>
    <mergeCell ref="Q8:Q9"/>
    <mergeCell ref="R8:R9"/>
    <mergeCell ref="S8:S9"/>
    <mergeCell ref="T8:T9"/>
    <mergeCell ref="U8:U9"/>
    <mergeCell ref="V8:V9"/>
    <mergeCell ref="W8:W9"/>
    <mergeCell ref="AL8:AL9"/>
    <mergeCell ref="Y8:Y9"/>
    <mergeCell ref="Z8:Z9"/>
    <mergeCell ref="AA8:AA9"/>
    <mergeCell ref="AB8:AB9"/>
    <mergeCell ref="AC8:AE8"/>
    <mergeCell ref="AF8:AF9"/>
    <mergeCell ref="AG8:AG9"/>
    <mergeCell ref="AH8:AH9"/>
    <mergeCell ref="AI8:AI9"/>
    <mergeCell ref="AJ8:AJ9"/>
    <mergeCell ref="AK8:AK9"/>
    <mergeCell ref="AS8:AS9"/>
    <mergeCell ref="AT8:AT9"/>
    <mergeCell ref="AU8:AU9"/>
    <mergeCell ref="AM8:AM9"/>
    <mergeCell ref="AN8:AN9"/>
    <mergeCell ref="AO8:AO9"/>
    <mergeCell ref="AP8:AP9"/>
    <mergeCell ref="AQ8:AQ9"/>
    <mergeCell ref="AR8:AR9"/>
  </mergeCells>
  <phoneticPr fontId="98" type="noConversion"/>
  <conditionalFormatting sqref="D19">
    <cfRule type="duplicateValues" dxfId="120" priority="1"/>
  </conditionalFormatting>
  <conditionalFormatting sqref="D25">
    <cfRule type="duplicateValues" dxfId="119" priority="2"/>
  </conditionalFormatting>
  <conditionalFormatting sqref="C1:D7 C10:D16 C17 C18:D18 C19 C20:D24 C25 C26:D1048576">
    <cfRule type="containsText" dxfId="118" priority="4" operator="containsText" text="J6L">
      <formula>NOT(ISERROR(SEARCH("J6L",C1)))</formula>
    </cfRule>
  </conditionalFormatting>
  <conditionalFormatting sqref="E1:E7 E10:E1048576">
    <cfRule type="duplicateValues" dxfId="117" priority="3"/>
  </conditionalFormatting>
  <conditionalFormatting sqref="L36:L1048576 L1">
    <cfRule type="duplicateValues" dxfId="116" priority="5"/>
  </conditionalFormatting>
  <printOptions horizontalCentered="1"/>
  <pageMargins left="0.23622047244094499" right="0.23622047244094499" top="0.74803149606299202" bottom="0.74803149606299202" header="0.31496062992126" footer="0.31496062992126"/>
  <pageSetup paperSize="8" scale="42" orientation="landscape" r:id="rId1"/>
  <headerFooter>
    <oddFooter>&amp;C第 &amp;P 页，共 &amp;N 页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FFFF00"/>
  </sheetPr>
  <dimension ref="A1:I27"/>
  <sheetViews>
    <sheetView zoomScale="80" zoomScaleNormal="80" zoomScaleSheetLayoutView="100" workbookViewId="0">
      <selection activeCell="G4" sqref="G4"/>
    </sheetView>
  </sheetViews>
  <sheetFormatPr defaultColWidth="9.90625" defaultRowHeight="15" x14ac:dyDescent="0.25"/>
  <cols>
    <col min="1" max="2" width="14.453125" style="250" customWidth="1"/>
    <col min="3" max="3" width="10.6328125" style="245" customWidth="1"/>
    <col min="4" max="4" width="13.90625" style="245" customWidth="1"/>
    <col min="5" max="5" width="5.90625" style="245" bestFit="1" customWidth="1"/>
    <col min="6" max="6" width="13.08984375" style="249" customWidth="1"/>
    <col min="7" max="7" width="9.90625" style="245" customWidth="1"/>
    <col min="8" max="8" width="11.453125" style="245" customWidth="1"/>
    <col min="9" max="251" width="9.90625" style="245"/>
    <col min="252" max="252" width="14.453125" style="245" customWidth="1"/>
    <col min="253" max="253" width="10.6328125" style="245" customWidth="1"/>
    <col min="254" max="254" width="13.90625" style="245" customWidth="1"/>
    <col min="255" max="255" width="35.453125" style="245" customWidth="1"/>
    <col min="256" max="256" width="13.08984375" style="245" customWidth="1"/>
    <col min="257" max="257" width="9.90625" style="245"/>
    <col min="258" max="258" width="9.90625" style="245" customWidth="1"/>
    <col min="259" max="259" width="10.90625" style="245" customWidth="1"/>
    <col min="260" max="260" width="12.453125" style="245" customWidth="1"/>
    <col min="261" max="261" width="11.90625" style="245" customWidth="1"/>
    <col min="262" max="262" width="13.08984375" style="245" customWidth="1"/>
    <col min="263" max="263" width="11.453125" style="245" customWidth="1"/>
    <col min="264" max="264" width="11" style="245" customWidth="1"/>
    <col min="265" max="507" width="9.90625" style="245"/>
    <col min="508" max="508" width="14.453125" style="245" customWidth="1"/>
    <col min="509" max="509" width="10.6328125" style="245" customWidth="1"/>
    <col min="510" max="510" width="13.90625" style="245" customWidth="1"/>
    <col min="511" max="511" width="35.453125" style="245" customWidth="1"/>
    <col min="512" max="512" width="13.08984375" style="245" customWidth="1"/>
    <col min="513" max="513" width="9.90625" style="245"/>
    <col min="514" max="514" width="9.90625" style="245" customWidth="1"/>
    <col min="515" max="515" width="10.90625" style="245" customWidth="1"/>
    <col min="516" max="516" width="12.453125" style="245" customWidth="1"/>
    <col min="517" max="517" width="11.90625" style="245" customWidth="1"/>
    <col min="518" max="518" width="13.08984375" style="245" customWidth="1"/>
    <col min="519" max="519" width="11.453125" style="245" customWidth="1"/>
    <col min="520" max="520" width="11" style="245" customWidth="1"/>
    <col min="521" max="763" width="9.90625" style="245"/>
    <col min="764" max="764" width="14.453125" style="245" customWidth="1"/>
    <col min="765" max="765" width="10.6328125" style="245" customWidth="1"/>
    <col min="766" max="766" width="13.90625" style="245" customWidth="1"/>
    <col min="767" max="767" width="35.453125" style="245" customWidth="1"/>
    <col min="768" max="768" width="13.08984375" style="245" customWidth="1"/>
    <col min="769" max="769" width="9.90625" style="245"/>
    <col min="770" max="770" width="9.90625" style="245" customWidth="1"/>
    <col min="771" max="771" width="10.90625" style="245" customWidth="1"/>
    <col min="772" max="772" width="12.453125" style="245" customWidth="1"/>
    <col min="773" max="773" width="11.90625" style="245" customWidth="1"/>
    <col min="774" max="774" width="13.08984375" style="245" customWidth="1"/>
    <col min="775" max="775" width="11.453125" style="245" customWidth="1"/>
    <col min="776" max="776" width="11" style="245" customWidth="1"/>
    <col min="777" max="1019" width="9.90625" style="245"/>
    <col min="1020" max="1020" width="14.453125" style="245" customWidth="1"/>
    <col min="1021" max="1021" width="10.6328125" style="245" customWidth="1"/>
    <col min="1022" max="1022" width="13.90625" style="245" customWidth="1"/>
    <col min="1023" max="1023" width="35.453125" style="245" customWidth="1"/>
    <col min="1024" max="1024" width="13.08984375" style="245" customWidth="1"/>
    <col min="1025" max="1025" width="9.90625" style="245"/>
    <col min="1026" max="1026" width="9.90625" style="245" customWidth="1"/>
    <col min="1027" max="1027" width="10.90625" style="245" customWidth="1"/>
    <col min="1028" max="1028" width="12.453125" style="245" customWidth="1"/>
    <col min="1029" max="1029" width="11.90625" style="245" customWidth="1"/>
    <col min="1030" max="1030" width="13.08984375" style="245" customWidth="1"/>
    <col min="1031" max="1031" width="11.453125" style="245" customWidth="1"/>
    <col min="1032" max="1032" width="11" style="245" customWidth="1"/>
    <col min="1033" max="1275" width="9.90625" style="245"/>
    <col min="1276" max="1276" width="14.453125" style="245" customWidth="1"/>
    <col min="1277" max="1277" width="10.6328125" style="245" customWidth="1"/>
    <col min="1278" max="1278" width="13.90625" style="245" customWidth="1"/>
    <col min="1279" max="1279" width="35.453125" style="245" customWidth="1"/>
    <col min="1280" max="1280" width="13.08984375" style="245" customWidth="1"/>
    <col min="1281" max="1281" width="9.90625" style="245"/>
    <col min="1282" max="1282" width="9.90625" style="245" customWidth="1"/>
    <col min="1283" max="1283" width="10.90625" style="245" customWidth="1"/>
    <col min="1284" max="1284" width="12.453125" style="245" customWidth="1"/>
    <col min="1285" max="1285" width="11.90625" style="245" customWidth="1"/>
    <col min="1286" max="1286" width="13.08984375" style="245" customWidth="1"/>
    <col min="1287" max="1287" width="11.453125" style="245" customWidth="1"/>
    <col min="1288" max="1288" width="11" style="245" customWidth="1"/>
    <col min="1289" max="1531" width="9.90625" style="245"/>
    <col min="1532" max="1532" width="14.453125" style="245" customWidth="1"/>
    <col min="1533" max="1533" width="10.6328125" style="245" customWidth="1"/>
    <col min="1534" max="1534" width="13.90625" style="245" customWidth="1"/>
    <col min="1535" max="1535" width="35.453125" style="245" customWidth="1"/>
    <col min="1536" max="1536" width="13.08984375" style="245" customWidth="1"/>
    <col min="1537" max="1537" width="9.90625" style="245"/>
    <col min="1538" max="1538" width="9.90625" style="245" customWidth="1"/>
    <col min="1539" max="1539" width="10.90625" style="245" customWidth="1"/>
    <col min="1540" max="1540" width="12.453125" style="245" customWidth="1"/>
    <col min="1541" max="1541" width="11.90625" style="245" customWidth="1"/>
    <col min="1542" max="1542" width="13.08984375" style="245" customWidth="1"/>
    <col min="1543" max="1543" width="11.453125" style="245" customWidth="1"/>
    <col min="1544" max="1544" width="11" style="245" customWidth="1"/>
    <col min="1545" max="1787" width="9.90625" style="245"/>
    <col min="1788" max="1788" width="14.453125" style="245" customWidth="1"/>
    <col min="1789" max="1789" width="10.6328125" style="245" customWidth="1"/>
    <col min="1790" max="1790" width="13.90625" style="245" customWidth="1"/>
    <col min="1791" max="1791" width="35.453125" style="245" customWidth="1"/>
    <col min="1792" max="1792" width="13.08984375" style="245" customWidth="1"/>
    <col min="1793" max="1793" width="9.90625" style="245"/>
    <col min="1794" max="1794" width="9.90625" style="245" customWidth="1"/>
    <col min="1795" max="1795" width="10.90625" style="245" customWidth="1"/>
    <col min="1796" max="1796" width="12.453125" style="245" customWidth="1"/>
    <col min="1797" max="1797" width="11.90625" style="245" customWidth="1"/>
    <col min="1798" max="1798" width="13.08984375" style="245" customWidth="1"/>
    <col min="1799" max="1799" width="11.453125" style="245" customWidth="1"/>
    <col min="1800" max="1800" width="11" style="245" customWidth="1"/>
    <col min="1801" max="2043" width="9.90625" style="245"/>
    <col min="2044" max="2044" width="14.453125" style="245" customWidth="1"/>
    <col min="2045" max="2045" width="10.6328125" style="245" customWidth="1"/>
    <col min="2046" max="2046" width="13.90625" style="245" customWidth="1"/>
    <col min="2047" max="2047" width="35.453125" style="245" customWidth="1"/>
    <col min="2048" max="2048" width="13.08984375" style="245" customWidth="1"/>
    <col min="2049" max="2049" width="9.90625" style="245"/>
    <col min="2050" max="2050" width="9.90625" style="245" customWidth="1"/>
    <col min="2051" max="2051" width="10.90625" style="245" customWidth="1"/>
    <col min="2052" max="2052" width="12.453125" style="245" customWidth="1"/>
    <col min="2053" max="2053" width="11.90625" style="245" customWidth="1"/>
    <col min="2054" max="2054" width="13.08984375" style="245" customWidth="1"/>
    <col min="2055" max="2055" width="11.453125" style="245" customWidth="1"/>
    <col min="2056" max="2056" width="11" style="245" customWidth="1"/>
    <col min="2057" max="2299" width="9.90625" style="245"/>
    <col min="2300" max="2300" width="14.453125" style="245" customWidth="1"/>
    <col min="2301" max="2301" width="10.6328125" style="245" customWidth="1"/>
    <col min="2302" max="2302" width="13.90625" style="245" customWidth="1"/>
    <col min="2303" max="2303" width="35.453125" style="245" customWidth="1"/>
    <col min="2304" max="2304" width="13.08984375" style="245" customWidth="1"/>
    <col min="2305" max="2305" width="9.90625" style="245"/>
    <col min="2306" max="2306" width="9.90625" style="245" customWidth="1"/>
    <col min="2307" max="2307" width="10.90625" style="245" customWidth="1"/>
    <col min="2308" max="2308" width="12.453125" style="245" customWidth="1"/>
    <col min="2309" max="2309" width="11.90625" style="245" customWidth="1"/>
    <col min="2310" max="2310" width="13.08984375" style="245" customWidth="1"/>
    <col min="2311" max="2311" width="11.453125" style="245" customWidth="1"/>
    <col min="2312" max="2312" width="11" style="245" customWidth="1"/>
    <col min="2313" max="2555" width="9.90625" style="245"/>
    <col min="2556" max="2556" width="14.453125" style="245" customWidth="1"/>
    <col min="2557" max="2557" width="10.6328125" style="245" customWidth="1"/>
    <col min="2558" max="2558" width="13.90625" style="245" customWidth="1"/>
    <col min="2559" max="2559" width="35.453125" style="245" customWidth="1"/>
    <col min="2560" max="2560" width="13.08984375" style="245" customWidth="1"/>
    <col min="2561" max="2561" width="9.90625" style="245"/>
    <col min="2562" max="2562" width="9.90625" style="245" customWidth="1"/>
    <col min="2563" max="2563" width="10.90625" style="245" customWidth="1"/>
    <col min="2564" max="2564" width="12.453125" style="245" customWidth="1"/>
    <col min="2565" max="2565" width="11.90625" style="245" customWidth="1"/>
    <col min="2566" max="2566" width="13.08984375" style="245" customWidth="1"/>
    <col min="2567" max="2567" width="11.453125" style="245" customWidth="1"/>
    <col min="2568" max="2568" width="11" style="245" customWidth="1"/>
    <col min="2569" max="2811" width="9.90625" style="245"/>
    <col min="2812" max="2812" width="14.453125" style="245" customWidth="1"/>
    <col min="2813" max="2813" width="10.6328125" style="245" customWidth="1"/>
    <col min="2814" max="2814" width="13.90625" style="245" customWidth="1"/>
    <col min="2815" max="2815" width="35.453125" style="245" customWidth="1"/>
    <col min="2816" max="2816" width="13.08984375" style="245" customWidth="1"/>
    <col min="2817" max="2817" width="9.90625" style="245"/>
    <col min="2818" max="2818" width="9.90625" style="245" customWidth="1"/>
    <col min="2819" max="2819" width="10.90625" style="245" customWidth="1"/>
    <col min="2820" max="2820" width="12.453125" style="245" customWidth="1"/>
    <col min="2821" max="2821" width="11.90625" style="245" customWidth="1"/>
    <col min="2822" max="2822" width="13.08984375" style="245" customWidth="1"/>
    <col min="2823" max="2823" width="11.453125" style="245" customWidth="1"/>
    <col min="2824" max="2824" width="11" style="245" customWidth="1"/>
    <col min="2825" max="3067" width="9.90625" style="245"/>
    <col min="3068" max="3068" width="14.453125" style="245" customWidth="1"/>
    <col min="3069" max="3069" width="10.6328125" style="245" customWidth="1"/>
    <col min="3070" max="3070" width="13.90625" style="245" customWidth="1"/>
    <col min="3071" max="3071" width="35.453125" style="245" customWidth="1"/>
    <col min="3072" max="3072" width="13.08984375" style="245" customWidth="1"/>
    <col min="3073" max="3073" width="9.90625" style="245"/>
    <col min="3074" max="3074" width="9.90625" style="245" customWidth="1"/>
    <col min="3075" max="3075" width="10.90625" style="245" customWidth="1"/>
    <col min="3076" max="3076" width="12.453125" style="245" customWidth="1"/>
    <col min="3077" max="3077" width="11.90625" style="245" customWidth="1"/>
    <col min="3078" max="3078" width="13.08984375" style="245" customWidth="1"/>
    <col min="3079" max="3079" width="11.453125" style="245" customWidth="1"/>
    <col min="3080" max="3080" width="11" style="245" customWidth="1"/>
    <col min="3081" max="3323" width="9.90625" style="245"/>
    <col min="3324" max="3324" width="14.453125" style="245" customWidth="1"/>
    <col min="3325" max="3325" width="10.6328125" style="245" customWidth="1"/>
    <col min="3326" max="3326" width="13.90625" style="245" customWidth="1"/>
    <col min="3327" max="3327" width="35.453125" style="245" customWidth="1"/>
    <col min="3328" max="3328" width="13.08984375" style="245" customWidth="1"/>
    <col min="3329" max="3329" width="9.90625" style="245"/>
    <col min="3330" max="3330" width="9.90625" style="245" customWidth="1"/>
    <col min="3331" max="3331" width="10.90625" style="245" customWidth="1"/>
    <col min="3332" max="3332" width="12.453125" style="245" customWidth="1"/>
    <col min="3333" max="3333" width="11.90625" style="245" customWidth="1"/>
    <col min="3334" max="3334" width="13.08984375" style="245" customWidth="1"/>
    <col min="3335" max="3335" width="11.453125" style="245" customWidth="1"/>
    <col min="3336" max="3336" width="11" style="245" customWidth="1"/>
    <col min="3337" max="3579" width="9.90625" style="245"/>
    <col min="3580" max="3580" width="14.453125" style="245" customWidth="1"/>
    <col min="3581" max="3581" width="10.6328125" style="245" customWidth="1"/>
    <col min="3582" max="3582" width="13.90625" style="245" customWidth="1"/>
    <col min="3583" max="3583" width="35.453125" style="245" customWidth="1"/>
    <col min="3584" max="3584" width="13.08984375" style="245" customWidth="1"/>
    <col min="3585" max="3585" width="9.90625" style="245"/>
    <col min="3586" max="3586" width="9.90625" style="245" customWidth="1"/>
    <col min="3587" max="3587" width="10.90625" style="245" customWidth="1"/>
    <col min="3588" max="3588" width="12.453125" style="245" customWidth="1"/>
    <col min="3589" max="3589" width="11.90625" style="245" customWidth="1"/>
    <col min="3590" max="3590" width="13.08984375" style="245" customWidth="1"/>
    <col min="3591" max="3591" width="11.453125" style="245" customWidth="1"/>
    <col min="3592" max="3592" width="11" style="245" customWidth="1"/>
    <col min="3593" max="3835" width="9.90625" style="245"/>
    <col min="3836" max="3836" width="14.453125" style="245" customWidth="1"/>
    <col min="3837" max="3837" width="10.6328125" style="245" customWidth="1"/>
    <col min="3838" max="3838" width="13.90625" style="245" customWidth="1"/>
    <col min="3839" max="3839" width="35.453125" style="245" customWidth="1"/>
    <col min="3840" max="3840" width="13.08984375" style="245" customWidth="1"/>
    <col min="3841" max="3841" width="9.90625" style="245"/>
    <col min="3842" max="3842" width="9.90625" style="245" customWidth="1"/>
    <col min="3843" max="3843" width="10.90625" style="245" customWidth="1"/>
    <col min="3844" max="3844" width="12.453125" style="245" customWidth="1"/>
    <col min="3845" max="3845" width="11.90625" style="245" customWidth="1"/>
    <col min="3846" max="3846" width="13.08984375" style="245" customWidth="1"/>
    <col min="3847" max="3847" width="11.453125" style="245" customWidth="1"/>
    <col min="3848" max="3848" width="11" style="245" customWidth="1"/>
    <col min="3849" max="4091" width="9.90625" style="245"/>
    <col min="4092" max="4092" width="14.453125" style="245" customWidth="1"/>
    <col min="4093" max="4093" width="10.6328125" style="245" customWidth="1"/>
    <col min="4094" max="4094" width="13.90625" style="245" customWidth="1"/>
    <col min="4095" max="4095" width="35.453125" style="245" customWidth="1"/>
    <col min="4096" max="4096" width="13.08984375" style="245" customWidth="1"/>
    <col min="4097" max="4097" width="9.90625" style="245"/>
    <col min="4098" max="4098" width="9.90625" style="245" customWidth="1"/>
    <col min="4099" max="4099" width="10.90625" style="245" customWidth="1"/>
    <col min="4100" max="4100" width="12.453125" style="245" customWidth="1"/>
    <col min="4101" max="4101" width="11.90625" style="245" customWidth="1"/>
    <col min="4102" max="4102" width="13.08984375" style="245" customWidth="1"/>
    <col min="4103" max="4103" width="11.453125" style="245" customWidth="1"/>
    <col min="4104" max="4104" width="11" style="245" customWidth="1"/>
    <col min="4105" max="4347" width="9.90625" style="245"/>
    <col min="4348" max="4348" width="14.453125" style="245" customWidth="1"/>
    <col min="4349" max="4349" width="10.6328125" style="245" customWidth="1"/>
    <col min="4350" max="4350" width="13.90625" style="245" customWidth="1"/>
    <col min="4351" max="4351" width="35.453125" style="245" customWidth="1"/>
    <col min="4352" max="4352" width="13.08984375" style="245" customWidth="1"/>
    <col min="4353" max="4353" width="9.90625" style="245"/>
    <col min="4354" max="4354" width="9.90625" style="245" customWidth="1"/>
    <col min="4355" max="4355" width="10.90625" style="245" customWidth="1"/>
    <col min="4356" max="4356" width="12.453125" style="245" customWidth="1"/>
    <col min="4357" max="4357" width="11.90625" style="245" customWidth="1"/>
    <col min="4358" max="4358" width="13.08984375" style="245" customWidth="1"/>
    <col min="4359" max="4359" width="11.453125" style="245" customWidth="1"/>
    <col min="4360" max="4360" width="11" style="245" customWidth="1"/>
    <col min="4361" max="4603" width="9.90625" style="245"/>
    <col min="4604" max="4604" width="14.453125" style="245" customWidth="1"/>
    <col min="4605" max="4605" width="10.6328125" style="245" customWidth="1"/>
    <col min="4606" max="4606" width="13.90625" style="245" customWidth="1"/>
    <col min="4607" max="4607" width="35.453125" style="245" customWidth="1"/>
    <col min="4608" max="4608" width="13.08984375" style="245" customWidth="1"/>
    <col min="4609" max="4609" width="9.90625" style="245"/>
    <col min="4610" max="4610" width="9.90625" style="245" customWidth="1"/>
    <col min="4611" max="4611" width="10.90625" style="245" customWidth="1"/>
    <col min="4612" max="4612" width="12.453125" style="245" customWidth="1"/>
    <col min="4613" max="4613" width="11.90625" style="245" customWidth="1"/>
    <col min="4614" max="4614" width="13.08984375" style="245" customWidth="1"/>
    <col min="4615" max="4615" width="11.453125" style="245" customWidth="1"/>
    <col min="4616" max="4616" width="11" style="245" customWidth="1"/>
    <col min="4617" max="4859" width="9.90625" style="245"/>
    <col min="4860" max="4860" width="14.453125" style="245" customWidth="1"/>
    <col min="4861" max="4861" width="10.6328125" style="245" customWidth="1"/>
    <col min="4862" max="4862" width="13.90625" style="245" customWidth="1"/>
    <col min="4863" max="4863" width="35.453125" style="245" customWidth="1"/>
    <col min="4864" max="4864" width="13.08984375" style="245" customWidth="1"/>
    <col min="4865" max="4865" width="9.90625" style="245"/>
    <col min="4866" max="4866" width="9.90625" style="245" customWidth="1"/>
    <col min="4867" max="4867" width="10.90625" style="245" customWidth="1"/>
    <col min="4868" max="4868" width="12.453125" style="245" customWidth="1"/>
    <col min="4869" max="4869" width="11.90625" style="245" customWidth="1"/>
    <col min="4870" max="4870" width="13.08984375" style="245" customWidth="1"/>
    <col min="4871" max="4871" width="11.453125" style="245" customWidth="1"/>
    <col min="4872" max="4872" width="11" style="245" customWidth="1"/>
    <col min="4873" max="5115" width="9.90625" style="245"/>
    <col min="5116" max="5116" width="14.453125" style="245" customWidth="1"/>
    <col min="5117" max="5117" width="10.6328125" style="245" customWidth="1"/>
    <col min="5118" max="5118" width="13.90625" style="245" customWidth="1"/>
    <col min="5119" max="5119" width="35.453125" style="245" customWidth="1"/>
    <col min="5120" max="5120" width="13.08984375" style="245" customWidth="1"/>
    <col min="5121" max="5121" width="9.90625" style="245"/>
    <col min="5122" max="5122" width="9.90625" style="245" customWidth="1"/>
    <col min="5123" max="5123" width="10.90625" style="245" customWidth="1"/>
    <col min="5124" max="5124" width="12.453125" style="245" customWidth="1"/>
    <col min="5125" max="5125" width="11.90625" style="245" customWidth="1"/>
    <col min="5126" max="5126" width="13.08984375" style="245" customWidth="1"/>
    <col min="5127" max="5127" width="11.453125" style="245" customWidth="1"/>
    <col min="5128" max="5128" width="11" style="245" customWidth="1"/>
    <col min="5129" max="5371" width="9.90625" style="245"/>
    <col min="5372" max="5372" width="14.453125" style="245" customWidth="1"/>
    <col min="5373" max="5373" width="10.6328125" style="245" customWidth="1"/>
    <col min="5374" max="5374" width="13.90625" style="245" customWidth="1"/>
    <col min="5375" max="5375" width="35.453125" style="245" customWidth="1"/>
    <col min="5376" max="5376" width="13.08984375" style="245" customWidth="1"/>
    <col min="5377" max="5377" width="9.90625" style="245"/>
    <col min="5378" max="5378" width="9.90625" style="245" customWidth="1"/>
    <col min="5379" max="5379" width="10.90625" style="245" customWidth="1"/>
    <col min="5380" max="5380" width="12.453125" style="245" customWidth="1"/>
    <col min="5381" max="5381" width="11.90625" style="245" customWidth="1"/>
    <col min="5382" max="5382" width="13.08984375" style="245" customWidth="1"/>
    <col min="5383" max="5383" width="11.453125" style="245" customWidth="1"/>
    <col min="5384" max="5384" width="11" style="245" customWidth="1"/>
    <col min="5385" max="5627" width="9.90625" style="245"/>
    <col min="5628" max="5628" width="14.453125" style="245" customWidth="1"/>
    <col min="5629" max="5629" width="10.6328125" style="245" customWidth="1"/>
    <col min="5630" max="5630" width="13.90625" style="245" customWidth="1"/>
    <col min="5631" max="5631" width="35.453125" style="245" customWidth="1"/>
    <col min="5632" max="5632" width="13.08984375" style="245" customWidth="1"/>
    <col min="5633" max="5633" width="9.90625" style="245"/>
    <col min="5634" max="5634" width="9.90625" style="245" customWidth="1"/>
    <col min="5635" max="5635" width="10.90625" style="245" customWidth="1"/>
    <col min="5636" max="5636" width="12.453125" style="245" customWidth="1"/>
    <col min="5637" max="5637" width="11.90625" style="245" customWidth="1"/>
    <col min="5638" max="5638" width="13.08984375" style="245" customWidth="1"/>
    <col min="5639" max="5639" width="11.453125" style="245" customWidth="1"/>
    <col min="5640" max="5640" width="11" style="245" customWidth="1"/>
    <col min="5641" max="5883" width="9.90625" style="245"/>
    <col min="5884" max="5884" width="14.453125" style="245" customWidth="1"/>
    <col min="5885" max="5885" width="10.6328125" style="245" customWidth="1"/>
    <col min="5886" max="5886" width="13.90625" style="245" customWidth="1"/>
    <col min="5887" max="5887" width="35.453125" style="245" customWidth="1"/>
    <col min="5888" max="5888" width="13.08984375" style="245" customWidth="1"/>
    <col min="5889" max="5889" width="9.90625" style="245"/>
    <col min="5890" max="5890" width="9.90625" style="245" customWidth="1"/>
    <col min="5891" max="5891" width="10.90625" style="245" customWidth="1"/>
    <col min="5892" max="5892" width="12.453125" style="245" customWidth="1"/>
    <col min="5893" max="5893" width="11.90625" style="245" customWidth="1"/>
    <col min="5894" max="5894" width="13.08984375" style="245" customWidth="1"/>
    <col min="5895" max="5895" width="11.453125" style="245" customWidth="1"/>
    <col min="5896" max="5896" width="11" style="245" customWidth="1"/>
    <col min="5897" max="6139" width="9.90625" style="245"/>
    <col min="6140" max="6140" width="14.453125" style="245" customWidth="1"/>
    <col min="6141" max="6141" width="10.6328125" style="245" customWidth="1"/>
    <col min="6142" max="6142" width="13.90625" style="245" customWidth="1"/>
    <col min="6143" max="6143" width="35.453125" style="245" customWidth="1"/>
    <col min="6144" max="6144" width="13.08984375" style="245" customWidth="1"/>
    <col min="6145" max="6145" width="9.90625" style="245"/>
    <col min="6146" max="6146" width="9.90625" style="245" customWidth="1"/>
    <col min="6147" max="6147" width="10.90625" style="245" customWidth="1"/>
    <col min="6148" max="6148" width="12.453125" style="245" customWidth="1"/>
    <col min="6149" max="6149" width="11.90625" style="245" customWidth="1"/>
    <col min="6150" max="6150" width="13.08984375" style="245" customWidth="1"/>
    <col min="6151" max="6151" width="11.453125" style="245" customWidth="1"/>
    <col min="6152" max="6152" width="11" style="245" customWidth="1"/>
    <col min="6153" max="6395" width="9.90625" style="245"/>
    <col min="6396" max="6396" width="14.453125" style="245" customWidth="1"/>
    <col min="6397" max="6397" width="10.6328125" style="245" customWidth="1"/>
    <col min="6398" max="6398" width="13.90625" style="245" customWidth="1"/>
    <col min="6399" max="6399" width="35.453125" style="245" customWidth="1"/>
    <col min="6400" max="6400" width="13.08984375" style="245" customWidth="1"/>
    <col min="6401" max="6401" width="9.90625" style="245"/>
    <col min="6402" max="6402" width="9.90625" style="245" customWidth="1"/>
    <col min="6403" max="6403" width="10.90625" style="245" customWidth="1"/>
    <col min="6404" max="6404" width="12.453125" style="245" customWidth="1"/>
    <col min="6405" max="6405" width="11.90625" style="245" customWidth="1"/>
    <col min="6406" max="6406" width="13.08984375" style="245" customWidth="1"/>
    <col min="6407" max="6407" width="11.453125" style="245" customWidth="1"/>
    <col min="6408" max="6408" width="11" style="245" customWidth="1"/>
    <col min="6409" max="6651" width="9.90625" style="245"/>
    <col min="6652" max="6652" width="14.453125" style="245" customWidth="1"/>
    <col min="6653" max="6653" width="10.6328125" style="245" customWidth="1"/>
    <col min="6654" max="6654" width="13.90625" style="245" customWidth="1"/>
    <col min="6655" max="6655" width="35.453125" style="245" customWidth="1"/>
    <col min="6656" max="6656" width="13.08984375" style="245" customWidth="1"/>
    <col min="6657" max="6657" width="9.90625" style="245"/>
    <col min="6658" max="6658" width="9.90625" style="245" customWidth="1"/>
    <col min="6659" max="6659" width="10.90625" style="245" customWidth="1"/>
    <col min="6660" max="6660" width="12.453125" style="245" customWidth="1"/>
    <col min="6661" max="6661" width="11.90625" style="245" customWidth="1"/>
    <col min="6662" max="6662" width="13.08984375" style="245" customWidth="1"/>
    <col min="6663" max="6663" width="11.453125" style="245" customWidth="1"/>
    <col min="6664" max="6664" width="11" style="245" customWidth="1"/>
    <col min="6665" max="6907" width="9.90625" style="245"/>
    <col min="6908" max="6908" width="14.453125" style="245" customWidth="1"/>
    <col min="6909" max="6909" width="10.6328125" style="245" customWidth="1"/>
    <col min="6910" max="6910" width="13.90625" style="245" customWidth="1"/>
    <col min="6911" max="6911" width="35.453125" style="245" customWidth="1"/>
    <col min="6912" max="6912" width="13.08984375" style="245" customWidth="1"/>
    <col min="6913" max="6913" width="9.90625" style="245"/>
    <col min="6914" max="6914" width="9.90625" style="245" customWidth="1"/>
    <col min="6915" max="6915" width="10.90625" style="245" customWidth="1"/>
    <col min="6916" max="6916" width="12.453125" style="245" customWidth="1"/>
    <col min="6917" max="6917" width="11.90625" style="245" customWidth="1"/>
    <col min="6918" max="6918" width="13.08984375" style="245" customWidth="1"/>
    <col min="6919" max="6919" width="11.453125" style="245" customWidth="1"/>
    <col min="6920" max="6920" width="11" style="245" customWidth="1"/>
    <col min="6921" max="7163" width="9.90625" style="245"/>
    <col min="7164" max="7164" width="14.453125" style="245" customWidth="1"/>
    <col min="7165" max="7165" width="10.6328125" style="245" customWidth="1"/>
    <col min="7166" max="7166" width="13.90625" style="245" customWidth="1"/>
    <col min="7167" max="7167" width="35.453125" style="245" customWidth="1"/>
    <col min="7168" max="7168" width="13.08984375" style="245" customWidth="1"/>
    <col min="7169" max="7169" width="9.90625" style="245"/>
    <col min="7170" max="7170" width="9.90625" style="245" customWidth="1"/>
    <col min="7171" max="7171" width="10.90625" style="245" customWidth="1"/>
    <col min="7172" max="7172" width="12.453125" style="245" customWidth="1"/>
    <col min="7173" max="7173" width="11.90625" style="245" customWidth="1"/>
    <col min="7174" max="7174" width="13.08984375" style="245" customWidth="1"/>
    <col min="7175" max="7175" width="11.453125" style="245" customWidth="1"/>
    <col min="7176" max="7176" width="11" style="245" customWidth="1"/>
    <col min="7177" max="7419" width="9.90625" style="245"/>
    <col min="7420" max="7420" width="14.453125" style="245" customWidth="1"/>
    <col min="7421" max="7421" width="10.6328125" style="245" customWidth="1"/>
    <col min="7422" max="7422" width="13.90625" style="245" customWidth="1"/>
    <col min="7423" max="7423" width="35.453125" style="245" customWidth="1"/>
    <col min="7424" max="7424" width="13.08984375" style="245" customWidth="1"/>
    <col min="7425" max="7425" width="9.90625" style="245"/>
    <col min="7426" max="7426" width="9.90625" style="245" customWidth="1"/>
    <col min="7427" max="7427" width="10.90625" style="245" customWidth="1"/>
    <col min="7428" max="7428" width="12.453125" style="245" customWidth="1"/>
    <col min="7429" max="7429" width="11.90625" style="245" customWidth="1"/>
    <col min="7430" max="7430" width="13.08984375" style="245" customWidth="1"/>
    <col min="7431" max="7431" width="11.453125" style="245" customWidth="1"/>
    <col min="7432" max="7432" width="11" style="245" customWidth="1"/>
    <col min="7433" max="7675" width="9.90625" style="245"/>
    <col min="7676" max="7676" width="14.453125" style="245" customWidth="1"/>
    <col min="7677" max="7677" width="10.6328125" style="245" customWidth="1"/>
    <col min="7678" max="7678" width="13.90625" style="245" customWidth="1"/>
    <col min="7679" max="7679" width="35.453125" style="245" customWidth="1"/>
    <col min="7680" max="7680" width="13.08984375" style="245" customWidth="1"/>
    <col min="7681" max="7681" width="9.90625" style="245"/>
    <col min="7682" max="7682" width="9.90625" style="245" customWidth="1"/>
    <col min="7683" max="7683" width="10.90625" style="245" customWidth="1"/>
    <col min="7684" max="7684" width="12.453125" style="245" customWidth="1"/>
    <col min="7685" max="7685" width="11.90625" style="245" customWidth="1"/>
    <col min="7686" max="7686" width="13.08984375" style="245" customWidth="1"/>
    <col min="7687" max="7687" width="11.453125" style="245" customWidth="1"/>
    <col min="7688" max="7688" width="11" style="245" customWidth="1"/>
    <col min="7689" max="7931" width="9.90625" style="245"/>
    <col min="7932" max="7932" width="14.453125" style="245" customWidth="1"/>
    <col min="7933" max="7933" width="10.6328125" style="245" customWidth="1"/>
    <col min="7934" max="7934" width="13.90625" style="245" customWidth="1"/>
    <col min="7935" max="7935" width="35.453125" style="245" customWidth="1"/>
    <col min="7936" max="7936" width="13.08984375" style="245" customWidth="1"/>
    <col min="7937" max="7937" width="9.90625" style="245"/>
    <col min="7938" max="7938" width="9.90625" style="245" customWidth="1"/>
    <col min="7939" max="7939" width="10.90625" style="245" customWidth="1"/>
    <col min="7940" max="7940" width="12.453125" style="245" customWidth="1"/>
    <col min="7941" max="7941" width="11.90625" style="245" customWidth="1"/>
    <col min="7942" max="7942" width="13.08984375" style="245" customWidth="1"/>
    <col min="7943" max="7943" width="11.453125" style="245" customWidth="1"/>
    <col min="7944" max="7944" width="11" style="245" customWidth="1"/>
    <col min="7945" max="8187" width="9.90625" style="245"/>
    <col min="8188" max="8188" width="14.453125" style="245" customWidth="1"/>
    <col min="8189" max="8189" width="10.6328125" style="245" customWidth="1"/>
    <col min="8190" max="8190" width="13.90625" style="245" customWidth="1"/>
    <col min="8191" max="8191" width="35.453125" style="245" customWidth="1"/>
    <col min="8192" max="8192" width="13.08984375" style="245" customWidth="1"/>
    <col min="8193" max="8193" width="9.90625" style="245"/>
    <col min="8194" max="8194" width="9.90625" style="245" customWidth="1"/>
    <col min="8195" max="8195" width="10.90625" style="245" customWidth="1"/>
    <col min="8196" max="8196" width="12.453125" style="245" customWidth="1"/>
    <col min="8197" max="8197" width="11.90625" style="245" customWidth="1"/>
    <col min="8198" max="8198" width="13.08984375" style="245" customWidth="1"/>
    <col min="8199" max="8199" width="11.453125" style="245" customWidth="1"/>
    <col min="8200" max="8200" width="11" style="245" customWidth="1"/>
    <col min="8201" max="8443" width="9.90625" style="245"/>
    <col min="8444" max="8444" width="14.453125" style="245" customWidth="1"/>
    <col min="8445" max="8445" width="10.6328125" style="245" customWidth="1"/>
    <col min="8446" max="8446" width="13.90625" style="245" customWidth="1"/>
    <col min="8447" max="8447" width="35.453125" style="245" customWidth="1"/>
    <col min="8448" max="8448" width="13.08984375" style="245" customWidth="1"/>
    <col min="8449" max="8449" width="9.90625" style="245"/>
    <col min="8450" max="8450" width="9.90625" style="245" customWidth="1"/>
    <col min="8451" max="8451" width="10.90625" style="245" customWidth="1"/>
    <col min="8452" max="8452" width="12.453125" style="245" customWidth="1"/>
    <col min="8453" max="8453" width="11.90625" style="245" customWidth="1"/>
    <col min="8454" max="8454" width="13.08984375" style="245" customWidth="1"/>
    <col min="8455" max="8455" width="11.453125" style="245" customWidth="1"/>
    <col min="8456" max="8456" width="11" style="245" customWidth="1"/>
    <col min="8457" max="8699" width="9.90625" style="245"/>
    <col min="8700" max="8700" width="14.453125" style="245" customWidth="1"/>
    <col min="8701" max="8701" width="10.6328125" style="245" customWidth="1"/>
    <col min="8702" max="8702" width="13.90625" style="245" customWidth="1"/>
    <col min="8703" max="8703" width="35.453125" style="245" customWidth="1"/>
    <col min="8704" max="8704" width="13.08984375" style="245" customWidth="1"/>
    <col min="8705" max="8705" width="9.90625" style="245"/>
    <col min="8706" max="8706" width="9.90625" style="245" customWidth="1"/>
    <col min="8707" max="8707" width="10.90625" style="245" customWidth="1"/>
    <col min="8708" max="8708" width="12.453125" style="245" customWidth="1"/>
    <col min="8709" max="8709" width="11.90625" style="245" customWidth="1"/>
    <col min="8710" max="8710" width="13.08984375" style="245" customWidth="1"/>
    <col min="8711" max="8711" width="11.453125" style="245" customWidth="1"/>
    <col min="8712" max="8712" width="11" style="245" customWidth="1"/>
    <col min="8713" max="8955" width="9.90625" style="245"/>
    <col min="8956" max="8956" width="14.453125" style="245" customWidth="1"/>
    <col min="8957" max="8957" width="10.6328125" style="245" customWidth="1"/>
    <col min="8958" max="8958" width="13.90625" style="245" customWidth="1"/>
    <col min="8959" max="8959" width="35.453125" style="245" customWidth="1"/>
    <col min="8960" max="8960" width="13.08984375" style="245" customWidth="1"/>
    <col min="8961" max="8961" width="9.90625" style="245"/>
    <col min="8962" max="8962" width="9.90625" style="245" customWidth="1"/>
    <col min="8963" max="8963" width="10.90625" style="245" customWidth="1"/>
    <col min="8964" max="8964" width="12.453125" style="245" customWidth="1"/>
    <col min="8965" max="8965" width="11.90625" style="245" customWidth="1"/>
    <col min="8966" max="8966" width="13.08984375" style="245" customWidth="1"/>
    <col min="8967" max="8967" width="11.453125" style="245" customWidth="1"/>
    <col min="8968" max="8968" width="11" style="245" customWidth="1"/>
    <col min="8969" max="9211" width="9.90625" style="245"/>
    <col min="9212" max="9212" width="14.453125" style="245" customWidth="1"/>
    <col min="9213" max="9213" width="10.6328125" style="245" customWidth="1"/>
    <col min="9214" max="9214" width="13.90625" style="245" customWidth="1"/>
    <col min="9215" max="9215" width="35.453125" style="245" customWidth="1"/>
    <col min="9216" max="9216" width="13.08984375" style="245" customWidth="1"/>
    <col min="9217" max="9217" width="9.90625" style="245"/>
    <col min="9218" max="9218" width="9.90625" style="245" customWidth="1"/>
    <col min="9219" max="9219" width="10.90625" style="245" customWidth="1"/>
    <col min="9220" max="9220" width="12.453125" style="245" customWidth="1"/>
    <col min="9221" max="9221" width="11.90625" style="245" customWidth="1"/>
    <col min="9222" max="9222" width="13.08984375" style="245" customWidth="1"/>
    <col min="9223" max="9223" width="11.453125" style="245" customWidth="1"/>
    <col min="9224" max="9224" width="11" style="245" customWidth="1"/>
    <col min="9225" max="9467" width="9.90625" style="245"/>
    <col min="9468" max="9468" width="14.453125" style="245" customWidth="1"/>
    <col min="9469" max="9469" width="10.6328125" style="245" customWidth="1"/>
    <col min="9470" max="9470" width="13.90625" style="245" customWidth="1"/>
    <col min="9471" max="9471" width="35.453125" style="245" customWidth="1"/>
    <col min="9472" max="9472" width="13.08984375" style="245" customWidth="1"/>
    <col min="9473" max="9473" width="9.90625" style="245"/>
    <col min="9474" max="9474" width="9.90625" style="245" customWidth="1"/>
    <col min="9475" max="9475" width="10.90625" style="245" customWidth="1"/>
    <col min="9476" max="9476" width="12.453125" style="245" customWidth="1"/>
    <col min="9477" max="9477" width="11.90625" style="245" customWidth="1"/>
    <col min="9478" max="9478" width="13.08984375" style="245" customWidth="1"/>
    <col min="9479" max="9479" width="11.453125" style="245" customWidth="1"/>
    <col min="9480" max="9480" width="11" style="245" customWidth="1"/>
    <col min="9481" max="9723" width="9.90625" style="245"/>
    <col min="9724" max="9724" width="14.453125" style="245" customWidth="1"/>
    <col min="9725" max="9725" width="10.6328125" style="245" customWidth="1"/>
    <col min="9726" max="9726" width="13.90625" style="245" customWidth="1"/>
    <col min="9727" max="9727" width="35.453125" style="245" customWidth="1"/>
    <col min="9728" max="9728" width="13.08984375" style="245" customWidth="1"/>
    <col min="9729" max="9729" width="9.90625" style="245"/>
    <col min="9730" max="9730" width="9.90625" style="245" customWidth="1"/>
    <col min="9731" max="9731" width="10.90625" style="245" customWidth="1"/>
    <col min="9732" max="9732" width="12.453125" style="245" customWidth="1"/>
    <col min="9733" max="9733" width="11.90625" style="245" customWidth="1"/>
    <col min="9734" max="9734" width="13.08984375" style="245" customWidth="1"/>
    <col min="9735" max="9735" width="11.453125" style="245" customWidth="1"/>
    <col min="9736" max="9736" width="11" style="245" customWidth="1"/>
    <col min="9737" max="9979" width="9.90625" style="245"/>
    <col min="9980" max="9980" width="14.453125" style="245" customWidth="1"/>
    <col min="9981" max="9981" width="10.6328125" style="245" customWidth="1"/>
    <col min="9982" max="9982" width="13.90625" style="245" customWidth="1"/>
    <col min="9983" max="9983" width="35.453125" style="245" customWidth="1"/>
    <col min="9984" max="9984" width="13.08984375" style="245" customWidth="1"/>
    <col min="9985" max="9985" width="9.90625" style="245"/>
    <col min="9986" max="9986" width="9.90625" style="245" customWidth="1"/>
    <col min="9987" max="9987" width="10.90625" style="245" customWidth="1"/>
    <col min="9988" max="9988" width="12.453125" style="245" customWidth="1"/>
    <col min="9989" max="9989" width="11.90625" style="245" customWidth="1"/>
    <col min="9990" max="9990" width="13.08984375" style="245" customWidth="1"/>
    <col min="9991" max="9991" width="11.453125" style="245" customWidth="1"/>
    <col min="9992" max="9992" width="11" style="245" customWidth="1"/>
    <col min="9993" max="10235" width="9.90625" style="245"/>
    <col min="10236" max="10236" width="14.453125" style="245" customWidth="1"/>
    <col min="10237" max="10237" width="10.6328125" style="245" customWidth="1"/>
    <col min="10238" max="10238" width="13.90625" style="245" customWidth="1"/>
    <col min="10239" max="10239" width="35.453125" style="245" customWidth="1"/>
    <col min="10240" max="10240" width="13.08984375" style="245" customWidth="1"/>
    <col min="10241" max="10241" width="9.90625" style="245"/>
    <col min="10242" max="10242" width="9.90625" style="245" customWidth="1"/>
    <col min="10243" max="10243" width="10.90625" style="245" customWidth="1"/>
    <col min="10244" max="10244" width="12.453125" style="245" customWidth="1"/>
    <col min="10245" max="10245" width="11.90625" style="245" customWidth="1"/>
    <col min="10246" max="10246" width="13.08984375" style="245" customWidth="1"/>
    <col min="10247" max="10247" width="11.453125" style="245" customWidth="1"/>
    <col min="10248" max="10248" width="11" style="245" customWidth="1"/>
    <col min="10249" max="10491" width="9.90625" style="245"/>
    <col min="10492" max="10492" width="14.453125" style="245" customWidth="1"/>
    <col min="10493" max="10493" width="10.6328125" style="245" customWidth="1"/>
    <col min="10494" max="10494" width="13.90625" style="245" customWidth="1"/>
    <col min="10495" max="10495" width="35.453125" style="245" customWidth="1"/>
    <col min="10496" max="10496" width="13.08984375" style="245" customWidth="1"/>
    <col min="10497" max="10497" width="9.90625" style="245"/>
    <col min="10498" max="10498" width="9.90625" style="245" customWidth="1"/>
    <col min="10499" max="10499" width="10.90625" style="245" customWidth="1"/>
    <col min="10500" max="10500" width="12.453125" style="245" customWidth="1"/>
    <col min="10501" max="10501" width="11.90625" style="245" customWidth="1"/>
    <col min="10502" max="10502" width="13.08984375" style="245" customWidth="1"/>
    <col min="10503" max="10503" width="11.453125" style="245" customWidth="1"/>
    <col min="10504" max="10504" width="11" style="245" customWidth="1"/>
    <col min="10505" max="10747" width="9.90625" style="245"/>
    <col min="10748" max="10748" width="14.453125" style="245" customWidth="1"/>
    <col min="10749" max="10749" width="10.6328125" style="245" customWidth="1"/>
    <col min="10750" max="10750" width="13.90625" style="245" customWidth="1"/>
    <col min="10751" max="10751" width="35.453125" style="245" customWidth="1"/>
    <col min="10752" max="10752" width="13.08984375" style="245" customWidth="1"/>
    <col min="10753" max="10753" width="9.90625" style="245"/>
    <col min="10754" max="10754" width="9.90625" style="245" customWidth="1"/>
    <col min="10755" max="10755" width="10.90625" style="245" customWidth="1"/>
    <col min="10756" max="10756" width="12.453125" style="245" customWidth="1"/>
    <col min="10757" max="10757" width="11.90625" style="245" customWidth="1"/>
    <col min="10758" max="10758" width="13.08984375" style="245" customWidth="1"/>
    <col min="10759" max="10759" width="11.453125" style="245" customWidth="1"/>
    <col min="10760" max="10760" width="11" style="245" customWidth="1"/>
    <col min="10761" max="11003" width="9.90625" style="245"/>
    <col min="11004" max="11004" width="14.453125" style="245" customWidth="1"/>
    <col min="11005" max="11005" width="10.6328125" style="245" customWidth="1"/>
    <col min="11006" max="11006" width="13.90625" style="245" customWidth="1"/>
    <col min="11007" max="11007" width="35.453125" style="245" customWidth="1"/>
    <col min="11008" max="11008" width="13.08984375" style="245" customWidth="1"/>
    <col min="11009" max="11009" width="9.90625" style="245"/>
    <col min="11010" max="11010" width="9.90625" style="245" customWidth="1"/>
    <col min="11011" max="11011" width="10.90625" style="245" customWidth="1"/>
    <col min="11012" max="11012" width="12.453125" style="245" customWidth="1"/>
    <col min="11013" max="11013" width="11.90625" style="245" customWidth="1"/>
    <col min="11014" max="11014" width="13.08984375" style="245" customWidth="1"/>
    <col min="11015" max="11015" width="11.453125" style="245" customWidth="1"/>
    <col min="11016" max="11016" width="11" style="245" customWidth="1"/>
    <col min="11017" max="11259" width="9.90625" style="245"/>
    <col min="11260" max="11260" width="14.453125" style="245" customWidth="1"/>
    <col min="11261" max="11261" width="10.6328125" style="245" customWidth="1"/>
    <col min="11262" max="11262" width="13.90625" style="245" customWidth="1"/>
    <col min="11263" max="11263" width="35.453125" style="245" customWidth="1"/>
    <col min="11264" max="11264" width="13.08984375" style="245" customWidth="1"/>
    <col min="11265" max="11265" width="9.90625" style="245"/>
    <col min="11266" max="11266" width="9.90625" style="245" customWidth="1"/>
    <col min="11267" max="11267" width="10.90625" style="245" customWidth="1"/>
    <col min="11268" max="11268" width="12.453125" style="245" customWidth="1"/>
    <col min="11269" max="11269" width="11.90625" style="245" customWidth="1"/>
    <col min="11270" max="11270" width="13.08984375" style="245" customWidth="1"/>
    <col min="11271" max="11271" width="11.453125" style="245" customWidth="1"/>
    <col min="11272" max="11272" width="11" style="245" customWidth="1"/>
    <col min="11273" max="11515" width="9.90625" style="245"/>
    <col min="11516" max="11516" width="14.453125" style="245" customWidth="1"/>
    <col min="11517" max="11517" width="10.6328125" style="245" customWidth="1"/>
    <col min="11518" max="11518" width="13.90625" style="245" customWidth="1"/>
    <col min="11519" max="11519" width="35.453125" style="245" customWidth="1"/>
    <col min="11520" max="11520" width="13.08984375" style="245" customWidth="1"/>
    <col min="11521" max="11521" width="9.90625" style="245"/>
    <col min="11522" max="11522" width="9.90625" style="245" customWidth="1"/>
    <col min="11523" max="11523" width="10.90625" style="245" customWidth="1"/>
    <col min="11524" max="11524" width="12.453125" style="245" customWidth="1"/>
    <col min="11525" max="11525" width="11.90625" style="245" customWidth="1"/>
    <col min="11526" max="11526" width="13.08984375" style="245" customWidth="1"/>
    <col min="11527" max="11527" width="11.453125" style="245" customWidth="1"/>
    <col min="11528" max="11528" width="11" style="245" customWidth="1"/>
    <col min="11529" max="11771" width="9.90625" style="245"/>
    <col min="11772" max="11772" width="14.453125" style="245" customWidth="1"/>
    <col min="11773" max="11773" width="10.6328125" style="245" customWidth="1"/>
    <col min="11774" max="11774" width="13.90625" style="245" customWidth="1"/>
    <col min="11775" max="11775" width="35.453125" style="245" customWidth="1"/>
    <col min="11776" max="11776" width="13.08984375" style="245" customWidth="1"/>
    <col min="11777" max="11777" width="9.90625" style="245"/>
    <col min="11778" max="11778" width="9.90625" style="245" customWidth="1"/>
    <col min="11779" max="11779" width="10.90625" style="245" customWidth="1"/>
    <col min="11780" max="11780" width="12.453125" style="245" customWidth="1"/>
    <col min="11781" max="11781" width="11.90625" style="245" customWidth="1"/>
    <col min="11782" max="11782" width="13.08984375" style="245" customWidth="1"/>
    <col min="11783" max="11783" width="11.453125" style="245" customWidth="1"/>
    <col min="11784" max="11784" width="11" style="245" customWidth="1"/>
    <col min="11785" max="12027" width="9.90625" style="245"/>
    <col min="12028" max="12028" width="14.453125" style="245" customWidth="1"/>
    <col min="12029" max="12029" width="10.6328125" style="245" customWidth="1"/>
    <col min="12030" max="12030" width="13.90625" style="245" customWidth="1"/>
    <col min="12031" max="12031" width="35.453125" style="245" customWidth="1"/>
    <col min="12032" max="12032" width="13.08984375" style="245" customWidth="1"/>
    <col min="12033" max="12033" width="9.90625" style="245"/>
    <col min="12034" max="12034" width="9.90625" style="245" customWidth="1"/>
    <col min="12035" max="12035" width="10.90625" style="245" customWidth="1"/>
    <col min="12036" max="12036" width="12.453125" style="245" customWidth="1"/>
    <col min="12037" max="12037" width="11.90625" style="245" customWidth="1"/>
    <col min="12038" max="12038" width="13.08984375" style="245" customWidth="1"/>
    <col min="12039" max="12039" width="11.453125" style="245" customWidth="1"/>
    <col min="12040" max="12040" width="11" style="245" customWidth="1"/>
    <col min="12041" max="12283" width="9.90625" style="245"/>
    <col min="12284" max="12284" width="14.453125" style="245" customWidth="1"/>
    <col min="12285" max="12285" width="10.6328125" style="245" customWidth="1"/>
    <col min="12286" max="12286" width="13.90625" style="245" customWidth="1"/>
    <col min="12287" max="12287" width="35.453125" style="245" customWidth="1"/>
    <col min="12288" max="12288" width="13.08984375" style="245" customWidth="1"/>
    <col min="12289" max="12289" width="9.90625" style="245"/>
    <col min="12290" max="12290" width="9.90625" style="245" customWidth="1"/>
    <col min="12291" max="12291" width="10.90625" style="245" customWidth="1"/>
    <col min="12292" max="12292" width="12.453125" style="245" customWidth="1"/>
    <col min="12293" max="12293" width="11.90625" style="245" customWidth="1"/>
    <col min="12294" max="12294" width="13.08984375" style="245" customWidth="1"/>
    <col min="12295" max="12295" width="11.453125" style="245" customWidth="1"/>
    <col min="12296" max="12296" width="11" style="245" customWidth="1"/>
    <col min="12297" max="12539" width="9.90625" style="245"/>
    <col min="12540" max="12540" width="14.453125" style="245" customWidth="1"/>
    <col min="12541" max="12541" width="10.6328125" style="245" customWidth="1"/>
    <col min="12542" max="12542" width="13.90625" style="245" customWidth="1"/>
    <col min="12543" max="12543" width="35.453125" style="245" customWidth="1"/>
    <col min="12544" max="12544" width="13.08984375" style="245" customWidth="1"/>
    <col min="12545" max="12545" width="9.90625" style="245"/>
    <col min="12546" max="12546" width="9.90625" style="245" customWidth="1"/>
    <col min="12547" max="12547" width="10.90625" style="245" customWidth="1"/>
    <col min="12548" max="12548" width="12.453125" style="245" customWidth="1"/>
    <col min="12549" max="12549" width="11.90625" style="245" customWidth="1"/>
    <col min="12550" max="12550" width="13.08984375" style="245" customWidth="1"/>
    <col min="12551" max="12551" width="11.453125" style="245" customWidth="1"/>
    <col min="12552" max="12552" width="11" style="245" customWidth="1"/>
    <col min="12553" max="12795" width="9.90625" style="245"/>
    <col min="12796" max="12796" width="14.453125" style="245" customWidth="1"/>
    <col min="12797" max="12797" width="10.6328125" style="245" customWidth="1"/>
    <col min="12798" max="12798" width="13.90625" style="245" customWidth="1"/>
    <col min="12799" max="12799" width="35.453125" style="245" customWidth="1"/>
    <col min="12800" max="12800" width="13.08984375" style="245" customWidth="1"/>
    <col min="12801" max="12801" width="9.90625" style="245"/>
    <col min="12802" max="12802" width="9.90625" style="245" customWidth="1"/>
    <col min="12803" max="12803" width="10.90625" style="245" customWidth="1"/>
    <col min="12804" max="12804" width="12.453125" style="245" customWidth="1"/>
    <col min="12805" max="12805" width="11.90625" style="245" customWidth="1"/>
    <col min="12806" max="12806" width="13.08984375" style="245" customWidth="1"/>
    <col min="12807" max="12807" width="11.453125" style="245" customWidth="1"/>
    <col min="12808" max="12808" width="11" style="245" customWidth="1"/>
    <col min="12809" max="13051" width="9.90625" style="245"/>
    <col min="13052" max="13052" width="14.453125" style="245" customWidth="1"/>
    <col min="13053" max="13053" width="10.6328125" style="245" customWidth="1"/>
    <col min="13054" max="13054" width="13.90625" style="245" customWidth="1"/>
    <col min="13055" max="13055" width="35.453125" style="245" customWidth="1"/>
    <col min="13056" max="13056" width="13.08984375" style="245" customWidth="1"/>
    <col min="13057" max="13057" width="9.90625" style="245"/>
    <col min="13058" max="13058" width="9.90625" style="245" customWidth="1"/>
    <col min="13059" max="13059" width="10.90625" style="245" customWidth="1"/>
    <col min="13060" max="13060" width="12.453125" style="245" customWidth="1"/>
    <col min="13061" max="13061" width="11.90625" style="245" customWidth="1"/>
    <col min="13062" max="13062" width="13.08984375" style="245" customWidth="1"/>
    <col min="13063" max="13063" width="11.453125" style="245" customWidth="1"/>
    <col min="13064" max="13064" width="11" style="245" customWidth="1"/>
    <col min="13065" max="13307" width="9.90625" style="245"/>
    <col min="13308" max="13308" width="14.453125" style="245" customWidth="1"/>
    <col min="13309" max="13309" width="10.6328125" style="245" customWidth="1"/>
    <col min="13310" max="13310" width="13.90625" style="245" customWidth="1"/>
    <col min="13311" max="13311" width="35.453125" style="245" customWidth="1"/>
    <col min="13312" max="13312" width="13.08984375" style="245" customWidth="1"/>
    <col min="13313" max="13313" width="9.90625" style="245"/>
    <col min="13314" max="13314" width="9.90625" style="245" customWidth="1"/>
    <col min="13315" max="13315" width="10.90625" style="245" customWidth="1"/>
    <col min="13316" max="13316" width="12.453125" style="245" customWidth="1"/>
    <col min="13317" max="13317" width="11.90625" style="245" customWidth="1"/>
    <col min="13318" max="13318" width="13.08984375" style="245" customWidth="1"/>
    <col min="13319" max="13319" width="11.453125" style="245" customWidth="1"/>
    <col min="13320" max="13320" width="11" style="245" customWidth="1"/>
    <col min="13321" max="13563" width="9.90625" style="245"/>
    <col min="13564" max="13564" width="14.453125" style="245" customWidth="1"/>
    <col min="13565" max="13565" width="10.6328125" style="245" customWidth="1"/>
    <col min="13566" max="13566" width="13.90625" style="245" customWidth="1"/>
    <col min="13567" max="13567" width="35.453125" style="245" customWidth="1"/>
    <col min="13568" max="13568" width="13.08984375" style="245" customWidth="1"/>
    <col min="13569" max="13569" width="9.90625" style="245"/>
    <col min="13570" max="13570" width="9.90625" style="245" customWidth="1"/>
    <col min="13571" max="13571" width="10.90625" style="245" customWidth="1"/>
    <col min="13572" max="13572" width="12.453125" style="245" customWidth="1"/>
    <col min="13573" max="13573" width="11.90625" style="245" customWidth="1"/>
    <col min="13574" max="13574" width="13.08984375" style="245" customWidth="1"/>
    <col min="13575" max="13575" width="11.453125" style="245" customWidth="1"/>
    <col min="13576" max="13576" width="11" style="245" customWidth="1"/>
    <col min="13577" max="13819" width="9.90625" style="245"/>
    <col min="13820" max="13820" width="14.453125" style="245" customWidth="1"/>
    <col min="13821" max="13821" width="10.6328125" style="245" customWidth="1"/>
    <col min="13822" max="13822" width="13.90625" style="245" customWidth="1"/>
    <col min="13823" max="13823" width="35.453125" style="245" customWidth="1"/>
    <col min="13824" max="13824" width="13.08984375" style="245" customWidth="1"/>
    <col min="13825" max="13825" width="9.90625" style="245"/>
    <col min="13826" max="13826" width="9.90625" style="245" customWidth="1"/>
    <col min="13827" max="13827" width="10.90625" style="245" customWidth="1"/>
    <col min="13828" max="13828" width="12.453125" style="245" customWidth="1"/>
    <col min="13829" max="13829" width="11.90625" style="245" customWidth="1"/>
    <col min="13830" max="13830" width="13.08984375" style="245" customWidth="1"/>
    <col min="13831" max="13831" width="11.453125" style="245" customWidth="1"/>
    <col min="13832" max="13832" width="11" style="245" customWidth="1"/>
    <col min="13833" max="14075" width="9.90625" style="245"/>
    <col min="14076" max="14076" width="14.453125" style="245" customWidth="1"/>
    <col min="14077" max="14077" width="10.6328125" style="245" customWidth="1"/>
    <col min="14078" max="14078" width="13.90625" style="245" customWidth="1"/>
    <col min="14079" max="14079" width="35.453125" style="245" customWidth="1"/>
    <col min="14080" max="14080" width="13.08984375" style="245" customWidth="1"/>
    <col min="14081" max="14081" width="9.90625" style="245"/>
    <col min="14082" max="14082" width="9.90625" style="245" customWidth="1"/>
    <col min="14083" max="14083" width="10.90625" style="245" customWidth="1"/>
    <col min="14084" max="14084" width="12.453125" style="245" customWidth="1"/>
    <col min="14085" max="14085" width="11.90625" style="245" customWidth="1"/>
    <col min="14086" max="14086" width="13.08984375" style="245" customWidth="1"/>
    <col min="14087" max="14087" width="11.453125" style="245" customWidth="1"/>
    <col min="14088" max="14088" width="11" style="245" customWidth="1"/>
    <col min="14089" max="14331" width="9.90625" style="245"/>
    <col min="14332" max="14332" width="14.453125" style="245" customWidth="1"/>
    <col min="14333" max="14333" width="10.6328125" style="245" customWidth="1"/>
    <col min="14334" max="14334" width="13.90625" style="245" customWidth="1"/>
    <col min="14335" max="14335" width="35.453125" style="245" customWidth="1"/>
    <col min="14336" max="14336" width="13.08984375" style="245" customWidth="1"/>
    <col min="14337" max="14337" width="9.90625" style="245"/>
    <col min="14338" max="14338" width="9.90625" style="245" customWidth="1"/>
    <col min="14339" max="14339" width="10.90625" style="245" customWidth="1"/>
    <col min="14340" max="14340" width="12.453125" style="245" customWidth="1"/>
    <col min="14341" max="14341" width="11.90625" style="245" customWidth="1"/>
    <col min="14342" max="14342" width="13.08984375" style="245" customWidth="1"/>
    <col min="14343" max="14343" width="11.453125" style="245" customWidth="1"/>
    <col min="14344" max="14344" width="11" style="245" customWidth="1"/>
    <col min="14345" max="14587" width="9.90625" style="245"/>
    <col min="14588" max="14588" width="14.453125" style="245" customWidth="1"/>
    <col min="14589" max="14589" width="10.6328125" style="245" customWidth="1"/>
    <col min="14590" max="14590" width="13.90625" style="245" customWidth="1"/>
    <col min="14591" max="14591" width="35.453125" style="245" customWidth="1"/>
    <col min="14592" max="14592" width="13.08984375" style="245" customWidth="1"/>
    <col min="14593" max="14593" width="9.90625" style="245"/>
    <col min="14594" max="14594" width="9.90625" style="245" customWidth="1"/>
    <col min="14595" max="14595" width="10.90625" style="245" customWidth="1"/>
    <col min="14596" max="14596" width="12.453125" style="245" customWidth="1"/>
    <col min="14597" max="14597" width="11.90625" style="245" customWidth="1"/>
    <col min="14598" max="14598" width="13.08984375" style="245" customWidth="1"/>
    <col min="14599" max="14599" width="11.453125" style="245" customWidth="1"/>
    <col min="14600" max="14600" width="11" style="245" customWidth="1"/>
    <col min="14601" max="14843" width="9.90625" style="245"/>
    <col min="14844" max="14844" width="14.453125" style="245" customWidth="1"/>
    <col min="14845" max="14845" width="10.6328125" style="245" customWidth="1"/>
    <col min="14846" max="14846" width="13.90625" style="245" customWidth="1"/>
    <col min="14847" max="14847" width="35.453125" style="245" customWidth="1"/>
    <col min="14848" max="14848" width="13.08984375" style="245" customWidth="1"/>
    <col min="14849" max="14849" width="9.90625" style="245"/>
    <col min="14850" max="14850" width="9.90625" style="245" customWidth="1"/>
    <col min="14851" max="14851" width="10.90625" style="245" customWidth="1"/>
    <col min="14852" max="14852" width="12.453125" style="245" customWidth="1"/>
    <col min="14853" max="14853" width="11.90625" style="245" customWidth="1"/>
    <col min="14854" max="14854" width="13.08984375" style="245" customWidth="1"/>
    <col min="14855" max="14855" width="11.453125" style="245" customWidth="1"/>
    <col min="14856" max="14856" width="11" style="245" customWidth="1"/>
    <col min="14857" max="15099" width="9.90625" style="245"/>
    <col min="15100" max="15100" width="14.453125" style="245" customWidth="1"/>
    <col min="15101" max="15101" width="10.6328125" style="245" customWidth="1"/>
    <col min="15102" max="15102" width="13.90625" style="245" customWidth="1"/>
    <col min="15103" max="15103" width="35.453125" style="245" customWidth="1"/>
    <col min="15104" max="15104" width="13.08984375" style="245" customWidth="1"/>
    <col min="15105" max="15105" width="9.90625" style="245"/>
    <col min="15106" max="15106" width="9.90625" style="245" customWidth="1"/>
    <col min="15107" max="15107" width="10.90625" style="245" customWidth="1"/>
    <col min="15108" max="15108" width="12.453125" style="245" customWidth="1"/>
    <col min="15109" max="15109" width="11.90625" style="245" customWidth="1"/>
    <col min="15110" max="15110" width="13.08984375" style="245" customWidth="1"/>
    <col min="15111" max="15111" width="11.453125" style="245" customWidth="1"/>
    <col min="15112" max="15112" width="11" style="245" customWidth="1"/>
    <col min="15113" max="15355" width="9.90625" style="245"/>
    <col min="15356" max="15356" width="14.453125" style="245" customWidth="1"/>
    <col min="15357" max="15357" width="10.6328125" style="245" customWidth="1"/>
    <col min="15358" max="15358" width="13.90625" style="245" customWidth="1"/>
    <col min="15359" max="15359" width="35.453125" style="245" customWidth="1"/>
    <col min="15360" max="15360" width="13.08984375" style="245" customWidth="1"/>
    <col min="15361" max="15361" width="9.90625" style="245"/>
    <col min="15362" max="15362" width="9.90625" style="245" customWidth="1"/>
    <col min="15363" max="15363" width="10.90625" style="245" customWidth="1"/>
    <col min="15364" max="15364" width="12.453125" style="245" customWidth="1"/>
    <col min="15365" max="15365" width="11.90625" style="245" customWidth="1"/>
    <col min="15366" max="15366" width="13.08984375" style="245" customWidth="1"/>
    <col min="15367" max="15367" width="11.453125" style="245" customWidth="1"/>
    <col min="15368" max="15368" width="11" style="245" customWidth="1"/>
    <col min="15369" max="15611" width="9.90625" style="245"/>
    <col min="15612" max="15612" width="14.453125" style="245" customWidth="1"/>
    <col min="15613" max="15613" width="10.6328125" style="245" customWidth="1"/>
    <col min="15614" max="15614" width="13.90625" style="245" customWidth="1"/>
    <col min="15615" max="15615" width="35.453125" style="245" customWidth="1"/>
    <col min="15616" max="15616" width="13.08984375" style="245" customWidth="1"/>
    <col min="15617" max="15617" width="9.90625" style="245"/>
    <col min="15618" max="15618" width="9.90625" style="245" customWidth="1"/>
    <col min="15619" max="15619" width="10.90625" style="245" customWidth="1"/>
    <col min="15620" max="15620" width="12.453125" style="245" customWidth="1"/>
    <col min="15621" max="15621" width="11.90625" style="245" customWidth="1"/>
    <col min="15622" max="15622" width="13.08984375" style="245" customWidth="1"/>
    <col min="15623" max="15623" width="11.453125" style="245" customWidth="1"/>
    <col min="15624" max="15624" width="11" style="245" customWidth="1"/>
    <col min="15625" max="15867" width="9.90625" style="245"/>
    <col min="15868" max="15868" width="14.453125" style="245" customWidth="1"/>
    <col min="15869" max="15869" width="10.6328125" style="245" customWidth="1"/>
    <col min="15870" max="15870" width="13.90625" style="245" customWidth="1"/>
    <col min="15871" max="15871" width="35.453125" style="245" customWidth="1"/>
    <col min="15872" max="15872" width="13.08984375" style="245" customWidth="1"/>
    <col min="15873" max="15873" width="9.90625" style="245"/>
    <col min="15874" max="15874" width="9.90625" style="245" customWidth="1"/>
    <col min="15875" max="15875" width="10.90625" style="245" customWidth="1"/>
    <col min="15876" max="15876" width="12.453125" style="245" customWidth="1"/>
    <col min="15877" max="15877" width="11.90625" style="245" customWidth="1"/>
    <col min="15878" max="15878" width="13.08984375" style="245" customWidth="1"/>
    <col min="15879" max="15879" width="11.453125" style="245" customWidth="1"/>
    <col min="15880" max="15880" width="11" style="245" customWidth="1"/>
    <col min="15881" max="16123" width="9.90625" style="245"/>
    <col min="16124" max="16124" width="14.453125" style="245" customWidth="1"/>
    <col min="16125" max="16125" width="10.6328125" style="245" customWidth="1"/>
    <col min="16126" max="16126" width="13.90625" style="245" customWidth="1"/>
    <col min="16127" max="16127" width="35.453125" style="245" customWidth="1"/>
    <col min="16128" max="16128" width="13.08984375" style="245" customWidth="1"/>
    <col min="16129" max="16129" width="9.90625" style="245"/>
    <col min="16130" max="16130" width="9.90625" style="245" customWidth="1"/>
    <col min="16131" max="16131" width="10.90625" style="245" customWidth="1"/>
    <col min="16132" max="16132" width="12.453125" style="245" customWidth="1"/>
    <col min="16133" max="16133" width="11.90625" style="245" customWidth="1"/>
    <col min="16134" max="16134" width="13.08984375" style="245" customWidth="1"/>
    <col min="16135" max="16135" width="11.453125" style="245" customWidth="1"/>
    <col min="16136" max="16136" width="11" style="245" customWidth="1"/>
    <col min="16137" max="16384" width="9.90625" style="245"/>
  </cols>
  <sheetData>
    <row r="1" spans="1:8" ht="16.5" x14ac:dyDescent="0.25">
      <c r="A1" s="651" t="s">
        <v>531</v>
      </c>
      <c r="B1" s="651" t="s">
        <v>551</v>
      </c>
      <c r="C1" s="651" t="s">
        <v>532</v>
      </c>
      <c r="D1" s="651" t="s">
        <v>533</v>
      </c>
      <c r="E1" s="651" t="s">
        <v>612</v>
      </c>
      <c r="F1" s="649"/>
      <c r="G1" s="650"/>
      <c r="H1" s="653" t="s">
        <v>601</v>
      </c>
    </row>
    <row r="2" spans="1:8" ht="17" thickBot="1" x14ac:dyDescent="0.3">
      <c r="A2" s="652"/>
      <c r="B2" s="652"/>
      <c r="C2" s="652"/>
      <c r="D2" s="652"/>
      <c r="E2" s="652"/>
      <c r="F2" s="244" t="s">
        <v>611</v>
      </c>
      <c r="G2" s="252" t="s">
        <v>613</v>
      </c>
      <c r="H2" s="651"/>
    </row>
    <row r="3" spans="1:8" ht="25" customHeight="1" x14ac:dyDescent="0.25">
      <c r="A3" s="642" t="s">
        <v>550</v>
      </c>
      <c r="B3" s="645" t="s">
        <v>552</v>
      </c>
      <c r="C3" s="251" t="s">
        <v>553</v>
      </c>
      <c r="D3" s="251">
        <v>12</v>
      </c>
      <c r="E3" s="251">
        <v>7</v>
      </c>
      <c r="F3" s="336">
        <v>20.61</v>
      </c>
      <c r="G3" s="254">
        <f>D3*F3*E3/60/60</f>
        <v>0.48089999999999999</v>
      </c>
      <c r="H3" s="646">
        <f>SUM(G3:G5)</f>
        <v>3.3484833333333333</v>
      </c>
    </row>
    <row r="4" spans="1:8" ht="25" customHeight="1" x14ac:dyDescent="0.25">
      <c r="A4" s="643"/>
      <c r="B4" s="645"/>
      <c r="C4" s="251" t="s">
        <v>525</v>
      </c>
      <c r="D4" s="251">
        <v>390</v>
      </c>
      <c r="E4" s="251">
        <v>1</v>
      </c>
      <c r="F4" s="336">
        <v>26.47</v>
      </c>
      <c r="G4" s="254">
        <f>D4*F4*E4/60/60</f>
        <v>2.8675833333333332</v>
      </c>
      <c r="H4" s="646"/>
    </row>
    <row r="5" spans="1:8" ht="25" customHeight="1" thickBot="1" x14ac:dyDescent="0.3">
      <c r="A5" s="644"/>
      <c r="B5" s="645"/>
      <c r="C5" s="251"/>
      <c r="D5" s="251"/>
      <c r="E5" s="251"/>
      <c r="F5" s="336"/>
      <c r="G5" s="254"/>
      <c r="H5" s="646"/>
    </row>
    <row r="6" spans="1:8" ht="25" customHeight="1" x14ac:dyDescent="0.25">
      <c r="A6" s="642" t="s">
        <v>556</v>
      </c>
      <c r="B6" s="645" t="s">
        <v>557</v>
      </c>
      <c r="C6" s="251" t="s">
        <v>582</v>
      </c>
      <c r="D6" s="251">
        <v>10</v>
      </c>
      <c r="E6" s="251">
        <v>1</v>
      </c>
      <c r="F6" s="336">
        <v>24.17</v>
      </c>
      <c r="G6" s="254">
        <f>D6*F6*E6/60/60</f>
        <v>6.7138888888888887E-2</v>
      </c>
      <c r="H6" s="646">
        <f>SUM(G6:G9)</f>
        <v>0.48339999999999994</v>
      </c>
    </row>
    <row r="7" spans="1:8" ht="25" customHeight="1" x14ac:dyDescent="0.25">
      <c r="A7" s="643"/>
      <c r="B7" s="645"/>
      <c r="C7" s="251" t="s">
        <v>583</v>
      </c>
      <c r="D7" s="251">
        <v>40</v>
      </c>
      <c r="E7" s="251">
        <v>1</v>
      </c>
      <c r="F7" s="336">
        <v>24.17</v>
      </c>
      <c r="G7" s="254">
        <f>D7*F7*E7/60/60</f>
        <v>0.26855555555555555</v>
      </c>
      <c r="H7" s="646"/>
    </row>
    <row r="8" spans="1:8" ht="25" customHeight="1" x14ac:dyDescent="0.25">
      <c r="A8" s="643"/>
      <c r="B8" s="645"/>
      <c r="C8" s="251" t="s">
        <v>584</v>
      </c>
      <c r="D8" s="251">
        <v>12</v>
      </c>
      <c r="E8" s="251">
        <v>1</v>
      </c>
      <c r="F8" s="336">
        <v>24.17</v>
      </c>
      <c r="G8" s="254">
        <f>D8*F8*E8/60/60</f>
        <v>8.0566666666666675E-2</v>
      </c>
      <c r="H8" s="646"/>
    </row>
    <row r="9" spans="1:8" ht="25" customHeight="1" thickBot="1" x14ac:dyDescent="0.3">
      <c r="A9" s="644"/>
      <c r="B9" s="645"/>
      <c r="C9" s="251" t="s">
        <v>588</v>
      </c>
      <c r="D9" s="251">
        <v>10</v>
      </c>
      <c r="E9" s="251">
        <v>1</v>
      </c>
      <c r="F9" s="336">
        <v>24.17</v>
      </c>
      <c r="G9" s="254">
        <f>D9*F9*E9/60/60</f>
        <v>6.7138888888888887E-2</v>
      </c>
      <c r="H9" s="646"/>
    </row>
    <row r="10" spans="1:8" ht="25" customHeight="1" x14ac:dyDescent="0.25">
      <c r="A10" s="642" t="s">
        <v>558</v>
      </c>
      <c r="B10" s="645" t="s">
        <v>559</v>
      </c>
      <c r="C10" s="251" t="s">
        <v>582</v>
      </c>
      <c r="D10" s="251">
        <v>10</v>
      </c>
      <c r="E10" s="251">
        <v>1</v>
      </c>
      <c r="F10" s="336">
        <v>24.17</v>
      </c>
      <c r="G10" s="254">
        <f>D10*F10*E10/60/60</f>
        <v>6.7138888888888887E-2</v>
      </c>
      <c r="H10" s="646">
        <f>SUM(G10:G11)</f>
        <v>6.7138888888888887E-2</v>
      </c>
    </row>
    <row r="11" spans="1:8" ht="25" customHeight="1" thickBot="1" x14ac:dyDescent="0.3">
      <c r="A11" s="644"/>
      <c r="B11" s="645"/>
      <c r="C11" s="251"/>
      <c r="D11" s="251"/>
      <c r="E11" s="251"/>
      <c r="F11" s="336"/>
      <c r="G11" s="254"/>
      <c r="H11" s="646"/>
    </row>
    <row r="12" spans="1:8" ht="25" customHeight="1" x14ac:dyDescent="0.25">
      <c r="A12" s="642" t="s">
        <v>560</v>
      </c>
      <c r="B12" s="645" t="s">
        <v>561</v>
      </c>
      <c r="C12" s="251" t="s">
        <v>582</v>
      </c>
      <c r="D12" s="251">
        <v>10</v>
      </c>
      <c r="E12" s="251">
        <v>1</v>
      </c>
      <c r="F12" s="336">
        <v>24.17</v>
      </c>
      <c r="G12" s="254">
        <f>D12*F12*E12/60/60</f>
        <v>6.7138888888888887E-2</v>
      </c>
      <c r="H12" s="646">
        <f>SUM(G12:G14)</f>
        <v>0.14770555555555556</v>
      </c>
    </row>
    <row r="13" spans="1:8" ht="25" customHeight="1" x14ac:dyDescent="0.25">
      <c r="A13" s="643"/>
      <c r="B13" s="645"/>
      <c r="C13" s="251" t="s">
        <v>584</v>
      </c>
      <c r="D13" s="251">
        <v>12</v>
      </c>
      <c r="E13" s="251">
        <v>1</v>
      </c>
      <c r="F13" s="336">
        <v>24.17</v>
      </c>
      <c r="G13" s="254">
        <f>D13*F13*E13/60/60</f>
        <v>8.0566666666666675E-2</v>
      </c>
      <c r="H13" s="646"/>
    </row>
    <row r="14" spans="1:8" ht="25" customHeight="1" thickBot="1" x14ac:dyDescent="0.3">
      <c r="A14" s="644"/>
      <c r="B14" s="645"/>
      <c r="C14" s="251"/>
      <c r="D14" s="251"/>
      <c r="E14" s="251"/>
      <c r="F14" s="336"/>
      <c r="G14" s="254"/>
      <c r="H14" s="646"/>
    </row>
    <row r="15" spans="1:8" ht="25" customHeight="1" x14ac:dyDescent="0.25">
      <c r="A15" s="642" t="s">
        <v>562</v>
      </c>
      <c r="B15" s="645" t="s">
        <v>564</v>
      </c>
      <c r="C15" s="251" t="s">
        <v>525</v>
      </c>
      <c r="D15" s="251">
        <v>15</v>
      </c>
      <c r="E15" s="251">
        <v>1</v>
      </c>
      <c r="F15" s="336">
        <v>26.47</v>
      </c>
      <c r="G15" s="254">
        <f>D15*F15*E15/60/60</f>
        <v>0.11029166666666665</v>
      </c>
      <c r="H15" s="646">
        <f>SUM(G15:G17)</f>
        <v>0.21099999999999999</v>
      </c>
    </row>
    <row r="16" spans="1:8" ht="25" customHeight="1" x14ac:dyDescent="0.25">
      <c r="A16" s="643"/>
      <c r="B16" s="645"/>
      <c r="C16" s="251" t="s">
        <v>565</v>
      </c>
      <c r="D16" s="251">
        <v>15</v>
      </c>
      <c r="E16" s="251">
        <v>1</v>
      </c>
      <c r="F16" s="336">
        <v>24.17</v>
      </c>
      <c r="G16" s="254">
        <f>D16*F16*E16/60/60</f>
        <v>0.10070833333333334</v>
      </c>
      <c r="H16" s="646"/>
    </row>
    <row r="17" spans="1:9" ht="25" customHeight="1" thickBot="1" x14ac:dyDescent="0.3">
      <c r="A17" s="644"/>
      <c r="B17" s="645"/>
      <c r="C17" s="251"/>
      <c r="D17" s="251"/>
      <c r="E17" s="251"/>
      <c r="F17" s="336"/>
      <c r="G17" s="254"/>
      <c r="H17" s="646"/>
    </row>
    <row r="18" spans="1:9" ht="25" customHeight="1" x14ac:dyDescent="0.25">
      <c r="A18" s="642" t="s">
        <v>563</v>
      </c>
      <c r="B18" s="645" t="s">
        <v>568</v>
      </c>
      <c r="C18" s="251" t="s">
        <v>388</v>
      </c>
      <c r="D18" s="251">
        <v>10</v>
      </c>
      <c r="E18" s="251">
        <v>1</v>
      </c>
      <c r="F18" s="336">
        <v>24.17</v>
      </c>
      <c r="G18" s="254">
        <f>D18*F18*E18/60/60</f>
        <v>6.7138888888888887E-2</v>
      </c>
      <c r="H18" s="646">
        <f>SUM(G18:G22)</f>
        <v>0.34240833333333337</v>
      </c>
    </row>
    <row r="19" spans="1:9" ht="25" customHeight="1" x14ac:dyDescent="0.25">
      <c r="A19" s="643"/>
      <c r="B19" s="645"/>
      <c r="C19" s="251" t="s">
        <v>426</v>
      </c>
      <c r="D19" s="251">
        <v>5</v>
      </c>
      <c r="E19" s="251">
        <v>1</v>
      </c>
      <c r="F19" s="336">
        <v>24.17</v>
      </c>
      <c r="G19" s="254">
        <f>D19*F19*E19/60/60</f>
        <v>3.3569444444444443E-2</v>
      </c>
      <c r="H19" s="646"/>
    </row>
    <row r="20" spans="1:9" ht="25" customHeight="1" x14ac:dyDescent="0.25">
      <c r="A20" s="643"/>
      <c r="B20" s="645"/>
      <c r="C20" s="251" t="s">
        <v>566</v>
      </c>
      <c r="D20" s="251">
        <v>12</v>
      </c>
      <c r="E20" s="251">
        <v>1</v>
      </c>
      <c r="F20" s="336">
        <v>24.17</v>
      </c>
      <c r="G20" s="254">
        <f>D20*F20*E20/60/60</f>
        <v>8.0566666666666675E-2</v>
      </c>
      <c r="H20" s="646"/>
    </row>
    <row r="21" spans="1:9" ht="25" customHeight="1" x14ac:dyDescent="0.25">
      <c r="A21" s="643"/>
      <c r="B21" s="645"/>
      <c r="C21" s="251" t="s">
        <v>567</v>
      </c>
      <c r="D21" s="251">
        <v>12</v>
      </c>
      <c r="E21" s="251">
        <v>1</v>
      </c>
      <c r="F21" s="336">
        <v>24.17</v>
      </c>
      <c r="G21" s="254">
        <f>D21*F21*E21/60/60</f>
        <v>8.0566666666666675E-2</v>
      </c>
      <c r="H21" s="646"/>
    </row>
    <row r="22" spans="1:9" ht="25" customHeight="1" thickBot="1" x14ac:dyDescent="0.3">
      <c r="A22" s="644"/>
      <c r="B22" s="645"/>
      <c r="C22" s="251" t="s">
        <v>547</v>
      </c>
      <c r="D22" s="251">
        <v>12</v>
      </c>
      <c r="E22" s="251">
        <v>1</v>
      </c>
      <c r="F22" s="336">
        <v>24.17</v>
      </c>
      <c r="G22" s="254">
        <f>D22*F22*E22/60/60</f>
        <v>8.0566666666666675E-2</v>
      </c>
      <c r="H22" s="646"/>
    </row>
    <row r="23" spans="1:9" ht="25" customHeight="1" x14ac:dyDescent="0.25">
      <c r="A23" s="647" t="s">
        <v>549</v>
      </c>
      <c r="B23" s="648"/>
      <c r="C23" s="648"/>
      <c r="D23" s="648"/>
      <c r="E23" s="246"/>
      <c r="F23" s="337"/>
      <c r="G23" s="248"/>
      <c r="H23" s="248">
        <f>SUM(H3:H14)</f>
        <v>4.0467277777777779</v>
      </c>
      <c r="I23" s="294"/>
    </row>
    <row r="24" spans="1:9" ht="25" customHeight="1" x14ac:dyDescent="0.25"/>
    <row r="25" spans="1:9" ht="25" customHeight="1" x14ac:dyDescent="0.25"/>
    <row r="26" spans="1:9" ht="25" customHeight="1" x14ac:dyDescent="0.25"/>
    <row r="27" spans="1:9" ht="25" customHeight="1" x14ac:dyDescent="0.25"/>
  </sheetData>
  <mergeCells count="26">
    <mergeCell ref="B10:B11"/>
    <mergeCell ref="H10:H11"/>
    <mergeCell ref="H1:H2"/>
    <mergeCell ref="A3:A5"/>
    <mergeCell ref="B3:B5"/>
    <mergeCell ref="H3:H5"/>
    <mergeCell ref="A1:A2"/>
    <mergeCell ref="B1:B2"/>
    <mergeCell ref="C1:C2"/>
    <mergeCell ref="D1:D2"/>
    <mergeCell ref="A18:A22"/>
    <mergeCell ref="B18:B22"/>
    <mergeCell ref="H18:H22"/>
    <mergeCell ref="A23:D23"/>
    <mergeCell ref="F1:G1"/>
    <mergeCell ref="E1:E2"/>
    <mergeCell ref="A12:A14"/>
    <mergeCell ref="B12:B14"/>
    <mergeCell ref="H12:H14"/>
    <mergeCell ref="A15:A17"/>
    <mergeCell ref="B15:B17"/>
    <mergeCell ref="H15:H17"/>
    <mergeCell ref="A6:A9"/>
    <mergeCell ref="B6:B9"/>
    <mergeCell ref="H6:H9"/>
    <mergeCell ref="A10:A11"/>
  </mergeCells>
  <phoneticPr fontId="98" type="noConversion"/>
  <pageMargins left="0.75" right="0.75" top="1" bottom="1" header="0.51180555555555551" footer="0.51180555555555551"/>
  <pageSetup paperSize="9" orientation="portrait" horizontalDpi="0" verticalDpi="0"/>
  <headerFooter scaleWithDoc="0"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FFFF00"/>
  </sheetPr>
  <dimension ref="A1:O28"/>
  <sheetViews>
    <sheetView zoomScale="80" zoomScaleNormal="80" zoomScaleSheetLayoutView="100" workbookViewId="0">
      <selection activeCell="I3" sqref="I3"/>
    </sheetView>
  </sheetViews>
  <sheetFormatPr defaultColWidth="9.90625" defaultRowHeight="15" x14ac:dyDescent="0.25"/>
  <cols>
    <col min="1" max="2" width="14.453125" style="250" customWidth="1"/>
    <col min="3" max="3" width="10.6328125" style="245" customWidth="1"/>
    <col min="4" max="4" width="13.90625" style="245" customWidth="1"/>
    <col min="5" max="5" width="35.453125" style="249" customWidth="1"/>
    <col min="6" max="6" width="15.453125" style="245" customWidth="1"/>
    <col min="7" max="7" width="9.90625" style="245"/>
    <col min="8" max="8" width="9.90625" style="245" customWidth="1"/>
    <col min="9" max="9" width="10.90625" style="245" customWidth="1"/>
    <col min="10" max="10" width="12.453125" style="245" customWidth="1"/>
    <col min="11" max="11" width="11.90625" style="245" customWidth="1"/>
    <col min="12" max="12" width="13.08984375" style="245" customWidth="1"/>
    <col min="13" max="13" width="11.453125" style="245" customWidth="1"/>
    <col min="14" max="14" width="11" style="245" customWidth="1"/>
    <col min="15" max="257" width="9.90625" style="245"/>
    <col min="258" max="258" width="14.453125" style="245" customWidth="1"/>
    <col min="259" max="259" width="10.6328125" style="245" customWidth="1"/>
    <col min="260" max="260" width="13.90625" style="245" customWidth="1"/>
    <col min="261" max="261" width="35.453125" style="245" customWidth="1"/>
    <col min="262" max="262" width="13.08984375" style="245" customWidth="1"/>
    <col min="263" max="263" width="9.90625" style="245"/>
    <col min="264" max="264" width="9.90625" style="245" customWidth="1"/>
    <col min="265" max="265" width="10.90625" style="245" customWidth="1"/>
    <col min="266" max="266" width="12.453125" style="245" customWidth="1"/>
    <col min="267" max="267" width="11.90625" style="245" customWidth="1"/>
    <col min="268" max="268" width="13.08984375" style="245" customWidth="1"/>
    <col min="269" max="269" width="11.453125" style="245" customWidth="1"/>
    <col min="270" max="270" width="11" style="245" customWidth="1"/>
    <col min="271" max="513" width="9.90625" style="245"/>
    <col min="514" max="514" width="14.453125" style="245" customWidth="1"/>
    <col min="515" max="515" width="10.6328125" style="245" customWidth="1"/>
    <col min="516" max="516" width="13.90625" style="245" customWidth="1"/>
    <col min="517" max="517" width="35.453125" style="245" customWidth="1"/>
    <col min="518" max="518" width="13.08984375" style="245" customWidth="1"/>
    <col min="519" max="519" width="9.90625" style="245"/>
    <col min="520" max="520" width="9.90625" style="245" customWidth="1"/>
    <col min="521" max="521" width="10.90625" style="245" customWidth="1"/>
    <col min="522" max="522" width="12.453125" style="245" customWidth="1"/>
    <col min="523" max="523" width="11.90625" style="245" customWidth="1"/>
    <col min="524" max="524" width="13.08984375" style="245" customWidth="1"/>
    <col min="525" max="525" width="11.453125" style="245" customWidth="1"/>
    <col min="526" max="526" width="11" style="245" customWidth="1"/>
    <col min="527" max="769" width="9.90625" style="245"/>
    <col min="770" max="770" width="14.453125" style="245" customWidth="1"/>
    <col min="771" max="771" width="10.6328125" style="245" customWidth="1"/>
    <col min="772" max="772" width="13.90625" style="245" customWidth="1"/>
    <col min="773" max="773" width="35.453125" style="245" customWidth="1"/>
    <col min="774" max="774" width="13.08984375" style="245" customWidth="1"/>
    <col min="775" max="775" width="9.90625" style="245"/>
    <col min="776" max="776" width="9.90625" style="245" customWidth="1"/>
    <col min="777" max="777" width="10.90625" style="245" customWidth="1"/>
    <col min="778" max="778" width="12.453125" style="245" customWidth="1"/>
    <col min="779" max="779" width="11.90625" style="245" customWidth="1"/>
    <col min="780" max="780" width="13.08984375" style="245" customWidth="1"/>
    <col min="781" max="781" width="11.453125" style="245" customWidth="1"/>
    <col min="782" max="782" width="11" style="245" customWidth="1"/>
    <col min="783" max="1025" width="9.90625" style="245"/>
    <col min="1026" max="1026" width="14.453125" style="245" customWidth="1"/>
    <col min="1027" max="1027" width="10.6328125" style="245" customWidth="1"/>
    <col min="1028" max="1028" width="13.90625" style="245" customWidth="1"/>
    <col min="1029" max="1029" width="35.453125" style="245" customWidth="1"/>
    <col min="1030" max="1030" width="13.08984375" style="245" customWidth="1"/>
    <col min="1031" max="1031" width="9.90625" style="245"/>
    <col min="1032" max="1032" width="9.90625" style="245" customWidth="1"/>
    <col min="1033" max="1033" width="10.90625" style="245" customWidth="1"/>
    <col min="1034" max="1034" width="12.453125" style="245" customWidth="1"/>
    <col min="1035" max="1035" width="11.90625" style="245" customWidth="1"/>
    <col min="1036" max="1036" width="13.08984375" style="245" customWidth="1"/>
    <col min="1037" max="1037" width="11.453125" style="245" customWidth="1"/>
    <col min="1038" max="1038" width="11" style="245" customWidth="1"/>
    <col min="1039" max="1281" width="9.90625" style="245"/>
    <col min="1282" max="1282" width="14.453125" style="245" customWidth="1"/>
    <col min="1283" max="1283" width="10.6328125" style="245" customWidth="1"/>
    <col min="1284" max="1284" width="13.90625" style="245" customWidth="1"/>
    <col min="1285" max="1285" width="35.453125" style="245" customWidth="1"/>
    <col min="1286" max="1286" width="13.08984375" style="245" customWidth="1"/>
    <col min="1287" max="1287" width="9.90625" style="245"/>
    <col min="1288" max="1288" width="9.90625" style="245" customWidth="1"/>
    <col min="1289" max="1289" width="10.90625" style="245" customWidth="1"/>
    <col min="1290" max="1290" width="12.453125" style="245" customWidth="1"/>
    <col min="1291" max="1291" width="11.90625" style="245" customWidth="1"/>
    <col min="1292" max="1292" width="13.08984375" style="245" customWidth="1"/>
    <col min="1293" max="1293" width="11.453125" style="245" customWidth="1"/>
    <col min="1294" max="1294" width="11" style="245" customWidth="1"/>
    <col min="1295" max="1537" width="9.90625" style="245"/>
    <col min="1538" max="1538" width="14.453125" style="245" customWidth="1"/>
    <col min="1539" max="1539" width="10.6328125" style="245" customWidth="1"/>
    <col min="1540" max="1540" width="13.90625" style="245" customWidth="1"/>
    <col min="1541" max="1541" width="35.453125" style="245" customWidth="1"/>
    <col min="1542" max="1542" width="13.08984375" style="245" customWidth="1"/>
    <col min="1543" max="1543" width="9.90625" style="245"/>
    <col min="1544" max="1544" width="9.90625" style="245" customWidth="1"/>
    <col min="1545" max="1545" width="10.90625" style="245" customWidth="1"/>
    <col min="1546" max="1546" width="12.453125" style="245" customWidth="1"/>
    <col min="1547" max="1547" width="11.90625" style="245" customWidth="1"/>
    <col min="1548" max="1548" width="13.08984375" style="245" customWidth="1"/>
    <col min="1549" max="1549" width="11.453125" style="245" customWidth="1"/>
    <col min="1550" max="1550" width="11" style="245" customWidth="1"/>
    <col min="1551" max="1793" width="9.90625" style="245"/>
    <col min="1794" max="1794" width="14.453125" style="245" customWidth="1"/>
    <col min="1795" max="1795" width="10.6328125" style="245" customWidth="1"/>
    <col min="1796" max="1796" width="13.90625" style="245" customWidth="1"/>
    <col min="1797" max="1797" width="35.453125" style="245" customWidth="1"/>
    <col min="1798" max="1798" width="13.08984375" style="245" customWidth="1"/>
    <col min="1799" max="1799" width="9.90625" style="245"/>
    <col min="1800" max="1800" width="9.90625" style="245" customWidth="1"/>
    <col min="1801" max="1801" width="10.90625" style="245" customWidth="1"/>
    <col min="1802" max="1802" width="12.453125" style="245" customWidth="1"/>
    <col min="1803" max="1803" width="11.90625" style="245" customWidth="1"/>
    <col min="1804" max="1804" width="13.08984375" style="245" customWidth="1"/>
    <col min="1805" max="1805" width="11.453125" style="245" customWidth="1"/>
    <col min="1806" max="1806" width="11" style="245" customWidth="1"/>
    <col min="1807" max="2049" width="9.90625" style="245"/>
    <col min="2050" max="2050" width="14.453125" style="245" customWidth="1"/>
    <col min="2051" max="2051" width="10.6328125" style="245" customWidth="1"/>
    <col min="2052" max="2052" width="13.90625" style="245" customWidth="1"/>
    <col min="2053" max="2053" width="35.453125" style="245" customWidth="1"/>
    <col min="2054" max="2054" width="13.08984375" style="245" customWidth="1"/>
    <col min="2055" max="2055" width="9.90625" style="245"/>
    <col min="2056" max="2056" width="9.90625" style="245" customWidth="1"/>
    <col min="2057" max="2057" width="10.90625" style="245" customWidth="1"/>
    <col min="2058" max="2058" width="12.453125" style="245" customWidth="1"/>
    <col min="2059" max="2059" width="11.90625" style="245" customWidth="1"/>
    <col min="2060" max="2060" width="13.08984375" style="245" customWidth="1"/>
    <col min="2061" max="2061" width="11.453125" style="245" customWidth="1"/>
    <col min="2062" max="2062" width="11" style="245" customWidth="1"/>
    <col min="2063" max="2305" width="9.90625" style="245"/>
    <col min="2306" max="2306" width="14.453125" style="245" customWidth="1"/>
    <col min="2307" max="2307" width="10.6328125" style="245" customWidth="1"/>
    <col min="2308" max="2308" width="13.90625" style="245" customWidth="1"/>
    <col min="2309" max="2309" width="35.453125" style="245" customWidth="1"/>
    <col min="2310" max="2310" width="13.08984375" style="245" customWidth="1"/>
    <col min="2311" max="2311" width="9.90625" style="245"/>
    <col min="2312" max="2312" width="9.90625" style="245" customWidth="1"/>
    <col min="2313" max="2313" width="10.90625" style="245" customWidth="1"/>
    <col min="2314" max="2314" width="12.453125" style="245" customWidth="1"/>
    <col min="2315" max="2315" width="11.90625" style="245" customWidth="1"/>
    <col min="2316" max="2316" width="13.08984375" style="245" customWidth="1"/>
    <col min="2317" max="2317" width="11.453125" style="245" customWidth="1"/>
    <col min="2318" max="2318" width="11" style="245" customWidth="1"/>
    <col min="2319" max="2561" width="9.90625" style="245"/>
    <col min="2562" max="2562" width="14.453125" style="245" customWidth="1"/>
    <col min="2563" max="2563" width="10.6328125" style="245" customWidth="1"/>
    <col min="2564" max="2564" width="13.90625" style="245" customWidth="1"/>
    <col min="2565" max="2565" width="35.453125" style="245" customWidth="1"/>
    <col min="2566" max="2566" width="13.08984375" style="245" customWidth="1"/>
    <col min="2567" max="2567" width="9.90625" style="245"/>
    <col min="2568" max="2568" width="9.90625" style="245" customWidth="1"/>
    <col min="2569" max="2569" width="10.90625" style="245" customWidth="1"/>
    <col min="2570" max="2570" width="12.453125" style="245" customWidth="1"/>
    <col min="2571" max="2571" width="11.90625" style="245" customWidth="1"/>
    <col min="2572" max="2572" width="13.08984375" style="245" customWidth="1"/>
    <col min="2573" max="2573" width="11.453125" style="245" customWidth="1"/>
    <col min="2574" max="2574" width="11" style="245" customWidth="1"/>
    <col min="2575" max="2817" width="9.90625" style="245"/>
    <col min="2818" max="2818" width="14.453125" style="245" customWidth="1"/>
    <col min="2819" max="2819" width="10.6328125" style="245" customWidth="1"/>
    <col min="2820" max="2820" width="13.90625" style="245" customWidth="1"/>
    <col min="2821" max="2821" width="35.453125" style="245" customWidth="1"/>
    <col min="2822" max="2822" width="13.08984375" style="245" customWidth="1"/>
    <col min="2823" max="2823" width="9.90625" style="245"/>
    <col min="2824" max="2824" width="9.90625" style="245" customWidth="1"/>
    <col min="2825" max="2825" width="10.90625" style="245" customWidth="1"/>
    <col min="2826" max="2826" width="12.453125" style="245" customWidth="1"/>
    <col min="2827" max="2827" width="11.90625" style="245" customWidth="1"/>
    <col min="2828" max="2828" width="13.08984375" style="245" customWidth="1"/>
    <col min="2829" max="2829" width="11.453125" style="245" customWidth="1"/>
    <col min="2830" max="2830" width="11" style="245" customWidth="1"/>
    <col min="2831" max="3073" width="9.90625" style="245"/>
    <col min="3074" max="3074" width="14.453125" style="245" customWidth="1"/>
    <col min="3075" max="3075" width="10.6328125" style="245" customWidth="1"/>
    <col min="3076" max="3076" width="13.90625" style="245" customWidth="1"/>
    <col min="3077" max="3077" width="35.453125" style="245" customWidth="1"/>
    <col min="3078" max="3078" width="13.08984375" style="245" customWidth="1"/>
    <col min="3079" max="3079" width="9.90625" style="245"/>
    <col min="3080" max="3080" width="9.90625" style="245" customWidth="1"/>
    <col min="3081" max="3081" width="10.90625" style="245" customWidth="1"/>
    <col min="3082" max="3082" width="12.453125" style="245" customWidth="1"/>
    <col min="3083" max="3083" width="11.90625" style="245" customWidth="1"/>
    <col min="3084" max="3084" width="13.08984375" style="245" customWidth="1"/>
    <col min="3085" max="3085" width="11.453125" style="245" customWidth="1"/>
    <col min="3086" max="3086" width="11" style="245" customWidth="1"/>
    <col min="3087" max="3329" width="9.90625" style="245"/>
    <col min="3330" max="3330" width="14.453125" style="245" customWidth="1"/>
    <col min="3331" max="3331" width="10.6328125" style="245" customWidth="1"/>
    <col min="3332" max="3332" width="13.90625" style="245" customWidth="1"/>
    <col min="3333" max="3333" width="35.453125" style="245" customWidth="1"/>
    <col min="3334" max="3334" width="13.08984375" style="245" customWidth="1"/>
    <col min="3335" max="3335" width="9.90625" style="245"/>
    <col min="3336" max="3336" width="9.90625" style="245" customWidth="1"/>
    <col min="3337" max="3337" width="10.90625" style="245" customWidth="1"/>
    <col min="3338" max="3338" width="12.453125" style="245" customWidth="1"/>
    <col min="3339" max="3339" width="11.90625" style="245" customWidth="1"/>
    <col min="3340" max="3340" width="13.08984375" style="245" customWidth="1"/>
    <col min="3341" max="3341" width="11.453125" style="245" customWidth="1"/>
    <col min="3342" max="3342" width="11" style="245" customWidth="1"/>
    <col min="3343" max="3585" width="9.90625" style="245"/>
    <col min="3586" max="3586" width="14.453125" style="245" customWidth="1"/>
    <col min="3587" max="3587" width="10.6328125" style="245" customWidth="1"/>
    <col min="3588" max="3588" width="13.90625" style="245" customWidth="1"/>
    <col min="3589" max="3589" width="35.453125" style="245" customWidth="1"/>
    <col min="3590" max="3590" width="13.08984375" style="245" customWidth="1"/>
    <col min="3591" max="3591" width="9.90625" style="245"/>
    <col min="3592" max="3592" width="9.90625" style="245" customWidth="1"/>
    <col min="3593" max="3593" width="10.90625" style="245" customWidth="1"/>
    <col min="3594" max="3594" width="12.453125" style="245" customWidth="1"/>
    <col min="3595" max="3595" width="11.90625" style="245" customWidth="1"/>
    <col min="3596" max="3596" width="13.08984375" style="245" customWidth="1"/>
    <col min="3597" max="3597" width="11.453125" style="245" customWidth="1"/>
    <col min="3598" max="3598" width="11" style="245" customWidth="1"/>
    <col min="3599" max="3841" width="9.90625" style="245"/>
    <col min="3842" max="3842" width="14.453125" style="245" customWidth="1"/>
    <col min="3843" max="3843" width="10.6328125" style="245" customWidth="1"/>
    <col min="3844" max="3844" width="13.90625" style="245" customWidth="1"/>
    <col min="3845" max="3845" width="35.453125" style="245" customWidth="1"/>
    <col min="3846" max="3846" width="13.08984375" style="245" customWidth="1"/>
    <col min="3847" max="3847" width="9.90625" style="245"/>
    <col min="3848" max="3848" width="9.90625" style="245" customWidth="1"/>
    <col min="3849" max="3849" width="10.90625" style="245" customWidth="1"/>
    <col min="3850" max="3850" width="12.453125" style="245" customWidth="1"/>
    <col min="3851" max="3851" width="11.90625" style="245" customWidth="1"/>
    <col min="3852" max="3852" width="13.08984375" style="245" customWidth="1"/>
    <col min="3853" max="3853" width="11.453125" style="245" customWidth="1"/>
    <col min="3854" max="3854" width="11" style="245" customWidth="1"/>
    <col min="3855" max="4097" width="9.90625" style="245"/>
    <col min="4098" max="4098" width="14.453125" style="245" customWidth="1"/>
    <col min="4099" max="4099" width="10.6328125" style="245" customWidth="1"/>
    <col min="4100" max="4100" width="13.90625" style="245" customWidth="1"/>
    <col min="4101" max="4101" width="35.453125" style="245" customWidth="1"/>
    <col min="4102" max="4102" width="13.08984375" style="245" customWidth="1"/>
    <col min="4103" max="4103" width="9.90625" style="245"/>
    <col min="4104" max="4104" width="9.90625" style="245" customWidth="1"/>
    <col min="4105" max="4105" width="10.90625" style="245" customWidth="1"/>
    <col min="4106" max="4106" width="12.453125" style="245" customWidth="1"/>
    <col min="4107" max="4107" width="11.90625" style="245" customWidth="1"/>
    <col min="4108" max="4108" width="13.08984375" style="245" customWidth="1"/>
    <col min="4109" max="4109" width="11.453125" style="245" customWidth="1"/>
    <col min="4110" max="4110" width="11" style="245" customWidth="1"/>
    <col min="4111" max="4353" width="9.90625" style="245"/>
    <col min="4354" max="4354" width="14.453125" style="245" customWidth="1"/>
    <col min="4355" max="4355" width="10.6328125" style="245" customWidth="1"/>
    <col min="4356" max="4356" width="13.90625" style="245" customWidth="1"/>
    <col min="4357" max="4357" width="35.453125" style="245" customWidth="1"/>
    <col min="4358" max="4358" width="13.08984375" style="245" customWidth="1"/>
    <col min="4359" max="4359" width="9.90625" style="245"/>
    <col min="4360" max="4360" width="9.90625" style="245" customWidth="1"/>
    <col min="4361" max="4361" width="10.90625" style="245" customWidth="1"/>
    <col min="4362" max="4362" width="12.453125" style="245" customWidth="1"/>
    <col min="4363" max="4363" width="11.90625" style="245" customWidth="1"/>
    <col min="4364" max="4364" width="13.08984375" style="245" customWidth="1"/>
    <col min="4365" max="4365" width="11.453125" style="245" customWidth="1"/>
    <col min="4366" max="4366" width="11" style="245" customWidth="1"/>
    <col min="4367" max="4609" width="9.90625" style="245"/>
    <col min="4610" max="4610" width="14.453125" style="245" customWidth="1"/>
    <col min="4611" max="4611" width="10.6328125" style="245" customWidth="1"/>
    <col min="4612" max="4612" width="13.90625" style="245" customWidth="1"/>
    <col min="4613" max="4613" width="35.453125" style="245" customWidth="1"/>
    <col min="4614" max="4614" width="13.08984375" style="245" customWidth="1"/>
    <col min="4615" max="4615" width="9.90625" style="245"/>
    <col min="4616" max="4616" width="9.90625" style="245" customWidth="1"/>
    <col min="4617" max="4617" width="10.90625" style="245" customWidth="1"/>
    <col min="4618" max="4618" width="12.453125" style="245" customWidth="1"/>
    <col min="4619" max="4619" width="11.90625" style="245" customWidth="1"/>
    <col min="4620" max="4620" width="13.08984375" style="245" customWidth="1"/>
    <col min="4621" max="4621" width="11.453125" style="245" customWidth="1"/>
    <col min="4622" max="4622" width="11" style="245" customWidth="1"/>
    <col min="4623" max="4865" width="9.90625" style="245"/>
    <col min="4866" max="4866" width="14.453125" style="245" customWidth="1"/>
    <col min="4867" max="4867" width="10.6328125" style="245" customWidth="1"/>
    <col min="4868" max="4868" width="13.90625" style="245" customWidth="1"/>
    <col min="4869" max="4869" width="35.453125" style="245" customWidth="1"/>
    <col min="4870" max="4870" width="13.08984375" style="245" customWidth="1"/>
    <col min="4871" max="4871" width="9.90625" style="245"/>
    <col min="4872" max="4872" width="9.90625" style="245" customWidth="1"/>
    <col min="4873" max="4873" width="10.90625" style="245" customWidth="1"/>
    <col min="4874" max="4874" width="12.453125" style="245" customWidth="1"/>
    <col min="4875" max="4875" width="11.90625" style="245" customWidth="1"/>
    <col min="4876" max="4876" width="13.08984375" style="245" customWidth="1"/>
    <col min="4877" max="4877" width="11.453125" style="245" customWidth="1"/>
    <col min="4878" max="4878" width="11" style="245" customWidth="1"/>
    <col min="4879" max="5121" width="9.90625" style="245"/>
    <col min="5122" max="5122" width="14.453125" style="245" customWidth="1"/>
    <col min="5123" max="5123" width="10.6328125" style="245" customWidth="1"/>
    <col min="5124" max="5124" width="13.90625" style="245" customWidth="1"/>
    <col min="5125" max="5125" width="35.453125" style="245" customWidth="1"/>
    <col min="5126" max="5126" width="13.08984375" style="245" customWidth="1"/>
    <col min="5127" max="5127" width="9.90625" style="245"/>
    <col min="5128" max="5128" width="9.90625" style="245" customWidth="1"/>
    <col min="5129" max="5129" width="10.90625" style="245" customWidth="1"/>
    <col min="5130" max="5130" width="12.453125" style="245" customWidth="1"/>
    <col min="5131" max="5131" width="11.90625" style="245" customWidth="1"/>
    <col min="5132" max="5132" width="13.08984375" style="245" customWidth="1"/>
    <col min="5133" max="5133" width="11.453125" style="245" customWidth="1"/>
    <col min="5134" max="5134" width="11" style="245" customWidth="1"/>
    <col min="5135" max="5377" width="9.90625" style="245"/>
    <col min="5378" max="5378" width="14.453125" style="245" customWidth="1"/>
    <col min="5379" max="5379" width="10.6328125" style="245" customWidth="1"/>
    <col min="5380" max="5380" width="13.90625" style="245" customWidth="1"/>
    <col min="5381" max="5381" width="35.453125" style="245" customWidth="1"/>
    <col min="5382" max="5382" width="13.08984375" style="245" customWidth="1"/>
    <col min="5383" max="5383" width="9.90625" style="245"/>
    <col min="5384" max="5384" width="9.90625" style="245" customWidth="1"/>
    <col min="5385" max="5385" width="10.90625" style="245" customWidth="1"/>
    <col min="5386" max="5386" width="12.453125" style="245" customWidth="1"/>
    <col min="5387" max="5387" width="11.90625" style="245" customWidth="1"/>
    <col min="5388" max="5388" width="13.08984375" style="245" customWidth="1"/>
    <col min="5389" max="5389" width="11.453125" style="245" customWidth="1"/>
    <col min="5390" max="5390" width="11" style="245" customWidth="1"/>
    <col min="5391" max="5633" width="9.90625" style="245"/>
    <col min="5634" max="5634" width="14.453125" style="245" customWidth="1"/>
    <col min="5635" max="5635" width="10.6328125" style="245" customWidth="1"/>
    <col min="5636" max="5636" width="13.90625" style="245" customWidth="1"/>
    <col min="5637" max="5637" width="35.453125" style="245" customWidth="1"/>
    <col min="5638" max="5638" width="13.08984375" style="245" customWidth="1"/>
    <col min="5639" max="5639" width="9.90625" style="245"/>
    <col min="5640" max="5640" width="9.90625" style="245" customWidth="1"/>
    <col min="5641" max="5641" width="10.90625" style="245" customWidth="1"/>
    <col min="5642" max="5642" width="12.453125" style="245" customWidth="1"/>
    <col min="5643" max="5643" width="11.90625" style="245" customWidth="1"/>
    <col min="5644" max="5644" width="13.08984375" style="245" customWidth="1"/>
    <col min="5645" max="5645" width="11.453125" style="245" customWidth="1"/>
    <col min="5646" max="5646" width="11" style="245" customWidth="1"/>
    <col min="5647" max="5889" width="9.90625" style="245"/>
    <col min="5890" max="5890" width="14.453125" style="245" customWidth="1"/>
    <col min="5891" max="5891" width="10.6328125" style="245" customWidth="1"/>
    <col min="5892" max="5892" width="13.90625" style="245" customWidth="1"/>
    <col min="5893" max="5893" width="35.453125" style="245" customWidth="1"/>
    <col min="5894" max="5894" width="13.08984375" style="245" customWidth="1"/>
    <col min="5895" max="5895" width="9.90625" style="245"/>
    <col min="5896" max="5896" width="9.90625" style="245" customWidth="1"/>
    <col min="5897" max="5897" width="10.90625" style="245" customWidth="1"/>
    <col min="5898" max="5898" width="12.453125" style="245" customWidth="1"/>
    <col min="5899" max="5899" width="11.90625" style="245" customWidth="1"/>
    <col min="5900" max="5900" width="13.08984375" style="245" customWidth="1"/>
    <col min="5901" max="5901" width="11.453125" style="245" customWidth="1"/>
    <col min="5902" max="5902" width="11" style="245" customWidth="1"/>
    <col min="5903" max="6145" width="9.90625" style="245"/>
    <col min="6146" max="6146" width="14.453125" style="245" customWidth="1"/>
    <col min="6147" max="6147" width="10.6328125" style="245" customWidth="1"/>
    <col min="6148" max="6148" width="13.90625" style="245" customWidth="1"/>
    <col min="6149" max="6149" width="35.453125" style="245" customWidth="1"/>
    <col min="6150" max="6150" width="13.08984375" style="245" customWidth="1"/>
    <col min="6151" max="6151" width="9.90625" style="245"/>
    <col min="6152" max="6152" width="9.90625" style="245" customWidth="1"/>
    <col min="6153" max="6153" width="10.90625" style="245" customWidth="1"/>
    <col min="6154" max="6154" width="12.453125" style="245" customWidth="1"/>
    <col min="6155" max="6155" width="11.90625" style="245" customWidth="1"/>
    <col min="6156" max="6156" width="13.08984375" style="245" customWidth="1"/>
    <col min="6157" max="6157" width="11.453125" style="245" customWidth="1"/>
    <col min="6158" max="6158" width="11" style="245" customWidth="1"/>
    <col min="6159" max="6401" width="9.90625" style="245"/>
    <col min="6402" max="6402" width="14.453125" style="245" customWidth="1"/>
    <col min="6403" max="6403" width="10.6328125" style="245" customWidth="1"/>
    <col min="6404" max="6404" width="13.90625" style="245" customWidth="1"/>
    <col min="6405" max="6405" width="35.453125" style="245" customWidth="1"/>
    <col min="6406" max="6406" width="13.08984375" style="245" customWidth="1"/>
    <col min="6407" max="6407" width="9.90625" style="245"/>
    <col min="6408" max="6408" width="9.90625" style="245" customWidth="1"/>
    <col min="6409" max="6409" width="10.90625" style="245" customWidth="1"/>
    <col min="6410" max="6410" width="12.453125" style="245" customWidth="1"/>
    <col min="6411" max="6411" width="11.90625" style="245" customWidth="1"/>
    <col min="6412" max="6412" width="13.08984375" style="245" customWidth="1"/>
    <col min="6413" max="6413" width="11.453125" style="245" customWidth="1"/>
    <col min="6414" max="6414" width="11" style="245" customWidth="1"/>
    <col min="6415" max="6657" width="9.90625" style="245"/>
    <col min="6658" max="6658" width="14.453125" style="245" customWidth="1"/>
    <col min="6659" max="6659" width="10.6328125" style="245" customWidth="1"/>
    <col min="6660" max="6660" width="13.90625" style="245" customWidth="1"/>
    <col min="6661" max="6661" width="35.453125" style="245" customWidth="1"/>
    <col min="6662" max="6662" width="13.08984375" style="245" customWidth="1"/>
    <col min="6663" max="6663" width="9.90625" style="245"/>
    <col min="6664" max="6664" width="9.90625" style="245" customWidth="1"/>
    <col min="6665" max="6665" width="10.90625" style="245" customWidth="1"/>
    <col min="6666" max="6666" width="12.453125" style="245" customWidth="1"/>
    <col min="6667" max="6667" width="11.90625" style="245" customWidth="1"/>
    <col min="6668" max="6668" width="13.08984375" style="245" customWidth="1"/>
    <col min="6669" max="6669" width="11.453125" style="245" customWidth="1"/>
    <col min="6670" max="6670" width="11" style="245" customWidth="1"/>
    <col min="6671" max="6913" width="9.90625" style="245"/>
    <col min="6914" max="6914" width="14.453125" style="245" customWidth="1"/>
    <col min="6915" max="6915" width="10.6328125" style="245" customWidth="1"/>
    <col min="6916" max="6916" width="13.90625" style="245" customWidth="1"/>
    <col min="6917" max="6917" width="35.453125" style="245" customWidth="1"/>
    <col min="6918" max="6918" width="13.08984375" style="245" customWidth="1"/>
    <col min="6919" max="6919" width="9.90625" style="245"/>
    <col min="6920" max="6920" width="9.90625" style="245" customWidth="1"/>
    <col min="6921" max="6921" width="10.90625" style="245" customWidth="1"/>
    <col min="6922" max="6922" width="12.453125" style="245" customWidth="1"/>
    <col min="6923" max="6923" width="11.90625" style="245" customWidth="1"/>
    <col min="6924" max="6924" width="13.08984375" style="245" customWidth="1"/>
    <col min="6925" max="6925" width="11.453125" style="245" customWidth="1"/>
    <col min="6926" max="6926" width="11" style="245" customWidth="1"/>
    <col min="6927" max="7169" width="9.90625" style="245"/>
    <col min="7170" max="7170" width="14.453125" style="245" customWidth="1"/>
    <col min="7171" max="7171" width="10.6328125" style="245" customWidth="1"/>
    <col min="7172" max="7172" width="13.90625" style="245" customWidth="1"/>
    <col min="7173" max="7173" width="35.453125" style="245" customWidth="1"/>
    <col min="7174" max="7174" width="13.08984375" style="245" customWidth="1"/>
    <col min="7175" max="7175" width="9.90625" style="245"/>
    <col min="7176" max="7176" width="9.90625" style="245" customWidth="1"/>
    <col min="7177" max="7177" width="10.90625" style="245" customWidth="1"/>
    <col min="7178" max="7178" width="12.453125" style="245" customWidth="1"/>
    <col min="7179" max="7179" width="11.90625" style="245" customWidth="1"/>
    <col min="7180" max="7180" width="13.08984375" style="245" customWidth="1"/>
    <col min="7181" max="7181" width="11.453125" style="245" customWidth="1"/>
    <col min="7182" max="7182" width="11" style="245" customWidth="1"/>
    <col min="7183" max="7425" width="9.90625" style="245"/>
    <col min="7426" max="7426" width="14.453125" style="245" customWidth="1"/>
    <col min="7427" max="7427" width="10.6328125" style="245" customWidth="1"/>
    <col min="7428" max="7428" width="13.90625" style="245" customWidth="1"/>
    <col min="7429" max="7429" width="35.453125" style="245" customWidth="1"/>
    <col min="7430" max="7430" width="13.08984375" style="245" customWidth="1"/>
    <col min="7431" max="7431" width="9.90625" style="245"/>
    <col min="7432" max="7432" width="9.90625" style="245" customWidth="1"/>
    <col min="7433" max="7433" width="10.90625" style="245" customWidth="1"/>
    <col min="7434" max="7434" width="12.453125" style="245" customWidth="1"/>
    <col min="7435" max="7435" width="11.90625" style="245" customWidth="1"/>
    <col min="7436" max="7436" width="13.08984375" style="245" customWidth="1"/>
    <col min="7437" max="7437" width="11.453125" style="245" customWidth="1"/>
    <col min="7438" max="7438" width="11" style="245" customWidth="1"/>
    <col min="7439" max="7681" width="9.90625" style="245"/>
    <col min="7682" max="7682" width="14.453125" style="245" customWidth="1"/>
    <col min="7683" max="7683" width="10.6328125" style="245" customWidth="1"/>
    <col min="7684" max="7684" width="13.90625" style="245" customWidth="1"/>
    <col min="7685" max="7685" width="35.453125" style="245" customWidth="1"/>
    <col min="7686" max="7686" width="13.08984375" style="245" customWidth="1"/>
    <col min="7687" max="7687" width="9.90625" style="245"/>
    <col min="7688" max="7688" width="9.90625" style="245" customWidth="1"/>
    <col min="7689" max="7689" width="10.90625" style="245" customWidth="1"/>
    <col min="7690" max="7690" width="12.453125" style="245" customWidth="1"/>
    <col min="7691" max="7691" width="11.90625" style="245" customWidth="1"/>
    <col min="7692" max="7692" width="13.08984375" style="245" customWidth="1"/>
    <col min="7693" max="7693" width="11.453125" style="245" customWidth="1"/>
    <col min="7694" max="7694" width="11" style="245" customWidth="1"/>
    <col min="7695" max="7937" width="9.90625" style="245"/>
    <col min="7938" max="7938" width="14.453125" style="245" customWidth="1"/>
    <col min="7939" max="7939" width="10.6328125" style="245" customWidth="1"/>
    <col min="7940" max="7940" width="13.90625" style="245" customWidth="1"/>
    <col min="7941" max="7941" width="35.453125" style="245" customWidth="1"/>
    <col min="7942" max="7942" width="13.08984375" style="245" customWidth="1"/>
    <col min="7943" max="7943" width="9.90625" style="245"/>
    <col min="7944" max="7944" width="9.90625" style="245" customWidth="1"/>
    <col min="7945" max="7945" width="10.90625" style="245" customWidth="1"/>
    <col min="7946" max="7946" width="12.453125" style="245" customWidth="1"/>
    <col min="7947" max="7947" width="11.90625" style="245" customWidth="1"/>
    <col min="7948" max="7948" width="13.08984375" style="245" customWidth="1"/>
    <col min="7949" max="7949" width="11.453125" style="245" customWidth="1"/>
    <col min="7950" max="7950" width="11" style="245" customWidth="1"/>
    <col min="7951" max="8193" width="9.90625" style="245"/>
    <col min="8194" max="8194" width="14.453125" style="245" customWidth="1"/>
    <col min="8195" max="8195" width="10.6328125" style="245" customWidth="1"/>
    <col min="8196" max="8196" width="13.90625" style="245" customWidth="1"/>
    <col min="8197" max="8197" width="35.453125" style="245" customWidth="1"/>
    <col min="8198" max="8198" width="13.08984375" style="245" customWidth="1"/>
    <col min="8199" max="8199" width="9.90625" style="245"/>
    <col min="8200" max="8200" width="9.90625" style="245" customWidth="1"/>
    <col min="8201" max="8201" width="10.90625" style="245" customWidth="1"/>
    <col min="8202" max="8202" width="12.453125" style="245" customWidth="1"/>
    <col min="8203" max="8203" width="11.90625" style="245" customWidth="1"/>
    <col min="8204" max="8204" width="13.08984375" style="245" customWidth="1"/>
    <col min="8205" max="8205" width="11.453125" style="245" customWidth="1"/>
    <col min="8206" max="8206" width="11" style="245" customWidth="1"/>
    <col min="8207" max="8449" width="9.90625" style="245"/>
    <col min="8450" max="8450" width="14.453125" style="245" customWidth="1"/>
    <col min="8451" max="8451" width="10.6328125" style="245" customWidth="1"/>
    <col min="8452" max="8452" width="13.90625" style="245" customWidth="1"/>
    <col min="8453" max="8453" width="35.453125" style="245" customWidth="1"/>
    <col min="8454" max="8454" width="13.08984375" style="245" customWidth="1"/>
    <col min="8455" max="8455" width="9.90625" style="245"/>
    <col min="8456" max="8456" width="9.90625" style="245" customWidth="1"/>
    <col min="8457" max="8457" width="10.90625" style="245" customWidth="1"/>
    <col min="8458" max="8458" width="12.453125" style="245" customWidth="1"/>
    <col min="8459" max="8459" width="11.90625" style="245" customWidth="1"/>
    <col min="8460" max="8460" width="13.08984375" style="245" customWidth="1"/>
    <col min="8461" max="8461" width="11.453125" style="245" customWidth="1"/>
    <col min="8462" max="8462" width="11" style="245" customWidth="1"/>
    <col min="8463" max="8705" width="9.90625" style="245"/>
    <col min="8706" max="8706" width="14.453125" style="245" customWidth="1"/>
    <col min="8707" max="8707" width="10.6328125" style="245" customWidth="1"/>
    <col min="8708" max="8708" width="13.90625" style="245" customWidth="1"/>
    <col min="8709" max="8709" width="35.453125" style="245" customWidth="1"/>
    <col min="8710" max="8710" width="13.08984375" style="245" customWidth="1"/>
    <col min="8711" max="8711" width="9.90625" style="245"/>
    <col min="8712" max="8712" width="9.90625" style="245" customWidth="1"/>
    <col min="8713" max="8713" width="10.90625" style="245" customWidth="1"/>
    <col min="8714" max="8714" width="12.453125" style="245" customWidth="1"/>
    <col min="8715" max="8715" width="11.90625" style="245" customWidth="1"/>
    <col min="8716" max="8716" width="13.08984375" style="245" customWidth="1"/>
    <col min="8717" max="8717" width="11.453125" style="245" customWidth="1"/>
    <col min="8718" max="8718" width="11" style="245" customWidth="1"/>
    <col min="8719" max="8961" width="9.90625" style="245"/>
    <col min="8962" max="8962" width="14.453125" style="245" customWidth="1"/>
    <col min="8963" max="8963" width="10.6328125" style="245" customWidth="1"/>
    <col min="8964" max="8964" width="13.90625" style="245" customWidth="1"/>
    <col min="8965" max="8965" width="35.453125" style="245" customWidth="1"/>
    <col min="8966" max="8966" width="13.08984375" style="245" customWidth="1"/>
    <col min="8967" max="8967" width="9.90625" style="245"/>
    <col min="8968" max="8968" width="9.90625" style="245" customWidth="1"/>
    <col min="8969" max="8969" width="10.90625" style="245" customWidth="1"/>
    <col min="8970" max="8970" width="12.453125" style="245" customWidth="1"/>
    <col min="8971" max="8971" width="11.90625" style="245" customWidth="1"/>
    <col min="8972" max="8972" width="13.08984375" style="245" customWidth="1"/>
    <col min="8973" max="8973" width="11.453125" style="245" customWidth="1"/>
    <col min="8974" max="8974" width="11" style="245" customWidth="1"/>
    <col min="8975" max="9217" width="9.90625" style="245"/>
    <col min="9218" max="9218" width="14.453125" style="245" customWidth="1"/>
    <col min="9219" max="9219" width="10.6328125" style="245" customWidth="1"/>
    <col min="9220" max="9220" width="13.90625" style="245" customWidth="1"/>
    <col min="9221" max="9221" width="35.453125" style="245" customWidth="1"/>
    <col min="9222" max="9222" width="13.08984375" style="245" customWidth="1"/>
    <col min="9223" max="9223" width="9.90625" style="245"/>
    <col min="9224" max="9224" width="9.90625" style="245" customWidth="1"/>
    <col min="9225" max="9225" width="10.90625" style="245" customWidth="1"/>
    <col min="9226" max="9226" width="12.453125" style="245" customWidth="1"/>
    <col min="9227" max="9227" width="11.90625" style="245" customWidth="1"/>
    <col min="9228" max="9228" width="13.08984375" style="245" customWidth="1"/>
    <col min="9229" max="9229" width="11.453125" style="245" customWidth="1"/>
    <col min="9230" max="9230" width="11" style="245" customWidth="1"/>
    <col min="9231" max="9473" width="9.90625" style="245"/>
    <col min="9474" max="9474" width="14.453125" style="245" customWidth="1"/>
    <col min="9475" max="9475" width="10.6328125" style="245" customWidth="1"/>
    <col min="9476" max="9476" width="13.90625" style="245" customWidth="1"/>
    <col min="9477" max="9477" width="35.453125" style="245" customWidth="1"/>
    <col min="9478" max="9478" width="13.08984375" style="245" customWidth="1"/>
    <col min="9479" max="9479" width="9.90625" style="245"/>
    <col min="9480" max="9480" width="9.90625" style="245" customWidth="1"/>
    <col min="9481" max="9481" width="10.90625" style="245" customWidth="1"/>
    <col min="9482" max="9482" width="12.453125" style="245" customWidth="1"/>
    <col min="9483" max="9483" width="11.90625" style="245" customWidth="1"/>
    <col min="9484" max="9484" width="13.08984375" style="245" customWidth="1"/>
    <col min="9485" max="9485" width="11.453125" style="245" customWidth="1"/>
    <col min="9486" max="9486" width="11" style="245" customWidth="1"/>
    <col min="9487" max="9729" width="9.90625" style="245"/>
    <col min="9730" max="9730" width="14.453125" style="245" customWidth="1"/>
    <col min="9731" max="9731" width="10.6328125" style="245" customWidth="1"/>
    <col min="9732" max="9732" width="13.90625" style="245" customWidth="1"/>
    <col min="9733" max="9733" width="35.453125" style="245" customWidth="1"/>
    <col min="9734" max="9734" width="13.08984375" style="245" customWidth="1"/>
    <col min="9735" max="9735" width="9.90625" style="245"/>
    <col min="9736" max="9736" width="9.90625" style="245" customWidth="1"/>
    <col min="9737" max="9737" width="10.90625" style="245" customWidth="1"/>
    <col min="9738" max="9738" width="12.453125" style="245" customWidth="1"/>
    <col min="9739" max="9739" width="11.90625" style="245" customWidth="1"/>
    <col min="9740" max="9740" width="13.08984375" style="245" customWidth="1"/>
    <col min="9741" max="9741" width="11.453125" style="245" customWidth="1"/>
    <col min="9742" max="9742" width="11" style="245" customWidth="1"/>
    <col min="9743" max="9985" width="9.90625" style="245"/>
    <col min="9986" max="9986" width="14.453125" style="245" customWidth="1"/>
    <col min="9987" max="9987" width="10.6328125" style="245" customWidth="1"/>
    <col min="9988" max="9988" width="13.90625" style="245" customWidth="1"/>
    <col min="9989" max="9989" width="35.453125" style="245" customWidth="1"/>
    <col min="9990" max="9990" width="13.08984375" style="245" customWidth="1"/>
    <col min="9991" max="9991" width="9.90625" style="245"/>
    <col min="9992" max="9992" width="9.90625" style="245" customWidth="1"/>
    <col min="9993" max="9993" width="10.90625" style="245" customWidth="1"/>
    <col min="9994" max="9994" width="12.453125" style="245" customWidth="1"/>
    <col min="9995" max="9995" width="11.90625" style="245" customWidth="1"/>
    <col min="9996" max="9996" width="13.08984375" style="245" customWidth="1"/>
    <col min="9997" max="9997" width="11.453125" style="245" customWidth="1"/>
    <col min="9998" max="9998" width="11" style="245" customWidth="1"/>
    <col min="9999" max="10241" width="9.90625" style="245"/>
    <col min="10242" max="10242" width="14.453125" style="245" customWidth="1"/>
    <col min="10243" max="10243" width="10.6328125" style="245" customWidth="1"/>
    <col min="10244" max="10244" width="13.90625" style="245" customWidth="1"/>
    <col min="10245" max="10245" width="35.453125" style="245" customWidth="1"/>
    <col min="10246" max="10246" width="13.08984375" style="245" customWidth="1"/>
    <col min="10247" max="10247" width="9.90625" style="245"/>
    <col min="10248" max="10248" width="9.90625" style="245" customWidth="1"/>
    <col min="10249" max="10249" width="10.90625" style="245" customWidth="1"/>
    <col min="10250" max="10250" width="12.453125" style="245" customWidth="1"/>
    <col min="10251" max="10251" width="11.90625" style="245" customWidth="1"/>
    <col min="10252" max="10252" width="13.08984375" style="245" customWidth="1"/>
    <col min="10253" max="10253" width="11.453125" style="245" customWidth="1"/>
    <col min="10254" max="10254" width="11" style="245" customWidth="1"/>
    <col min="10255" max="10497" width="9.90625" style="245"/>
    <col min="10498" max="10498" width="14.453125" style="245" customWidth="1"/>
    <col min="10499" max="10499" width="10.6328125" style="245" customWidth="1"/>
    <col min="10500" max="10500" width="13.90625" style="245" customWidth="1"/>
    <col min="10501" max="10501" width="35.453125" style="245" customWidth="1"/>
    <col min="10502" max="10502" width="13.08984375" style="245" customWidth="1"/>
    <col min="10503" max="10503" width="9.90625" style="245"/>
    <col min="10504" max="10504" width="9.90625" style="245" customWidth="1"/>
    <col min="10505" max="10505" width="10.90625" style="245" customWidth="1"/>
    <col min="10506" max="10506" width="12.453125" style="245" customWidth="1"/>
    <col min="10507" max="10507" width="11.90625" style="245" customWidth="1"/>
    <col min="10508" max="10508" width="13.08984375" style="245" customWidth="1"/>
    <col min="10509" max="10509" width="11.453125" style="245" customWidth="1"/>
    <col min="10510" max="10510" width="11" style="245" customWidth="1"/>
    <col min="10511" max="10753" width="9.90625" style="245"/>
    <col min="10754" max="10754" width="14.453125" style="245" customWidth="1"/>
    <col min="10755" max="10755" width="10.6328125" style="245" customWidth="1"/>
    <col min="10756" max="10756" width="13.90625" style="245" customWidth="1"/>
    <col min="10757" max="10757" width="35.453125" style="245" customWidth="1"/>
    <col min="10758" max="10758" width="13.08984375" style="245" customWidth="1"/>
    <col min="10759" max="10759" width="9.90625" style="245"/>
    <col min="10760" max="10760" width="9.90625" style="245" customWidth="1"/>
    <col min="10761" max="10761" width="10.90625" style="245" customWidth="1"/>
    <col min="10762" max="10762" width="12.453125" style="245" customWidth="1"/>
    <col min="10763" max="10763" width="11.90625" style="245" customWidth="1"/>
    <col min="10764" max="10764" width="13.08984375" style="245" customWidth="1"/>
    <col min="10765" max="10765" width="11.453125" style="245" customWidth="1"/>
    <col min="10766" max="10766" width="11" style="245" customWidth="1"/>
    <col min="10767" max="11009" width="9.90625" style="245"/>
    <col min="11010" max="11010" width="14.453125" style="245" customWidth="1"/>
    <col min="11011" max="11011" width="10.6328125" style="245" customWidth="1"/>
    <col min="11012" max="11012" width="13.90625" style="245" customWidth="1"/>
    <col min="11013" max="11013" width="35.453125" style="245" customWidth="1"/>
    <col min="11014" max="11014" width="13.08984375" style="245" customWidth="1"/>
    <col min="11015" max="11015" width="9.90625" style="245"/>
    <col min="11016" max="11016" width="9.90625" style="245" customWidth="1"/>
    <col min="11017" max="11017" width="10.90625" style="245" customWidth="1"/>
    <col min="11018" max="11018" width="12.453125" style="245" customWidth="1"/>
    <col min="11019" max="11019" width="11.90625" style="245" customWidth="1"/>
    <col min="11020" max="11020" width="13.08984375" style="245" customWidth="1"/>
    <col min="11021" max="11021" width="11.453125" style="245" customWidth="1"/>
    <col min="11022" max="11022" width="11" style="245" customWidth="1"/>
    <col min="11023" max="11265" width="9.90625" style="245"/>
    <col min="11266" max="11266" width="14.453125" style="245" customWidth="1"/>
    <col min="11267" max="11267" width="10.6328125" style="245" customWidth="1"/>
    <col min="11268" max="11268" width="13.90625" style="245" customWidth="1"/>
    <col min="11269" max="11269" width="35.453125" style="245" customWidth="1"/>
    <col min="11270" max="11270" width="13.08984375" style="245" customWidth="1"/>
    <col min="11271" max="11271" width="9.90625" style="245"/>
    <col min="11272" max="11272" width="9.90625" style="245" customWidth="1"/>
    <col min="11273" max="11273" width="10.90625" style="245" customWidth="1"/>
    <col min="11274" max="11274" width="12.453125" style="245" customWidth="1"/>
    <col min="11275" max="11275" width="11.90625" style="245" customWidth="1"/>
    <col min="11276" max="11276" width="13.08984375" style="245" customWidth="1"/>
    <col min="11277" max="11277" width="11.453125" style="245" customWidth="1"/>
    <col min="11278" max="11278" width="11" style="245" customWidth="1"/>
    <col min="11279" max="11521" width="9.90625" style="245"/>
    <col min="11522" max="11522" width="14.453125" style="245" customWidth="1"/>
    <col min="11523" max="11523" width="10.6328125" style="245" customWidth="1"/>
    <col min="11524" max="11524" width="13.90625" style="245" customWidth="1"/>
    <col min="11525" max="11525" width="35.453125" style="245" customWidth="1"/>
    <col min="11526" max="11526" width="13.08984375" style="245" customWidth="1"/>
    <col min="11527" max="11527" width="9.90625" style="245"/>
    <col min="11528" max="11528" width="9.90625" style="245" customWidth="1"/>
    <col min="11529" max="11529" width="10.90625" style="245" customWidth="1"/>
    <col min="11530" max="11530" width="12.453125" style="245" customWidth="1"/>
    <col min="11531" max="11531" width="11.90625" style="245" customWidth="1"/>
    <col min="11532" max="11532" width="13.08984375" style="245" customWidth="1"/>
    <col min="11533" max="11533" width="11.453125" style="245" customWidth="1"/>
    <col min="11534" max="11534" width="11" style="245" customWidth="1"/>
    <col min="11535" max="11777" width="9.90625" style="245"/>
    <col min="11778" max="11778" width="14.453125" style="245" customWidth="1"/>
    <col min="11779" max="11779" width="10.6328125" style="245" customWidth="1"/>
    <col min="11780" max="11780" width="13.90625" style="245" customWidth="1"/>
    <col min="11781" max="11781" width="35.453125" style="245" customWidth="1"/>
    <col min="11782" max="11782" width="13.08984375" style="245" customWidth="1"/>
    <col min="11783" max="11783" width="9.90625" style="245"/>
    <col min="11784" max="11784" width="9.90625" style="245" customWidth="1"/>
    <col min="11785" max="11785" width="10.90625" style="245" customWidth="1"/>
    <col min="11786" max="11786" width="12.453125" style="245" customWidth="1"/>
    <col min="11787" max="11787" width="11.90625" style="245" customWidth="1"/>
    <col min="11788" max="11788" width="13.08984375" style="245" customWidth="1"/>
    <col min="11789" max="11789" width="11.453125" style="245" customWidth="1"/>
    <col min="11790" max="11790" width="11" style="245" customWidth="1"/>
    <col min="11791" max="12033" width="9.90625" style="245"/>
    <col min="12034" max="12034" width="14.453125" style="245" customWidth="1"/>
    <col min="12035" max="12035" width="10.6328125" style="245" customWidth="1"/>
    <col min="12036" max="12036" width="13.90625" style="245" customWidth="1"/>
    <col min="12037" max="12037" width="35.453125" style="245" customWidth="1"/>
    <col min="12038" max="12038" width="13.08984375" style="245" customWidth="1"/>
    <col min="12039" max="12039" width="9.90625" style="245"/>
    <col min="12040" max="12040" width="9.90625" style="245" customWidth="1"/>
    <col min="12041" max="12041" width="10.90625" style="245" customWidth="1"/>
    <col min="12042" max="12042" width="12.453125" style="245" customWidth="1"/>
    <col min="12043" max="12043" width="11.90625" style="245" customWidth="1"/>
    <col min="12044" max="12044" width="13.08984375" style="245" customWidth="1"/>
    <col min="12045" max="12045" width="11.453125" style="245" customWidth="1"/>
    <col min="12046" max="12046" width="11" style="245" customWidth="1"/>
    <col min="12047" max="12289" width="9.90625" style="245"/>
    <col min="12290" max="12290" width="14.453125" style="245" customWidth="1"/>
    <col min="12291" max="12291" width="10.6328125" style="245" customWidth="1"/>
    <col min="12292" max="12292" width="13.90625" style="245" customWidth="1"/>
    <col min="12293" max="12293" width="35.453125" style="245" customWidth="1"/>
    <col min="12294" max="12294" width="13.08984375" style="245" customWidth="1"/>
    <col min="12295" max="12295" width="9.90625" style="245"/>
    <col min="12296" max="12296" width="9.90625" style="245" customWidth="1"/>
    <col min="12297" max="12297" width="10.90625" style="245" customWidth="1"/>
    <col min="12298" max="12298" width="12.453125" style="245" customWidth="1"/>
    <col min="12299" max="12299" width="11.90625" style="245" customWidth="1"/>
    <col min="12300" max="12300" width="13.08984375" style="245" customWidth="1"/>
    <col min="12301" max="12301" width="11.453125" style="245" customWidth="1"/>
    <col min="12302" max="12302" width="11" style="245" customWidth="1"/>
    <col min="12303" max="12545" width="9.90625" style="245"/>
    <col min="12546" max="12546" width="14.453125" style="245" customWidth="1"/>
    <col min="12547" max="12547" width="10.6328125" style="245" customWidth="1"/>
    <col min="12548" max="12548" width="13.90625" style="245" customWidth="1"/>
    <col min="12549" max="12549" width="35.453125" style="245" customWidth="1"/>
    <col min="12550" max="12550" width="13.08984375" style="245" customWidth="1"/>
    <col min="12551" max="12551" width="9.90625" style="245"/>
    <col min="12552" max="12552" width="9.90625" style="245" customWidth="1"/>
    <col min="12553" max="12553" width="10.90625" style="245" customWidth="1"/>
    <col min="12554" max="12554" width="12.453125" style="245" customWidth="1"/>
    <col min="12555" max="12555" width="11.90625" style="245" customWidth="1"/>
    <col min="12556" max="12556" width="13.08984375" style="245" customWidth="1"/>
    <col min="12557" max="12557" width="11.453125" style="245" customWidth="1"/>
    <col min="12558" max="12558" width="11" style="245" customWidth="1"/>
    <col min="12559" max="12801" width="9.90625" style="245"/>
    <col min="12802" max="12802" width="14.453125" style="245" customWidth="1"/>
    <col min="12803" max="12803" width="10.6328125" style="245" customWidth="1"/>
    <col min="12804" max="12804" width="13.90625" style="245" customWidth="1"/>
    <col min="12805" max="12805" width="35.453125" style="245" customWidth="1"/>
    <col min="12806" max="12806" width="13.08984375" style="245" customWidth="1"/>
    <col min="12807" max="12807" width="9.90625" style="245"/>
    <col min="12808" max="12808" width="9.90625" style="245" customWidth="1"/>
    <col min="12809" max="12809" width="10.90625" style="245" customWidth="1"/>
    <col min="12810" max="12810" width="12.453125" style="245" customWidth="1"/>
    <col min="12811" max="12811" width="11.90625" style="245" customWidth="1"/>
    <col min="12812" max="12812" width="13.08984375" style="245" customWidth="1"/>
    <col min="12813" max="12813" width="11.453125" style="245" customWidth="1"/>
    <col min="12814" max="12814" width="11" style="245" customWidth="1"/>
    <col min="12815" max="13057" width="9.90625" style="245"/>
    <col min="13058" max="13058" width="14.453125" style="245" customWidth="1"/>
    <col min="13059" max="13059" width="10.6328125" style="245" customWidth="1"/>
    <col min="13060" max="13060" width="13.90625" style="245" customWidth="1"/>
    <col min="13061" max="13061" width="35.453125" style="245" customWidth="1"/>
    <col min="13062" max="13062" width="13.08984375" style="245" customWidth="1"/>
    <col min="13063" max="13063" width="9.90625" style="245"/>
    <col min="13064" max="13064" width="9.90625" style="245" customWidth="1"/>
    <col min="13065" max="13065" width="10.90625" style="245" customWidth="1"/>
    <col min="13066" max="13066" width="12.453125" style="245" customWidth="1"/>
    <col min="13067" max="13067" width="11.90625" style="245" customWidth="1"/>
    <col min="13068" max="13068" width="13.08984375" style="245" customWidth="1"/>
    <col min="13069" max="13069" width="11.453125" style="245" customWidth="1"/>
    <col min="13070" max="13070" width="11" style="245" customWidth="1"/>
    <col min="13071" max="13313" width="9.90625" style="245"/>
    <col min="13314" max="13314" width="14.453125" style="245" customWidth="1"/>
    <col min="13315" max="13315" width="10.6328125" style="245" customWidth="1"/>
    <col min="13316" max="13316" width="13.90625" style="245" customWidth="1"/>
    <col min="13317" max="13317" width="35.453125" style="245" customWidth="1"/>
    <col min="13318" max="13318" width="13.08984375" style="245" customWidth="1"/>
    <col min="13319" max="13319" width="9.90625" style="245"/>
    <col min="13320" max="13320" width="9.90625" style="245" customWidth="1"/>
    <col min="13321" max="13321" width="10.90625" style="245" customWidth="1"/>
    <col min="13322" max="13322" width="12.453125" style="245" customWidth="1"/>
    <col min="13323" max="13323" width="11.90625" style="245" customWidth="1"/>
    <col min="13324" max="13324" width="13.08984375" style="245" customWidth="1"/>
    <col min="13325" max="13325" width="11.453125" style="245" customWidth="1"/>
    <col min="13326" max="13326" width="11" style="245" customWidth="1"/>
    <col min="13327" max="13569" width="9.90625" style="245"/>
    <col min="13570" max="13570" width="14.453125" style="245" customWidth="1"/>
    <col min="13571" max="13571" width="10.6328125" style="245" customWidth="1"/>
    <col min="13572" max="13572" width="13.90625" style="245" customWidth="1"/>
    <col min="13573" max="13573" width="35.453125" style="245" customWidth="1"/>
    <col min="13574" max="13574" width="13.08984375" style="245" customWidth="1"/>
    <col min="13575" max="13575" width="9.90625" style="245"/>
    <col min="13576" max="13576" width="9.90625" style="245" customWidth="1"/>
    <col min="13577" max="13577" width="10.90625" style="245" customWidth="1"/>
    <col min="13578" max="13578" width="12.453125" style="245" customWidth="1"/>
    <col min="13579" max="13579" width="11.90625" style="245" customWidth="1"/>
    <col min="13580" max="13580" width="13.08984375" style="245" customWidth="1"/>
    <col min="13581" max="13581" width="11.453125" style="245" customWidth="1"/>
    <col min="13582" max="13582" width="11" style="245" customWidth="1"/>
    <col min="13583" max="13825" width="9.90625" style="245"/>
    <col min="13826" max="13826" width="14.453125" style="245" customWidth="1"/>
    <col min="13827" max="13827" width="10.6328125" style="245" customWidth="1"/>
    <col min="13828" max="13828" width="13.90625" style="245" customWidth="1"/>
    <col min="13829" max="13829" width="35.453125" style="245" customWidth="1"/>
    <col min="13830" max="13830" width="13.08984375" style="245" customWidth="1"/>
    <col min="13831" max="13831" width="9.90625" style="245"/>
    <col min="13832" max="13832" width="9.90625" style="245" customWidth="1"/>
    <col min="13833" max="13833" width="10.90625" style="245" customWidth="1"/>
    <col min="13834" max="13834" width="12.453125" style="245" customWidth="1"/>
    <col min="13835" max="13835" width="11.90625" style="245" customWidth="1"/>
    <col min="13836" max="13836" width="13.08984375" style="245" customWidth="1"/>
    <col min="13837" max="13837" width="11.453125" style="245" customWidth="1"/>
    <col min="13838" max="13838" width="11" style="245" customWidth="1"/>
    <col min="13839" max="14081" width="9.90625" style="245"/>
    <col min="14082" max="14082" width="14.453125" style="245" customWidth="1"/>
    <col min="14083" max="14083" width="10.6328125" style="245" customWidth="1"/>
    <col min="14084" max="14084" width="13.90625" style="245" customWidth="1"/>
    <col min="14085" max="14085" width="35.453125" style="245" customWidth="1"/>
    <col min="14086" max="14086" width="13.08984375" style="245" customWidth="1"/>
    <col min="14087" max="14087" width="9.90625" style="245"/>
    <col min="14088" max="14088" width="9.90625" style="245" customWidth="1"/>
    <col min="14089" max="14089" width="10.90625" style="245" customWidth="1"/>
    <col min="14090" max="14090" width="12.453125" style="245" customWidth="1"/>
    <col min="14091" max="14091" width="11.90625" style="245" customWidth="1"/>
    <col min="14092" max="14092" width="13.08984375" style="245" customWidth="1"/>
    <col min="14093" max="14093" width="11.453125" style="245" customWidth="1"/>
    <col min="14094" max="14094" width="11" style="245" customWidth="1"/>
    <col min="14095" max="14337" width="9.90625" style="245"/>
    <col min="14338" max="14338" width="14.453125" style="245" customWidth="1"/>
    <col min="14339" max="14339" width="10.6328125" style="245" customWidth="1"/>
    <col min="14340" max="14340" width="13.90625" style="245" customWidth="1"/>
    <col min="14341" max="14341" width="35.453125" style="245" customWidth="1"/>
    <col min="14342" max="14342" width="13.08984375" style="245" customWidth="1"/>
    <col min="14343" max="14343" width="9.90625" style="245"/>
    <col min="14344" max="14344" width="9.90625" style="245" customWidth="1"/>
    <col min="14345" max="14345" width="10.90625" style="245" customWidth="1"/>
    <col min="14346" max="14346" width="12.453125" style="245" customWidth="1"/>
    <col min="14347" max="14347" width="11.90625" style="245" customWidth="1"/>
    <col min="14348" max="14348" width="13.08984375" style="245" customWidth="1"/>
    <col min="14349" max="14349" width="11.453125" style="245" customWidth="1"/>
    <col min="14350" max="14350" width="11" style="245" customWidth="1"/>
    <col min="14351" max="14593" width="9.90625" style="245"/>
    <col min="14594" max="14594" width="14.453125" style="245" customWidth="1"/>
    <col min="14595" max="14595" width="10.6328125" style="245" customWidth="1"/>
    <col min="14596" max="14596" width="13.90625" style="245" customWidth="1"/>
    <col min="14597" max="14597" width="35.453125" style="245" customWidth="1"/>
    <col min="14598" max="14598" width="13.08984375" style="245" customWidth="1"/>
    <col min="14599" max="14599" width="9.90625" style="245"/>
    <col min="14600" max="14600" width="9.90625" style="245" customWidth="1"/>
    <col min="14601" max="14601" width="10.90625" style="245" customWidth="1"/>
    <col min="14602" max="14602" width="12.453125" style="245" customWidth="1"/>
    <col min="14603" max="14603" width="11.90625" style="245" customWidth="1"/>
    <col min="14604" max="14604" width="13.08984375" style="245" customWidth="1"/>
    <col min="14605" max="14605" width="11.453125" style="245" customWidth="1"/>
    <col min="14606" max="14606" width="11" style="245" customWidth="1"/>
    <col min="14607" max="14849" width="9.90625" style="245"/>
    <col min="14850" max="14850" width="14.453125" style="245" customWidth="1"/>
    <col min="14851" max="14851" width="10.6328125" style="245" customWidth="1"/>
    <col min="14852" max="14852" width="13.90625" style="245" customWidth="1"/>
    <col min="14853" max="14853" width="35.453125" style="245" customWidth="1"/>
    <col min="14854" max="14854" width="13.08984375" style="245" customWidth="1"/>
    <col min="14855" max="14855" width="9.90625" style="245"/>
    <col min="14856" max="14856" width="9.90625" style="245" customWidth="1"/>
    <col min="14857" max="14857" width="10.90625" style="245" customWidth="1"/>
    <col min="14858" max="14858" width="12.453125" style="245" customWidth="1"/>
    <col min="14859" max="14859" width="11.90625" style="245" customWidth="1"/>
    <col min="14860" max="14860" width="13.08984375" style="245" customWidth="1"/>
    <col min="14861" max="14861" width="11.453125" style="245" customWidth="1"/>
    <col min="14862" max="14862" width="11" style="245" customWidth="1"/>
    <col min="14863" max="15105" width="9.90625" style="245"/>
    <col min="15106" max="15106" width="14.453125" style="245" customWidth="1"/>
    <col min="15107" max="15107" width="10.6328125" style="245" customWidth="1"/>
    <col min="15108" max="15108" width="13.90625" style="245" customWidth="1"/>
    <col min="15109" max="15109" width="35.453125" style="245" customWidth="1"/>
    <col min="15110" max="15110" width="13.08984375" style="245" customWidth="1"/>
    <col min="15111" max="15111" width="9.90625" style="245"/>
    <col min="15112" max="15112" width="9.90625" style="245" customWidth="1"/>
    <col min="15113" max="15113" width="10.90625" style="245" customWidth="1"/>
    <col min="15114" max="15114" width="12.453125" style="245" customWidth="1"/>
    <col min="15115" max="15115" width="11.90625" style="245" customWidth="1"/>
    <col min="15116" max="15116" width="13.08984375" style="245" customWidth="1"/>
    <col min="15117" max="15117" width="11.453125" style="245" customWidth="1"/>
    <col min="15118" max="15118" width="11" style="245" customWidth="1"/>
    <col min="15119" max="15361" width="9.90625" style="245"/>
    <col min="15362" max="15362" width="14.453125" style="245" customWidth="1"/>
    <col min="15363" max="15363" width="10.6328125" style="245" customWidth="1"/>
    <col min="15364" max="15364" width="13.90625" style="245" customWidth="1"/>
    <col min="15365" max="15365" width="35.453125" style="245" customWidth="1"/>
    <col min="15366" max="15366" width="13.08984375" style="245" customWidth="1"/>
    <col min="15367" max="15367" width="9.90625" style="245"/>
    <col min="15368" max="15368" width="9.90625" style="245" customWidth="1"/>
    <col min="15369" max="15369" width="10.90625" style="245" customWidth="1"/>
    <col min="15370" max="15370" width="12.453125" style="245" customWidth="1"/>
    <col min="15371" max="15371" width="11.90625" style="245" customWidth="1"/>
    <col min="15372" max="15372" width="13.08984375" style="245" customWidth="1"/>
    <col min="15373" max="15373" width="11.453125" style="245" customWidth="1"/>
    <col min="15374" max="15374" width="11" style="245" customWidth="1"/>
    <col min="15375" max="15617" width="9.90625" style="245"/>
    <col min="15618" max="15618" width="14.453125" style="245" customWidth="1"/>
    <col min="15619" max="15619" width="10.6328125" style="245" customWidth="1"/>
    <col min="15620" max="15620" width="13.90625" style="245" customWidth="1"/>
    <col min="15621" max="15621" width="35.453125" style="245" customWidth="1"/>
    <col min="15622" max="15622" width="13.08984375" style="245" customWidth="1"/>
    <col min="15623" max="15623" width="9.90625" style="245"/>
    <col min="15624" max="15624" width="9.90625" style="245" customWidth="1"/>
    <col min="15625" max="15625" width="10.90625" style="245" customWidth="1"/>
    <col min="15626" max="15626" width="12.453125" style="245" customWidth="1"/>
    <col min="15627" max="15627" width="11.90625" style="245" customWidth="1"/>
    <col min="15628" max="15628" width="13.08984375" style="245" customWidth="1"/>
    <col min="15629" max="15629" width="11.453125" style="245" customWidth="1"/>
    <col min="15630" max="15630" width="11" style="245" customWidth="1"/>
    <col min="15631" max="15873" width="9.90625" style="245"/>
    <col min="15874" max="15874" width="14.453125" style="245" customWidth="1"/>
    <col min="15875" max="15875" width="10.6328125" style="245" customWidth="1"/>
    <col min="15876" max="15876" width="13.90625" style="245" customWidth="1"/>
    <col min="15877" max="15877" width="35.453125" style="245" customWidth="1"/>
    <col min="15878" max="15878" width="13.08984375" style="245" customWidth="1"/>
    <col min="15879" max="15879" width="9.90625" style="245"/>
    <col min="15880" max="15880" width="9.90625" style="245" customWidth="1"/>
    <col min="15881" max="15881" width="10.90625" style="245" customWidth="1"/>
    <col min="15882" max="15882" width="12.453125" style="245" customWidth="1"/>
    <col min="15883" max="15883" width="11.90625" style="245" customWidth="1"/>
    <col min="15884" max="15884" width="13.08984375" style="245" customWidth="1"/>
    <col min="15885" max="15885" width="11.453125" style="245" customWidth="1"/>
    <col min="15886" max="15886" width="11" style="245" customWidth="1"/>
    <col min="15887" max="16129" width="9.90625" style="245"/>
    <col min="16130" max="16130" width="14.453125" style="245" customWidth="1"/>
    <col min="16131" max="16131" width="10.6328125" style="245" customWidth="1"/>
    <col min="16132" max="16132" width="13.90625" style="245" customWidth="1"/>
    <col min="16133" max="16133" width="35.453125" style="245" customWidth="1"/>
    <col min="16134" max="16134" width="13.08984375" style="245" customWidth="1"/>
    <col min="16135" max="16135" width="9.90625" style="245"/>
    <col min="16136" max="16136" width="9.90625" style="245" customWidth="1"/>
    <col min="16137" max="16137" width="10.90625" style="245" customWidth="1"/>
    <col min="16138" max="16138" width="12.453125" style="245" customWidth="1"/>
    <col min="16139" max="16139" width="11.90625" style="245" customWidth="1"/>
    <col min="16140" max="16140" width="13.08984375" style="245" customWidth="1"/>
    <col min="16141" max="16141" width="11.453125" style="245" customWidth="1"/>
    <col min="16142" max="16142" width="11" style="245" customWidth="1"/>
    <col min="16143" max="16384" width="9.90625" style="245"/>
  </cols>
  <sheetData>
    <row r="1" spans="1:14" ht="16.5" x14ac:dyDescent="0.25">
      <c r="A1" s="651" t="s">
        <v>531</v>
      </c>
      <c r="B1" s="651" t="s">
        <v>551</v>
      </c>
      <c r="C1" s="651" t="s">
        <v>532</v>
      </c>
      <c r="D1" s="651" t="s">
        <v>533</v>
      </c>
      <c r="E1" s="651" t="s">
        <v>534</v>
      </c>
      <c r="F1" s="649" t="s">
        <v>535</v>
      </c>
      <c r="G1" s="659"/>
      <c r="H1" s="650"/>
      <c r="I1" s="649" t="s">
        <v>536</v>
      </c>
      <c r="J1" s="659"/>
      <c r="K1" s="659"/>
      <c r="L1" s="659"/>
      <c r="M1" s="653" t="s">
        <v>537</v>
      </c>
      <c r="N1" s="651" t="s">
        <v>538</v>
      </c>
    </row>
    <row r="2" spans="1:14" ht="33.5" thickBot="1" x14ac:dyDescent="0.3">
      <c r="A2" s="652"/>
      <c r="B2" s="652"/>
      <c r="C2" s="652"/>
      <c r="D2" s="652"/>
      <c r="E2" s="652"/>
      <c r="F2" s="349" t="s">
        <v>539</v>
      </c>
      <c r="G2" s="244" t="s">
        <v>540</v>
      </c>
      <c r="H2" s="252" t="s">
        <v>541</v>
      </c>
      <c r="I2" s="349" t="s">
        <v>542</v>
      </c>
      <c r="J2" s="244" t="s">
        <v>543</v>
      </c>
      <c r="K2" s="252" t="s">
        <v>544</v>
      </c>
      <c r="L2" s="253" t="s">
        <v>545</v>
      </c>
      <c r="M2" s="651"/>
      <c r="N2" s="652"/>
    </row>
    <row r="3" spans="1:14" ht="25" customHeight="1" x14ac:dyDescent="0.25">
      <c r="A3" s="642" t="s">
        <v>550</v>
      </c>
      <c r="B3" s="661" t="s">
        <v>552</v>
      </c>
      <c r="C3" s="258" t="s">
        <v>553</v>
      </c>
      <c r="D3" s="258">
        <v>12</v>
      </c>
      <c r="E3" s="258" t="s">
        <v>555</v>
      </c>
      <c r="F3" s="350">
        <v>5557147.5599999996</v>
      </c>
      <c r="G3" s="258">
        <v>10</v>
      </c>
      <c r="H3" s="259">
        <f t="shared" ref="H3:H14" si="0">IFERROR(F3*0.9/G3/300/20/3600*D3,“”)</f>
        <v>0.27785737799999999</v>
      </c>
      <c r="I3" s="261">
        <v>850</v>
      </c>
      <c r="J3" s="260">
        <v>0.7</v>
      </c>
      <c r="K3" s="261">
        <v>0.82</v>
      </c>
      <c r="L3" s="259">
        <f t="shared" ref="L3:L14" si="1">K3*J3*I3*D3/3600</f>
        <v>1.6263333333333332</v>
      </c>
      <c r="M3" s="654">
        <f>SUM(H3:H5)</f>
        <v>0.28565521675</v>
      </c>
      <c r="N3" s="656">
        <f>SUM(L3:L5)</f>
        <v>2.5590833333333332</v>
      </c>
    </row>
    <row r="4" spans="1:14" ht="25" customHeight="1" x14ac:dyDescent="0.25">
      <c r="A4" s="643"/>
      <c r="B4" s="645"/>
      <c r="C4" s="251" t="s">
        <v>525</v>
      </c>
      <c r="D4" s="251">
        <v>390</v>
      </c>
      <c r="E4" s="251" t="s">
        <v>554</v>
      </c>
      <c r="F4" s="335">
        <v>4798.67</v>
      </c>
      <c r="G4" s="251">
        <v>10</v>
      </c>
      <c r="H4" s="254">
        <f t="shared" si="0"/>
        <v>7.7978387499999992E-3</v>
      </c>
      <c r="I4" s="256">
        <v>15</v>
      </c>
      <c r="J4" s="255">
        <v>0.7</v>
      </c>
      <c r="K4" s="256">
        <v>0.82</v>
      </c>
      <c r="L4" s="254">
        <f t="shared" si="1"/>
        <v>0.93274999999999986</v>
      </c>
      <c r="M4" s="646"/>
      <c r="N4" s="657"/>
    </row>
    <row r="5" spans="1:14" ht="25" customHeight="1" thickBot="1" x14ac:dyDescent="0.3">
      <c r="A5" s="644"/>
      <c r="B5" s="662"/>
      <c r="C5" s="262"/>
      <c r="D5" s="262"/>
      <c r="E5" s="262"/>
      <c r="F5" s="351"/>
      <c r="G5" s="262"/>
      <c r="H5" s="263"/>
      <c r="I5" s="264"/>
      <c r="J5" s="265"/>
      <c r="K5" s="264"/>
      <c r="L5" s="263"/>
      <c r="M5" s="655"/>
      <c r="N5" s="658"/>
    </row>
    <row r="6" spans="1:14" ht="25" customHeight="1" x14ac:dyDescent="0.25">
      <c r="A6" s="642" t="s">
        <v>556</v>
      </c>
      <c r="B6" s="661" t="s">
        <v>557</v>
      </c>
      <c r="C6" s="258" t="s">
        <v>582</v>
      </c>
      <c r="D6" s="258">
        <v>10</v>
      </c>
      <c r="E6" s="258" t="s">
        <v>630</v>
      </c>
      <c r="F6" s="350">
        <v>145680.23000000001</v>
      </c>
      <c r="G6" s="258">
        <v>10</v>
      </c>
      <c r="H6" s="259">
        <f t="shared" si="0"/>
        <v>6.0700095833333351E-3</v>
      </c>
      <c r="I6" s="261">
        <v>3</v>
      </c>
      <c r="J6" s="260">
        <v>0.7</v>
      </c>
      <c r="K6" s="261">
        <v>0.82</v>
      </c>
      <c r="L6" s="259">
        <f t="shared" si="1"/>
        <v>4.783333333333333E-3</v>
      </c>
      <c r="M6" s="654">
        <f>SUM(H6:H9)</f>
        <v>8.0697424333333351E-2</v>
      </c>
      <c r="N6" s="656">
        <f>SUM(L6:L9)</f>
        <v>0.14373916666666664</v>
      </c>
    </row>
    <row r="7" spans="1:14" ht="25" customHeight="1" x14ac:dyDescent="0.25">
      <c r="A7" s="643"/>
      <c r="B7" s="645"/>
      <c r="C7" s="251" t="s">
        <v>583</v>
      </c>
      <c r="D7" s="251">
        <v>40</v>
      </c>
      <c r="E7" s="251" t="s">
        <v>586</v>
      </c>
      <c r="F7" s="335">
        <v>427350.42</v>
      </c>
      <c r="G7" s="251">
        <v>10</v>
      </c>
      <c r="H7" s="254">
        <f t="shared" si="0"/>
        <v>7.1225070000000001E-2</v>
      </c>
      <c r="I7" s="256">
        <v>20</v>
      </c>
      <c r="J7" s="255">
        <v>0.7</v>
      </c>
      <c r="K7" s="256">
        <v>0.82</v>
      </c>
      <c r="L7" s="254">
        <f t="shared" si="1"/>
        <v>0.12755555555555553</v>
      </c>
      <c r="M7" s="646"/>
      <c r="N7" s="657"/>
    </row>
    <row r="8" spans="1:14" ht="25" customHeight="1" x14ac:dyDescent="0.25">
      <c r="A8" s="643"/>
      <c r="B8" s="645"/>
      <c r="C8" s="251" t="s">
        <v>584</v>
      </c>
      <c r="D8" s="251">
        <v>12</v>
      </c>
      <c r="E8" s="257" t="s">
        <v>548</v>
      </c>
      <c r="F8" s="335">
        <v>67294.095000000001</v>
      </c>
      <c r="G8" s="251">
        <v>10</v>
      </c>
      <c r="H8" s="254">
        <f t="shared" si="0"/>
        <v>3.3647047500000001E-3</v>
      </c>
      <c r="I8" s="256">
        <v>5.5</v>
      </c>
      <c r="J8" s="255">
        <v>0.7</v>
      </c>
      <c r="K8" s="256">
        <v>0.82</v>
      </c>
      <c r="L8" s="254">
        <f t="shared" si="1"/>
        <v>1.0523333333333331E-2</v>
      </c>
      <c r="M8" s="646"/>
      <c r="N8" s="657"/>
    </row>
    <row r="9" spans="1:14" ht="25" customHeight="1" thickBot="1" x14ac:dyDescent="0.3">
      <c r="A9" s="644"/>
      <c r="B9" s="662"/>
      <c r="C9" s="262" t="s">
        <v>588</v>
      </c>
      <c r="D9" s="262">
        <v>10</v>
      </c>
      <c r="E9" s="266" t="s">
        <v>587</v>
      </c>
      <c r="F9" s="351">
        <v>903.36</v>
      </c>
      <c r="G9" s="262">
        <v>10</v>
      </c>
      <c r="H9" s="263">
        <f t="shared" si="0"/>
        <v>3.7640000000000006E-5</v>
      </c>
      <c r="I9" s="262">
        <v>0.55000000000000004</v>
      </c>
      <c r="J9" s="265">
        <v>0.7</v>
      </c>
      <c r="K9" s="264">
        <v>0.82</v>
      </c>
      <c r="L9" s="263">
        <f t="shared" si="1"/>
        <v>8.7694444444444441E-4</v>
      </c>
      <c r="M9" s="655"/>
      <c r="N9" s="658"/>
    </row>
    <row r="10" spans="1:14" ht="25" customHeight="1" x14ac:dyDescent="0.25">
      <c r="A10" s="642" t="s">
        <v>558</v>
      </c>
      <c r="B10" s="661" t="s">
        <v>559</v>
      </c>
      <c r="C10" s="258" t="s">
        <v>582</v>
      </c>
      <c r="D10" s="258">
        <v>10</v>
      </c>
      <c r="E10" s="258" t="s">
        <v>629</v>
      </c>
      <c r="F10" s="350">
        <v>145680.23000000001</v>
      </c>
      <c r="G10" s="258">
        <v>10</v>
      </c>
      <c r="H10" s="259">
        <f t="shared" ref="H10" si="2">IFERROR(F10*0.9/G10/300/20/3600*D10,“”)</f>
        <v>6.0700095833333351E-3</v>
      </c>
      <c r="I10" s="261">
        <v>3</v>
      </c>
      <c r="J10" s="260">
        <v>0.7</v>
      </c>
      <c r="K10" s="261">
        <v>0.82</v>
      </c>
      <c r="L10" s="259">
        <f t="shared" si="1"/>
        <v>4.783333333333333E-3</v>
      </c>
      <c r="M10" s="654">
        <f>SUM(H10:H11)</f>
        <v>6.0700095833333351E-3</v>
      </c>
      <c r="N10" s="656">
        <f>SUM(L10:L11)</f>
        <v>4.783333333333333E-3</v>
      </c>
    </row>
    <row r="11" spans="1:14" ht="25" customHeight="1" thickBot="1" x14ac:dyDescent="0.3">
      <c r="A11" s="644"/>
      <c r="B11" s="662"/>
      <c r="C11" s="262"/>
      <c r="D11" s="262"/>
      <c r="E11" s="266"/>
      <c r="F11" s="351"/>
      <c r="G11" s="262"/>
      <c r="H11" s="263"/>
      <c r="I11" s="262"/>
      <c r="J11" s="265"/>
      <c r="K11" s="264"/>
      <c r="L11" s="263"/>
      <c r="M11" s="655"/>
      <c r="N11" s="658"/>
    </row>
    <row r="12" spans="1:14" ht="25" customHeight="1" x14ac:dyDescent="0.25">
      <c r="A12" s="642" t="s">
        <v>560</v>
      </c>
      <c r="B12" s="661" t="s">
        <v>561</v>
      </c>
      <c r="C12" s="258" t="s">
        <v>582</v>
      </c>
      <c r="D12" s="258">
        <v>10</v>
      </c>
      <c r="E12" s="258" t="s">
        <v>629</v>
      </c>
      <c r="F12" s="350">
        <v>145680.23000000001</v>
      </c>
      <c r="G12" s="258">
        <v>10</v>
      </c>
      <c r="H12" s="259">
        <f t="shared" ref="H12:H13" si="3">IFERROR(F12*0.9/G12/300/20/3600*D12,“”)</f>
        <v>6.0700095833333351E-3</v>
      </c>
      <c r="I12" s="261">
        <v>3</v>
      </c>
      <c r="J12" s="260">
        <v>0.7</v>
      </c>
      <c r="K12" s="261">
        <v>0.82</v>
      </c>
      <c r="L12" s="259">
        <f t="shared" si="1"/>
        <v>4.783333333333333E-3</v>
      </c>
      <c r="M12" s="654">
        <f>SUM(H12:H14)</f>
        <v>9.4347143333333352E-3</v>
      </c>
      <c r="N12" s="656">
        <f>SUM(L12:L14)</f>
        <v>1.5306666666666663E-2</v>
      </c>
    </row>
    <row r="13" spans="1:14" ht="25" customHeight="1" x14ac:dyDescent="0.25">
      <c r="A13" s="643"/>
      <c r="B13" s="645"/>
      <c r="C13" s="251" t="s">
        <v>584</v>
      </c>
      <c r="D13" s="251">
        <v>12</v>
      </c>
      <c r="E13" s="257" t="s">
        <v>548</v>
      </c>
      <c r="F13" s="335">
        <v>67294.095000000001</v>
      </c>
      <c r="G13" s="251">
        <v>10</v>
      </c>
      <c r="H13" s="254">
        <f t="shared" si="3"/>
        <v>3.3647047500000001E-3</v>
      </c>
      <c r="I13" s="256">
        <v>5.5</v>
      </c>
      <c r="J13" s="255">
        <v>0.7</v>
      </c>
      <c r="K13" s="256">
        <v>0.82</v>
      </c>
      <c r="L13" s="254">
        <f t="shared" ref="L13" si="4">K13*J13*I13*D13/3600</f>
        <v>1.0523333333333331E-2</v>
      </c>
      <c r="M13" s="646"/>
      <c r="N13" s="657"/>
    </row>
    <row r="14" spans="1:14" ht="25" customHeight="1" thickBot="1" x14ac:dyDescent="0.3">
      <c r="A14" s="644"/>
      <c r="B14" s="662"/>
      <c r="C14" s="262"/>
      <c r="D14" s="262"/>
      <c r="E14" s="266"/>
      <c r="F14" s="351"/>
      <c r="G14" s="262">
        <v>10</v>
      </c>
      <c r="H14" s="263">
        <f t="shared" si="0"/>
        <v>0</v>
      </c>
      <c r="I14" s="262"/>
      <c r="J14" s="265">
        <v>0.7</v>
      </c>
      <c r="K14" s="264">
        <v>0.82</v>
      </c>
      <c r="L14" s="263">
        <f t="shared" si="1"/>
        <v>0</v>
      </c>
      <c r="M14" s="655"/>
      <c r="N14" s="658"/>
    </row>
    <row r="15" spans="1:14" ht="25" customHeight="1" x14ac:dyDescent="0.25">
      <c r="A15" s="642" t="s">
        <v>562</v>
      </c>
      <c r="B15" s="661" t="s">
        <v>564</v>
      </c>
      <c r="C15" s="258" t="s">
        <v>525</v>
      </c>
      <c r="D15" s="258">
        <v>15</v>
      </c>
      <c r="E15" s="258" t="s">
        <v>554</v>
      </c>
      <c r="F15" s="350">
        <v>4798.67</v>
      </c>
      <c r="G15" s="258">
        <v>10</v>
      </c>
      <c r="H15" s="259">
        <f t="shared" ref="H15:H20" si="5">IFERROR(F15*0.9/G15/300/20/3600*D15,“”)</f>
        <v>2.9991687499999998E-4</v>
      </c>
      <c r="I15" s="261">
        <v>15</v>
      </c>
      <c r="J15" s="260">
        <v>0.7</v>
      </c>
      <c r="K15" s="261">
        <v>0.82</v>
      </c>
      <c r="L15" s="259">
        <f t="shared" ref="L15:L20" si="6">K15*J15*I15*D15/3600</f>
        <v>3.587499999999999E-2</v>
      </c>
      <c r="M15" s="654">
        <f>SUM(H15:H17)</f>
        <v>4.2491687499999998E-4</v>
      </c>
      <c r="N15" s="656">
        <f>SUM(L15:L17)</f>
        <v>3.587499999999999E-2</v>
      </c>
    </row>
    <row r="16" spans="1:14" ht="25" customHeight="1" x14ac:dyDescent="0.25">
      <c r="A16" s="643"/>
      <c r="B16" s="645"/>
      <c r="C16" s="251" t="s">
        <v>565</v>
      </c>
      <c r="D16" s="251">
        <v>15</v>
      </c>
      <c r="E16" s="251" t="s">
        <v>589</v>
      </c>
      <c r="F16" s="335">
        <v>2000</v>
      </c>
      <c r="G16" s="251">
        <v>10</v>
      </c>
      <c r="H16" s="254">
        <f t="shared" si="5"/>
        <v>1.25E-4</v>
      </c>
      <c r="I16" s="256"/>
      <c r="J16" s="255"/>
      <c r="K16" s="256"/>
      <c r="L16" s="254"/>
      <c r="M16" s="646"/>
      <c r="N16" s="657"/>
    </row>
    <row r="17" spans="1:15" ht="25" customHeight="1" thickBot="1" x14ac:dyDescent="0.3">
      <c r="A17" s="644"/>
      <c r="B17" s="662"/>
      <c r="C17" s="262"/>
      <c r="D17" s="262"/>
      <c r="E17" s="266"/>
      <c r="F17" s="351"/>
      <c r="G17" s="262"/>
      <c r="H17" s="263"/>
      <c r="I17" s="262"/>
      <c r="J17" s="265"/>
      <c r="K17" s="264"/>
      <c r="L17" s="263"/>
      <c r="M17" s="655"/>
      <c r="N17" s="658"/>
    </row>
    <row r="18" spans="1:15" ht="25" customHeight="1" x14ac:dyDescent="0.25">
      <c r="A18" s="642" t="s">
        <v>563</v>
      </c>
      <c r="B18" s="661" t="s">
        <v>568</v>
      </c>
      <c r="C18" s="258" t="s">
        <v>388</v>
      </c>
      <c r="D18" s="258">
        <v>10</v>
      </c>
      <c r="E18" s="258" t="s">
        <v>546</v>
      </c>
      <c r="F18" s="350">
        <v>196918.82</v>
      </c>
      <c r="G18" s="258">
        <v>10</v>
      </c>
      <c r="H18" s="259">
        <f t="shared" si="5"/>
        <v>8.2049508333333337E-3</v>
      </c>
      <c r="I18" s="261">
        <v>30</v>
      </c>
      <c r="J18" s="260">
        <v>0.7</v>
      </c>
      <c r="K18" s="261">
        <v>0.82</v>
      </c>
      <c r="L18" s="259">
        <f t="shared" si="6"/>
        <v>4.7833333333333332E-2</v>
      </c>
      <c r="M18" s="654">
        <f>SUM(H18:H23)</f>
        <v>2.3359268333333336E-2</v>
      </c>
      <c r="N18" s="656">
        <f>SUM(L18:L23)</f>
        <v>9.6862500000000004E-2</v>
      </c>
    </row>
    <row r="19" spans="1:15" ht="25" customHeight="1" x14ac:dyDescent="0.25">
      <c r="A19" s="643"/>
      <c r="B19" s="645"/>
      <c r="C19" s="251" t="s">
        <v>426</v>
      </c>
      <c r="D19" s="251">
        <v>5</v>
      </c>
      <c r="E19" s="257" t="s">
        <v>631</v>
      </c>
      <c r="F19" s="335">
        <v>88708.2</v>
      </c>
      <c r="G19" s="251">
        <v>10</v>
      </c>
      <c r="H19" s="254">
        <f t="shared" si="5"/>
        <v>1.8480875000000002E-3</v>
      </c>
      <c r="I19" s="256">
        <v>7.5</v>
      </c>
      <c r="J19" s="255">
        <v>0.7</v>
      </c>
      <c r="K19" s="256">
        <v>0.82</v>
      </c>
      <c r="L19" s="254">
        <f t="shared" si="6"/>
        <v>5.9791666666666665E-3</v>
      </c>
      <c r="M19" s="646"/>
      <c r="N19" s="657"/>
    </row>
    <row r="20" spans="1:15" ht="25" customHeight="1" x14ac:dyDescent="0.25">
      <c r="A20" s="643"/>
      <c r="B20" s="645"/>
      <c r="C20" s="251" t="s">
        <v>566</v>
      </c>
      <c r="D20" s="251">
        <v>12</v>
      </c>
      <c r="E20" s="257" t="s">
        <v>631</v>
      </c>
      <c r="F20" s="335">
        <v>88708.2</v>
      </c>
      <c r="G20" s="251">
        <v>10</v>
      </c>
      <c r="H20" s="254">
        <f t="shared" si="5"/>
        <v>4.4354100000000007E-3</v>
      </c>
      <c r="I20" s="256">
        <v>7.5</v>
      </c>
      <c r="J20" s="255">
        <v>0.7</v>
      </c>
      <c r="K20" s="256">
        <v>0.82</v>
      </c>
      <c r="L20" s="254">
        <f t="shared" si="6"/>
        <v>1.435E-2</v>
      </c>
      <c r="M20" s="646"/>
      <c r="N20" s="657"/>
    </row>
    <row r="21" spans="1:15" ht="25" customHeight="1" x14ac:dyDescent="0.25">
      <c r="A21" s="643"/>
      <c r="B21" s="645"/>
      <c r="C21" s="251" t="s">
        <v>567</v>
      </c>
      <c r="D21" s="251">
        <v>12</v>
      </c>
      <c r="E21" s="257" t="s">
        <v>631</v>
      </c>
      <c r="F21" s="335">
        <v>88708.2</v>
      </c>
      <c r="G21" s="251">
        <v>10</v>
      </c>
      <c r="H21" s="254">
        <f t="shared" ref="H21" si="7">IFERROR(F21*0.9/G21/300/20/3600*D21,“”)</f>
        <v>4.4354100000000007E-3</v>
      </c>
      <c r="I21" s="256">
        <v>7.5</v>
      </c>
      <c r="J21" s="255">
        <v>0.7</v>
      </c>
      <c r="K21" s="256">
        <v>0.82</v>
      </c>
      <c r="L21" s="254">
        <f t="shared" ref="L21" si="8">K21*J21*I21*D21/3600</f>
        <v>1.435E-2</v>
      </c>
      <c r="M21" s="646"/>
      <c r="N21" s="657"/>
    </row>
    <row r="22" spans="1:15" ht="25" customHeight="1" x14ac:dyDescent="0.25">
      <c r="A22" s="663"/>
      <c r="B22" s="666"/>
      <c r="C22" s="352" t="s">
        <v>547</v>
      </c>
      <c r="D22" s="352">
        <v>12</v>
      </c>
      <c r="E22" s="257" t="s">
        <v>631</v>
      </c>
      <c r="F22" s="335">
        <v>88708.2</v>
      </c>
      <c r="G22" s="251">
        <v>10</v>
      </c>
      <c r="H22" s="254">
        <f t="shared" ref="H22" si="9">IFERROR(F22*0.9/G22/300/20/3600*D22,“”)</f>
        <v>4.4354100000000007E-3</v>
      </c>
      <c r="I22" s="256">
        <v>7.5</v>
      </c>
      <c r="J22" s="255">
        <v>0.7</v>
      </c>
      <c r="K22" s="256">
        <v>0.82</v>
      </c>
      <c r="L22" s="254">
        <f t="shared" ref="L22" si="10">K22*J22*I22*D22/3600</f>
        <v>1.435E-2</v>
      </c>
      <c r="M22" s="664"/>
      <c r="N22" s="665"/>
    </row>
    <row r="23" spans="1:15" ht="25" customHeight="1" thickBot="1" x14ac:dyDescent="0.3">
      <c r="A23" s="644"/>
      <c r="B23" s="662"/>
      <c r="C23" s="262"/>
      <c r="D23" s="262"/>
      <c r="E23" s="262"/>
      <c r="F23" s="351"/>
      <c r="G23" s="262"/>
      <c r="H23" s="263"/>
      <c r="I23" s="262"/>
      <c r="J23" s="265"/>
      <c r="K23" s="264"/>
      <c r="L23" s="263"/>
      <c r="M23" s="655"/>
      <c r="N23" s="658"/>
    </row>
    <row r="24" spans="1:15" ht="25" customHeight="1" x14ac:dyDescent="0.25">
      <c r="A24" s="647" t="s">
        <v>549</v>
      </c>
      <c r="B24" s="648"/>
      <c r="C24" s="648"/>
      <c r="D24" s="648"/>
      <c r="E24" s="660"/>
      <c r="F24" s="247"/>
      <c r="G24" s="247"/>
      <c r="H24" s="248"/>
      <c r="I24" s="247"/>
      <c r="J24" s="247"/>
      <c r="K24" s="247"/>
      <c r="L24" s="248"/>
      <c r="M24" s="248">
        <f>SUM(M3:M14)</f>
        <v>0.38185736499999995</v>
      </c>
      <c r="N24" s="248">
        <f>SUM(N3:N14)</f>
        <v>2.7229124999999996</v>
      </c>
      <c r="O24" s="294">
        <f>SUM(M24:N24)</f>
        <v>3.1047698649999997</v>
      </c>
    </row>
    <row r="25" spans="1:15" ht="25" customHeight="1" x14ac:dyDescent="0.25"/>
    <row r="26" spans="1:15" ht="25" customHeight="1" x14ac:dyDescent="0.25"/>
    <row r="27" spans="1:15" ht="25" customHeight="1" x14ac:dyDescent="0.25"/>
    <row r="28" spans="1:15" ht="25" customHeight="1" x14ac:dyDescent="0.25"/>
  </sheetData>
  <mergeCells count="34">
    <mergeCell ref="N15:N17"/>
    <mergeCell ref="A18:A23"/>
    <mergeCell ref="M18:M23"/>
    <mergeCell ref="N18:N23"/>
    <mergeCell ref="B10:B11"/>
    <mergeCell ref="B12:B14"/>
    <mergeCell ref="B15:B17"/>
    <mergeCell ref="B18:B23"/>
    <mergeCell ref="M15:M17"/>
    <mergeCell ref="M10:M11"/>
    <mergeCell ref="N10:N11"/>
    <mergeCell ref="M12:M14"/>
    <mergeCell ref="N12:N14"/>
    <mergeCell ref="A24:E24"/>
    <mergeCell ref="B1:B2"/>
    <mergeCell ref="B3:B5"/>
    <mergeCell ref="B6:B9"/>
    <mergeCell ref="A15:A17"/>
    <mergeCell ref="A10:A11"/>
    <mergeCell ref="A12:A14"/>
    <mergeCell ref="A6:A9"/>
    <mergeCell ref="M6:M9"/>
    <mergeCell ref="N6:N9"/>
    <mergeCell ref="A1:A2"/>
    <mergeCell ref="C1:C2"/>
    <mergeCell ref="D1:D2"/>
    <mergeCell ref="E1:E2"/>
    <mergeCell ref="F1:H1"/>
    <mergeCell ref="I1:L1"/>
    <mergeCell ref="M1:M2"/>
    <mergeCell ref="N1:N2"/>
    <mergeCell ref="A3:A5"/>
    <mergeCell ref="M3:M5"/>
    <mergeCell ref="N3:N5"/>
  </mergeCells>
  <phoneticPr fontId="98" type="noConversion"/>
  <pageMargins left="0.75" right="0.75" top="1" bottom="1" header="0.51180555555555551" footer="0.51180555555555551"/>
  <pageSetup paperSize="9" orientation="portrait" horizontalDpi="0" verticalDpi="0"/>
  <headerFooter scaleWithDoc="0"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BF17"/>
  <sheetViews>
    <sheetView view="pageBreakPreview" zoomScale="60" zoomScaleNormal="70" workbookViewId="0">
      <pane xSplit="25" ySplit="3" topLeftCell="AK4" activePane="bottomRight" state="frozen"/>
      <selection pane="topRight" activeCell="Z1" sqref="Z1"/>
      <selection pane="bottomLeft" activeCell="A4" sqref="A4"/>
      <selection pane="bottomRight" activeCell="V11" sqref="V11"/>
    </sheetView>
  </sheetViews>
  <sheetFormatPr defaultColWidth="9" defaultRowHeight="15" outlineLevelCol="1" x14ac:dyDescent="0.25"/>
  <cols>
    <col min="1" max="1" width="7" style="319" customWidth="1"/>
    <col min="2" max="2" width="6.90625" style="319" customWidth="1"/>
    <col min="3" max="3" width="8.08984375" style="319" customWidth="1"/>
    <col min="4" max="4" width="13.90625" style="319" customWidth="1"/>
    <col min="5" max="5" width="10.6328125" style="319" customWidth="1"/>
    <col min="6" max="6" width="15.08984375" style="319" customWidth="1"/>
    <col min="7" max="7" width="25.36328125" style="319" hidden="1" customWidth="1" outlineLevel="1"/>
    <col min="8" max="8" width="7.08984375" style="319" hidden="1" customWidth="1" outlineLevel="1"/>
    <col min="9" max="9" width="5.26953125" style="319" hidden="1" customWidth="1" outlineLevel="1"/>
    <col min="10" max="10" width="13.36328125" style="319" customWidth="1" collapsed="1"/>
    <col min="11" max="11" width="9.36328125" style="319" hidden="1" customWidth="1" outlineLevel="1"/>
    <col min="12" max="12" width="22.26953125" style="319" hidden="1" customWidth="1" outlineLevel="1"/>
    <col min="13" max="13" width="9" style="319" outlineLevel="1"/>
    <col min="14" max="14" width="17.26953125" style="319" hidden="1" customWidth="1" outlineLevel="1"/>
    <col min="15" max="15" width="10.26953125" style="319" hidden="1" customWidth="1" outlineLevel="1"/>
    <col min="16" max="16" width="9" style="319"/>
    <col min="17" max="17" width="12.26953125" style="319" customWidth="1"/>
    <col min="18" max="18" width="15.6328125" style="319" hidden="1" customWidth="1" outlineLevel="1"/>
    <col min="19" max="19" width="9" style="319" outlineLevel="1"/>
    <col min="20" max="20" width="17.90625" style="319" hidden="1" customWidth="1" outlineLevel="1"/>
    <col min="21" max="21" width="9.08984375" style="319" hidden="1" customWidth="1" outlineLevel="1"/>
    <col min="22" max="22" width="11.6328125" style="319" customWidth="1"/>
    <col min="23" max="23" width="8.453125" style="319" hidden="1" customWidth="1" outlineLevel="1"/>
    <col min="24" max="25" width="7.08984375" style="319" hidden="1" customWidth="1" outlineLevel="1"/>
    <col min="26" max="26" width="0" style="319" hidden="1" customWidth="1" collapsed="1"/>
    <col min="27" max="27" width="0" style="319" hidden="1" customWidth="1" outlineLevel="1"/>
    <col min="28" max="28" width="9" style="319" hidden="1" customWidth="1" outlineLevel="1"/>
    <col min="29" max="29" width="8.26953125" style="331" customWidth="1" outlineLevel="1"/>
    <col min="30" max="30" width="7.90625" style="319" customWidth="1" outlineLevel="1"/>
    <col min="31" max="31" width="5.90625" style="319" customWidth="1" outlineLevel="1"/>
    <col min="32" max="32" width="9.453125" style="332" customWidth="1" outlineLevel="1"/>
    <col min="33" max="33" width="10.90625" style="333" customWidth="1" outlineLevel="1"/>
    <col min="34" max="35" width="9" style="319" outlineLevel="1"/>
    <col min="36" max="37" width="6.26953125" style="319" customWidth="1"/>
    <col min="38" max="38" width="8.36328125" style="319" customWidth="1" outlineLevel="1"/>
    <col min="39" max="39" width="9" style="319" outlineLevel="1"/>
    <col min="40" max="41" width="9.90625" style="334" customWidth="1" outlineLevel="1"/>
    <col min="42" max="42" width="7.453125" style="319" customWidth="1" outlineLevel="1"/>
    <col min="43" max="43" width="10.36328125" style="319" customWidth="1" outlineLevel="1"/>
    <col min="44" max="44" width="7.08984375" style="319" customWidth="1" outlineLevel="1"/>
    <col min="45" max="45" width="8.7265625" style="319" customWidth="1" outlineLevel="1"/>
    <col min="46" max="47" width="9" style="319" outlineLevel="1"/>
    <col min="48" max="48" width="6.90625" style="319" customWidth="1"/>
    <col min="49" max="53" width="6.6328125" style="319" customWidth="1"/>
    <col min="54" max="55" width="9" style="319"/>
    <col min="56" max="56" width="14" style="334" customWidth="1"/>
    <col min="57" max="16384" width="9" style="319"/>
  </cols>
  <sheetData>
    <row r="1" spans="1:58" s="298" customFormat="1" ht="27" customHeight="1" x14ac:dyDescent="0.25">
      <c r="A1" s="684" t="s">
        <v>3</v>
      </c>
      <c r="B1" s="684" t="s">
        <v>197</v>
      </c>
      <c r="C1" s="684" t="s">
        <v>118</v>
      </c>
      <c r="D1" s="684" t="s">
        <v>119</v>
      </c>
      <c r="E1" s="684" t="s">
        <v>44</v>
      </c>
      <c r="F1" s="684" t="s">
        <v>45</v>
      </c>
      <c r="G1" s="684" t="s">
        <v>120</v>
      </c>
      <c r="H1" s="684" t="s">
        <v>121</v>
      </c>
      <c r="I1" s="684" t="s">
        <v>122</v>
      </c>
      <c r="J1" s="684" t="s">
        <v>477</v>
      </c>
      <c r="K1" s="684" t="s">
        <v>123</v>
      </c>
      <c r="L1" s="684" t="s">
        <v>124</v>
      </c>
      <c r="M1" s="684" t="s">
        <v>125</v>
      </c>
      <c r="N1" s="684" t="s">
        <v>126</v>
      </c>
      <c r="O1" s="684" t="s">
        <v>199</v>
      </c>
      <c r="P1" s="684" t="s">
        <v>128</v>
      </c>
      <c r="Q1" s="684" t="s">
        <v>129</v>
      </c>
      <c r="R1" s="684" t="s">
        <v>130</v>
      </c>
      <c r="S1" s="684" t="s">
        <v>131</v>
      </c>
      <c r="T1" s="684" t="s">
        <v>478</v>
      </c>
      <c r="U1" s="684" t="s">
        <v>133</v>
      </c>
      <c r="V1" s="684" t="s">
        <v>479</v>
      </c>
      <c r="W1" s="684" t="s">
        <v>135</v>
      </c>
      <c r="X1" s="684" t="s">
        <v>136</v>
      </c>
      <c r="Y1" s="684" t="s">
        <v>137</v>
      </c>
      <c r="Z1" s="684" t="s">
        <v>138</v>
      </c>
      <c r="AA1" s="686" t="s">
        <v>139</v>
      </c>
      <c r="AB1" s="686" t="s">
        <v>140</v>
      </c>
      <c r="AC1" s="687" t="s">
        <v>141</v>
      </c>
      <c r="AD1" s="687"/>
      <c r="AE1" s="688"/>
      <c r="AF1" s="688" t="s">
        <v>142</v>
      </c>
      <c r="AG1" s="689" t="s">
        <v>143</v>
      </c>
      <c r="AH1" s="690" t="s">
        <v>144</v>
      </c>
      <c r="AI1" s="687" t="s">
        <v>603</v>
      </c>
      <c r="AJ1" s="667" t="s">
        <v>146</v>
      </c>
      <c r="AK1" s="667" t="s">
        <v>147</v>
      </c>
      <c r="AL1" s="629" t="s">
        <v>593</v>
      </c>
      <c r="AM1" s="676" t="s">
        <v>149</v>
      </c>
      <c r="AN1" s="677" t="s">
        <v>150</v>
      </c>
      <c r="AO1" s="678" t="s">
        <v>594</v>
      </c>
      <c r="AP1" s="680" t="s">
        <v>151</v>
      </c>
      <c r="AQ1" s="681" t="s">
        <v>595</v>
      </c>
      <c r="AR1" s="682" t="s">
        <v>153</v>
      </c>
      <c r="AS1" s="683" t="s">
        <v>596</v>
      </c>
      <c r="AT1" s="629" t="s">
        <v>155</v>
      </c>
      <c r="AU1" s="629" t="s">
        <v>156</v>
      </c>
      <c r="AV1" s="684" t="s">
        <v>5</v>
      </c>
      <c r="AW1" s="668" t="s">
        <v>93</v>
      </c>
      <c r="AX1" s="668" t="s">
        <v>480</v>
      </c>
      <c r="AY1" s="668" t="s">
        <v>94</v>
      </c>
      <c r="AZ1" s="670" t="s">
        <v>604</v>
      </c>
      <c r="BA1" s="672" t="s">
        <v>605</v>
      </c>
      <c r="BB1" s="674" t="s">
        <v>93</v>
      </c>
      <c r="BC1" s="674" t="s">
        <v>480</v>
      </c>
      <c r="BD1" s="675" t="s">
        <v>94</v>
      </c>
      <c r="BE1" s="667" t="s">
        <v>604</v>
      </c>
      <c r="BF1" s="667" t="s">
        <v>605</v>
      </c>
    </row>
    <row r="2" spans="1:58" s="298" customFormat="1" ht="27" customHeight="1" x14ac:dyDescent="0.25">
      <c r="A2" s="685"/>
      <c r="B2" s="685"/>
      <c r="C2" s="685"/>
      <c r="D2" s="685"/>
      <c r="E2" s="685"/>
      <c r="F2" s="685"/>
      <c r="G2" s="685"/>
      <c r="H2" s="685"/>
      <c r="I2" s="685"/>
      <c r="J2" s="685"/>
      <c r="K2" s="685"/>
      <c r="L2" s="685"/>
      <c r="M2" s="685"/>
      <c r="N2" s="685"/>
      <c r="O2" s="685"/>
      <c r="P2" s="685"/>
      <c r="Q2" s="685"/>
      <c r="R2" s="685"/>
      <c r="S2" s="685"/>
      <c r="T2" s="685"/>
      <c r="U2" s="685"/>
      <c r="V2" s="685"/>
      <c r="W2" s="685"/>
      <c r="X2" s="685"/>
      <c r="Y2" s="685"/>
      <c r="Z2" s="685"/>
      <c r="AA2" s="686"/>
      <c r="AB2" s="686"/>
      <c r="AC2" s="299" t="s">
        <v>158</v>
      </c>
      <c r="AD2" s="296" t="s">
        <v>159</v>
      </c>
      <c r="AE2" s="297" t="s">
        <v>160</v>
      </c>
      <c r="AF2" s="688"/>
      <c r="AG2" s="689"/>
      <c r="AH2" s="690"/>
      <c r="AI2" s="687"/>
      <c r="AJ2" s="667"/>
      <c r="AK2" s="667"/>
      <c r="AL2" s="629"/>
      <c r="AM2" s="676"/>
      <c r="AN2" s="677"/>
      <c r="AO2" s="679"/>
      <c r="AP2" s="680"/>
      <c r="AQ2" s="681"/>
      <c r="AR2" s="682"/>
      <c r="AS2" s="683"/>
      <c r="AT2" s="629"/>
      <c r="AU2" s="629"/>
      <c r="AV2" s="685"/>
      <c r="AW2" s="669"/>
      <c r="AX2" s="669"/>
      <c r="AY2" s="669"/>
      <c r="AZ2" s="671"/>
      <c r="BA2" s="673"/>
      <c r="BB2" s="674"/>
      <c r="BC2" s="674"/>
      <c r="BD2" s="675"/>
      <c r="BE2" s="667"/>
      <c r="BF2" s="667"/>
    </row>
    <row r="3" spans="1:58" s="311" customFormat="1" ht="40" customHeight="1" x14ac:dyDescent="0.25">
      <c r="A3" s="238">
        <v>3</v>
      </c>
      <c r="B3" s="300">
        <v>2</v>
      </c>
      <c r="C3" s="300" t="s">
        <v>18</v>
      </c>
      <c r="D3" s="300" t="s">
        <v>94</v>
      </c>
      <c r="E3" s="300" t="s">
        <v>94</v>
      </c>
      <c r="F3" s="301" t="s">
        <v>169</v>
      </c>
      <c r="G3" s="238" t="s">
        <v>481</v>
      </c>
      <c r="H3" s="300"/>
      <c r="I3" s="300"/>
      <c r="J3" s="300"/>
      <c r="K3" s="238" t="s">
        <v>161</v>
      </c>
      <c r="L3" s="300" t="s">
        <v>94</v>
      </c>
      <c r="M3" s="300" t="s">
        <v>161</v>
      </c>
      <c r="N3" s="300" t="s">
        <v>163</v>
      </c>
      <c r="O3" s="300" t="s">
        <v>164</v>
      </c>
      <c r="P3" s="300"/>
      <c r="Q3" s="300" t="s">
        <v>165</v>
      </c>
      <c r="R3" s="300"/>
      <c r="S3" s="300"/>
      <c r="T3" s="300"/>
      <c r="U3" s="300"/>
      <c r="V3" s="300">
        <v>4.282</v>
      </c>
      <c r="W3" s="300" t="s">
        <v>166</v>
      </c>
      <c r="X3" s="300" t="s">
        <v>166</v>
      </c>
      <c r="Y3" s="300" t="s">
        <v>166</v>
      </c>
      <c r="Z3" s="300" t="s">
        <v>173</v>
      </c>
      <c r="AA3" s="238" t="s">
        <v>173</v>
      </c>
      <c r="AB3" s="238"/>
      <c r="AC3" s="302"/>
      <c r="AD3" s="238"/>
      <c r="AE3" s="238"/>
      <c r="AF3" s="241"/>
      <c r="AG3" s="242"/>
      <c r="AH3" s="238">
        <v>30</v>
      </c>
      <c r="AI3" s="238">
        <v>0.433</v>
      </c>
      <c r="AJ3" s="238" t="s">
        <v>174</v>
      </c>
      <c r="AK3" s="238"/>
      <c r="AL3" s="300">
        <f>V3</f>
        <v>4.282</v>
      </c>
      <c r="AM3" s="238"/>
      <c r="AN3" s="303">
        <f>SUMPRODUCT(AN4:AN16,AY4:AY16)+AH3*0.03+AI3*7</f>
        <v>29.14148335675462</v>
      </c>
      <c r="AO3" s="304">
        <f>SUMPRODUCT(AO4:AO16,AY4:AY16)</f>
        <v>0.84813583719298258</v>
      </c>
      <c r="AP3" s="238">
        <v>1.3</v>
      </c>
      <c r="AQ3" s="305">
        <f>(AN3-AO3)*AP3</f>
        <v>36.781351775430124</v>
      </c>
      <c r="AR3" s="238">
        <f>AS3/AL3</f>
        <v>10</v>
      </c>
      <c r="AS3" s="300">
        <v>42.82</v>
      </c>
      <c r="AT3" s="306">
        <f>AS3-AQ3</f>
        <v>6.0386482245698758</v>
      </c>
      <c r="AU3" s="307">
        <f>AT3/AS3</f>
        <v>0.14102401271765241</v>
      </c>
      <c r="AV3" s="238"/>
      <c r="AW3" s="308">
        <v>0</v>
      </c>
      <c r="AX3" s="308">
        <v>0</v>
      </c>
      <c r="AY3" s="308">
        <v>1</v>
      </c>
      <c r="AZ3" s="308">
        <v>0</v>
      </c>
      <c r="BA3" s="308">
        <v>0</v>
      </c>
      <c r="BB3" s="309">
        <f>SUM(BB4:BB16)</f>
        <v>0</v>
      </c>
      <c r="BC3" s="309">
        <f>SUM(BC4:BC16)</f>
        <v>0</v>
      </c>
      <c r="BD3" s="310">
        <f>SUM(BD4:BD16)</f>
        <v>25.210483356754622</v>
      </c>
      <c r="BE3" s="309">
        <f>SUM(BE4:BE16)</f>
        <v>0</v>
      </c>
      <c r="BF3" s="309">
        <f>SUM(BF4:BF16)</f>
        <v>0</v>
      </c>
    </row>
    <row r="4" spans="1:58" ht="40" customHeight="1" x14ac:dyDescent="0.25">
      <c r="A4" s="238">
        <v>6</v>
      </c>
      <c r="B4" s="238">
        <v>3</v>
      </c>
      <c r="C4" s="238" t="s">
        <v>301</v>
      </c>
      <c r="D4" s="238" t="s">
        <v>482</v>
      </c>
      <c r="E4" s="238" t="s">
        <v>482</v>
      </c>
      <c r="F4" s="238" t="s">
        <v>606</v>
      </c>
      <c r="G4" s="238" t="s">
        <v>483</v>
      </c>
      <c r="H4" s="238" t="s">
        <v>170</v>
      </c>
      <c r="I4" s="238" t="s">
        <v>184</v>
      </c>
      <c r="J4" s="238"/>
      <c r="K4" s="238" t="s">
        <v>161</v>
      </c>
      <c r="L4" s="238" t="s">
        <v>482</v>
      </c>
      <c r="M4" s="238" t="s">
        <v>161</v>
      </c>
      <c r="N4" s="238" t="s">
        <v>164</v>
      </c>
      <c r="O4" s="238" t="s">
        <v>163</v>
      </c>
      <c r="P4" s="238" t="s">
        <v>256</v>
      </c>
      <c r="Q4" s="238" t="s">
        <v>484</v>
      </c>
      <c r="R4" s="238" t="s">
        <v>485</v>
      </c>
      <c r="S4" s="238" t="s">
        <v>486</v>
      </c>
      <c r="T4" s="238" t="s">
        <v>487</v>
      </c>
      <c r="U4" s="238" t="s">
        <v>166</v>
      </c>
      <c r="V4" s="238">
        <v>0.36990000000000001</v>
      </c>
      <c r="W4" s="238" t="s">
        <v>488</v>
      </c>
      <c r="X4" s="238" t="s">
        <v>166</v>
      </c>
      <c r="Y4" s="238" t="s">
        <v>166</v>
      </c>
      <c r="Z4" s="238" t="s">
        <v>166</v>
      </c>
      <c r="AA4" s="312" t="s">
        <v>260</v>
      </c>
      <c r="AB4" s="312"/>
      <c r="AC4" s="313">
        <f>V4/0.684*1000+10</f>
        <v>550.78947368421052</v>
      </c>
      <c r="AD4" s="312"/>
      <c r="AE4" s="312"/>
      <c r="AF4" s="314">
        <f>AC4*0.684/1000</f>
        <v>0.37674000000000002</v>
      </c>
      <c r="AG4" s="315">
        <f>V4/AF4</f>
        <v>0.98184424271380788</v>
      </c>
      <c r="AH4" s="312"/>
      <c r="AI4" s="314"/>
      <c r="AJ4" s="316"/>
      <c r="AK4" s="316"/>
      <c r="AL4" s="238"/>
      <c r="AM4" s="238">
        <f>VLOOKUP(E:E,[26]VAVE靠背骨架!$E:$AN,36,0)</f>
        <v>5.15</v>
      </c>
      <c r="AN4" s="303">
        <f>AM4*AF4</f>
        <v>1.9402110000000001</v>
      </c>
      <c r="AO4" s="303">
        <f>(AF4-V4)*3</f>
        <v>2.0520000000000038E-2</v>
      </c>
      <c r="AP4" s="238"/>
      <c r="AQ4" s="238"/>
      <c r="AR4" s="238"/>
      <c r="AS4" s="238"/>
      <c r="AT4" s="238"/>
      <c r="AU4" s="238"/>
      <c r="AV4" s="238" t="s">
        <v>166</v>
      </c>
      <c r="AW4" s="295">
        <v>1</v>
      </c>
      <c r="AX4" s="295">
        <v>1</v>
      </c>
      <c r="AY4" s="295">
        <v>1</v>
      </c>
      <c r="AZ4" s="295">
        <v>1</v>
      </c>
      <c r="BA4" s="295">
        <v>1</v>
      </c>
      <c r="BB4" s="317">
        <f>$AS4*AW4</f>
        <v>0</v>
      </c>
      <c r="BC4" s="317">
        <f>$AS4*AX4</f>
        <v>0</v>
      </c>
      <c r="BD4" s="318">
        <f>$AN4*AY4</f>
        <v>1.9402110000000001</v>
      </c>
      <c r="BE4" s="317">
        <f>$AS4*AZ4</f>
        <v>0</v>
      </c>
      <c r="BF4" s="317">
        <f>$AS4*BA4</f>
        <v>0</v>
      </c>
    </row>
    <row r="5" spans="1:58" ht="40" customHeight="1" x14ac:dyDescent="0.25">
      <c r="A5" s="238">
        <v>7</v>
      </c>
      <c r="B5" s="238">
        <v>3</v>
      </c>
      <c r="C5" s="238" t="s">
        <v>301</v>
      </c>
      <c r="D5" s="238" t="s">
        <v>95</v>
      </c>
      <c r="E5" s="238" t="s">
        <v>95</v>
      </c>
      <c r="F5" s="238" t="s">
        <v>607</v>
      </c>
      <c r="G5" s="238"/>
      <c r="H5" s="238" t="s">
        <v>170</v>
      </c>
      <c r="I5" s="238"/>
      <c r="J5" s="238"/>
      <c r="K5" s="238" t="s">
        <v>161</v>
      </c>
      <c r="L5" s="238" t="s">
        <v>95</v>
      </c>
      <c r="M5" s="238" t="s">
        <v>161</v>
      </c>
      <c r="N5" s="238" t="s">
        <v>164</v>
      </c>
      <c r="O5" s="238" t="s">
        <v>163</v>
      </c>
      <c r="P5" s="238" t="s">
        <v>489</v>
      </c>
      <c r="Q5" s="238" t="s">
        <v>257</v>
      </c>
      <c r="R5" s="238" t="s">
        <v>490</v>
      </c>
      <c r="S5" s="238"/>
      <c r="T5" s="238"/>
      <c r="U5" s="238"/>
      <c r="V5" s="238">
        <v>3.5000000000000003E-2</v>
      </c>
      <c r="W5" s="238"/>
      <c r="X5" s="238"/>
      <c r="Y5" s="238"/>
      <c r="Z5" s="238"/>
      <c r="AA5" s="312" t="s">
        <v>250</v>
      </c>
      <c r="AB5" s="312"/>
      <c r="AC5" s="313">
        <f>250+6</f>
        <v>256</v>
      </c>
      <c r="AD5" s="320">
        <f>10+3.5</f>
        <v>13.5</v>
      </c>
      <c r="AE5" s="320">
        <v>2</v>
      </c>
      <c r="AF5" s="314">
        <f>AC5*AD5*AE5*7860/1000000000</f>
        <v>5.4328319999999999E-2</v>
      </c>
      <c r="AG5" s="315">
        <f>V5/AF5</f>
        <v>0.64423122231646412</v>
      </c>
      <c r="AH5" s="312"/>
      <c r="AI5" s="314"/>
      <c r="AJ5" s="316"/>
      <c r="AK5" s="316"/>
      <c r="AL5" s="238"/>
      <c r="AM5" s="238">
        <v>4.87</v>
      </c>
      <c r="AN5" s="303">
        <f t="shared" ref="AN5:AN15" si="0">AM5*AF5</f>
        <v>0.26457891840000003</v>
      </c>
      <c r="AO5" s="303">
        <f t="shared" ref="AO5:AO14" si="1">(AF5-V5)*3</f>
        <v>5.7984959999999988E-2</v>
      </c>
      <c r="AP5" s="238"/>
      <c r="AQ5" s="238"/>
      <c r="AR5" s="238"/>
      <c r="AS5" s="238"/>
      <c r="AT5" s="238"/>
      <c r="AU5" s="238"/>
      <c r="AV5" s="238"/>
      <c r="AW5" s="295"/>
      <c r="AX5" s="295"/>
      <c r="AY5" s="295">
        <v>1</v>
      </c>
      <c r="AZ5" s="295"/>
      <c r="BA5" s="295"/>
      <c r="BB5" s="317">
        <f t="shared" ref="BB5:BC16" si="2">$AS5*AW5</f>
        <v>0</v>
      </c>
      <c r="BC5" s="317">
        <f t="shared" si="2"/>
        <v>0</v>
      </c>
      <c r="BD5" s="318">
        <f t="shared" ref="BD5:BD16" si="3">$AN5*AY5</f>
        <v>0.26457891840000003</v>
      </c>
      <c r="BE5" s="317">
        <f t="shared" ref="BE5:BF16" si="4">$AS5*AZ5</f>
        <v>0</v>
      </c>
      <c r="BF5" s="317">
        <f t="shared" si="4"/>
        <v>0</v>
      </c>
    </row>
    <row r="6" spans="1:58" s="311" customFormat="1" ht="40" customHeight="1" x14ac:dyDescent="0.25">
      <c r="A6" s="238">
        <v>11</v>
      </c>
      <c r="B6" s="300">
        <v>3</v>
      </c>
      <c r="C6" s="300"/>
      <c r="D6" s="300" t="s">
        <v>96</v>
      </c>
      <c r="E6" s="300" t="s">
        <v>96</v>
      </c>
      <c r="F6" s="300" t="s">
        <v>608</v>
      </c>
      <c r="G6" s="300" t="s">
        <v>491</v>
      </c>
      <c r="H6" s="238" t="s">
        <v>170</v>
      </c>
      <c r="I6" s="300"/>
      <c r="J6" s="300"/>
      <c r="K6" s="238" t="s">
        <v>161</v>
      </c>
      <c r="L6" s="300" t="s">
        <v>96</v>
      </c>
      <c r="M6" s="300" t="s">
        <v>161</v>
      </c>
      <c r="N6" s="300" t="s">
        <v>163</v>
      </c>
      <c r="O6" s="300" t="s">
        <v>164</v>
      </c>
      <c r="P6" s="300" t="s">
        <v>256</v>
      </c>
      <c r="Q6" s="300" t="s">
        <v>492</v>
      </c>
      <c r="R6" s="300" t="s">
        <v>493</v>
      </c>
      <c r="S6" s="300" t="s">
        <v>486</v>
      </c>
      <c r="T6" s="300" t="s">
        <v>494</v>
      </c>
      <c r="U6" s="300"/>
      <c r="V6" s="300">
        <v>1.9750000000000001</v>
      </c>
      <c r="W6" s="300" t="s">
        <v>166</v>
      </c>
      <c r="X6" s="300" t="s">
        <v>166</v>
      </c>
      <c r="Y6" s="300" t="s">
        <v>166</v>
      </c>
      <c r="Z6" s="300" t="s">
        <v>166</v>
      </c>
      <c r="AA6" s="238" t="s">
        <v>441</v>
      </c>
      <c r="AB6" s="238"/>
      <c r="AC6" s="302">
        <f>V6/0.869*1000+10</f>
        <v>2282.727272727273</v>
      </c>
      <c r="AD6" s="238">
        <v>25</v>
      </c>
      <c r="AE6" s="238">
        <v>1.5</v>
      </c>
      <c r="AF6" s="241">
        <f>AC6*0.869/1000</f>
        <v>1.9836900000000002</v>
      </c>
      <c r="AG6" s="242">
        <f>V6/AF6</f>
        <v>0.9956192751891676</v>
      </c>
      <c r="AH6" s="238"/>
      <c r="AI6" s="238"/>
      <c r="AJ6" s="321"/>
      <c r="AK6" s="321"/>
      <c r="AL6" s="238"/>
      <c r="AM6" s="238">
        <f>VLOOKUP(E:E,[26]VAVE靠背骨架!$E:$AN,36,0)</f>
        <v>5.15</v>
      </c>
      <c r="AN6" s="303">
        <f t="shared" si="0"/>
        <v>10.216003500000001</v>
      </c>
      <c r="AO6" s="303">
        <f t="shared" si="1"/>
        <v>2.607000000000026E-2</v>
      </c>
      <c r="AP6" s="238"/>
      <c r="AQ6" s="238"/>
      <c r="AR6" s="238"/>
      <c r="AS6" s="238"/>
      <c r="AT6" s="238"/>
      <c r="AU6" s="238"/>
      <c r="AV6" s="238"/>
      <c r="AW6" s="295">
        <v>0</v>
      </c>
      <c r="AX6" s="308">
        <v>0</v>
      </c>
      <c r="AY6" s="308">
        <v>1</v>
      </c>
      <c r="AZ6" s="308">
        <v>0</v>
      </c>
      <c r="BA6" s="308">
        <v>0</v>
      </c>
      <c r="BB6" s="317">
        <f t="shared" si="2"/>
        <v>0</v>
      </c>
      <c r="BC6" s="317">
        <f t="shared" si="2"/>
        <v>0</v>
      </c>
      <c r="BD6" s="318">
        <f t="shared" si="3"/>
        <v>10.216003500000001</v>
      </c>
      <c r="BE6" s="317">
        <f t="shared" si="4"/>
        <v>0</v>
      </c>
      <c r="BF6" s="317">
        <f t="shared" si="4"/>
        <v>0</v>
      </c>
    </row>
    <row r="7" spans="1:58" s="311" customFormat="1" ht="40" customHeight="1" x14ac:dyDescent="0.25">
      <c r="A7" s="238">
        <v>12</v>
      </c>
      <c r="B7" s="300">
        <v>3</v>
      </c>
      <c r="C7" s="300" t="s">
        <v>460</v>
      </c>
      <c r="D7" s="322" t="s">
        <v>495</v>
      </c>
      <c r="E7" s="323" t="s">
        <v>97</v>
      </c>
      <c r="F7" s="324" t="s">
        <v>98</v>
      </c>
      <c r="G7" s="300" t="s">
        <v>166</v>
      </c>
      <c r="H7" s="238" t="s">
        <v>170</v>
      </c>
      <c r="I7" s="300"/>
      <c r="J7" s="300"/>
      <c r="K7" s="238" t="s">
        <v>161</v>
      </c>
      <c r="L7" s="323" t="s">
        <v>97</v>
      </c>
      <c r="M7" s="300" t="s">
        <v>161</v>
      </c>
      <c r="N7" s="300" t="s">
        <v>164</v>
      </c>
      <c r="O7" s="300" t="s">
        <v>163</v>
      </c>
      <c r="P7" s="300" t="s">
        <v>496</v>
      </c>
      <c r="Q7" s="300"/>
      <c r="R7" s="300" t="s">
        <v>497</v>
      </c>
      <c r="S7" s="300"/>
      <c r="T7" s="300" t="s">
        <v>498</v>
      </c>
      <c r="U7" s="300"/>
      <c r="V7" s="300">
        <v>1.8100000000000002E-2</v>
      </c>
      <c r="W7" s="300" t="s">
        <v>166</v>
      </c>
      <c r="X7" s="300" t="s">
        <v>166</v>
      </c>
      <c r="Y7" s="300" t="s">
        <v>166</v>
      </c>
      <c r="Z7" s="300" t="s">
        <v>166</v>
      </c>
      <c r="AA7" s="238"/>
      <c r="AB7" s="238"/>
      <c r="AC7" s="302"/>
      <c r="AD7" s="238"/>
      <c r="AE7" s="238"/>
      <c r="AF7" s="241"/>
      <c r="AG7" s="242"/>
      <c r="AH7" s="238"/>
      <c r="AI7" s="238"/>
      <c r="AJ7" s="321"/>
      <c r="AK7" s="321"/>
      <c r="AL7" s="238"/>
      <c r="AM7" s="238">
        <v>0.63</v>
      </c>
      <c r="AN7" s="303">
        <f>AM7*V7</f>
        <v>1.1403000000000002E-2</v>
      </c>
      <c r="AO7" s="303"/>
      <c r="AP7" s="238"/>
      <c r="AQ7" s="238"/>
      <c r="AR7" s="238"/>
      <c r="AS7" s="238"/>
      <c r="AT7" s="238"/>
      <c r="AU7" s="238"/>
      <c r="AV7" s="238"/>
      <c r="AW7" s="295">
        <v>0</v>
      </c>
      <c r="AX7" s="308">
        <v>0</v>
      </c>
      <c r="AY7" s="308">
        <v>1</v>
      </c>
      <c r="AZ7" s="308">
        <v>0</v>
      </c>
      <c r="BA7" s="308">
        <v>0</v>
      </c>
      <c r="BB7" s="317">
        <f t="shared" si="2"/>
        <v>0</v>
      </c>
      <c r="BC7" s="317">
        <f t="shared" si="2"/>
        <v>0</v>
      </c>
      <c r="BD7" s="318">
        <f t="shared" si="3"/>
        <v>1.1403000000000002E-2</v>
      </c>
      <c r="BE7" s="317">
        <f t="shared" si="4"/>
        <v>0</v>
      </c>
      <c r="BF7" s="317">
        <f t="shared" si="4"/>
        <v>0</v>
      </c>
    </row>
    <row r="8" spans="1:58" s="311" customFormat="1" ht="40" customHeight="1" x14ac:dyDescent="0.25">
      <c r="A8" s="238"/>
      <c r="B8" s="300">
        <v>3</v>
      </c>
      <c r="C8" s="300" t="s">
        <v>18</v>
      </c>
      <c r="D8" s="325" t="s">
        <v>102</v>
      </c>
      <c r="E8" s="323" t="s">
        <v>102</v>
      </c>
      <c r="F8" s="324" t="s">
        <v>103</v>
      </c>
      <c r="G8" s="300" t="s">
        <v>215</v>
      </c>
      <c r="H8" s="238" t="s">
        <v>170</v>
      </c>
      <c r="I8" s="300"/>
      <c r="J8" s="300"/>
      <c r="K8" s="238" t="s">
        <v>161</v>
      </c>
      <c r="L8" s="323" t="s">
        <v>102</v>
      </c>
      <c r="M8" s="300" t="s">
        <v>161</v>
      </c>
      <c r="N8" s="300" t="s">
        <v>163</v>
      </c>
      <c r="O8" s="300" t="s">
        <v>164</v>
      </c>
      <c r="P8" s="300" t="s">
        <v>234</v>
      </c>
      <c r="Q8" s="300" t="s">
        <v>257</v>
      </c>
      <c r="R8" s="300" t="s">
        <v>499</v>
      </c>
      <c r="S8" s="300"/>
      <c r="T8" s="300">
        <v>450</v>
      </c>
      <c r="U8" s="300"/>
      <c r="V8" s="300">
        <v>0.1</v>
      </c>
      <c r="W8" s="300" t="s">
        <v>166</v>
      </c>
      <c r="X8" s="300" t="s">
        <v>166</v>
      </c>
      <c r="Y8" s="300" t="s">
        <v>166</v>
      </c>
      <c r="Z8" s="300" t="s">
        <v>166</v>
      </c>
      <c r="AA8" s="238" t="s">
        <v>441</v>
      </c>
      <c r="AB8" s="238"/>
      <c r="AC8" s="302">
        <f>V8/0.2219*1000</f>
        <v>450.65344749887345</v>
      </c>
      <c r="AD8" s="238">
        <v>6</v>
      </c>
      <c r="AE8" s="238"/>
      <c r="AF8" s="241">
        <f t="shared" ref="AF8:AF12" si="5">AC8*0.2219/1000</f>
        <v>0.10000000000000002</v>
      </c>
      <c r="AG8" s="242">
        <f t="shared" ref="AG8:AG14" si="6">V8/AF8</f>
        <v>0.99999999999999989</v>
      </c>
      <c r="AH8" s="238"/>
      <c r="AI8" s="238"/>
      <c r="AJ8" s="321"/>
      <c r="AK8" s="321"/>
      <c r="AL8" s="238"/>
      <c r="AM8" s="238">
        <v>5.3</v>
      </c>
      <c r="AN8" s="303">
        <f t="shared" si="0"/>
        <v>0.53000000000000014</v>
      </c>
      <c r="AO8" s="303"/>
      <c r="AP8" s="238"/>
      <c r="AQ8" s="238"/>
      <c r="AR8" s="238"/>
      <c r="AS8" s="238"/>
      <c r="AT8" s="238"/>
      <c r="AU8" s="238"/>
      <c r="AV8" s="238"/>
      <c r="AW8" s="295">
        <v>0</v>
      </c>
      <c r="AX8" s="308">
        <v>0</v>
      </c>
      <c r="AY8" s="308">
        <v>1</v>
      </c>
      <c r="AZ8" s="308"/>
      <c r="BA8" s="308"/>
      <c r="BB8" s="317">
        <f t="shared" si="2"/>
        <v>0</v>
      </c>
      <c r="BC8" s="317">
        <f t="shared" si="2"/>
        <v>0</v>
      </c>
      <c r="BD8" s="318">
        <f t="shared" si="3"/>
        <v>0.53000000000000014</v>
      </c>
      <c r="BE8" s="317">
        <f t="shared" si="4"/>
        <v>0</v>
      </c>
      <c r="BF8" s="317">
        <f t="shared" si="4"/>
        <v>0</v>
      </c>
    </row>
    <row r="9" spans="1:58" s="311" customFormat="1" ht="40" customHeight="1" x14ac:dyDescent="0.25">
      <c r="A9" s="238"/>
      <c r="B9" s="300">
        <v>3</v>
      </c>
      <c r="C9" s="300" t="s">
        <v>18</v>
      </c>
      <c r="D9" s="325" t="s">
        <v>104</v>
      </c>
      <c r="E9" s="323" t="s">
        <v>104</v>
      </c>
      <c r="F9" s="324" t="s">
        <v>105</v>
      </c>
      <c r="G9" s="300" t="s">
        <v>215</v>
      </c>
      <c r="H9" s="238" t="s">
        <v>170</v>
      </c>
      <c r="I9" s="300"/>
      <c r="J9" s="300"/>
      <c r="K9" s="238" t="s">
        <v>161</v>
      </c>
      <c r="L9" s="323" t="s">
        <v>104</v>
      </c>
      <c r="M9" s="300" t="s">
        <v>161</v>
      </c>
      <c r="N9" s="300" t="s">
        <v>163</v>
      </c>
      <c r="O9" s="300" t="s">
        <v>164</v>
      </c>
      <c r="P9" s="300" t="s">
        <v>234</v>
      </c>
      <c r="Q9" s="300" t="s">
        <v>257</v>
      </c>
      <c r="R9" s="300" t="s">
        <v>499</v>
      </c>
      <c r="S9" s="300"/>
      <c r="T9" s="300">
        <v>390</v>
      </c>
      <c r="U9" s="300"/>
      <c r="V9" s="300">
        <v>8.6300000000000002E-2</v>
      </c>
      <c r="W9" s="300" t="s">
        <v>166</v>
      </c>
      <c r="X9" s="300" t="s">
        <v>166</v>
      </c>
      <c r="Y9" s="300" t="s">
        <v>166</v>
      </c>
      <c r="Z9" s="300" t="s">
        <v>166</v>
      </c>
      <c r="AA9" s="238" t="s">
        <v>441</v>
      </c>
      <c r="AB9" s="238"/>
      <c r="AC9" s="302"/>
      <c r="AD9" s="238"/>
      <c r="AE9" s="238"/>
      <c r="AF9" s="241"/>
      <c r="AG9" s="242"/>
      <c r="AH9" s="238"/>
      <c r="AI9" s="238"/>
      <c r="AJ9" s="321"/>
      <c r="AK9" s="321"/>
      <c r="AL9" s="238"/>
      <c r="AM9" s="238">
        <v>5.3</v>
      </c>
      <c r="AN9" s="303">
        <f>AM9*V9</f>
        <v>0.45739000000000002</v>
      </c>
      <c r="AO9" s="303"/>
      <c r="AP9" s="238"/>
      <c r="AQ9" s="238"/>
      <c r="AR9" s="238"/>
      <c r="AS9" s="238"/>
      <c r="AT9" s="238"/>
      <c r="AU9" s="238"/>
      <c r="AV9" s="238"/>
      <c r="AW9" s="295">
        <v>0</v>
      </c>
      <c r="AX9" s="308">
        <v>0</v>
      </c>
      <c r="AY9" s="308">
        <v>1</v>
      </c>
      <c r="AZ9" s="308"/>
      <c r="BA9" s="308"/>
      <c r="BB9" s="317">
        <f t="shared" si="2"/>
        <v>0</v>
      </c>
      <c r="BC9" s="317">
        <f t="shared" si="2"/>
        <v>0</v>
      </c>
      <c r="BD9" s="318">
        <f t="shared" si="3"/>
        <v>0.45739000000000002</v>
      </c>
      <c r="BE9" s="317">
        <f t="shared" si="4"/>
        <v>0</v>
      </c>
      <c r="BF9" s="317">
        <f t="shared" si="4"/>
        <v>0</v>
      </c>
    </row>
    <row r="10" spans="1:58" ht="40" customHeight="1" x14ac:dyDescent="0.25">
      <c r="A10" s="238">
        <v>16</v>
      </c>
      <c r="B10" s="238">
        <v>3</v>
      </c>
      <c r="C10" s="238" t="s">
        <v>182</v>
      </c>
      <c r="D10" s="326" t="s">
        <v>500</v>
      </c>
      <c r="E10" s="238" t="s">
        <v>106</v>
      </c>
      <c r="F10" s="238" t="s">
        <v>107</v>
      </c>
      <c r="G10" s="238" t="s">
        <v>215</v>
      </c>
      <c r="H10" s="238" t="s">
        <v>170</v>
      </c>
      <c r="I10" s="238" t="s">
        <v>184</v>
      </c>
      <c r="J10" s="238"/>
      <c r="K10" s="238" t="s">
        <v>161</v>
      </c>
      <c r="L10" s="238" t="s">
        <v>106</v>
      </c>
      <c r="M10" s="238" t="s">
        <v>161</v>
      </c>
      <c r="N10" s="238" t="s">
        <v>164</v>
      </c>
      <c r="O10" s="238" t="s">
        <v>163</v>
      </c>
      <c r="P10" s="238" t="s">
        <v>215</v>
      </c>
      <c r="Q10" s="238" t="s">
        <v>501</v>
      </c>
      <c r="R10" s="238" t="s">
        <v>502</v>
      </c>
      <c r="S10" s="238" t="s">
        <v>503</v>
      </c>
      <c r="T10" s="238" t="s">
        <v>504</v>
      </c>
      <c r="U10" s="238" t="s">
        <v>166</v>
      </c>
      <c r="V10" s="238">
        <v>5.7500000000000002E-2</v>
      </c>
      <c r="W10" s="238" t="s">
        <v>488</v>
      </c>
      <c r="X10" s="238" t="s">
        <v>166</v>
      </c>
      <c r="Y10" s="238" t="s">
        <v>166</v>
      </c>
      <c r="Z10" s="238" t="s">
        <v>166</v>
      </c>
      <c r="AA10" s="312" t="s">
        <v>441</v>
      </c>
      <c r="AB10" s="238"/>
      <c r="AC10" s="302">
        <v>258.95600000000002</v>
      </c>
      <c r="AD10" s="243">
        <v>6</v>
      </c>
      <c r="AE10" s="243"/>
      <c r="AF10" s="241">
        <f t="shared" si="5"/>
        <v>5.7462336400000001E-2</v>
      </c>
      <c r="AG10" s="327">
        <v>1</v>
      </c>
      <c r="AH10" s="238"/>
      <c r="AI10" s="241">
        <v>5.0000000000000001E-3</v>
      </c>
      <c r="AJ10" s="316"/>
      <c r="AK10" s="316"/>
      <c r="AL10" s="238"/>
      <c r="AM10" s="238">
        <f>VLOOKUP(E:E,[26]VAVE靠背骨架!$E:$AN,36,0)</f>
        <v>5.3</v>
      </c>
      <c r="AN10" s="303">
        <f t="shared" si="0"/>
        <v>0.30455038291999997</v>
      </c>
      <c r="AO10" s="303"/>
      <c r="AP10" s="238"/>
      <c r="AQ10" s="238"/>
      <c r="AR10" s="238"/>
      <c r="AS10" s="238"/>
      <c r="AT10" s="238"/>
      <c r="AU10" s="238"/>
      <c r="AV10" s="238" t="s">
        <v>166</v>
      </c>
      <c r="AW10" s="328">
        <v>2</v>
      </c>
      <c r="AX10" s="328">
        <v>1</v>
      </c>
      <c r="AY10" s="328">
        <v>2</v>
      </c>
      <c r="AZ10" s="295">
        <v>0</v>
      </c>
      <c r="BA10" s="295">
        <v>0</v>
      </c>
      <c r="BB10" s="317">
        <f>$AS10*AW10</f>
        <v>0</v>
      </c>
      <c r="BC10" s="317">
        <f t="shared" si="2"/>
        <v>0</v>
      </c>
      <c r="BD10" s="318">
        <f t="shared" si="3"/>
        <v>0.60910076583999995</v>
      </c>
      <c r="BE10" s="317">
        <f t="shared" si="4"/>
        <v>0</v>
      </c>
      <c r="BF10" s="317">
        <f t="shared" si="4"/>
        <v>0</v>
      </c>
    </row>
    <row r="11" spans="1:58" ht="40" customHeight="1" x14ac:dyDescent="0.25">
      <c r="A11" s="238">
        <v>17</v>
      </c>
      <c r="B11" s="238">
        <v>3</v>
      </c>
      <c r="C11" s="238" t="s">
        <v>505</v>
      </c>
      <c r="D11" s="238" t="s">
        <v>99</v>
      </c>
      <c r="E11" s="238" t="s">
        <v>99</v>
      </c>
      <c r="F11" s="238" t="s">
        <v>609</v>
      </c>
      <c r="G11" s="238" t="s">
        <v>491</v>
      </c>
      <c r="H11" s="238" t="s">
        <v>170</v>
      </c>
      <c r="I11" s="238" t="s">
        <v>184</v>
      </c>
      <c r="J11" s="238"/>
      <c r="K11" s="238" t="s">
        <v>161</v>
      </c>
      <c r="L11" s="238" t="s">
        <v>99</v>
      </c>
      <c r="M11" s="238" t="s">
        <v>161</v>
      </c>
      <c r="N11" s="238" t="s">
        <v>164</v>
      </c>
      <c r="O11" s="238" t="s">
        <v>163</v>
      </c>
      <c r="P11" s="238" t="s">
        <v>256</v>
      </c>
      <c r="Q11" s="238" t="s">
        <v>492</v>
      </c>
      <c r="R11" s="238" t="s">
        <v>493</v>
      </c>
      <c r="S11" s="238" t="s">
        <v>486</v>
      </c>
      <c r="T11" s="238" t="s">
        <v>506</v>
      </c>
      <c r="U11" s="238" t="s">
        <v>166</v>
      </c>
      <c r="V11" s="238">
        <v>0.32800000000000001</v>
      </c>
      <c r="W11" s="238" t="s">
        <v>488</v>
      </c>
      <c r="X11" s="238" t="s">
        <v>166</v>
      </c>
      <c r="Y11" s="238" t="s">
        <v>166</v>
      </c>
      <c r="Z11" s="238" t="s">
        <v>166</v>
      </c>
      <c r="AA11" s="312" t="s">
        <v>236</v>
      </c>
      <c r="AB11" s="238"/>
      <c r="AC11" s="302">
        <f>V11/0.869*1000+10</f>
        <v>387.44533947065594</v>
      </c>
      <c r="AD11" s="238">
        <v>25</v>
      </c>
      <c r="AE11" s="238">
        <v>1.5</v>
      </c>
      <c r="AF11" s="241">
        <f t="shared" ref="AF11:AF14" si="7">AC11*0.869/1000</f>
        <v>0.33668999999999999</v>
      </c>
      <c r="AG11" s="242">
        <f t="shared" si="6"/>
        <v>0.97418990763016433</v>
      </c>
      <c r="AH11" s="238"/>
      <c r="AI11" s="241">
        <v>5.3999999999999999E-2</v>
      </c>
      <c r="AJ11" s="321"/>
      <c r="AK11" s="321"/>
      <c r="AL11" s="238"/>
      <c r="AM11" s="238">
        <f>VLOOKUP(E:E,[26]VAVE靠背骨架!$E:$AN,36,0)</f>
        <v>5.15</v>
      </c>
      <c r="AN11" s="303">
        <f t="shared" si="0"/>
        <v>1.7339535000000001</v>
      </c>
      <c r="AO11" s="303">
        <f t="shared" si="1"/>
        <v>2.6069999999999927E-2</v>
      </c>
      <c r="AP11" s="238"/>
      <c r="AQ11" s="238"/>
      <c r="AR11" s="238"/>
      <c r="AS11" s="238"/>
      <c r="AT11" s="238"/>
      <c r="AU11" s="238"/>
      <c r="AV11" s="238" t="s">
        <v>166</v>
      </c>
      <c r="AW11" s="295">
        <v>1</v>
      </c>
      <c r="AX11" s="295">
        <v>1</v>
      </c>
      <c r="AY11" s="295">
        <v>1</v>
      </c>
      <c r="AZ11" s="295">
        <v>1</v>
      </c>
      <c r="BA11" s="295">
        <v>0</v>
      </c>
      <c r="BB11" s="317">
        <f>$AS11*AW11</f>
        <v>0</v>
      </c>
      <c r="BC11" s="317">
        <f t="shared" si="2"/>
        <v>0</v>
      </c>
      <c r="BD11" s="318">
        <f t="shared" si="3"/>
        <v>1.7339535000000001</v>
      </c>
      <c r="BE11" s="317">
        <f t="shared" si="4"/>
        <v>0</v>
      </c>
      <c r="BF11" s="317">
        <f t="shared" si="4"/>
        <v>0</v>
      </c>
    </row>
    <row r="12" spans="1:58" s="311" customFormat="1" ht="40" customHeight="1" x14ac:dyDescent="0.25">
      <c r="A12" s="238">
        <v>20</v>
      </c>
      <c r="B12" s="300">
        <v>3</v>
      </c>
      <c r="C12" s="300" t="s">
        <v>18</v>
      </c>
      <c r="D12" s="300" t="s">
        <v>507</v>
      </c>
      <c r="E12" s="300" t="s">
        <v>507</v>
      </c>
      <c r="F12" s="300" t="s">
        <v>508</v>
      </c>
      <c r="G12" s="300" t="s">
        <v>215</v>
      </c>
      <c r="H12" s="238" t="s">
        <v>170</v>
      </c>
      <c r="I12" s="300"/>
      <c r="J12" s="300"/>
      <c r="K12" s="238" t="s">
        <v>161</v>
      </c>
      <c r="L12" s="300" t="s">
        <v>507</v>
      </c>
      <c r="M12" s="300"/>
      <c r="N12" s="300" t="s">
        <v>163</v>
      </c>
      <c r="O12" s="300" t="s">
        <v>164</v>
      </c>
      <c r="P12" s="300" t="s">
        <v>215</v>
      </c>
      <c r="Q12" s="300" t="s">
        <v>257</v>
      </c>
      <c r="R12" s="300" t="s">
        <v>502</v>
      </c>
      <c r="S12" s="300" t="s">
        <v>503</v>
      </c>
      <c r="T12" s="300" t="s">
        <v>509</v>
      </c>
      <c r="U12" s="300"/>
      <c r="V12" s="300">
        <v>0.1012</v>
      </c>
      <c r="W12" s="300" t="s">
        <v>166</v>
      </c>
      <c r="X12" s="300" t="s">
        <v>166</v>
      </c>
      <c r="Y12" s="300" t="s">
        <v>166</v>
      </c>
      <c r="Z12" s="300" t="s">
        <v>166</v>
      </c>
      <c r="AA12" s="238" t="s">
        <v>441</v>
      </c>
      <c r="AB12" s="238"/>
      <c r="AC12" s="302">
        <f>V12/0.2219*1000</f>
        <v>456.06128886885989</v>
      </c>
      <c r="AD12" s="238">
        <v>6</v>
      </c>
      <c r="AE12" s="238"/>
      <c r="AF12" s="241">
        <f t="shared" si="5"/>
        <v>0.1012</v>
      </c>
      <c r="AG12" s="242">
        <f t="shared" si="6"/>
        <v>1</v>
      </c>
      <c r="AH12" s="238"/>
      <c r="AI12" s="238"/>
      <c r="AJ12" s="321"/>
      <c r="AK12" s="321"/>
      <c r="AL12" s="238"/>
      <c r="AM12" s="238">
        <f>VLOOKUP(E:E,[26]VAVE靠背骨架!$E:$AN,36,0)</f>
        <v>5.3</v>
      </c>
      <c r="AN12" s="303">
        <f t="shared" si="0"/>
        <v>0.53635999999999995</v>
      </c>
      <c r="AO12" s="303">
        <f t="shared" si="1"/>
        <v>0</v>
      </c>
      <c r="AP12" s="238"/>
      <c r="AQ12" s="238"/>
      <c r="AR12" s="238"/>
      <c r="AS12" s="238"/>
      <c r="AT12" s="238"/>
      <c r="AU12" s="238"/>
      <c r="AV12" s="238"/>
      <c r="AW12" s="328">
        <v>0</v>
      </c>
      <c r="AX12" s="329">
        <v>0</v>
      </c>
      <c r="AY12" s="329">
        <v>2</v>
      </c>
      <c r="AZ12" s="308">
        <v>0</v>
      </c>
      <c r="BA12" s="308">
        <v>0</v>
      </c>
      <c r="BB12" s="317">
        <f t="shared" si="2"/>
        <v>0</v>
      </c>
      <c r="BC12" s="317">
        <f t="shared" si="2"/>
        <v>0</v>
      </c>
      <c r="BD12" s="318">
        <f t="shared" si="3"/>
        <v>1.0727199999999999</v>
      </c>
      <c r="BE12" s="317">
        <f t="shared" si="4"/>
        <v>0</v>
      </c>
      <c r="BF12" s="317">
        <f t="shared" si="4"/>
        <v>0</v>
      </c>
    </row>
    <row r="13" spans="1:58" ht="40" customHeight="1" x14ac:dyDescent="0.25">
      <c r="A13" s="238">
        <v>21</v>
      </c>
      <c r="B13" s="238">
        <v>3</v>
      </c>
      <c r="C13" s="238" t="s">
        <v>505</v>
      </c>
      <c r="D13" s="238" t="s">
        <v>100</v>
      </c>
      <c r="E13" s="238" t="s">
        <v>100</v>
      </c>
      <c r="F13" s="238" t="s">
        <v>610</v>
      </c>
      <c r="G13" s="238" t="s">
        <v>510</v>
      </c>
      <c r="H13" s="238" t="s">
        <v>170</v>
      </c>
      <c r="I13" s="238" t="s">
        <v>184</v>
      </c>
      <c r="J13" s="238"/>
      <c r="K13" s="238" t="s">
        <v>161</v>
      </c>
      <c r="L13" s="238" t="s">
        <v>100</v>
      </c>
      <c r="M13" s="238" t="s">
        <v>161</v>
      </c>
      <c r="N13" s="238" t="s">
        <v>164</v>
      </c>
      <c r="O13" s="238" t="s">
        <v>163</v>
      </c>
      <c r="P13" s="238" t="s">
        <v>256</v>
      </c>
      <c r="Q13" s="238" t="s">
        <v>257</v>
      </c>
      <c r="R13" s="238" t="s">
        <v>485</v>
      </c>
      <c r="S13" s="238" t="s">
        <v>486</v>
      </c>
      <c r="T13" s="238" t="s">
        <v>511</v>
      </c>
      <c r="U13" s="238" t="s">
        <v>166</v>
      </c>
      <c r="V13" s="238">
        <v>0.53600000000000003</v>
      </c>
      <c r="W13" s="238" t="s">
        <v>488</v>
      </c>
      <c r="X13" s="238" t="s">
        <v>166</v>
      </c>
      <c r="Y13" s="238" t="s">
        <v>166</v>
      </c>
      <c r="Z13" s="238" t="s">
        <v>166</v>
      </c>
      <c r="AA13" s="312" t="s">
        <v>441</v>
      </c>
      <c r="AB13" s="238"/>
      <c r="AC13" s="313">
        <f>V13/0.684*1000+10</f>
        <v>793.62573099415204</v>
      </c>
      <c r="AD13" s="243"/>
      <c r="AE13" s="243"/>
      <c r="AF13" s="241">
        <f t="shared" si="7"/>
        <v>0.6896607602339182</v>
      </c>
      <c r="AG13" s="330">
        <f t="shared" si="6"/>
        <v>0.77719370291300938</v>
      </c>
      <c r="AH13" s="238"/>
      <c r="AI13" s="241">
        <v>3.9E-2</v>
      </c>
      <c r="AJ13" s="321"/>
      <c r="AK13" s="321"/>
      <c r="AL13" s="238"/>
      <c r="AM13" s="238">
        <f>VLOOKUP(E:E,[26]VAVE靠背骨架!$E:$AN,36,0)</f>
        <v>5.15</v>
      </c>
      <c r="AN13" s="303">
        <f t="shared" si="0"/>
        <v>3.5517529152046792</v>
      </c>
      <c r="AO13" s="303">
        <f t="shared" si="1"/>
        <v>0.46098228070175451</v>
      </c>
      <c r="AP13" s="238"/>
      <c r="AQ13" s="238"/>
      <c r="AR13" s="238"/>
      <c r="AS13" s="238"/>
      <c r="AT13" s="238"/>
      <c r="AU13" s="238"/>
      <c r="AV13" s="238" t="s">
        <v>166</v>
      </c>
      <c r="AW13" s="295">
        <v>2</v>
      </c>
      <c r="AX13" s="295">
        <v>2</v>
      </c>
      <c r="AY13" s="295">
        <v>1</v>
      </c>
      <c r="AZ13" s="295">
        <v>2</v>
      </c>
      <c r="BA13" s="295">
        <v>2</v>
      </c>
      <c r="BB13" s="317">
        <f t="shared" si="2"/>
        <v>0</v>
      </c>
      <c r="BC13" s="317">
        <f t="shared" si="2"/>
        <v>0</v>
      </c>
      <c r="BD13" s="318">
        <f t="shared" si="3"/>
        <v>3.5517529152046792</v>
      </c>
      <c r="BE13" s="317">
        <f t="shared" si="4"/>
        <v>0</v>
      </c>
      <c r="BF13" s="317">
        <f t="shared" si="4"/>
        <v>0</v>
      </c>
    </row>
    <row r="14" spans="1:58" s="311" customFormat="1" ht="40" customHeight="1" x14ac:dyDescent="0.25">
      <c r="A14" s="238">
        <v>22</v>
      </c>
      <c r="B14" s="300">
        <v>3</v>
      </c>
      <c r="C14" s="300" t="s">
        <v>18</v>
      </c>
      <c r="D14" s="300" t="s">
        <v>101</v>
      </c>
      <c r="E14" s="300" t="s">
        <v>101</v>
      </c>
      <c r="F14" s="300" t="s">
        <v>610</v>
      </c>
      <c r="G14" s="300" t="s">
        <v>512</v>
      </c>
      <c r="H14" s="238" t="s">
        <v>170</v>
      </c>
      <c r="I14" s="300"/>
      <c r="J14" s="300"/>
      <c r="K14" s="238" t="s">
        <v>161</v>
      </c>
      <c r="L14" s="300" t="s">
        <v>101</v>
      </c>
      <c r="M14" s="300"/>
      <c r="N14" s="300" t="s">
        <v>163</v>
      </c>
      <c r="O14" s="300" t="s">
        <v>164</v>
      </c>
      <c r="P14" s="300" t="s">
        <v>256</v>
      </c>
      <c r="Q14" s="300" t="s">
        <v>257</v>
      </c>
      <c r="R14" s="300" t="s">
        <v>485</v>
      </c>
      <c r="S14" s="300" t="s">
        <v>486</v>
      </c>
      <c r="T14" s="300" t="s">
        <v>511</v>
      </c>
      <c r="U14" s="300"/>
      <c r="V14" s="300">
        <v>0.28399999999999997</v>
      </c>
      <c r="W14" s="300" t="s">
        <v>166</v>
      </c>
      <c r="X14" s="300" t="s">
        <v>166</v>
      </c>
      <c r="Y14" s="300" t="s">
        <v>166</v>
      </c>
      <c r="Z14" s="300" t="s">
        <v>166</v>
      </c>
      <c r="AA14" s="238" t="s">
        <v>250</v>
      </c>
      <c r="AB14" s="238"/>
      <c r="AC14" s="313">
        <f>V14/0.684*1000+10</f>
        <v>425.20467836257302</v>
      </c>
      <c r="AD14" s="243"/>
      <c r="AE14" s="243"/>
      <c r="AF14" s="241">
        <f t="shared" si="7"/>
        <v>0.36950286549707595</v>
      </c>
      <c r="AG14" s="330">
        <f t="shared" si="6"/>
        <v>0.76860026408170679</v>
      </c>
      <c r="AH14" s="238"/>
      <c r="AI14" s="238"/>
      <c r="AJ14" s="321"/>
      <c r="AK14" s="321"/>
      <c r="AL14" s="238"/>
      <c r="AM14" s="238">
        <f>VLOOKUP(E:E,[26]VAVE靠背骨架!$E:$AN,36,0)</f>
        <v>5.15</v>
      </c>
      <c r="AN14" s="303">
        <f t="shared" si="0"/>
        <v>1.9029397573099414</v>
      </c>
      <c r="AO14" s="303">
        <f t="shared" si="1"/>
        <v>0.25650859649122792</v>
      </c>
      <c r="AP14" s="238"/>
      <c r="AQ14" s="238"/>
      <c r="AR14" s="238"/>
      <c r="AS14" s="238"/>
      <c r="AT14" s="238"/>
      <c r="AU14" s="238"/>
      <c r="AV14" s="238"/>
      <c r="AW14" s="295">
        <v>0</v>
      </c>
      <c r="AX14" s="308">
        <v>0</v>
      </c>
      <c r="AY14" s="308">
        <v>1</v>
      </c>
      <c r="AZ14" s="308">
        <v>0</v>
      </c>
      <c r="BA14" s="308">
        <v>0</v>
      </c>
      <c r="BB14" s="317">
        <f t="shared" si="2"/>
        <v>0</v>
      </c>
      <c r="BC14" s="317">
        <f t="shared" si="2"/>
        <v>0</v>
      </c>
      <c r="BD14" s="318">
        <f t="shared" si="3"/>
        <v>1.9029397573099414</v>
      </c>
      <c r="BE14" s="317">
        <f t="shared" si="4"/>
        <v>0</v>
      </c>
      <c r="BF14" s="317">
        <f t="shared" si="4"/>
        <v>0</v>
      </c>
    </row>
    <row r="15" spans="1:58" ht="40" customHeight="1" x14ac:dyDescent="0.25">
      <c r="A15" s="238">
        <v>23</v>
      </c>
      <c r="B15" s="238">
        <v>3</v>
      </c>
      <c r="C15" s="238" t="s">
        <v>513</v>
      </c>
      <c r="D15" s="238" t="s">
        <v>514</v>
      </c>
      <c r="E15" s="238" t="s">
        <v>515</v>
      </c>
      <c r="F15" s="238" t="s">
        <v>516</v>
      </c>
      <c r="G15" s="238" t="s">
        <v>215</v>
      </c>
      <c r="H15" s="238" t="s">
        <v>170</v>
      </c>
      <c r="I15" s="238" t="s">
        <v>184</v>
      </c>
      <c r="J15" s="238"/>
      <c r="K15" s="238" t="s">
        <v>161</v>
      </c>
      <c r="L15" s="238" t="s">
        <v>515</v>
      </c>
      <c r="M15" s="238" t="s">
        <v>161</v>
      </c>
      <c r="N15" s="238" t="s">
        <v>164</v>
      </c>
      <c r="O15" s="238" t="s">
        <v>163</v>
      </c>
      <c r="P15" s="238" t="s">
        <v>215</v>
      </c>
      <c r="Q15" s="238" t="s">
        <v>257</v>
      </c>
      <c r="R15" s="238" t="s">
        <v>432</v>
      </c>
      <c r="S15" s="238" t="s">
        <v>503</v>
      </c>
      <c r="T15" s="238" t="s">
        <v>517</v>
      </c>
      <c r="U15" s="238" t="s">
        <v>166</v>
      </c>
      <c r="V15" s="238">
        <v>0.254</v>
      </c>
      <c r="W15" s="238" t="s">
        <v>488</v>
      </c>
      <c r="X15" s="238" t="s">
        <v>166</v>
      </c>
      <c r="Y15" s="238" t="s">
        <v>166</v>
      </c>
      <c r="Z15" s="238" t="s">
        <v>166</v>
      </c>
      <c r="AA15" s="312" t="s">
        <v>441</v>
      </c>
      <c r="AB15" s="312"/>
      <c r="AC15" s="313">
        <f>V15/0.2219*1000</f>
        <v>1144.6597566471385</v>
      </c>
      <c r="AD15" s="320">
        <v>6</v>
      </c>
      <c r="AE15" s="320"/>
      <c r="AF15" s="314">
        <v>0.189</v>
      </c>
      <c r="AG15" s="327">
        <v>1</v>
      </c>
      <c r="AH15" s="312"/>
      <c r="AI15" s="314"/>
      <c r="AJ15" s="316"/>
      <c r="AK15" s="316"/>
      <c r="AL15" s="238"/>
      <c r="AM15" s="238">
        <f>VLOOKUP(E:E,[26]VAVE靠背骨架!$E:$AN,36,0)</f>
        <v>4.87</v>
      </c>
      <c r="AN15" s="303">
        <f t="shared" si="0"/>
        <v>0.92043000000000008</v>
      </c>
      <c r="AO15" s="303"/>
      <c r="AP15" s="238"/>
      <c r="AQ15" s="238"/>
      <c r="AR15" s="238"/>
      <c r="AS15" s="238"/>
      <c r="AT15" s="238"/>
      <c r="AU15" s="238"/>
      <c r="AV15" s="238" t="s">
        <v>166</v>
      </c>
      <c r="AW15" s="295">
        <v>1</v>
      </c>
      <c r="AX15" s="295">
        <v>1</v>
      </c>
      <c r="AY15" s="295">
        <v>1</v>
      </c>
      <c r="AZ15" s="295">
        <v>1</v>
      </c>
      <c r="BA15" s="295">
        <v>1</v>
      </c>
      <c r="BB15" s="317">
        <f t="shared" si="2"/>
        <v>0</v>
      </c>
      <c r="BC15" s="317">
        <f t="shared" si="2"/>
        <v>0</v>
      </c>
      <c r="BD15" s="318">
        <f t="shared" si="3"/>
        <v>0.92043000000000008</v>
      </c>
      <c r="BE15" s="317">
        <f t="shared" si="4"/>
        <v>0</v>
      </c>
      <c r="BF15" s="317">
        <f t="shared" si="4"/>
        <v>0</v>
      </c>
    </row>
    <row r="16" spans="1:58" ht="40" customHeight="1" x14ac:dyDescent="0.25">
      <c r="A16" s="238">
        <v>24</v>
      </c>
      <c r="B16" s="238">
        <v>3</v>
      </c>
      <c r="C16" s="238" t="s">
        <v>301</v>
      </c>
      <c r="D16" s="238" t="s">
        <v>518</v>
      </c>
      <c r="E16" s="238" t="s">
        <v>268</v>
      </c>
      <c r="F16" s="238" t="s">
        <v>269</v>
      </c>
      <c r="G16" s="238" t="s">
        <v>270</v>
      </c>
      <c r="H16" s="238" t="s">
        <v>170</v>
      </c>
      <c r="I16" s="238" t="s">
        <v>184</v>
      </c>
      <c r="J16" s="238"/>
      <c r="K16" s="238" t="s">
        <v>161</v>
      </c>
      <c r="L16" s="238" t="s">
        <v>268</v>
      </c>
      <c r="M16" s="238" t="s">
        <v>161</v>
      </c>
      <c r="N16" s="238" t="s">
        <v>164</v>
      </c>
      <c r="O16" s="238" t="s">
        <v>163</v>
      </c>
      <c r="P16" s="238" t="s">
        <v>270</v>
      </c>
      <c r="Q16" s="238" t="s">
        <v>166</v>
      </c>
      <c r="R16" s="238" t="s">
        <v>166</v>
      </c>
      <c r="S16" s="238" t="s">
        <v>166</v>
      </c>
      <c r="T16" s="238" t="s">
        <v>519</v>
      </c>
      <c r="U16" s="238" t="s">
        <v>166</v>
      </c>
      <c r="V16" s="238">
        <v>0.01</v>
      </c>
      <c r="W16" s="238" t="s">
        <v>488</v>
      </c>
      <c r="X16" s="238" t="s">
        <v>166</v>
      </c>
      <c r="Y16" s="238" t="s">
        <v>166</v>
      </c>
      <c r="Z16" s="238" t="s">
        <v>166</v>
      </c>
      <c r="AA16" s="238"/>
      <c r="AB16" s="238"/>
      <c r="AC16" s="302"/>
      <c r="AD16" s="238"/>
      <c r="AE16" s="238"/>
      <c r="AF16" s="241"/>
      <c r="AG16" s="242"/>
      <c r="AH16" s="238"/>
      <c r="AI16" s="238"/>
      <c r="AJ16" s="316"/>
      <c r="AK16" s="321"/>
      <c r="AL16" s="238"/>
      <c r="AM16" s="238"/>
      <c r="AN16" s="303">
        <v>0.5</v>
      </c>
      <c r="AO16" s="303"/>
      <c r="AP16" s="238"/>
      <c r="AQ16" s="238"/>
      <c r="AR16" s="238"/>
      <c r="AS16" s="238"/>
      <c r="AT16" s="238"/>
      <c r="AU16" s="238"/>
      <c r="AV16" s="238" t="s">
        <v>166</v>
      </c>
      <c r="AW16" s="295">
        <v>4</v>
      </c>
      <c r="AX16" s="295">
        <v>4</v>
      </c>
      <c r="AY16" s="295">
        <v>4</v>
      </c>
      <c r="AZ16" s="295">
        <v>4</v>
      </c>
      <c r="BA16" s="295">
        <v>4</v>
      </c>
      <c r="BB16" s="317">
        <f t="shared" si="2"/>
        <v>0</v>
      </c>
      <c r="BC16" s="317">
        <f t="shared" si="2"/>
        <v>0</v>
      </c>
      <c r="BD16" s="318">
        <f t="shared" si="3"/>
        <v>2</v>
      </c>
      <c r="BE16" s="317">
        <f t="shared" si="4"/>
        <v>0</v>
      </c>
      <c r="BF16" s="317">
        <f t="shared" si="4"/>
        <v>0</v>
      </c>
    </row>
    <row r="17" spans="54:58" x14ac:dyDescent="0.25">
      <c r="BB17" s="317"/>
      <c r="BC17" s="317"/>
      <c r="BD17" s="318"/>
      <c r="BE17" s="317"/>
      <c r="BF17" s="317"/>
    </row>
  </sheetData>
  <autoFilter ref="A1:BA16" xr:uid="{00000000-0009-0000-0000-00000C000000}"/>
  <mergeCells count="56">
    <mergeCell ref="L1:L2"/>
    <mergeCell ref="A1:A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X1:X2"/>
    <mergeCell ref="M1:M2"/>
    <mergeCell ref="N1:N2"/>
    <mergeCell ref="O1:O2"/>
    <mergeCell ref="P1:P2"/>
    <mergeCell ref="Q1:Q2"/>
    <mergeCell ref="R1:R2"/>
    <mergeCell ref="S1:S2"/>
    <mergeCell ref="T1:T2"/>
    <mergeCell ref="U1:U2"/>
    <mergeCell ref="V1:V2"/>
    <mergeCell ref="W1:W2"/>
    <mergeCell ref="AL1:AL2"/>
    <mergeCell ref="Y1:Y2"/>
    <mergeCell ref="Z1:Z2"/>
    <mergeCell ref="AA1:AA2"/>
    <mergeCell ref="AB1:AB2"/>
    <mergeCell ref="AC1:AE1"/>
    <mergeCell ref="AF1:AF2"/>
    <mergeCell ref="AG1:AG2"/>
    <mergeCell ref="AH1:AH2"/>
    <mergeCell ref="AI1:AI2"/>
    <mergeCell ref="AJ1:AJ2"/>
    <mergeCell ref="AK1:AK2"/>
    <mergeCell ref="AX1:AX2"/>
    <mergeCell ref="AM1:AM2"/>
    <mergeCell ref="AN1:AN2"/>
    <mergeCell ref="AO1:AO2"/>
    <mergeCell ref="AP1:AP2"/>
    <mergeCell ref="AQ1:AQ2"/>
    <mergeCell ref="AR1:AR2"/>
    <mergeCell ref="AS1:AS2"/>
    <mergeCell ref="AT1:AT2"/>
    <mergeCell ref="AU1:AU2"/>
    <mergeCell ref="AV1:AV2"/>
    <mergeCell ref="AW1:AW2"/>
    <mergeCell ref="BE1:BE2"/>
    <mergeCell ref="BF1:BF2"/>
    <mergeCell ref="AY1:AY2"/>
    <mergeCell ref="AZ1:AZ2"/>
    <mergeCell ref="BA1:BA2"/>
    <mergeCell ref="BB1:BB2"/>
    <mergeCell ref="BC1:BC2"/>
    <mergeCell ref="BD1:BD2"/>
  </mergeCells>
  <phoneticPr fontId="98" type="noConversion"/>
  <conditionalFormatting sqref="AZ1">
    <cfRule type="duplicateValues" dxfId="115" priority="109"/>
  </conditionalFormatting>
  <conditionalFormatting sqref="BA1">
    <cfRule type="duplicateValues" dxfId="114" priority="108"/>
  </conditionalFormatting>
  <conditionalFormatting sqref="BE1">
    <cfRule type="duplicateValues" dxfId="113" priority="2"/>
  </conditionalFormatting>
  <conditionalFormatting sqref="BF1">
    <cfRule type="duplicateValues" dxfId="112" priority="1"/>
  </conditionalFormatting>
  <conditionalFormatting sqref="E3:G3">
    <cfRule type="duplicateValues" dxfId="111" priority="113"/>
  </conditionalFormatting>
  <conditionalFormatting sqref="L3">
    <cfRule type="duplicateValues" dxfId="110" priority="7"/>
  </conditionalFormatting>
  <conditionalFormatting sqref="AW3:AY3">
    <cfRule type="containsText" dxfId="109" priority="104" operator="containsText" text="3">
      <formula>NOT(ISERROR(SEARCH("3",AW3)))</formula>
    </cfRule>
    <cfRule type="containsText" dxfId="108" priority="105" operator="containsText" text="2">
      <formula>NOT(ISERROR(SEARCH("2",AW3)))</formula>
    </cfRule>
    <cfRule type="containsText" dxfId="107" priority="106" operator="containsText" text="1">
      <formula>NOT(ISERROR(SEARCH("1",AW3)))</formula>
    </cfRule>
    <cfRule type="containsText" dxfId="106" priority="107" operator="containsText" text="0">
      <formula>NOT(ISERROR(SEARCH("0",AW3)))</formula>
    </cfRule>
  </conditionalFormatting>
  <conditionalFormatting sqref="AZ3">
    <cfRule type="containsText" dxfId="105" priority="12" operator="containsText" text="3">
      <formula>NOT(ISERROR(SEARCH("3",AZ3)))</formula>
    </cfRule>
    <cfRule type="containsText" dxfId="104" priority="13" operator="containsText" text="2">
      <formula>NOT(ISERROR(SEARCH("2",AZ3)))</formula>
    </cfRule>
    <cfRule type="containsText" dxfId="103" priority="14" operator="containsText" text="1">
      <formula>NOT(ISERROR(SEARCH("1",AZ3)))</formula>
    </cfRule>
    <cfRule type="containsText" dxfId="102" priority="15" operator="containsText" text="0">
      <formula>NOT(ISERROR(SEARCH("0",AZ3)))</formula>
    </cfRule>
  </conditionalFormatting>
  <conditionalFormatting sqref="BA3">
    <cfRule type="containsText" dxfId="101" priority="8" operator="containsText" text="3">
      <formula>NOT(ISERROR(SEARCH("3",BA3)))</formula>
    </cfRule>
    <cfRule type="containsText" dxfId="100" priority="9" operator="containsText" text="2">
      <formula>NOT(ISERROR(SEARCH("2",BA3)))</formula>
    </cfRule>
    <cfRule type="containsText" dxfId="99" priority="10" operator="containsText" text="1">
      <formula>NOT(ISERROR(SEARCH("1",BA3)))</formula>
    </cfRule>
    <cfRule type="containsText" dxfId="98" priority="11" operator="containsText" text="0">
      <formula>NOT(ISERROR(SEARCH("0",BA3)))</formula>
    </cfRule>
  </conditionalFormatting>
  <conditionalFormatting sqref="L5">
    <cfRule type="duplicateValues" dxfId="97" priority="6"/>
  </conditionalFormatting>
  <conditionalFormatting sqref="L6">
    <cfRule type="duplicateValues" dxfId="96" priority="5"/>
  </conditionalFormatting>
  <conditionalFormatting sqref="E10">
    <cfRule type="duplicateValues" dxfId="95" priority="115"/>
  </conditionalFormatting>
  <conditionalFormatting sqref="L10">
    <cfRule type="duplicateValues" dxfId="94" priority="111"/>
  </conditionalFormatting>
  <conditionalFormatting sqref="AW10:AY10">
    <cfRule type="containsText" dxfId="93" priority="76" operator="containsText" text="3">
      <formula>NOT(ISERROR(SEARCH("3",AW10)))</formula>
    </cfRule>
    <cfRule type="containsText" dxfId="92" priority="77" operator="containsText" text="2">
      <formula>NOT(ISERROR(SEARCH("2",AW10)))</formula>
    </cfRule>
    <cfRule type="containsText" dxfId="91" priority="78" operator="containsText" text="1">
      <formula>NOT(ISERROR(SEARCH("1",AW10)))</formula>
    </cfRule>
    <cfRule type="containsText" dxfId="90" priority="79" operator="containsText" text="0">
      <formula>NOT(ISERROR(SEARCH("0",AW10)))</formula>
    </cfRule>
  </conditionalFormatting>
  <conditionalFormatting sqref="AZ10:BA10">
    <cfRule type="containsText" dxfId="89" priority="72" operator="containsText" text="3">
      <formula>NOT(ISERROR(SEARCH("3",AZ10)))</formula>
    </cfRule>
    <cfRule type="containsText" dxfId="88" priority="73" operator="containsText" text="2">
      <formula>NOT(ISERROR(SEARCH("2",AZ10)))</formula>
    </cfRule>
    <cfRule type="containsText" dxfId="87" priority="74" operator="containsText" text="1">
      <formula>NOT(ISERROR(SEARCH("1",AZ10)))</formula>
    </cfRule>
    <cfRule type="containsText" dxfId="86" priority="75" operator="containsText" text="0">
      <formula>NOT(ISERROR(SEARCH("0",AZ10)))</formula>
    </cfRule>
  </conditionalFormatting>
  <conditionalFormatting sqref="AW11:AY11">
    <cfRule type="containsText" dxfId="85" priority="68" operator="containsText" text="3">
      <formula>NOT(ISERROR(SEARCH("3",AW11)))</formula>
    </cfRule>
    <cfRule type="containsText" dxfId="84" priority="69" operator="containsText" text="2">
      <formula>NOT(ISERROR(SEARCH("2",AW11)))</formula>
    </cfRule>
    <cfRule type="containsText" dxfId="83" priority="70" operator="containsText" text="1">
      <formula>NOT(ISERROR(SEARCH("1",AW11)))</formula>
    </cfRule>
    <cfRule type="containsText" dxfId="82" priority="71" operator="containsText" text="0">
      <formula>NOT(ISERROR(SEARCH("0",AW11)))</formula>
    </cfRule>
  </conditionalFormatting>
  <conditionalFormatting sqref="AZ11">
    <cfRule type="containsText" dxfId="81" priority="64" operator="containsText" text="3">
      <formula>NOT(ISERROR(SEARCH("3",AZ11)))</formula>
    </cfRule>
    <cfRule type="containsText" dxfId="80" priority="65" operator="containsText" text="2">
      <formula>NOT(ISERROR(SEARCH("2",AZ11)))</formula>
    </cfRule>
    <cfRule type="containsText" dxfId="79" priority="66" operator="containsText" text="1">
      <formula>NOT(ISERROR(SEARCH("1",AZ11)))</formula>
    </cfRule>
    <cfRule type="containsText" dxfId="78" priority="67" operator="containsText" text="0">
      <formula>NOT(ISERROR(SEARCH("0",AZ11)))</formula>
    </cfRule>
  </conditionalFormatting>
  <conditionalFormatting sqref="BA11">
    <cfRule type="containsText" dxfId="77" priority="60" operator="containsText" text="3">
      <formula>NOT(ISERROR(SEARCH("3",BA11)))</formula>
    </cfRule>
    <cfRule type="containsText" dxfId="76" priority="61" operator="containsText" text="2">
      <formula>NOT(ISERROR(SEARCH("2",BA11)))</formula>
    </cfRule>
    <cfRule type="containsText" dxfId="75" priority="62" operator="containsText" text="1">
      <formula>NOT(ISERROR(SEARCH("1",BA11)))</formula>
    </cfRule>
    <cfRule type="containsText" dxfId="74" priority="63" operator="containsText" text="0">
      <formula>NOT(ISERROR(SEARCH("0",BA11)))</formula>
    </cfRule>
  </conditionalFormatting>
  <conditionalFormatting sqref="L12">
    <cfRule type="duplicateValues" dxfId="73" priority="3"/>
  </conditionalFormatting>
  <conditionalFormatting sqref="AW12:AY12">
    <cfRule type="containsText" dxfId="72" priority="56" operator="containsText" text="3">
      <formula>NOT(ISERROR(SEARCH("3",AW12)))</formula>
    </cfRule>
    <cfRule type="containsText" dxfId="71" priority="57" operator="containsText" text="2">
      <formula>NOT(ISERROR(SEARCH("2",AW12)))</formula>
    </cfRule>
    <cfRule type="containsText" dxfId="70" priority="58" operator="containsText" text="1">
      <formula>NOT(ISERROR(SEARCH("1",AW12)))</formula>
    </cfRule>
    <cfRule type="containsText" dxfId="69" priority="59" operator="containsText" text="0">
      <formula>NOT(ISERROR(SEARCH("0",AW12)))</formula>
    </cfRule>
  </conditionalFormatting>
  <conditionalFormatting sqref="AZ12:BA12">
    <cfRule type="containsText" dxfId="68" priority="52" operator="containsText" text="3">
      <formula>NOT(ISERROR(SEARCH("3",AZ12)))</formula>
    </cfRule>
    <cfRule type="containsText" dxfId="67" priority="53" operator="containsText" text="2">
      <formula>NOT(ISERROR(SEARCH("2",AZ12)))</formula>
    </cfRule>
    <cfRule type="containsText" dxfId="66" priority="54" operator="containsText" text="1">
      <formula>NOT(ISERROR(SEARCH("1",AZ12)))</formula>
    </cfRule>
    <cfRule type="containsText" dxfId="65" priority="55" operator="containsText" text="0">
      <formula>NOT(ISERROR(SEARCH("0",AZ12)))</formula>
    </cfRule>
  </conditionalFormatting>
  <conditionalFormatting sqref="L14">
    <cfRule type="duplicateValues" dxfId="64" priority="4"/>
  </conditionalFormatting>
  <conditionalFormatting sqref="AW15:AY15">
    <cfRule type="containsText" dxfId="63" priority="44" operator="containsText" text="3">
      <formula>NOT(ISERROR(SEARCH("3",AW15)))</formula>
    </cfRule>
    <cfRule type="containsText" dxfId="62" priority="45" operator="containsText" text="2">
      <formula>NOT(ISERROR(SEARCH("2",AW15)))</formula>
    </cfRule>
    <cfRule type="containsText" dxfId="61" priority="46" operator="containsText" text="1">
      <formula>NOT(ISERROR(SEARCH("1",AW15)))</formula>
    </cfRule>
    <cfRule type="containsText" dxfId="60" priority="47" operator="containsText" text="0">
      <formula>NOT(ISERROR(SEARCH("0",AW15)))</formula>
    </cfRule>
  </conditionalFormatting>
  <conditionalFormatting sqref="AZ15">
    <cfRule type="containsText" dxfId="59" priority="20" operator="containsText" text="3">
      <formula>NOT(ISERROR(SEARCH("3",AZ15)))</formula>
    </cfRule>
    <cfRule type="containsText" dxfId="58" priority="21" operator="containsText" text="2">
      <formula>NOT(ISERROR(SEARCH("2",AZ15)))</formula>
    </cfRule>
    <cfRule type="containsText" dxfId="57" priority="22" operator="containsText" text="1">
      <formula>NOT(ISERROR(SEARCH("1",AZ15)))</formula>
    </cfRule>
    <cfRule type="containsText" dxfId="56" priority="23" operator="containsText" text="0">
      <formula>NOT(ISERROR(SEARCH("0",AZ15)))</formula>
    </cfRule>
  </conditionalFormatting>
  <conditionalFormatting sqref="BA15">
    <cfRule type="containsText" dxfId="55" priority="16" operator="containsText" text="3">
      <formula>NOT(ISERROR(SEARCH("3",BA15)))</formula>
    </cfRule>
    <cfRule type="containsText" dxfId="54" priority="17" operator="containsText" text="2">
      <formula>NOT(ISERROR(SEARCH("2",BA15)))</formula>
    </cfRule>
    <cfRule type="containsText" dxfId="53" priority="18" operator="containsText" text="1">
      <formula>NOT(ISERROR(SEARCH("1",BA15)))</formula>
    </cfRule>
    <cfRule type="containsText" dxfId="52" priority="19" operator="containsText" text="0">
      <formula>NOT(ISERROR(SEARCH("0",BA15)))</formula>
    </cfRule>
  </conditionalFormatting>
  <conditionalFormatting sqref="L16">
    <cfRule type="duplicateValues" dxfId="51" priority="110"/>
  </conditionalFormatting>
  <conditionalFormatting sqref="AW16:AY16">
    <cfRule type="containsText" dxfId="50" priority="40" operator="containsText" text="3">
      <formula>NOT(ISERROR(SEARCH("3",AW16)))</formula>
    </cfRule>
    <cfRule type="containsText" dxfId="49" priority="41" operator="containsText" text="2">
      <formula>NOT(ISERROR(SEARCH("2",AW16)))</formula>
    </cfRule>
    <cfRule type="containsText" dxfId="48" priority="42" operator="containsText" text="1">
      <formula>NOT(ISERROR(SEARCH("1",AW16)))</formula>
    </cfRule>
    <cfRule type="containsText" dxfId="47" priority="43" operator="containsText" text="0">
      <formula>NOT(ISERROR(SEARCH("0",AW16)))</formula>
    </cfRule>
  </conditionalFormatting>
  <conditionalFormatting sqref="AZ16">
    <cfRule type="containsText" dxfId="46" priority="28" operator="containsText" text="3">
      <formula>NOT(ISERROR(SEARCH("3",AZ16)))</formula>
    </cfRule>
    <cfRule type="containsText" dxfId="45" priority="29" operator="containsText" text="2">
      <formula>NOT(ISERROR(SEARCH("2",AZ16)))</formula>
    </cfRule>
    <cfRule type="containsText" dxfId="44" priority="30" operator="containsText" text="1">
      <formula>NOT(ISERROR(SEARCH("1",AZ16)))</formula>
    </cfRule>
    <cfRule type="containsText" dxfId="43" priority="31" operator="containsText" text="0">
      <formula>NOT(ISERROR(SEARCH("0",AZ16)))</formula>
    </cfRule>
  </conditionalFormatting>
  <conditionalFormatting sqref="BA16">
    <cfRule type="containsText" dxfId="42" priority="24" operator="containsText" text="3">
      <formula>NOT(ISERROR(SEARCH("3",BA16)))</formula>
    </cfRule>
    <cfRule type="containsText" dxfId="41" priority="25" operator="containsText" text="2">
      <formula>NOT(ISERROR(SEARCH("2",BA16)))</formula>
    </cfRule>
    <cfRule type="containsText" dxfId="40" priority="26" operator="containsText" text="1">
      <formula>NOT(ISERROR(SEARCH("1",BA16)))</formula>
    </cfRule>
    <cfRule type="containsText" dxfId="39" priority="27" operator="containsText" text="0">
      <formula>NOT(ISERROR(SEARCH("0",BA16)))</formula>
    </cfRule>
  </conditionalFormatting>
  <conditionalFormatting sqref="AZ4:AZ5">
    <cfRule type="containsText" dxfId="38" priority="96" operator="containsText" text="3">
      <formula>NOT(ISERROR(SEARCH("3",AZ4)))</formula>
    </cfRule>
    <cfRule type="containsText" dxfId="37" priority="97" operator="containsText" text="2">
      <formula>NOT(ISERROR(SEARCH("2",AZ4)))</formula>
    </cfRule>
    <cfRule type="containsText" dxfId="36" priority="98" operator="containsText" text="1">
      <formula>NOT(ISERROR(SEARCH("1",AZ4)))</formula>
    </cfRule>
    <cfRule type="containsText" dxfId="35" priority="99" operator="containsText" text="0">
      <formula>NOT(ISERROR(SEARCH("0",AZ4)))</formula>
    </cfRule>
  </conditionalFormatting>
  <conditionalFormatting sqref="AZ6:AZ9">
    <cfRule type="containsText" dxfId="34" priority="84" operator="containsText" text="3">
      <formula>NOT(ISERROR(SEARCH("3",AZ6)))</formula>
    </cfRule>
    <cfRule type="containsText" dxfId="33" priority="85" operator="containsText" text="2">
      <formula>NOT(ISERROR(SEARCH("2",AZ6)))</formula>
    </cfRule>
    <cfRule type="containsText" dxfId="32" priority="86" operator="containsText" text="1">
      <formula>NOT(ISERROR(SEARCH("1",AZ6)))</formula>
    </cfRule>
    <cfRule type="containsText" dxfId="31" priority="87" operator="containsText" text="0">
      <formula>NOT(ISERROR(SEARCH("0",AZ6)))</formula>
    </cfRule>
  </conditionalFormatting>
  <conditionalFormatting sqref="AZ13:AZ14">
    <cfRule type="containsText" dxfId="30" priority="36" operator="containsText" text="3">
      <formula>NOT(ISERROR(SEARCH("3",AZ13)))</formula>
    </cfRule>
    <cfRule type="containsText" dxfId="29" priority="37" operator="containsText" text="2">
      <formula>NOT(ISERROR(SEARCH("2",AZ13)))</formula>
    </cfRule>
    <cfRule type="containsText" dxfId="28" priority="38" operator="containsText" text="1">
      <formula>NOT(ISERROR(SEARCH("1",AZ13)))</formula>
    </cfRule>
    <cfRule type="containsText" dxfId="27" priority="39" operator="containsText" text="0">
      <formula>NOT(ISERROR(SEARCH("0",AZ13)))</formula>
    </cfRule>
  </conditionalFormatting>
  <conditionalFormatting sqref="BA4:BA5">
    <cfRule type="containsText" dxfId="26" priority="92" operator="containsText" text="3">
      <formula>NOT(ISERROR(SEARCH("3",BA4)))</formula>
    </cfRule>
    <cfRule type="containsText" dxfId="25" priority="93" operator="containsText" text="2">
      <formula>NOT(ISERROR(SEARCH("2",BA4)))</formula>
    </cfRule>
    <cfRule type="containsText" dxfId="24" priority="94" operator="containsText" text="1">
      <formula>NOT(ISERROR(SEARCH("1",BA4)))</formula>
    </cfRule>
    <cfRule type="containsText" dxfId="23" priority="95" operator="containsText" text="0">
      <formula>NOT(ISERROR(SEARCH("0",BA4)))</formula>
    </cfRule>
  </conditionalFormatting>
  <conditionalFormatting sqref="BA6:BA9">
    <cfRule type="containsText" dxfId="22" priority="80" operator="containsText" text="3">
      <formula>NOT(ISERROR(SEARCH("3",BA6)))</formula>
    </cfRule>
    <cfRule type="containsText" dxfId="21" priority="81" operator="containsText" text="2">
      <formula>NOT(ISERROR(SEARCH("2",BA6)))</formula>
    </cfRule>
    <cfRule type="containsText" dxfId="20" priority="82" operator="containsText" text="1">
      <formula>NOT(ISERROR(SEARCH("1",BA6)))</formula>
    </cfRule>
    <cfRule type="containsText" dxfId="19" priority="83" operator="containsText" text="0">
      <formula>NOT(ISERROR(SEARCH("0",BA6)))</formula>
    </cfRule>
  </conditionalFormatting>
  <conditionalFormatting sqref="BA13:BA14">
    <cfRule type="containsText" dxfId="18" priority="32" operator="containsText" text="3">
      <formula>NOT(ISERROR(SEARCH("3",BA13)))</formula>
    </cfRule>
    <cfRule type="containsText" dxfId="17" priority="33" operator="containsText" text="2">
      <formula>NOT(ISERROR(SEARCH("2",BA13)))</formula>
    </cfRule>
    <cfRule type="containsText" dxfId="16" priority="34" operator="containsText" text="1">
      <formula>NOT(ISERROR(SEARCH("1",BA13)))</formula>
    </cfRule>
    <cfRule type="containsText" dxfId="15" priority="35" operator="containsText" text="0">
      <formula>NOT(ISERROR(SEARCH("0",BA13)))</formula>
    </cfRule>
  </conditionalFormatting>
  <conditionalFormatting sqref="E4:E6 E11:E15">
    <cfRule type="duplicateValues" dxfId="14" priority="116"/>
  </conditionalFormatting>
  <conditionalFormatting sqref="L4 L13 L15 L11">
    <cfRule type="duplicateValues" dxfId="13" priority="112"/>
  </conditionalFormatting>
  <conditionalFormatting sqref="AW4:AY5">
    <cfRule type="containsText" dxfId="12" priority="100" operator="containsText" text="3">
      <formula>NOT(ISERROR(SEARCH("3",AW4)))</formula>
    </cfRule>
    <cfRule type="containsText" dxfId="11" priority="101" operator="containsText" text="2">
      <formula>NOT(ISERROR(SEARCH("2",AW4)))</formula>
    </cfRule>
    <cfRule type="containsText" dxfId="10" priority="102" operator="containsText" text="1">
      <formula>NOT(ISERROR(SEARCH("1",AW4)))</formula>
    </cfRule>
    <cfRule type="containsText" dxfId="9" priority="103" operator="containsText" text="0">
      <formula>NOT(ISERROR(SEARCH("0",AW4)))</formula>
    </cfRule>
  </conditionalFormatting>
  <conditionalFormatting sqref="AW6:AY9">
    <cfRule type="containsText" dxfId="8" priority="88" operator="containsText" text="3">
      <formula>NOT(ISERROR(SEARCH("3",AW6)))</formula>
    </cfRule>
    <cfRule type="containsText" dxfId="7" priority="89" operator="containsText" text="2">
      <formula>NOT(ISERROR(SEARCH("2",AW6)))</formula>
    </cfRule>
    <cfRule type="containsText" dxfId="6" priority="90" operator="containsText" text="1">
      <formula>NOT(ISERROR(SEARCH("1",AW6)))</formula>
    </cfRule>
    <cfRule type="containsText" dxfId="5" priority="91" operator="containsText" text="0">
      <formula>NOT(ISERROR(SEARCH("0",AW6)))</formula>
    </cfRule>
  </conditionalFormatting>
  <conditionalFormatting sqref="AW13:AY14">
    <cfRule type="containsText" dxfId="4" priority="48" operator="containsText" text="3">
      <formula>NOT(ISERROR(SEARCH("3",AW13)))</formula>
    </cfRule>
    <cfRule type="containsText" dxfId="3" priority="49" operator="containsText" text="2">
      <formula>NOT(ISERROR(SEARCH("2",AW13)))</formula>
    </cfRule>
    <cfRule type="containsText" dxfId="2" priority="50" operator="containsText" text="1">
      <formula>NOT(ISERROR(SEARCH("1",AW13)))</formula>
    </cfRule>
    <cfRule type="containsText" dxfId="1" priority="51" operator="containsText" text="0">
      <formula>NOT(ISERROR(SEARCH("0",AW13)))</formula>
    </cfRule>
  </conditionalFormatting>
  <conditionalFormatting sqref="C16 E16:G16">
    <cfRule type="duplicateValues" dxfId="0" priority="114"/>
  </conditionalFormatting>
  <pageMargins left="0.7" right="0.7" top="0.75" bottom="0.75" header="0.3" footer="0.3"/>
  <pageSetup paperSize="9" scale="24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FFFF00"/>
  </sheetPr>
  <dimension ref="A1:H32"/>
  <sheetViews>
    <sheetView zoomScale="80" zoomScaleNormal="80" zoomScaleSheetLayoutView="100" workbookViewId="0">
      <selection activeCell="I32" sqref="I32"/>
    </sheetView>
  </sheetViews>
  <sheetFormatPr defaultColWidth="9.90625" defaultRowHeight="15" x14ac:dyDescent="0.25"/>
  <cols>
    <col min="1" max="2" width="14.453125" style="250" customWidth="1"/>
    <col min="3" max="3" width="10.6328125" style="245" customWidth="1"/>
    <col min="4" max="4" width="13.90625" style="245" customWidth="1"/>
    <col min="5" max="5" width="9.08984375" style="245" customWidth="1"/>
    <col min="6" max="6" width="13.08984375" style="245" customWidth="1"/>
    <col min="7" max="7" width="9.90625" style="245" customWidth="1"/>
    <col min="8" max="8" width="11.453125" style="245" customWidth="1"/>
    <col min="9" max="251" width="9.90625" style="245"/>
    <col min="252" max="252" width="14.453125" style="245" customWidth="1"/>
    <col min="253" max="253" width="10.6328125" style="245" customWidth="1"/>
    <col min="254" max="254" width="13.90625" style="245" customWidth="1"/>
    <col min="255" max="255" width="35.453125" style="245" customWidth="1"/>
    <col min="256" max="256" width="13.08984375" style="245" customWidth="1"/>
    <col min="257" max="257" width="9.90625" style="245"/>
    <col min="258" max="258" width="9.90625" style="245" customWidth="1"/>
    <col min="259" max="259" width="10.90625" style="245" customWidth="1"/>
    <col min="260" max="260" width="12.453125" style="245" customWidth="1"/>
    <col min="261" max="261" width="11.90625" style="245" customWidth="1"/>
    <col min="262" max="262" width="13.08984375" style="245" customWidth="1"/>
    <col min="263" max="263" width="11.453125" style="245" customWidth="1"/>
    <col min="264" max="264" width="11" style="245" customWidth="1"/>
    <col min="265" max="507" width="9.90625" style="245"/>
    <col min="508" max="508" width="14.453125" style="245" customWidth="1"/>
    <col min="509" max="509" width="10.6328125" style="245" customWidth="1"/>
    <col min="510" max="510" width="13.90625" style="245" customWidth="1"/>
    <col min="511" max="511" width="35.453125" style="245" customWidth="1"/>
    <col min="512" max="512" width="13.08984375" style="245" customWidth="1"/>
    <col min="513" max="513" width="9.90625" style="245"/>
    <col min="514" max="514" width="9.90625" style="245" customWidth="1"/>
    <col min="515" max="515" width="10.90625" style="245" customWidth="1"/>
    <col min="516" max="516" width="12.453125" style="245" customWidth="1"/>
    <col min="517" max="517" width="11.90625" style="245" customWidth="1"/>
    <col min="518" max="518" width="13.08984375" style="245" customWidth="1"/>
    <col min="519" max="519" width="11.453125" style="245" customWidth="1"/>
    <col min="520" max="520" width="11" style="245" customWidth="1"/>
    <col min="521" max="763" width="9.90625" style="245"/>
    <col min="764" max="764" width="14.453125" style="245" customWidth="1"/>
    <col min="765" max="765" width="10.6328125" style="245" customWidth="1"/>
    <col min="766" max="766" width="13.90625" style="245" customWidth="1"/>
    <col min="767" max="767" width="35.453125" style="245" customWidth="1"/>
    <col min="768" max="768" width="13.08984375" style="245" customWidth="1"/>
    <col min="769" max="769" width="9.90625" style="245"/>
    <col min="770" max="770" width="9.90625" style="245" customWidth="1"/>
    <col min="771" max="771" width="10.90625" style="245" customWidth="1"/>
    <col min="772" max="772" width="12.453125" style="245" customWidth="1"/>
    <col min="773" max="773" width="11.90625" style="245" customWidth="1"/>
    <col min="774" max="774" width="13.08984375" style="245" customWidth="1"/>
    <col min="775" max="775" width="11.453125" style="245" customWidth="1"/>
    <col min="776" max="776" width="11" style="245" customWidth="1"/>
    <col min="777" max="1019" width="9.90625" style="245"/>
    <col min="1020" max="1020" width="14.453125" style="245" customWidth="1"/>
    <col min="1021" max="1021" width="10.6328125" style="245" customWidth="1"/>
    <col min="1022" max="1022" width="13.90625" style="245" customWidth="1"/>
    <col min="1023" max="1023" width="35.453125" style="245" customWidth="1"/>
    <col min="1024" max="1024" width="13.08984375" style="245" customWidth="1"/>
    <col min="1025" max="1025" width="9.90625" style="245"/>
    <col min="1026" max="1026" width="9.90625" style="245" customWidth="1"/>
    <col min="1027" max="1027" width="10.90625" style="245" customWidth="1"/>
    <col min="1028" max="1028" width="12.453125" style="245" customWidth="1"/>
    <col min="1029" max="1029" width="11.90625" style="245" customWidth="1"/>
    <col min="1030" max="1030" width="13.08984375" style="245" customWidth="1"/>
    <col min="1031" max="1031" width="11.453125" style="245" customWidth="1"/>
    <col min="1032" max="1032" width="11" style="245" customWidth="1"/>
    <col min="1033" max="1275" width="9.90625" style="245"/>
    <col min="1276" max="1276" width="14.453125" style="245" customWidth="1"/>
    <col min="1277" max="1277" width="10.6328125" style="245" customWidth="1"/>
    <col min="1278" max="1278" width="13.90625" style="245" customWidth="1"/>
    <col min="1279" max="1279" width="35.453125" style="245" customWidth="1"/>
    <col min="1280" max="1280" width="13.08984375" style="245" customWidth="1"/>
    <col min="1281" max="1281" width="9.90625" style="245"/>
    <col min="1282" max="1282" width="9.90625" style="245" customWidth="1"/>
    <col min="1283" max="1283" width="10.90625" style="245" customWidth="1"/>
    <col min="1284" max="1284" width="12.453125" style="245" customWidth="1"/>
    <col min="1285" max="1285" width="11.90625" style="245" customWidth="1"/>
    <col min="1286" max="1286" width="13.08984375" style="245" customWidth="1"/>
    <col min="1287" max="1287" width="11.453125" style="245" customWidth="1"/>
    <col min="1288" max="1288" width="11" style="245" customWidth="1"/>
    <col min="1289" max="1531" width="9.90625" style="245"/>
    <col min="1532" max="1532" width="14.453125" style="245" customWidth="1"/>
    <col min="1533" max="1533" width="10.6328125" style="245" customWidth="1"/>
    <col min="1534" max="1534" width="13.90625" style="245" customWidth="1"/>
    <col min="1535" max="1535" width="35.453125" style="245" customWidth="1"/>
    <col min="1536" max="1536" width="13.08984375" style="245" customWidth="1"/>
    <col min="1537" max="1537" width="9.90625" style="245"/>
    <col min="1538" max="1538" width="9.90625" style="245" customWidth="1"/>
    <col min="1539" max="1539" width="10.90625" style="245" customWidth="1"/>
    <col min="1540" max="1540" width="12.453125" style="245" customWidth="1"/>
    <col min="1541" max="1541" width="11.90625" style="245" customWidth="1"/>
    <col min="1542" max="1542" width="13.08984375" style="245" customWidth="1"/>
    <col min="1543" max="1543" width="11.453125" style="245" customWidth="1"/>
    <col min="1544" max="1544" width="11" style="245" customWidth="1"/>
    <col min="1545" max="1787" width="9.90625" style="245"/>
    <col min="1788" max="1788" width="14.453125" style="245" customWidth="1"/>
    <col min="1789" max="1789" width="10.6328125" style="245" customWidth="1"/>
    <col min="1790" max="1790" width="13.90625" style="245" customWidth="1"/>
    <col min="1791" max="1791" width="35.453125" style="245" customWidth="1"/>
    <col min="1792" max="1792" width="13.08984375" style="245" customWidth="1"/>
    <col min="1793" max="1793" width="9.90625" style="245"/>
    <col min="1794" max="1794" width="9.90625" style="245" customWidth="1"/>
    <col min="1795" max="1795" width="10.90625" style="245" customWidth="1"/>
    <col min="1796" max="1796" width="12.453125" style="245" customWidth="1"/>
    <col min="1797" max="1797" width="11.90625" style="245" customWidth="1"/>
    <col min="1798" max="1798" width="13.08984375" style="245" customWidth="1"/>
    <col min="1799" max="1799" width="11.453125" style="245" customWidth="1"/>
    <col min="1800" max="1800" width="11" style="245" customWidth="1"/>
    <col min="1801" max="2043" width="9.90625" style="245"/>
    <col min="2044" max="2044" width="14.453125" style="245" customWidth="1"/>
    <col min="2045" max="2045" width="10.6328125" style="245" customWidth="1"/>
    <col min="2046" max="2046" width="13.90625" style="245" customWidth="1"/>
    <col min="2047" max="2047" width="35.453125" style="245" customWidth="1"/>
    <col min="2048" max="2048" width="13.08984375" style="245" customWidth="1"/>
    <col min="2049" max="2049" width="9.90625" style="245"/>
    <col min="2050" max="2050" width="9.90625" style="245" customWidth="1"/>
    <col min="2051" max="2051" width="10.90625" style="245" customWidth="1"/>
    <col min="2052" max="2052" width="12.453125" style="245" customWidth="1"/>
    <col min="2053" max="2053" width="11.90625" style="245" customWidth="1"/>
    <col min="2054" max="2054" width="13.08984375" style="245" customWidth="1"/>
    <col min="2055" max="2055" width="11.453125" style="245" customWidth="1"/>
    <col min="2056" max="2056" width="11" style="245" customWidth="1"/>
    <col min="2057" max="2299" width="9.90625" style="245"/>
    <col min="2300" max="2300" width="14.453125" style="245" customWidth="1"/>
    <col min="2301" max="2301" width="10.6328125" style="245" customWidth="1"/>
    <col min="2302" max="2302" width="13.90625" style="245" customWidth="1"/>
    <col min="2303" max="2303" width="35.453125" style="245" customWidth="1"/>
    <col min="2304" max="2304" width="13.08984375" style="245" customWidth="1"/>
    <col min="2305" max="2305" width="9.90625" style="245"/>
    <col min="2306" max="2306" width="9.90625" style="245" customWidth="1"/>
    <col min="2307" max="2307" width="10.90625" style="245" customWidth="1"/>
    <col min="2308" max="2308" width="12.453125" style="245" customWidth="1"/>
    <col min="2309" max="2309" width="11.90625" style="245" customWidth="1"/>
    <col min="2310" max="2310" width="13.08984375" style="245" customWidth="1"/>
    <col min="2311" max="2311" width="11.453125" style="245" customWidth="1"/>
    <col min="2312" max="2312" width="11" style="245" customWidth="1"/>
    <col min="2313" max="2555" width="9.90625" style="245"/>
    <col min="2556" max="2556" width="14.453125" style="245" customWidth="1"/>
    <col min="2557" max="2557" width="10.6328125" style="245" customWidth="1"/>
    <col min="2558" max="2558" width="13.90625" style="245" customWidth="1"/>
    <col min="2559" max="2559" width="35.453125" style="245" customWidth="1"/>
    <col min="2560" max="2560" width="13.08984375" style="245" customWidth="1"/>
    <col min="2561" max="2561" width="9.90625" style="245"/>
    <col min="2562" max="2562" width="9.90625" style="245" customWidth="1"/>
    <col min="2563" max="2563" width="10.90625" style="245" customWidth="1"/>
    <col min="2564" max="2564" width="12.453125" style="245" customWidth="1"/>
    <col min="2565" max="2565" width="11.90625" style="245" customWidth="1"/>
    <col min="2566" max="2566" width="13.08984375" style="245" customWidth="1"/>
    <col min="2567" max="2567" width="11.453125" style="245" customWidth="1"/>
    <col min="2568" max="2568" width="11" style="245" customWidth="1"/>
    <col min="2569" max="2811" width="9.90625" style="245"/>
    <col min="2812" max="2812" width="14.453125" style="245" customWidth="1"/>
    <col min="2813" max="2813" width="10.6328125" style="245" customWidth="1"/>
    <col min="2814" max="2814" width="13.90625" style="245" customWidth="1"/>
    <col min="2815" max="2815" width="35.453125" style="245" customWidth="1"/>
    <col min="2816" max="2816" width="13.08984375" style="245" customWidth="1"/>
    <col min="2817" max="2817" width="9.90625" style="245"/>
    <col min="2818" max="2818" width="9.90625" style="245" customWidth="1"/>
    <col min="2819" max="2819" width="10.90625" style="245" customWidth="1"/>
    <col min="2820" max="2820" width="12.453125" style="245" customWidth="1"/>
    <col min="2821" max="2821" width="11.90625" style="245" customWidth="1"/>
    <col min="2822" max="2822" width="13.08984375" style="245" customWidth="1"/>
    <col min="2823" max="2823" width="11.453125" style="245" customWidth="1"/>
    <col min="2824" max="2824" width="11" style="245" customWidth="1"/>
    <col min="2825" max="3067" width="9.90625" style="245"/>
    <col min="3068" max="3068" width="14.453125" style="245" customWidth="1"/>
    <col min="3069" max="3069" width="10.6328125" style="245" customWidth="1"/>
    <col min="3070" max="3070" width="13.90625" style="245" customWidth="1"/>
    <col min="3071" max="3071" width="35.453125" style="245" customWidth="1"/>
    <col min="3072" max="3072" width="13.08984375" style="245" customWidth="1"/>
    <col min="3073" max="3073" width="9.90625" style="245"/>
    <col min="3074" max="3074" width="9.90625" style="245" customWidth="1"/>
    <col min="3075" max="3075" width="10.90625" style="245" customWidth="1"/>
    <col min="3076" max="3076" width="12.453125" style="245" customWidth="1"/>
    <col min="3077" max="3077" width="11.90625" style="245" customWidth="1"/>
    <col min="3078" max="3078" width="13.08984375" style="245" customWidth="1"/>
    <col min="3079" max="3079" width="11.453125" style="245" customWidth="1"/>
    <col min="3080" max="3080" width="11" style="245" customWidth="1"/>
    <col min="3081" max="3323" width="9.90625" style="245"/>
    <col min="3324" max="3324" width="14.453125" style="245" customWidth="1"/>
    <col min="3325" max="3325" width="10.6328125" style="245" customWidth="1"/>
    <col min="3326" max="3326" width="13.90625" style="245" customWidth="1"/>
    <col min="3327" max="3327" width="35.453125" style="245" customWidth="1"/>
    <col min="3328" max="3328" width="13.08984375" style="245" customWidth="1"/>
    <col min="3329" max="3329" width="9.90625" style="245"/>
    <col min="3330" max="3330" width="9.90625" style="245" customWidth="1"/>
    <col min="3331" max="3331" width="10.90625" style="245" customWidth="1"/>
    <col min="3332" max="3332" width="12.453125" style="245" customWidth="1"/>
    <col min="3333" max="3333" width="11.90625" style="245" customWidth="1"/>
    <col min="3334" max="3334" width="13.08984375" style="245" customWidth="1"/>
    <col min="3335" max="3335" width="11.453125" style="245" customWidth="1"/>
    <col min="3336" max="3336" width="11" style="245" customWidth="1"/>
    <col min="3337" max="3579" width="9.90625" style="245"/>
    <col min="3580" max="3580" width="14.453125" style="245" customWidth="1"/>
    <col min="3581" max="3581" width="10.6328125" style="245" customWidth="1"/>
    <col min="3582" max="3582" width="13.90625" style="245" customWidth="1"/>
    <col min="3583" max="3583" width="35.453125" style="245" customWidth="1"/>
    <col min="3584" max="3584" width="13.08984375" style="245" customWidth="1"/>
    <col min="3585" max="3585" width="9.90625" style="245"/>
    <col min="3586" max="3586" width="9.90625" style="245" customWidth="1"/>
    <col min="3587" max="3587" width="10.90625" style="245" customWidth="1"/>
    <col min="3588" max="3588" width="12.453125" style="245" customWidth="1"/>
    <col min="3589" max="3589" width="11.90625" style="245" customWidth="1"/>
    <col min="3590" max="3590" width="13.08984375" style="245" customWidth="1"/>
    <col min="3591" max="3591" width="11.453125" style="245" customWidth="1"/>
    <col min="3592" max="3592" width="11" style="245" customWidth="1"/>
    <col min="3593" max="3835" width="9.90625" style="245"/>
    <col min="3836" max="3836" width="14.453125" style="245" customWidth="1"/>
    <col min="3837" max="3837" width="10.6328125" style="245" customWidth="1"/>
    <col min="3838" max="3838" width="13.90625" style="245" customWidth="1"/>
    <col min="3839" max="3839" width="35.453125" style="245" customWidth="1"/>
    <col min="3840" max="3840" width="13.08984375" style="245" customWidth="1"/>
    <col min="3841" max="3841" width="9.90625" style="245"/>
    <col min="3842" max="3842" width="9.90625" style="245" customWidth="1"/>
    <col min="3843" max="3843" width="10.90625" style="245" customWidth="1"/>
    <col min="3844" max="3844" width="12.453125" style="245" customWidth="1"/>
    <col min="3845" max="3845" width="11.90625" style="245" customWidth="1"/>
    <col min="3846" max="3846" width="13.08984375" style="245" customWidth="1"/>
    <col min="3847" max="3847" width="11.453125" style="245" customWidth="1"/>
    <col min="3848" max="3848" width="11" style="245" customWidth="1"/>
    <col min="3849" max="4091" width="9.90625" style="245"/>
    <col min="4092" max="4092" width="14.453125" style="245" customWidth="1"/>
    <col min="4093" max="4093" width="10.6328125" style="245" customWidth="1"/>
    <col min="4094" max="4094" width="13.90625" style="245" customWidth="1"/>
    <col min="4095" max="4095" width="35.453125" style="245" customWidth="1"/>
    <col min="4096" max="4096" width="13.08984375" style="245" customWidth="1"/>
    <col min="4097" max="4097" width="9.90625" style="245"/>
    <col min="4098" max="4098" width="9.90625" style="245" customWidth="1"/>
    <col min="4099" max="4099" width="10.90625" style="245" customWidth="1"/>
    <col min="4100" max="4100" width="12.453125" style="245" customWidth="1"/>
    <col min="4101" max="4101" width="11.90625" style="245" customWidth="1"/>
    <col min="4102" max="4102" width="13.08984375" style="245" customWidth="1"/>
    <col min="4103" max="4103" width="11.453125" style="245" customWidth="1"/>
    <col min="4104" max="4104" width="11" style="245" customWidth="1"/>
    <col min="4105" max="4347" width="9.90625" style="245"/>
    <col min="4348" max="4348" width="14.453125" style="245" customWidth="1"/>
    <col min="4349" max="4349" width="10.6328125" style="245" customWidth="1"/>
    <col min="4350" max="4350" width="13.90625" style="245" customWidth="1"/>
    <col min="4351" max="4351" width="35.453125" style="245" customWidth="1"/>
    <col min="4352" max="4352" width="13.08984375" style="245" customWidth="1"/>
    <col min="4353" max="4353" width="9.90625" style="245"/>
    <col min="4354" max="4354" width="9.90625" style="245" customWidth="1"/>
    <col min="4355" max="4355" width="10.90625" style="245" customWidth="1"/>
    <col min="4356" max="4356" width="12.453125" style="245" customWidth="1"/>
    <col min="4357" max="4357" width="11.90625" style="245" customWidth="1"/>
    <col min="4358" max="4358" width="13.08984375" style="245" customWidth="1"/>
    <col min="4359" max="4359" width="11.453125" style="245" customWidth="1"/>
    <col min="4360" max="4360" width="11" style="245" customWidth="1"/>
    <col min="4361" max="4603" width="9.90625" style="245"/>
    <col min="4604" max="4604" width="14.453125" style="245" customWidth="1"/>
    <col min="4605" max="4605" width="10.6328125" style="245" customWidth="1"/>
    <col min="4606" max="4606" width="13.90625" style="245" customWidth="1"/>
    <col min="4607" max="4607" width="35.453125" style="245" customWidth="1"/>
    <col min="4608" max="4608" width="13.08984375" style="245" customWidth="1"/>
    <col min="4609" max="4609" width="9.90625" style="245"/>
    <col min="4610" max="4610" width="9.90625" style="245" customWidth="1"/>
    <col min="4611" max="4611" width="10.90625" style="245" customWidth="1"/>
    <col min="4612" max="4612" width="12.453125" style="245" customWidth="1"/>
    <col min="4613" max="4613" width="11.90625" style="245" customWidth="1"/>
    <col min="4614" max="4614" width="13.08984375" style="245" customWidth="1"/>
    <col min="4615" max="4615" width="11.453125" style="245" customWidth="1"/>
    <col min="4616" max="4616" width="11" style="245" customWidth="1"/>
    <col min="4617" max="4859" width="9.90625" style="245"/>
    <col min="4860" max="4860" width="14.453125" style="245" customWidth="1"/>
    <col min="4861" max="4861" width="10.6328125" style="245" customWidth="1"/>
    <col min="4862" max="4862" width="13.90625" style="245" customWidth="1"/>
    <col min="4863" max="4863" width="35.453125" style="245" customWidth="1"/>
    <col min="4864" max="4864" width="13.08984375" style="245" customWidth="1"/>
    <col min="4865" max="4865" width="9.90625" style="245"/>
    <col min="4866" max="4866" width="9.90625" style="245" customWidth="1"/>
    <col min="4867" max="4867" width="10.90625" style="245" customWidth="1"/>
    <col min="4868" max="4868" width="12.453125" style="245" customWidth="1"/>
    <col min="4869" max="4869" width="11.90625" style="245" customWidth="1"/>
    <col min="4870" max="4870" width="13.08984375" style="245" customWidth="1"/>
    <col min="4871" max="4871" width="11.453125" style="245" customWidth="1"/>
    <col min="4872" max="4872" width="11" style="245" customWidth="1"/>
    <col min="4873" max="5115" width="9.90625" style="245"/>
    <col min="5116" max="5116" width="14.453125" style="245" customWidth="1"/>
    <col min="5117" max="5117" width="10.6328125" style="245" customWidth="1"/>
    <col min="5118" max="5118" width="13.90625" style="245" customWidth="1"/>
    <col min="5119" max="5119" width="35.453125" style="245" customWidth="1"/>
    <col min="5120" max="5120" width="13.08984375" style="245" customWidth="1"/>
    <col min="5121" max="5121" width="9.90625" style="245"/>
    <col min="5122" max="5122" width="9.90625" style="245" customWidth="1"/>
    <col min="5123" max="5123" width="10.90625" style="245" customWidth="1"/>
    <col min="5124" max="5124" width="12.453125" style="245" customWidth="1"/>
    <col min="5125" max="5125" width="11.90625" style="245" customWidth="1"/>
    <col min="5126" max="5126" width="13.08984375" style="245" customWidth="1"/>
    <col min="5127" max="5127" width="11.453125" style="245" customWidth="1"/>
    <col min="5128" max="5128" width="11" style="245" customWidth="1"/>
    <col min="5129" max="5371" width="9.90625" style="245"/>
    <col min="5372" max="5372" width="14.453125" style="245" customWidth="1"/>
    <col min="5373" max="5373" width="10.6328125" style="245" customWidth="1"/>
    <col min="5374" max="5374" width="13.90625" style="245" customWidth="1"/>
    <col min="5375" max="5375" width="35.453125" style="245" customWidth="1"/>
    <col min="5376" max="5376" width="13.08984375" style="245" customWidth="1"/>
    <col min="5377" max="5377" width="9.90625" style="245"/>
    <col min="5378" max="5378" width="9.90625" style="245" customWidth="1"/>
    <col min="5379" max="5379" width="10.90625" style="245" customWidth="1"/>
    <col min="5380" max="5380" width="12.453125" style="245" customWidth="1"/>
    <col min="5381" max="5381" width="11.90625" style="245" customWidth="1"/>
    <col min="5382" max="5382" width="13.08984375" style="245" customWidth="1"/>
    <col min="5383" max="5383" width="11.453125" style="245" customWidth="1"/>
    <col min="5384" max="5384" width="11" style="245" customWidth="1"/>
    <col min="5385" max="5627" width="9.90625" style="245"/>
    <col min="5628" max="5628" width="14.453125" style="245" customWidth="1"/>
    <col min="5629" max="5629" width="10.6328125" style="245" customWidth="1"/>
    <col min="5630" max="5630" width="13.90625" style="245" customWidth="1"/>
    <col min="5631" max="5631" width="35.453125" style="245" customWidth="1"/>
    <col min="5632" max="5632" width="13.08984375" style="245" customWidth="1"/>
    <col min="5633" max="5633" width="9.90625" style="245"/>
    <col min="5634" max="5634" width="9.90625" style="245" customWidth="1"/>
    <col min="5635" max="5635" width="10.90625" style="245" customWidth="1"/>
    <col min="5636" max="5636" width="12.453125" style="245" customWidth="1"/>
    <col min="5637" max="5637" width="11.90625" style="245" customWidth="1"/>
    <col min="5638" max="5638" width="13.08984375" style="245" customWidth="1"/>
    <col min="5639" max="5639" width="11.453125" style="245" customWidth="1"/>
    <col min="5640" max="5640" width="11" style="245" customWidth="1"/>
    <col min="5641" max="5883" width="9.90625" style="245"/>
    <col min="5884" max="5884" width="14.453125" style="245" customWidth="1"/>
    <col min="5885" max="5885" width="10.6328125" style="245" customWidth="1"/>
    <col min="5886" max="5886" width="13.90625" style="245" customWidth="1"/>
    <col min="5887" max="5887" width="35.453125" style="245" customWidth="1"/>
    <col min="5888" max="5888" width="13.08984375" style="245" customWidth="1"/>
    <col min="5889" max="5889" width="9.90625" style="245"/>
    <col min="5890" max="5890" width="9.90625" style="245" customWidth="1"/>
    <col min="5891" max="5891" width="10.90625" style="245" customWidth="1"/>
    <col min="5892" max="5892" width="12.453125" style="245" customWidth="1"/>
    <col min="5893" max="5893" width="11.90625" style="245" customWidth="1"/>
    <col min="5894" max="5894" width="13.08984375" style="245" customWidth="1"/>
    <col min="5895" max="5895" width="11.453125" style="245" customWidth="1"/>
    <col min="5896" max="5896" width="11" style="245" customWidth="1"/>
    <col min="5897" max="6139" width="9.90625" style="245"/>
    <col min="6140" max="6140" width="14.453125" style="245" customWidth="1"/>
    <col min="6141" max="6141" width="10.6328125" style="245" customWidth="1"/>
    <col min="6142" max="6142" width="13.90625" style="245" customWidth="1"/>
    <col min="6143" max="6143" width="35.453125" style="245" customWidth="1"/>
    <col min="6144" max="6144" width="13.08984375" style="245" customWidth="1"/>
    <col min="6145" max="6145" width="9.90625" style="245"/>
    <col min="6146" max="6146" width="9.90625" style="245" customWidth="1"/>
    <col min="6147" max="6147" width="10.90625" style="245" customWidth="1"/>
    <col min="6148" max="6148" width="12.453125" style="245" customWidth="1"/>
    <col min="6149" max="6149" width="11.90625" style="245" customWidth="1"/>
    <col min="6150" max="6150" width="13.08984375" style="245" customWidth="1"/>
    <col min="6151" max="6151" width="11.453125" style="245" customWidth="1"/>
    <col min="6152" max="6152" width="11" style="245" customWidth="1"/>
    <col min="6153" max="6395" width="9.90625" style="245"/>
    <col min="6396" max="6396" width="14.453125" style="245" customWidth="1"/>
    <col min="6397" max="6397" width="10.6328125" style="245" customWidth="1"/>
    <col min="6398" max="6398" width="13.90625" style="245" customWidth="1"/>
    <col min="6399" max="6399" width="35.453125" style="245" customWidth="1"/>
    <col min="6400" max="6400" width="13.08984375" style="245" customWidth="1"/>
    <col min="6401" max="6401" width="9.90625" style="245"/>
    <col min="6402" max="6402" width="9.90625" style="245" customWidth="1"/>
    <col min="6403" max="6403" width="10.90625" style="245" customWidth="1"/>
    <col min="6404" max="6404" width="12.453125" style="245" customWidth="1"/>
    <col min="6405" max="6405" width="11.90625" style="245" customWidth="1"/>
    <col min="6406" max="6406" width="13.08984375" style="245" customWidth="1"/>
    <col min="6407" max="6407" width="11.453125" style="245" customWidth="1"/>
    <col min="6408" max="6408" width="11" style="245" customWidth="1"/>
    <col min="6409" max="6651" width="9.90625" style="245"/>
    <col min="6652" max="6652" width="14.453125" style="245" customWidth="1"/>
    <col min="6653" max="6653" width="10.6328125" style="245" customWidth="1"/>
    <col min="6654" max="6654" width="13.90625" style="245" customWidth="1"/>
    <col min="6655" max="6655" width="35.453125" style="245" customWidth="1"/>
    <col min="6656" max="6656" width="13.08984375" style="245" customWidth="1"/>
    <col min="6657" max="6657" width="9.90625" style="245"/>
    <col min="6658" max="6658" width="9.90625" style="245" customWidth="1"/>
    <col min="6659" max="6659" width="10.90625" style="245" customWidth="1"/>
    <col min="6660" max="6660" width="12.453125" style="245" customWidth="1"/>
    <col min="6661" max="6661" width="11.90625" style="245" customWidth="1"/>
    <col min="6662" max="6662" width="13.08984375" style="245" customWidth="1"/>
    <col min="6663" max="6663" width="11.453125" style="245" customWidth="1"/>
    <col min="6664" max="6664" width="11" style="245" customWidth="1"/>
    <col min="6665" max="6907" width="9.90625" style="245"/>
    <col min="6908" max="6908" width="14.453125" style="245" customWidth="1"/>
    <col min="6909" max="6909" width="10.6328125" style="245" customWidth="1"/>
    <col min="6910" max="6910" width="13.90625" style="245" customWidth="1"/>
    <col min="6911" max="6911" width="35.453125" style="245" customWidth="1"/>
    <col min="6912" max="6912" width="13.08984375" style="245" customWidth="1"/>
    <col min="6913" max="6913" width="9.90625" style="245"/>
    <col min="6914" max="6914" width="9.90625" style="245" customWidth="1"/>
    <col min="6915" max="6915" width="10.90625" style="245" customWidth="1"/>
    <col min="6916" max="6916" width="12.453125" style="245" customWidth="1"/>
    <col min="6917" max="6917" width="11.90625" style="245" customWidth="1"/>
    <col min="6918" max="6918" width="13.08984375" style="245" customWidth="1"/>
    <col min="6919" max="6919" width="11.453125" style="245" customWidth="1"/>
    <col min="6920" max="6920" width="11" style="245" customWidth="1"/>
    <col min="6921" max="7163" width="9.90625" style="245"/>
    <col min="7164" max="7164" width="14.453125" style="245" customWidth="1"/>
    <col min="7165" max="7165" width="10.6328125" style="245" customWidth="1"/>
    <col min="7166" max="7166" width="13.90625" style="245" customWidth="1"/>
    <col min="7167" max="7167" width="35.453125" style="245" customWidth="1"/>
    <col min="7168" max="7168" width="13.08984375" style="245" customWidth="1"/>
    <col min="7169" max="7169" width="9.90625" style="245"/>
    <col min="7170" max="7170" width="9.90625" style="245" customWidth="1"/>
    <col min="7171" max="7171" width="10.90625" style="245" customWidth="1"/>
    <col min="7172" max="7172" width="12.453125" style="245" customWidth="1"/>
    <col min="7173" max="7173" width="11.90625" style="245" customWidth="1"/>
    <col min="7174" max="7174" width="13.08984375" style="245" customWidth="1"/>
    <col min="7175" max="7175" width="11.453125" style="245" customWidth="1"/>
    <col min="7176" max="7176" width="11" style="245" customWidth="1"/>
    <col min="7177" max="7419" width="9.90625" style="245"/>
    <col min="7420" max="7420" width="14.453125" style="245" customWidth="1"/>
    <col min="7421" max="7421" width="10.6328125" style="245" customWidth="1"/>
    <col min="7422" max="7422" width="13.90625" style="245" customWidth="1"/>
    <col min="7423" max="7423" width="35.453125" style="245" customWidth="1"/>
    <col min="7424" max="7424" width="13.08984375" style="245" customWidth="1"/>
    <col min="7425" max="7425" width="9.90625" style="245"/>
    <col min="7426" max="7426" width="9.90625" style="245" customWidth="1"/>
    <col min="7427" max="7427" width="10.90625" style="245" customWidth="1"/>
    <col min="7428" max="7428" width="12.453125" style="245" customWidth="1"/>
    <col min="7429" max="7429" width="11.90625" style="245" customWidth="1"/>
    <col min="7430" max="7430" width="13.08984375" style="245" customWidth="1"/>
    <col min="7431" max="7431" width="11.453125" style="245" customWidth="1"/>
    <col min="7432" max="7432" width="11" style="245" customWidth="1"/>
    <col min="7433" max="7675" width="9.90625" style="245"/>
    <col min="7676" max="7676" width="14.453125" style="245" customWidth="1"/>
    <col min="7677" max="7677" width="10.6328125" style="245" customWidth="1"/>
    <col min="7678" max="7678" width="13.90625" style="245" customWidth="1"/>
    <col min="7679" max="7679" width="35.453125" style="245" customWidth="1"/>
    <col min="7680" max="7680" width="13.08984375" style="245" customWidth="1"/>
    <col min="7681" max="7681" width="9.90625" style="245"/>
    <col min="7682" max="7682" width="9.90625" style="245" customWidth="1"/>
    <col min="7683" max="7683" width="10.90625" style="245" customWidth="1"/>
    <col min="7684" max="7684" width="12.453125" style="245" customWidth="1"/>
    <col min="7685" max="7685" width="11.90625" style="245" customWidth="1"/>
    <col min="7686" max="7686" width="13.08984375" style="245" customWidth="1"/>
    <col min="7687" max="7687" width="11.453125" style="245" customWidth="1"/>
    <col min="7688" max="7688" width="11" style="245" customWidth="1"/>
    <col min="7689" max="7931" width="9.90625" style="245"/>
    <col min="7932" max="7932" width="14.453125" style="245" customWidth="1"/>
    <col min="7933" max="7933" width="10.6328125" style="245" customWidth="1"/>
    <col min="7934" max="7934" width="13.90625" style="245" customWidth="1"/>
    <col min="7935" max="7935" width="35.453125" style="245" customWidth="1"/>
    <col min="7936" max="7936" width="13.08984375" style="245" customWidth="1"/>
    <col min="7937" max="7937" width="9.90625" style="245"/>
    <col min="7938" max="7938" width="9.90625" style="245" customWidth="1"/>
    <col min="7939" max="7939" width="10.90625" style="245" customWidth="1"/>
    <col min="7940" max="7940" width="12.453125" style="245" customWidth="1"/>
    <col min="7941" max="7941" width="11.90625" style="245" customWidth="1"/>
    <col min="7942" max="7942" width="13.08984375" style="245" customWidth="1"/>
    <col min="7943" max="7943" width="11.453125" style="245" customWidth="1"/>
    <col min="7944" max="7944" width="11" style="245" customWidth="1"/>
    <col min="7945" max="8187" width="9.90625" style="245"/>
    <col min="8188" max="8188" width="14.453125" style="245" customWidth="1"/>
    <col min="8189" max="8189" width="10.6328125" style="245" customWidth="1"/>
    <col min="8190" max="8190" width="13.90625" style="245" customWidth="1"/>
    <col min="8191" max="8191" width="35.453125" style="245" customWidth="1"/>
    <col min="8192" max="8192" width="13.08984375" style="245" customWidth="1"/>
    <col min="8193" max="8193" width="9.90625" style="245"/>
    <col min="8194" max="8194" width="9.90625" style="245" customWidth="1"/>
    <col min="8195" max="8195" width="10.90625" style="245" customWidth="1"/>
    <col min="8196" max="8196" width="12.453125" style="245" customWidth="1"/>
    <col min="8197" max="8197" width="11.90625" style="245" customWidth="1"/>
    <col min="8198" max="8198" width="13.08984375" style="245" customWidth="1"/>
    <col min="8199" max="8199" width="11.453125" style="245" customWidth="1"/>
    <col min="8200" max="8200" width="11" style="245" customWidth="1"/>
    <col min="8201" max="8443" width="9.90625" style="245"/>
    <col min="8444" max="8444" width="14.453125" style="245" customWidth="1"/>
    <col min="8445" max="8445" width="10.6328125" style="245" customWidth="1"/>
    <col min="8446" max="8446" width="13.90625" style="245" customWidth="1"/>
    <col min="8447" max="8447" width="35.453125" style="245" customWidth="1"/>
    <col min="8448" max="8448" width="13.08984375" style="245" customWidth="1"/>
    <col min="8449" max="8449" width="9.90625" style="245"/>
    <col min="8450" max="8450" width="9.90625" style="245" customWidth="1"/>
    <col min="8451" max="8451" width="10.90625" style="245" customWidth="1"/>
    <col min="8452" max="8452" width="12.453125" style="245" customWidth="1"/>
    <col min="8453" max="8453" width="11.90625" style="245" customWidth="1"/>
    <col min="8454" max="8454" width="13.08984375" style="245" customWidth="1"/>
    <col min="8455" max="8455" width="11.453125" style="245" customWidth="1"/>
    <col min="8456" max="8456" width="11" style="245" customWidth="1"/>
    <col min="8457" max="8699" width="9.90625" style="245"/>
    <col min="8700" max="8700" width="14.453125" style="245" customWidth="1"/>
    <col min="8701" max="8701" width="10.6328125" style="245" customWidth="1"/>
    <col min="8702" max="8702" width="13.90625" style="245" customWidth="1"/>
    <col min="8703" max="8703" width="35.453125" style="245" customWidth="1"/>
    <col min="8704" max="8704" width="13.08984375" style="245" customWidth="1"/>
    <col min="8705" max="8705" width="9.90625" style="245"/>
    <col min="8706" max="8706" width="9.90625" style="245" customWidth="1"/>
    <col min="8707" max="8707" width="10.90625" style="245" customWidth="1"/>
    <col min="8708" max="8708" width="12.453125" style="245" customWidth="1"/>
    <col min="8709" max="8709" width="11.90625" style="245" customWidth="1"/>
    <col min="8710" max="8710" width="13.08984375" style="245" customWidth="1"/>
    <col min="8711" max="8711" width="11.453125" style="245" customWidth="1"/>
    <col min="8712" max="8712" width="11" style="245" customWidth="1"/>
    <col min="8713" max="8955" width="9.90625" style="245"/>
    <col min="8956" max="8956" width="14.453125" style="245" customWidth="1"/>
    <col min="8957" max="8957" width="10.6328125" style="245" customWidth="1"/>
    <col min="8958" max="8958" width="13.90625" style="245" customWidth="1"/>
    <col min="8959" max="8959" width="35.453125" style="245" customWidth="1"/>
    <col min="8960" max="8960" width="13.08984375" style="245" customWidth="1"/>
    <col min="8961" max="8961" width="9.90625" style="245"/>
    <col min="8962" max="8962" width="9.90625" style="245" customWidth="1"/>
    <col min="8963" max="8963" width="10.90625" style="245" customWidth="1"/>
    <col min="8964" max="8964" width="12.453125" style="245" customWidth="1"/>
    <col min="8965" max="8965" width="11.90625" style="245" customWidth="1"/>
    <col min="8966" max="8966" width="13.08984375" style="245" customWidth="1"/>
    <col min="8967" max="8967" width="11.453125" style="245" customWidth="1"/>
    <col min="8968" max="8968" width="11" style="245" customWidth="1"/>
    <col min="8969" max="9211" width="9.90625" style="245"/>
    <col min="9212" max="9212" width="14.453125" style="245" customWidth="1"/>
    <col min="9213" max="9213" width="10.6328125" style="245" customWidth="1"/>
    <col min="9214" max="9214" width="13.90625" style="245" customWidth="1"/>
    <col min="9215" max="9215" width="35.453125" style="245" customWidth="1"/>
    <col min="9216" max="9216" width="13.08984375" style="245" customWidth="1"/>
    <col min="9217" max="9217" width="9.90625" style="245"/>
    <col min="9218" max="9218" width="9.90625" style="245" customWidth="1"/>
    <col min="9219" max="9219" width="10.90625" style="245" customWidth="1"/>
    <col min="9220" max="9220" width="12.453125" style="245" customWidth="1"/>
    <col min="9221" max="9221" width="11.90625" style="245" customWidth="1"/>
    <col min="9222" max="9222" width="13.08984375" style="245" customWidth="1"/>
    <col min="9223" max="9223" width="11.453125" style="245" customWidth="1"/>
    <col min="9224" max="9224" width="11" style="245" customWidth="1"/>
    <col min="9225" max="9467" width="9.90625" style="245"/>
    <col min="9468" max="9468" width="14.453125" style="245" customWidth="1"/>
    <col min="9469" max="9469" width="10.6328125" style="245" customWidth="1"/>
    <col min="9470" max="9470" width="13.90625" style="245" customWidth="1"/>
    <col min="9471" max="9471" width="35.453125" style="245" customWidth="1"/>
    <col min="9472" max="9472" width="13.08984375" style="245" customWidth="1"/>
    <col min="9473" max="9473" width="9.90625" style="245"/>
    <col min="9474" max="9474" width="9.90625" style="245" customWidth="1"/>
    <col min="9475" max="9475" width="10.90625" style="245" customWidth="1"/>
    <col min="9476" max="9476" width="12.453125" style="245" customWidth="1"/>
    <col min="9477" max="9477" width="11.90625" style="245" customWidth="1"/>
    <col min="9478" max="9478" width="13.08984375" style="245" customWidth="1"/>
    <col min="9479" max="9479" width="11.453125" style="245" customWidth="1"/>
    <col min="9480" max="9480" width="11" style="245" customWidth="1"/>
    <col min="9481" max="9723" width="9.90625" style="245"/>
    <col min="9724" max="9724" width="14.453125" style="245" customWidth="1"/>
    <col min="9725" max="9725" width="10.6328125" style="245" customWidth="1"/>
    <col min="9726" max="9726" width="13.90625" style="245" customWidth="1"/>
    <col min="9727" max="9727" width="35.453125" style="245" customWidth="1"/>
    <col min="9728" max="9728" width="13.08984375" style="245" customWidth="1"/>
    <col min="9729" max="9729" width="9.90625" style="245"/>
    <col min="9730" max="9730" width="9.90625" style="245" customWidth="1"/>
    <col min="9731" max="9731" width="10.90625" style="245" customWidth="1"/>
    <col min="9732" max="9732" width="12.453125" style="245" customWidth="1"/>
    <col min="9733" max="9733" width="11.90625" style="245" customWidth="1"/>
    <col min="9734" max="9734" width="13.08984375" style="245" customWidth="1"/>
    <col min="9735" max="9735" width="11.453125" style="245" customWidth="1"/>
    <col min="9736" max="9736" width="11" style="245" customWidth="1"/>
    <col min="9737" max="9979" width="9.90625" style="245"/>
    <col min="9980" max="9980" width="14.453125" style="245" customWidth="1"/>
    <col min="9981" max="9981" width="10.6328125" style="245" customWidth="1"/>
    <col min="9982" max="9982" width="13.90625" style="245" customWidth="1"/>
    <col min="9983" max="9983" width="35.453125" style="245" customWidth="1"/>
    <col min="9984" max="9984" width="13.08984375" style="245" customWidth="1"/>
    <col min="9985" max="9985" width="9.90625" style="245"/>
    <col min="9986" max="9986" width="9.90625" style="245" customWidth="1"/>
    <col min="9987" max="9987" width="10.90625" style="245" customWidth="1"/>
    <col min="9988" max="9988" width="12.453125" style="245" customWidth="1"/>
    <col min="9989" max="9989" width="11.90625" style="245" customWidth="1"/>
    <col min="9990" max="9990" width="13.08984375" style="245" customWidth="1"/>
    <col min="9991" max="9991" width="11.453125" style="245" customWidth="1"/>
    <col min="9992" max="9992" width="11" style="245" customWidth="1"/>
    <col min="9993" max="10235" width="9.90625" style="245"/>
    <col min="10236" max="10236" width="14.453125" style="245" customWidth="1"/>
    <col min="10237" max="10237" width="10.6328125" style="245" customWidth="1"/>
    <col min="10238" max="10238" width="13.90625" style="245" customWidth="1"/>
    <col min="10239" max="10239" width="35.453125" style="245" customWidth="1"/>
    <col min="10240" max="10240" width="13.08984375" style="245" customWidth="1"/>
    <col min="10241" max="10241" width="9.90625" style="245"/>
    <col min="10242" max="10242" width="9.90625" style="245" customWidth="1"/>
    <col min="10243" max="10243" width="10.90625" style="245" customWidth="1"/>
    <col min="10244" max="10244" width="12.453125" style="245" customWidth="1"/>
    <col min="10245" max="10245" width="11.90625" style="245" customWidth="1"/>
    <col min="10246" max="10246" width="13.08984375" style="245" customWidth="1"/>
    <col min="10247" max="10247" width="11.453125" style="245" customWidth="1"/>
    <col min="10248" max="10248" width="11" style="245" customWidth="1"/>
    <col min="10249" max="10491" width="9.90625" style="245"/>
    <col min="10492" max="10492" width="14.453125" style="245" customWidth="1"/>
    <col min="10493" max="10493" width="10.6328125" style="245" customWidth="1"/>
    <col min="10494" max="10494" width="13.90625" style="245" customWidth="1"/>
    <col min="10495" max="10495" width="35.453125" style="245" customWidth="1"/>
    <col min="10496" max="10496" width="13.08984375" style="245" customWidth="1"/>
    <col min="10497" max="10497" width="9.90625" style="245"/>
    <col min="10498" max="10498" width="9.90625" style="245" customWidth="1"/>
    <col min="10499" max="10499" width="10.90625" style="245" customWidth="1"/>
    <col min="10500" max="10500" width="12.453125" style="245" customWidth="1"/>
    <col min="10501" max="10501" width="11.90625" style="245" customWidth="1"/>
    <col min="10502" max="10502" width="13.08984375" style="245" customWidth="1"/>
    <col min="10503" max="10503" width="11.453125" style="245" customWidth="1"/>
    <col min="10504" max="10504" width="11" style="245" customWidth="1"/>
    <col min="10505" max="10747" width="9.90625" style="245"/>
    <col min="10748" max="10748" width="14.453125" style="245" customWidth="1"/>
    <col min="10749" max="10749" width="10.6328125" style="245" customWidth="1"/>
    <col min="10750" max="10750" width="13.90625" style="245" customWidth="1"/>
    <col min="10751" max="10751" width="35.453125" style="245" customWidth="1"/>
    <col min="10752" max="10752" width="13.08984375" style="245" customWidth="1"/>
    <col min="10753" max="10753" width="9.90625" style="245"/>
    <col min="10754" max="10754" width="9.90625" style="245" customWidth="1"/>
    <col min="10755" max="10755" width="10.90625" style="245" customWidth="1"/>
    <col min="10756" max="10756" width="12.453125" style="245" customWidth="1"/>
    <col min="10757" max="10757" width="11.90625" style="245" customWidth="1"/>
    <col min="10758" max="10758" width="13.08984375" style="245" customWidth="1"/>
    <col min="10759" max="10759" width="11.453125" style="245" customWidth="1"/>
    <col min="10760" max="10760" width="11" style="245" customWidth="1"/>
    <col min="10761" max="11003" width="9.90625" style="245"/>
    <col min="11004" max="11004" width="14.453125" style="245" customWidth="1"/>
    <col min="11005" max="11005" width="10.6328125" style="245" customWidth="1"/>
    <col min="11006" max="11006" width="13.90625" style="245" customWidth="1"/>
    <col min="11007" max="11007" width="35.453125" style="245" customWidth="1"/>
    <col min="11008" max="11008" width="13.08984375" style="245" customWidth="1"/>
    <col min="11009" max="11009" width="9.90625" style="245"/>
    <col min="11010" max="11010" width="9.90625" style="245" customWidth="1"/>
    <col min="11011" max="11011" width="10.90625" style="245" customWidth="1"/>
    <col min="11012" max="11012" width="12.453125" style="245" customWidth="1"/>
    <col min="11013" max="11013" width="11.90625" style="245" customWidth="1"/>
    <col min="11014" max="11014" width="13.08984375" style="245" customWidth="1"/>
    <col min="11015" max="11015" width="11.453125" style="245" customWidth="1"/>
    <col min="11016" max="11016" width="11" style="245" customWidth="1"/>
    <col min="11017" max="11259" width="9.90625" style="245"/>
    <col min="11260" max="11260" width="14.453125" style="245" customWidth="1"/>
    <col min="11261" max="11261" width="10.6328125" style="245" customWidth="1"/>
    <col min="11262" max="11262" width="13.90625" style="245" customWidth="1"/>
    <col min="11263" max="11263" width="35.453125" style="245" customWidth="1"/>
    <col min="11264" max="11264" width="13.08984375" style="245" customWidth="1"/>
    <col min="11265" max="11265" width="9.90625" style="245"/>
    <col min="11266" max="11266" width="9.90625" style="245" customWidth="1"/>
    <col min="11267" max="11267" width="10.90625" style="245" customWidth="1"/>
    <col min="11268" max="11268" width="12.453125" style="245" customWidth="1"/>
    <col min="11269" max="11269" width="11.90625" style="245" customWidth="1"/>
    <col min="11270" max="11270" width="13.08984375" style="245" customWidth="1"/>
    <col min="11271" max="11271" width="11.453125" style="245" customWidth="1"/>
    <col min="11272" max="11272" width="11" style="245" customWidth="1"/>
    <col min="11273" max="11515" width="9.90625" style="245"/>
    <col min="11516" max="11516" width="14.453125" style="245" customWidth="1"/>
    <col min="11517" max="11517" width="10.6328125" style="245" customWidth="1"/>
    <col min="11518" max="11518" width="13.90625" style="245" customWidth="1"/>
    <col min="11519" max="11519" width="35.453125" style="245" customWidth="1"/>
    <col min="11520" max="11520" width="13.08984375" style="245" customWidth="1"/>
    <col min="11521" max="11521" width="9.90625" style="245"/>
    <col min="11522" max="11522" width="9.90625" style="245" customWidth="1"/>
    <col min="11523" max="11523" width="10.90625" style="245" customWidth="1"/>
    <col min="11524" max="11524" width="12.453125" style="245" customWidth="1"/>
    <col min="11525" max="11525" width="11.90625" style="245" customWidth="1"/>
    <col min="11526" max="11526" width="13.08984375" style="245" customWidth="1"/>
    <col min="11527" max="11527" width="11.453125" style="245" customWidth="1"/>
    <col min="11528" max="11528" width="11" style="245" customWidth="1"/>
    <col min="11529" max="11771" width="9.90625" style="245"/>
    <col min="11772" max="11772" width="14.453125" style="245" customWidth="1"/>
    <col min="11773" max="11773" width="10.6328125" style="245" customWidth="1"/>
    <col min="11774" max="11774" width="13.90625" style="245" customWidth="1"/>
    <col min="11775" max="11775" width="35.453125" style="245" customWidth="1"/>
    <col min="11776" max="11776" width="13.08984375" style="245" customWidth="1"/>
    <col min="11777" max="11777" width="9.90625" style="245"/>
    <col min="11778" max="11778" width="9.90625" style="245" customWidth="1"/>
    <col min="11779" max="11779" width="10.90625" style="245" customWidth="1"/>
    <col min="11780" max="11780" width="12.453125" style="245" customWidth="1"/>
    <col min="11781" max="11781" width="11.90625" style="245" customWidth="1"/>
    <col min="11782" max="11782" width="13.08984375" style="245" customWidth="1"/>
    <col min="11783" max="11783" width="11.453125" style="245" customWidth="1"/>
    <col min="11784" max="11784" width="11" style="245" customWidth="1"/>
    <col min="11785" max="12027" width="9.90625" style="245"/>
    <col min="12028" max="12028" width="14.453125" style="245" customWidth="1"/>
    <col min="12029" max="12029" width="10.6328125" style="245" customWidth="1"/>
    <col min="12030" max="12030" width="13.90625" style="245" customWidth="1"/>
    <col min="12031" max="12031" width="35.453125" style="245" customWidth="1"/>
    <col min="12032" max="12032" width="13.08984375" style="245" customWidth="1"/>
    <col min="12033" max="12033" width="9.90625" style="245"/>
    <col min="12034" max="12034" width="9.90625" style="245" customWidth="1"/>
    <col min="12035" max="12035" width="10.90625" style="245" customWidth="1"/>
    <col min="12036" max="12036" width="12.453125" style="245" customWidth="1"/>
    <col min="12037" max="12037" width="11.90625" style="245" customWidth="1"/>
    <col min="12038" max="12038" width="13.08984375" style="245" customWidth="1"/>
    <col min="12039" max="12039" width="11.453125" style="245" customWidth="1"/>
    <col min="12040" max="12040" width="11" style="245" customWidth="1"/>
    <col min="12041" max="12283" width="9.90625" style="245"/>
    <col min="12284" max="12284" width="14.453125" style="245" customWidth="1"/>
    <col min="12285" max="12285" width="10.6328125" style="245" customWidth="1"/>
    <col min="12286" max="12286" width="13.90625" style="245" customWidth="1"/>
    <col min="12287" max="12287" width="35.453125" style="245" customWidth="1"/>
    <col min="12288" max="12288" width="13.08984375" style="245" customWidth="1"/>
    <col min="12289" max="12289" width="9.90625" style="245"/>
    <col min="12290" max="12290" width="9.90625" style="245" customWidth="1"/>
    <col min="12291" max="12291" width="10.90625" style="245" customWidth="1"/>
    <col min="12292" max="12292" width="12.453125" style="245" customWidth="1"/>
    <col min="12293" max="12293" width="11.90625" style="245" customWidth="1"/>
    <col min="12294" max="12294" width="13.08984375" style="245" customWidth="1"/>
    <col min="12295" max="12295" width="11.453125" style="245" customWidth="1"/>
    <col min="12296" max="12296" width="11" style="245" customWidth="1"/>
    <col min="12297" max="12539" width="9.90625" style="245"/>
    <col min="12540" max="12540" width="14.453125" style="245" customWidth="1"/>
    <col min="12541" max="12541" width="10.6328125" style="245" customWidth="1"/>
    <col min="12542" max="12542" width="13.90625" style="245" customWidth="1"/>
    <col min="12543" max="12543" width="35.453125" style="245" customWidth="1"/>
    <col min="12544" max="12544" width="13.08984375" style="245" customWidth="1"/>
    <col min="12545" max="12545" width="9.90625" style="245"/>
    <col min="12546" max="12546" width="9.90625" style="245" customWidth="1"/>
    <col min="12547" max="12547" width="10.90625" style="245" customWidth="1"/>
    <col min="12548" max="12548" width="12.453125" style="245" customWidth="1"/>
    <col min="12549" max="12549" width="11.90625" style="245" customWidth="1"/>
    <col min="12550" max="12550" width="13.08984375" style="245" customWidth="1"/>
    <col min="12551" max="12551" width="11.453125" style="245" customWidth="1"/>
    <col min="12552" max="12552" width="11" style="245" customWidth="1"/>
    <col min="12553" max="12795" width="9.90625" style="245"/>
    <col min="12796" max="12796" width="14.453125" style="245" customWidth="1"/>
    <col min="12797" max="12797" width="10.6328125" style="245" customWidth="1"/>
    <col min="12798" max="12798" width="13.90625" style="245" customWidth="1"/>
    <col min="12799" max="12799" width="35.453125" style="245" customWidth="1"/>
    <col min="12800" max="12800" width="13.08984375" style="245" customWidth="1"/>
    <col min="12801" max="12801" width="9.90625" style="245"/>
    <col min="12802" max="12802" width="9.90625" style="245" customWidth="1"/>
    <col min="12803" max="12803" width="10.90625" style="245" customWidth="1"/>
    <col min="12804" max="12804" width="12.453125" style="245" customWidth="1"/>
    <col min="12805" max="12805" width="11.90625" style="245" customWidth="1"/>
    <col min="12806" max="12806" width="13.08984375" style="245" customWidth="1"/>
    <col min="12807" max="12807" width="11.453125" style="245" customWidth="1"/>
    <col min="12808" max="12808" width="11" style="245" customWidth="1"/>
    <col min="12809" max="13051" width="9.90625" style="245"/>
    <col min="13052" max="13052" width="14.453125" style="245" customWidth="1"/>
    <col min="13053" max="13053" width="10.6328125" style="245" customWidth="1"/>
    <col min="13054" max="13054" width="13.90625" style="245" customWidth="1"/>
    <col min="13055" max="13055" width="35.453125" style="245" customWidth="1"/>
    <col min="13056" max="13056" width="13.08984375" style="245" customWidth="1"/>
    <col min="13057" max="13057" width="9.90625" style="245"/>
    <col min="13058" max="13058" width="9.90625" style="245" customWidth="1"/>
    <col min="13059" max="13059" width="10.90625" style="245" customWidth="1"/>
    <col min="13060" max="13060" width="12.453125" style="245" customWidth="1"/>
    <col min="13061" max="13061" width="11.90625" style="245" customWidth="1"/>
    <col min="13062" max="13062" width="13.08984375" style="245" customWidth="1"/>
    <col min="13063" max="13063" width="11.453125" style="245" customWidth="1"/>
    <col min="13064" max="13064" width="11" style="245" customWidth="1"/>
    <col min="13065" max="13307" width="9.90625" style="245"/>
    <col min="13308" max="13308" width="14.453125" style="245" customWidth="1"/>
    <col min="13309" max="13309" width="10.6328125" style="245" customWidth="1"/>
    <col min="13310" max="13310" width="13.90625" style="245" customWidth="1"/>
    <col min="13311" max="13311" width="35.453125" style="245" customWidth="1"/>
    <col min="13312" max="13312" width="13.08984375" style="245" customWidth="1"/>
    <col min="13313" max="13313" width="9.90625" style="245"/>
    <col min="13314" max="13314" width="9.90625" style="245" customWidth="1"/>
    <col min="13315" max="13315" width="10.90625" style="245" customWidth="1"/>
    <col min="13316" max="13316" width="12.453125" style="245" customWidth="1"/>
    <col min="13317" max="13317" width="11.90625" style="245" customWidth="1"/>
    <col min="13318" max="13318" width="13.08984375" style="245" customWidth="1"/>
    <col min="13319" max="13319" width="11.453125" style="245" customWidth="1"/>
    <col min="13320" max="13320" width="11" style="245" customWidth="1"/>
    <col min="13321" max="13563" width="9.90625" style="245"/>
    <col min="13564" max="13564" width="14.453125" style="245" customWidth="1"/>
    <col min="13565" max="13565" width="10.6328125" style="245" customWidth="1"/>
    <col min="13566" max="13566" width="13.90625" style="245" customWidth="1"/>
    <col min="13567" max="13567" width="35.453125" style="245" customWidth="1"/>
    <col min="13568" max="13568" width="13.08984375" style="245" customWidth="1"/>
    <col min="13569" max="13569" width="9.90625" style="245"/>
    <col min="13570" max="13570" width="9.90625" style="245" customWidth="1"/>
    <col min="13571" max="13571" width="10.90625" style="245" customWidth="1"/>
    <col min="13572" max="13572" width="12.453125" style="245" customWidth="1"/>
    <col min="13573" max="13573" width="11.90625" style="245" customWidth="1"/>
    <col min="13574" max="13574" width="13.08984375" style="245" customWidth="1"/>
    <col min="13575" max="13575" width="11.453125" style="245" customWidth="1"/>
    <col min="13576" max="13576" width="11" style="245" customWidth="1"/>
    <col min="13577" max="13819" width="9.90625" style="245"/>
    <col min="13820" max="13820" width="14.453125" style="245" customWidth="1"/>
    <col min="13821" max="13821" width="10.6328125" style="245" customWidth="1"/>
    <col min="13822" max="13822" width="13.90625" style="245" customWidth="1"/>
    <col min="13823" max="13823" width="35.453125" style="245" customWidth="1"/>
    <col min="13824" max="13824" width="13.08984375" style="245" customWidth="1"/>
    <col min="13825" max="13825" width="9.90625" style="245"/>
    <col min="13826" max="13826" width="9.90625" style="245" customWidth="1"/>
    <col min="13827" max="13827" width="10.90625" style="245" customWidth="1"/>
    <col min="13828" max="13828" width="12.453125" style="245" customWidth="1"/>
    <col min="13829" max="13829" width="11.90625" style="245" customWidth="1"/>
    <col min="13830" max="13830" width="13.08984375" style="245" customWidth="1"/>
    <col min="13831" max="13831" width="11.453125" style="245" customWidth="1"/>
    <col min="13832" max="13832" width="11" style="245" customWidth="1"/>
    <col min="13833" max="14075" width="9.90625" style="245"/>
    <col min="14076" max="14076" width="14.453125" style="245" customWidth="1"/>
    <col min="14077" max="14077" width="10.6328125" style="245" customWidth="1"/>
    <col min="14078" max="14078" width="13.90625" style="245" customWidth="1"/>
    <col min="14079" max="14079" width="35.453125" style="245" customWidth="1"/>
    <col min="14080" max="14080" width="13.08984375" style="245" customWidth="1"/>
    <col min="14081" max="14081" width="9.90625" style="245"/>
    <col min="14082" max="14082" width="9.90625" style="245" customWidth="1"/>
    <col min="14083" max="14083" width="10.90625" style="245" customWidth="1"/>
    <col min="14084" max="14084" width="12.453125" style="245" customWidth="1"/>
    <col min="14085" max="14085" width="11.90625" style="245" customWidth="1"/>
    <col min="14086" max="14086" width="13.08984375" style="245" customWidth="1"/>
    <col min="14087" max="14087" width="11.453125" style="245" customWidth="1"/>
    <col min="14088" max="14088" width="11" style="245" customWidth="1"/>
    <col min="14089" max="14331" width="9.90625" style="245"/>
    <col min="14332" max="14332" width="14.453125" style="245" customWidth="1"/>
    <col min="14333" max="14333" width="10.6328125" style="245" customWidth="1"/>
    <col min="14334" max="14334" width="13.90625" style="245" customWidth="1"/>
    <col min="14335" max="14335" width="35.453125" style="245" customWidth="1"/>
    <col min="14336" max="14336" width="13.08984375" style="245" customWidth="1"/>
    <col min="14337" max="14337" width="9.90625" style="245"/>
    <col min="14338" max="14338" width="9.90625" style="245" customWidth="1"/>
    <col min="14339" max="14339" width="10.90625" style="245" customWidth="1"/>
    <col min="14340" max="14340" width="12.453125" style="245" customWidth="1"/>
    <col min="14341" max="14341" width="11.90625" style="245" customWidth="1"/>
    <col min="14342" max="14342" width="13.08984375" style="245" customWidth="1"/>
    <col min="14343" max="14343" width="11.453125" style="245" customWidth="1"/>
    <col min="14344" max="14344" width="11" style="245" customWidth="1"/>
    <col min="14345" max="14587" width="9.90625" style="245"/>
    <col min="14588" max="14588" width="14.453125" style="245" customWidth="1"/>
    <col min="14589" max="14589" width="10.6328125" style="245" customWidth="1"/>
    <col min="14590" max="14590" width="13.90625" style="245" customWidth="1"/>
    <col min="14591" max="14591" width="35.453125" style="245" customWidth="1"/>
    <col min="14592" max="14592" width="13.08984375" style="245" customWidth="1"/>
    <col min="14593" max="14593" width="9.90625" style="245"/>
    <col min="14594" max="14594" width="9.90625" style="245" customWidth="1"/>
    <col min="14595" max="14595" width="10.90625" style="245" customWidth="1"/>
    <col min="14596" max="14596" width="12.453125" style="245" customWidth="1"/>
    <col min="14597" max="14597" width="11.90625" style="245" customWidth="1"/>
    <col min="14598" max="14598" width="13.08984375" style="245" customWidth="1"/>
    <col min="14599" max="14599" width="11.453125" style="245" customWidth="1"/>
    <col min="14600" max="14600" width="11" style="245" customWidth="1"/>
    <col min="14601" max="14843" width="9.90625" style="245"/>
    <col min="14844" max="14844" width="14.453125" style="245" customWidth="1"/>
    <col min="14845" max="14845" width="10.6328125" style="245" customWidth="1"/>
    <col min="14846" max="14846" width="13.90625" style="245" customWidth="1"/>
    <col min="14847" max="14847" width="35.453125" style="245" customWidth="1"/>
    <col min="14848" max="14848" width="13.08984375" style="245" customWidth="1"/>
    <col min="14849" max="14849" width="9.90625" style="245"/>
    <col min="14850" max="14850" width="9.90625" style="245" customWidth="1"/>
    <col min="14851" max="14851" width="10.90625" style="245" customWidth="1"/>
    <col min="14852" max="14852" width="12.453125" style="245" customWidth="1"/>
    <col min="14853" max="14853" width="11.90625" style="245" customWidth="1"/>
    <col min="14854" max="14854" width="13.08984375" style="245" customWidth="1"/>
    <col min="14855" max="14855" width="11.453125" style="245" customWidth="1"/>
    <col min="14856" max="14856" width="11" style="245" customWidth="1"/>
    <col min="14857" max="15099" width="9.90625" style="245"/>
    <col min="15100" max="15100" width="14.453125" style="245" customWidth="1"/>
    <col min="15101" max="15101" width="10.6328125" style="245" customWidth="1"/>
    <col min="15102" max="15102" width="13.90625" style="245" customWidth="1"/>
    <col min="15103" max="15103" width="35.453125" style="245" customWidth="1"/>
    <col min="15104" max="15104" width="13.08984375" style="245" customWidth="1"/>
    <col min="15105" max="15105" width="9.90625" style="245"/>
    <col min="15106" max="15106" width="9.90625" style="245" customWidth="1"/>
    <col min="15107" max="15107" width="10.90625" style="245" customWidth="1"/>
    <col min="15108" max="15108" width="12.453125" style="245" customWidth="1"/>
    <col min="15109" max="15109" width="11.90625" style="245" customWidth="1"/>
    <col min="15110" max="15110" width="13.08984375" style="245" customWidth="1"/>
    <col min="15111" max="15111" width="11.453125" style="245" customWidth="1"/>
    <col min="15112" max="15112" width="11" style="245" customWidth="1"/>
    <col min="15113" max="15355" width="9.90625" style="245"/>
    <col min="15356" max="15356" width="14.453125" style="245" customWidth="1"/>
    <col min="15357" max="15357" width="10.6328125" style="245" customWidth="1"/>
    <col min="15358" max="15358" width="13.90625" style="245" customWidth="1"/>
    <col min="15359" max="15359" width="35.453125" style="245" customWidth="1"/>
    <col min="15360" max="15360" width="13.08984375" style="245" customWidth="1"/>
    <col min="15361" max="15361" width="9.90625" style="245"/>
    <col min="15362" max="15362" width="9.90625" style="245" customWidth="1"/>
    <col min="15363" max="15363" width="10.90625" style="245" customWidth="1"/>
    <col min="15364" max="15364" width="12.453125" style="245" customWidth="1"/>
    <col min="15365" max="15365" width="11.90625" style="245" customWidth="1"/>
    <col min="15366" max="15366" width="13.08984375" style="245" customWidth="1"/>
    <col min="15367" max="15367" width="11.453125" style="245" customWidth="1"/>
    <col min="15368" max="15368" width="11" style="245" customWidth="1"/>
    <col min="15369" max="15611" width="9.90625" style="245"/>
    <col min="15612" max="15612" width="14.453125" style="245" customWidth="1"/>
    <col min="15613" max="15613" width="10.6328125" style="245" customWidth="1"/>
    <col min="15614" max="15614" width="13.90625" style="245" customWidth="1"/>
    <col min="15615" max="15615" width="35.453125" style="245" customWidth="1"/>
    <col min="15616" max="15616" width="13.08984375" style="245" customWidth="1"/>
    <col min="15617" max="15617" width="9.90625" style="245"/>
    <col min="15618" max="15618" width="9.90625" style="245" customWidth="1"/>
    <col min="15619" max="15619" width="10.90625" style="245" customWidth="1"/>
    <col min="15620" max="15620" width="12.453125" style="245" customWidth="1"/>
    <col min="15621" max="15621" width="11.90625" style="245" customWidth="1"/>
    <col min="15622" max="15622" width="13.08984375" style="245" customWidth="1"/>
    <col min="15623" max="15623" width="11.453125" style="245" customWidth="1"/>
    <col min="15624" max="15624" width="11" style="245" customWidth="1"/>
    <col min="15625" max="15867" width="9.90625" style="245"/>
    <col min="15868" max="15868" width="14.453125" style="245" customWidth="1"/>
    <col min="15869" max="15869" width="10.6328125" style="245" customWidth="1"/>
    <col min="15870" max="15870" width="13.90625" style="245" customWidth="1"/>
    <col min="15871" max="15871" width="35.453125" style="245" customWidth="1"/>
    <col min="15872" max="15872" width="13.08984375" style="245" customWidth="1"/>
    <col min="15873" max="15873" width="9.90625" style="245"/>
    <col min="15874" max="15874" width="9.90625" style="245" customWidth="1"/>
    <col min="15875" max="15875" width="10.90625" style="245" customWidth="1"/>
    <col min="15876" max="15876" width="12.453125" style="245" customWidth="1"/>
    <col min="15877" max="15877" width="11.90625" style="245" customWidth="1"/>
    <col min="15878" max="15878" width="13.08984375" style="245" customWidth="1"/>
    <col min="15879" max="15879" width="11.453125" style="245" customWidth="1"/>
    <col min="15880" max="15880" width="11" style="245" customWidth="1"/>
    <col min="15881" max="16123" width="9.90625" style="245"/>
    <col min="16124" max="16124" width="14.453125" style="245" customWidth="1"/>
    <col min="16125" max="16125" width="10.6328125" style="245" customWidth="1"/>
    <col min="16126" max="16126" width="13.90625" style="245" customWidth="1"/>
    <col min="16127" max="16127" width="35.453125" style="245" customWidth="1"/>
    <col min="16128" max="16128" width="13.08984375" style="245" customWidth="1"/>
    <col min="16129" max="16129" width="9.90625" style="245"/>
    <col min="16130" max="16130" width="9.90625" style="245" customWidth="1"/>
    <col min="16131" max="16131" width="10.90625" style="245" customWidth="1"/>
    <col min="16132" max="16132" width="12.453125" style="245" customWidth="1"/>
    <col min="16133" max="16133" width="11.90625" style="245" customWidth="1"/>
    <col min="16134" max="16134" width="13.08984375" style="245" customWidth="1"/>
    <col min="16135" max="16135" width="11.453125" style="245" customWidth="1"/>
    <col min="16136" max="16136" width="11" style="245" customWidth="1"/>
    <col min="16137" max="16384" width="9.90625" style="245"/>
  </cols>
  <sheetData>
    <row r="1" spans="1:8" ht="16.5" customHeight="1" x14ac:dyDescent="0.25">
      <c r="A1" s="651" t="s">
        <v>531</v>
      </c>
      <c r="B1" s="651" t="s">
        <v>551</v>
      </c>
      <c r="C1" s="651" t="s">
        <v>532</v>
      </c>
      <c r="D1" s="651" t="s">
        <v>533</v>
      </c>
      <c r="E1" s="651" t="s">
        <v>612</v>
      </c>
      <c r="F1" s="649"/>
      <c r="G1" s="650"/>
      <c r="H1" s="653" t="s">
        <v>601</v>
      </c>
    </row>
    <row r="2" spans="1:8" ht="16.5" x14ac:dyDescent="0.25">
      <c r="A2" s="652"/>
      <c r="B2" s="652"/>
      <c r="C2" s="652"/>
      <c r="D2" s="652"/>
      <c r="E2" s="652"/>
      <c r="F2" s="244" t="s">
        <v>611</v>
      </c>
      <c r="G2" s="252" t="s">
        <v>613</v>
      </c>
      <c r="H2" s="651"/>
    </row>
    <row r="3" spans="1:8" ht="25" customHeight="1" x14ac:dyDescent="0.25">
      <c r="A3" s="645" t="s">
        <v>569</v>
      </c>
      <c r="B3" s="645" t="s">
        <v>570</v>
      </c>
      <c r="C3" s="251" t="s">
        <v>553</v>
      </c>
      <c r="D3" s="251">
        <v>12</v>
      </c>
      <c r="E3" s="251">
        <v>7</v>
      </c>
      <c r="F3" s="336">
        <v>20.61</v>
      </c>
      <c r="G3" s="254">
        <f>D3*F3*E3/60/60</f>
        <v>0.48089999999999999</v>
      </c>
      <c r="H3" s="646">
        <f>SUM(G3:G5)</f>
        <v>2.0249833333333331</v>
      </c>
    </row>
    <row r="4" spans="1:8" ht="25" customHeight="1" x14ac:dyDescent="0.25">
      <c r="A4" s="645"/>
      <c r="B4" s="645"/>
      <c r="C4" s="251" t="s">
        <v>525</v>
      </c>
      <c r="D4" s="251">
        <v>210</v>
      </c>
      <c r="E4" s="251">
        <v>1</v>
      </c>
      <c r="F4" s="336">
        <v>26.47</v>
      </c>
      <c r="G4" s="254">
        <f>D4*F4*E4/60/60</f>
        <v>1.5440833333333333</v>
      </c>
      <c r="H4" s="646"/>
    </row>
    <row r="5" spans="1:8" ht="25" customHeight="1" x14ac:dyDescent="0.25">
      <c r="A5" s="645"/>
      <c r="B5" s="645"/>
      <c r="C5" s="251"/>
      <c r="D5" s="251"/>
      <c r="E5" s="251"/>
      <c r="F5" s="335"/>
      <c r="G5" s="254"/>
      <c r="H5" s="646"/>
    </row>
    <row r="6" spans="1:8" ht="25" customHeight="1" x14ac:dyDescent="0.25">
      <c r="A6" s="645" t="s">
        <v>571</v>
      </c>
      <c r="B6" s="645" t="s">
        <v>572</v>
      </c>
      <c r="C6" s="251" t="s">
        <v>582</v>
      </c>
      <c r="D6" s="251">
        <v>10</v>
      </c>
      <c r="E6" s="251">
        <v>1</v>
      </c>
      <c r="F6" s="336">
        <v>24.17</v>
      </c>
      <c r="G6" s="254">
        <f>D6*F6*E6/60/60</f>
        <v>6.7138888888888887E-2</v>
      </c>
      <c r="H6" s="646">
        <f>SUM(G6:G9)</f>
        <v>0.36926388888888884</v>
      </c>
    </row>
    <row r="7" spans="1:8" ht="25" customHeight="1" x14ac:dyDescent="0.25">
      <c r="A7" s="645"/>
      <c r="B7" s="645"/>
      <c r="C7" s="251" t="s">
        <v>583</v>
      </c>
      <c r="D7" s="251">
        <v>20</v>
      </c>
      <c r="E7" s="251">
        <v>1</v>
      </c>
      <c r="F7" s="336">
        <v>24.17</v>
      </c>
      <c r="G7" s="254">
        <f>D7*F7*E7/60/60</f>
        <v>0.13427777777777777</v>
      </c>
      <c r="H7" s="646"/>
    </row>
    <row r="8" spans="1:8" ht="25" customHeight="1" x14ac:dyDescent="0.25">
      <c r="A8" s="645"/>
      <c r="B8" s="645"/>
      <c r="C8" s="251" t="s">
        <v>584</v>
      </c>
      <c r="D8" s="251">
        <v>25</v>
      </c>
      <c r="E8" s="251">
        <v>1</v>
      </c>
      <c r="F8" s="336">
        <v>24.17</v>
      </c>
      <c r="G8" s="254">
        <f>D8*F8*E8/60/60</f>
        <v>0.1678472222222222</v>
      </c>
      <c r="H8" s="646"/>
    </row>
    <row r="9" spans="1:8" ht="25" customHeight="1" x14ac:dyDescent="0.25">
      <c r="A9" s="645"/>
      <c r="B9" s="645"/>
      <c r="C9" s="251"/>
      <c r="D9" s="251"/>
      <c r="E9" s="251"/>
      <c r="F9" s="335"/>
      <c r="G9" s="254"/>
      <c r="H9" s="646"/>
    </row>
    <row r="10" spans="1:8" ht="25" customHeight="1" x14ac:dyDescent="0.25">
      <c r="A10" s="645" t="s">
        <v>573</v>
      </c>
      <c r="B10" s="645" t="s">
        <v>574</v>
      </c>
      <c r="C10" s="251" t="s">
        <v>590</v>
      </c>
      <c r="D10" s="251">
        <v>12</v>
      </c>
      <c r="E10" s="251">
        <v>1</v>
      </c>
      <c r="F10" s="336">
        <v>24.17</v>
      </c>
      <c r="G10" s="254">
        <f>D10*F10*E10/60/60</f>
        <v>8.0566666666666675E-2</v>
      </c>
      <c r="H10" s="646">
        <f>SUM(G10:G11)</f>
        <v>8.0566666666666675E-2</v>
      </c>
    </row>
    <row r="11" spans="1:8" ht="25" customHeight="1" x14ac:dyDescent="0.25">
      <c r="A11" s="645"/>
      <c r="B11" s="645"/>
      <c r="C11" s="251"/>
      <c r="D11" s="251"/>
      <c r="E11" s="251"/>
      <c r="F11" s="335"/>
      <c r="G11" s="254"/>
      <c r="H11" s="646"/>
    </row>
    <row r="12" spans="1:8" ht="25" customHeight="1" x14ac:dyDescent="0.25">
      <c r="A12" s="645" t="s">
        <v>575</v>
      </c>
      <c r="B12" s="645" t="s">
        <v>576</v>
      </c>
      <c r="C12" s="251" t="s">
        <v>582</v>
      </c>
      <c r="D12" s="251">
        <v>10</v>
      </c>
      <c r="E12" s="251">
        <v>1</v>
      </c>
      <c r="F12" s="336">
        <v>24.17</v>
      </c>
      <c r="G12" s="254">
        <f>D12*F12*E12/60/60</f>
        <v>6.7138888888888887E-2</v>
      </c>
      <c r="H12" s="646">
        <f>SUM(G12:G16)</f>
        <v>0.61767777777777777</v>
      </c>
    </row>
    <row r="13" spans="1:8" ht="25" customHeight="1" x14ac:dyDescent="0.25">
      <c r="A13" s="645"/>
      <c r="B13" s="645"/>
      <c r="C13" s="251" t="s">
        <v>583</v>
      </c>
      <c r="D13" s="251">
        <v>40</v>
      </c>
      <c r="E13" s="251">
        <v>1</v>
      </c>
      <c r="F13" s="336">
        <v>24.17</v>
      </c>
      <c r="G13" s="254">
        <f>D13*F13*E13/60/60</f>
        <v>0.26855555555555555</v>
      </c>
      <c r="H13" s="646"/>
    </row>
    <row r="14" spans="1:8" ht="25" customHeight="1" x14ac:dyDescent="0.25">
      <c r="A14" s="645"/>
      <c r="B14" s="645"/>
      <c r="C14" s="251" t="s">
        <v>591</v>
      </c>
      <c r="D14" s="251">
        <v>12</v>
      </c>
      <c r="E14" s="251">
        <v>1</v>
      </c>
      <c r="F14" s="336">
        <v>24.17</v>
      </c>
      <c r="G14" s="254">
        <f>D14*F14*E14/60/60</f>
        <v>8.0566666666666675E-2</v>
      </c>
      <c r="H14" s="646"/>
    </row>
    <row r="15" spans="1:8" ht="25" customHeight="1" x14ac:dyDescent="0.25">
      <c r="A15" s="645"/>
      <c r="B15" s="645"/>
      <c r="C15" s="251" t="s">
        <v>585</v>
      </c>
      <c r="D15" s="251">
        <v>30</v>
      </c>
      <c r="E15" s="251">
        <v>1</v>
      </c>
      <c r="F15" s="336">
        <v>24.17</v>
      </c>
      <c r="G15" s="254">
        <f>D15*F15*E15/60/60</f>
        <v>0.20141666666666669</v>
      </c>
      <c r="H15" s="646"/>
    </row>
    <row r="16" spans="1:8" ht="25" customHeight="1" x14ac:dyDescent="0.25">
      <c r="A16" s="645"/>
      <c r="B16" s="645"/>
      <c r="C16" s="251"/>
      <c r="D16" s="251"/>
      <c r="E16" s="251"/>
      <c r="F16" s="335"/>
      <c r="G16" s="254"/>
      <c r="H16" s="646"/>
    </row>
    <row r="17" spans="1:8" ht="25" customHeight="1" x14ac:dyDescent="0.25">
      <c r="A17" s="645" t="s">
        <v>577</v>
      </c>
      <c r="B17" s="645" t="s">
        <v>578</v>
      </c>
      <c r="C17" s="251" t="s">
        <v>582</v>
      </c>
      <c r="D17" s="251">
        <v>10</v>
      </c>
      <c r="E17" s="251">
        <v>1</v>
      </c>
      <c r="F17" s="336">
        <v>24.17</v>
      </c>
      <c r="G17" s="254">
        <f>D17*F17*E17/60/60</f>
        <v>6.7138888888888887E-2</v>
      </c>
      <c r="H17" s="646">
        <f>SUM(G17:G21)</f>
        <v>0.34912222222222222</v>
      </c>
    </row>
    <row r="18" spans="1:8" ht="25" customHeight="1" x14ac:dyDescent="0.25">
      <c r="A18" s="645"/>
      <c r="B18" s="645"/>
      <c r="C18" s="251" t="s">
        <v>583</v>
      </c>
      <c r="D18" s="251">
        <v>20</v>
      </c>
      <c r="E18" s="251">
        <v>1</v>
      </c>
      <c r="F18" s="336">
        <v>24.17</v>
      </c>
      <c r="G18" s="254">
        <f>D18*F18*E18/60/60</f>
        <v>0.13427777777777777</v>
      </c>
      <c r="H18" s="646"/>
    </row>
    <row r="19" spans="1:8" ht="25" customHeight="1" x14ac:dyDescent="0.25">
      <c r="A19" s="645"/>
      <c r="B19" s="645"/>
      <c r="C19" s="251" t="s">
        <v>584</v>
      </c>
      <c r="D19" s="251">
        <v>12</v>
      </c>
      <c r="E19" s="251">
        <v>1</v>
      </c>
      <c r="F19" s="336">
        <v>24.17</v>
      </c>
      <c r="G19" s="254">
        <f>D19*F19*E19/60/60</f>
        <v>8.0566666666666675E-2</v>
      </c>
      <c r="H19" s="646"/>
    </row>
    <row r="20" spans="1:8" ht="25" customHeight="1" x14ac:dyDescent="0.25">
      <c r="A20" s="645"/>
      <c r="B20" s="645"/>
      <c r="C20" s="251" t="s">
        <v>588</v>
      </c>
      <c r="D20" s="251">
        <v>10</v>
      </c>
      <c r="E20" s="251">
        <v>1</v>
      </c>
      <c r="F20" s="336">
        <v>24.17</v>
      </c>
      <c r="G20" s="254">
        <f>D20*F20*E20/60/60</f>
        <v>6.7138888888888887E-2</v>
      </c>
      <c r="H20" s="646"/>
    </row>
    <row r="21" spans="1:8" ht="25" customHeight="1" x14ac:dyDescent="0.25">
      <c r="A21" s="645"/>
      <c r="B21" s="645"/>
      <c r="C21" s="251"/>
      <c r="D21" s="251"/>
      <c r="E21" s="251"/>
      <c r="F21" s="335"/>
      <c r="G21" s="254"/>
      <c r="H21" s="646"/>
    </row>
    <row r="22" spans="1:8" ht="25" customHeight="1" x14ac:dyDescent="0.25">
      <c r="A22" s="645" t="s">
        <v>579</v>
      </c>
      <c r="B22" s="645" t="s">
        <v>580</v>
      </c>
      <c r="C22" s="251" t="s">
        <v>582</v>
      </c>
      <c r="D22" s="251">
        <v>10</v>
      </c>
      <c r="E22" s="251">
        <v>1</v>
      </c>
      <c r="F22" s="336">
        <v>24.17</v>
      </c>
      <c r="G22" s="254">
        <f>D22*F22*E22/60/60</f>
        <v>6.7138888888888887E-2</v>
      </c>
      <c r="H22" s="646">
        <f>SUM(G22:G24)</f>
        <v>0.16784722222222223</v>
      </c>
    </row>
    <row r="23" spans="1:8" ht="25" customHeight="1" x14ac:dyDescent="0.25">
      <c r="A23" s="645"/>
      <c r="B23" s="645"/>
      <c r="C23" s="251" t="s">
        <v>583</v>
      </c>
      <c r="D23" s="251">
        <v>15</v>
      </c>
      <c r="E23" s="251">
        <v>1</v>
      </c>
      <c r="F23" s="336">
        <v>24.17</v>
      </c>
      <c r="G23" s="254">
        <f>D23*F23*E23/60/60</f>
        <v>0.10070833333333334</v>
      </c>
      <c r="H23" s="646"/>
    </row>
    <row r="24" spans="1:8" ht="25" customHeight="1" x14ac:dyDescent="0.25">
      <c r="A24" s="645"/>
      <c r="B24" s="645"/>
      <c r="C24" s="251"/>
      <c r="D24" s="251"/>
      <c r="E24" s="251"/>
      <c r="F24" s="335"/>
      <c r="G24" s="254"/>
      <c r="H24" s="646"/>
    </row>
    <row r="25" spans="1:8" ht="25" customHeight="1" x14ac:dyDescent="0.25">
      <c r="A25" s="645" t="s">
        <v>581</v>
      </c>
      <c r="B25" s="645" t="s">
        <v>580</v>
      </c>
      <c r="C25" s="251" t="s">
        <v>582</v>
      </c>
      <c r="D25" s="251">
        <v>10</v>
      </c>
      <c r="E25" s="251">
        <v>1</v>
      </c>
      <c r="F25" s="336">
        <v>24.17</v>
      </c>
      <c r="G25" s="254">
        <f>D25*F25*E25/60/60</f>
        <v>6.7138888888888887E-2</v>
      </c>
      <c r="H25" s="646">
        <f>SUM(G25:G27)</f>
        <v>0.16784722222222223</v>
      </c>
    </row>
    <row r="26" spans="1:8" ht="25" customHeight="1" x14ac:dyDescent="0.25">
      <c r="A26" s="645"/>
      <c r="B26" s="645"/>
      <c r="C26" s="251" t="s">
        <v>583</v>
      </c>
      <c r="D26" s="251">
        <v>15</v>
      </c>
      <c r="E26" s="251">
        <v>1</v>
      </c>
      <c r="F26" s="336">
        <v>24.17</v>
      </c>
      <c r="G26" s="254">
        <f>D26*F26*E26/60/60</f>
        <v>0.10070833333333334</v>
      </c>
      <c r="H26" s="646"/>
    </row>
    <row r="27" spans="1:8" ht="25" customHeight="1" x14ac:dyDescent="0.25">
      <c r="A27" s="645"/>
      <c r="B27" s="645"/>
      <c r="C27" s="251"/>
      <c r="D27" s="251"/>
      <c r="E27" s="251"/>
      <c r="F27" s="335"/>
      <c r="G27" s="254"/>
      <c r="H27" s="646"/>
    </row>
    <row r="28" spans="1:8" ht="25" customHeight="1" x14ac:dyDescent="0.25">
      <c r="A28" s="647" t="s">
        <v>549</v>
      </c>
      <c r="B28" s="648"/>
      <c r="C28" s="648"/>
      <c r="D28" s="648"/>
      <c r="E28" s="246"/>
      <c r="F28" s="247"/>
      <c r="G28" s="248"/>
      <c r="H28" s="248">
        <f>SUM(H3:H16)</f>
        <v>3.0924916666666666</v>
      </c>
    </row>
    <row r="29" spans="1:8" ht="25" customHeight="1" x14ac:dyDescent="0.25"/>
    <row r="30" spans="1:8" ht="25" customHeight="1" x14ac:dyDescent="0.25"/>
    <row r="31" spans="1:8" ht="25" customHeight="1" x14ac:dyDescent="0.25"/>
    <row r="32" spans="1:8" ht="25" customHeight="1" x14ac:dyDescent="0.25"/>
  </sheetData>
  <mergeCells count="29">
    <mergeCell ref="H1:H2"/>
    <mergeCell ref="A3:A5"/>
    <mergeCell ref="B3:B5"/>
    <mergeCell ref="H3:H5"/>
    <mergeCell ref="A1:A2"/>
    <mergeCell ref="B1:B2"/>
    <mergeCell ref="C1:C2"/>
    <mergeCell ref="D1:D2"/>
    <mergeCell ref="E1:E2"/>
    <mergeCell ref="F1:G1"/>
    <mergeCell ref="A6:A9"/>
    <mergeCell ref="B6:B9"/>
    <mergeCell ref="H6:H9"/>
    <mergeCell ref="A10:A11"/>
    <mergeCell ref="B10:B11"/>
    <mergeCell ref="H10:H11"/>
    <mergeCell ref="A12:A16"/>
    <mergeCell ref="B12:B16"/>
    <mergeCell ref="H12:H16"/>
    <mergeCell ref="A17:A21"/>
    <mergeCell ref="B17:B21"/>
    <mergeCell ref="H17:H21"/>
    <mergeCell ref="A28:D28"/>
    <mergeCell ref="A22:A24"/>
    <mergeCell ref="B22:B24"/>
    <mergeCell ref="H22:H24"/>
    <mergeCell ref="A25:A27"/>
    <mergeCell ref="B25:B27"/>
    <mergeCell ref="H25:H27"/>
  </mergeCells>
  <phoneticPr fontId="98" type="noConversion"/>
  <pageMargins left="0.75" right="0.75" top="1" bottom="1" header="0.51180555555555551" footer="0.51180555555555551"/>
  <pageSetup paperSize="9" orientation="portrait" horizontalDpi="0" verticalDpi="0"/>
  <headerFooter scaleWithDoc="0"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FFFF00"/>
  </sheetPr>
  <dimension ref="A1:O32"/>
  <sheetViews>
    <sheetView zoomScale="80" zoomScaleNormal="80" zoomScaleSheetLayoutView="100" workbookViewId="0">
      <selection activeCell="O7" sqref="O7"/>
    </sheetView>
  </sheetViews>
  <sheetFormatPr defaultColWidth="9.90625" defaultRowHeight="15" x14ac:dyDescent="0.25"/>
  <cols>
    <col min="1" max="2" width="14.453125" style="250" customWidth="1"/>
    <col min="3" max="3" width="10.6328125" style="245" customWidth="1"/>
    <col min="4" max="4" width="13.90625" style="245" customWidth="1"/>
    <col min="5" max="5" width="35.453125" style="249" customWidth="1"/>
    <col min="6" max="6" width="15.08984375" style="245" bestFit="1" customWidth="1"/>
    <col min="7" max="7" width="9.90625" style="245"/>
    <col min="8" max="8" width="9.90625" style="245" customWidth="1"/>
    <col min="9" max="9" width="10.90625" style="245" customWidth="1"/>
    <col min="10" max="10" width="12.453125" style="245" customWidth="1"/>
    <col min="11" max="11" width="11.90625" style="245" customWidth="1"/>
    <col min="12" max="12" width="13.08984375" style="245" customWidth="1"/>
    <col min="13" max="13" width="11.453125" style="245" customWidth="1"/>
    <col min="14" max="14" width="11" style="245" customWidth="1"/>
    <col min="15" max="257" width="9.90625" style="245"/>
    <col min="258" max="258" width="14.453125" style="245" customWidth="1"/>
    <col min="259" max="259" width="10.6328125" style="245" customWidth="1"/>
    <col min="260" max="260" width="13.90625" style="245" customWidth="1"/>
    <col min="261" max="261" width="35.453125" style="245" customWidth="1"/>
    <col min="262" max="262" width="13.08984375" style="245" customWidth="1"/>
    <col min="263" max="263" width="9.90625" style="245"/>
    <col min="264" max="264" width="9.90625" style="245" customWidth="1"/>
    <col min="265" max="265" width="10.90625" style="245" customWidth="1"/>
    <col min="266" max="266" width="12.453125" style="245" customWidth="1"/>
    <col min="267" max="267" width="11.90625" style="245" customWidth="1"/>
    <col min="268" max="268" width="13.08984375" style="245" customWidth="1"/>
    <col min="269" max="269" width="11.453125" style="245" customWidth="1"/>
    <col min="270" max="270" width="11" style="245" customWidth="1"/>
    <col min="271" max="513" width="9.90625" style="245"/>
    <col min="514" max="514" width="14.453125" style="245" customWidth="1"/>
    <col min="515" max="515" width="10.6328125" style="245" customWidth="1"/>
    <col min="516" max="516" width="13.90625" style="245" customWidth="1"/>
    <col min="517" max="517" width="35.453125" style="245" customWidth="1"/>
    <col min="518" max="518" width="13.08984375" style="245" customWidth="1"/>
    <col min="519" max="519" width="9.90625" style="245"/>
    <col min="520" max="520" width="9.90625" style="245" customWidth="1"/>
    <col min="521" max="521" width="10.90625" style="245" customWidth="1"/>
    <col min="522" max="522" width="12.453125" style="245" customWidth="1"/>
    <col min="523" max="523" width="11.90625" style="245" customWidth="1"/>
    <col min="524" max="524" width="13.08984375" style="245" customWidth="1"/>
    <col min="525" max="525" width="11.453125" style="245" customWidth="1"/>
    <col min="526" max="526" width="11" style="245" customWidth="1"/>
    <col min="527" max="769" width="9.90625" style="245"/>
    <col min="770" max="770" width="14.453125" style="245" customWidth="1"/>
    <col min="771" max="771" width="10.6328125" style="245" customWidth="1"/>
    <col min="772" max="772" width="13.90625" style="245" customWidth="1"/>
    <col min="773" max="773" width="35.453125" style="245" customWidth="1"/>
    <col min="774" max="774" width="13.08984375" style="245" customWidth="1"/>
    <col min="775" max="775" width="9.90625" style="245"/>
    <col min="776" max="776" width="9.90625" style="245" customWidth="1"/>
    <col min="777" max="777" width="10.90625" style="245" customWidth="1"/>
    <col min="778" max="778" width="12.453125" style="245" customWidth="1"/>
    <col min="779" max="779" width="11.90625" style="245" customWidth="1"/>
    <col min="780" max="780" width="13.08984375" style="245" customWidth="1"/>
    <col min="781" max="781" width="11.453125" style="245" customWidth="1"/>
    <col min="782" max="782" width="11" style="245" customWidth="1"/>
    <col min="783" max="1025" width="9.90625" style="245"/>
    <col min="1026" max="1026" width="14.453125" style="245" customWidth="1"/>
    <col min="1027" max="1027" width="10.6328125" style="245" customWidth="1"/>
    <col min="1028" max="1028" width="13.90625" style="245" customWidth="1"/>
    <col min="1029" max="1029" width="35.453125" style="245" customWidth="1"/>
    <col min="1030" max="1030" width="13.08984375" style="245" customWidth="1"/>
    <col min="1031" max="1031" width="9.90625" style="245"/>
    <col min="1032" max="1032" width="9.90625" style="245" customWidth="1"/>
    <col min="1033" max="1033" width="10.90625" style="245" customWidth="1"/>
    <col min="1034" max="1034" width="12.453125" style="245" customWidth="1"/>
    <col min="1035" max="1035" width="11.90625" style="245" customWidth="1"/>
    <col min="1036" max="1036" width="13.08984375" style="245" customWidth="1"/>
    <col min="1037" max="1037" width="11.453125" style="245" customWidth="1"/>
    <col min="1038" max="1038" width="11" style="245" customWidth="1"/>
    <col min="1039" max="1281" width="9.90625" style="245"/>
    <col min="1282" max="1282" width="14.453125" style="245" customWidth="1"/>
    <col min="1283" max="1283" width="10.6328125" style="245" customWidth="1"/>
    <col min="1284" max="1284" width="13.90625" style="245" customWidth="1"/>
    <col min="1285" max="1285" width="35.453125" style="245" customWidth="1"/>
    <col min="1286" max="1286" width="13.08984375" style="245" customWidth="1"/>
    <col min="1287" max="1287" width="9.90625" style="245"/>
    <col min="1288" max="1288" width="9.90625" style="245" customWidth="1"/>
    <col min="1289" max="1289" width="10.90625" style="245" customWidth="1"/>
    <col min="1290" max="1290" width="12.453125" style="245" customWidth="1"/>
    <col min="1291" max="1291" width="11.90625" style="245" customWidth="1"/>
    <col min="1292" max="1292" width="13.08984375" style="245" customWidth="1"/>
    <col min="1293" max="1293" width="11.453125" style="245" customWidth="1"/>
    <col min="1294" max="1294" width="11" style="245" customWidth="1"/>
    <col min="1295" max="1537" width="9.90625" style="245"/>
    <col min="1538" max="1538" width="14.453125" style="245" customWidth="1"/>
    <col min="1539" max="1539" width="10.6328125" style="245" customWidth="1"/>
    <col min="1540" max="1540" width="13.90625" style="245" customWidth="1"/>
    <col min="1541" max="1541" width="35.453125" style="245" customWidth="1"/>
    <col min="1542" max="1542" width="13.08984375" style="245" customWidth="1"/>
    <col min="1543" max="1543" width="9.90625" style="245"/>
    <col min="1544" max="1544" width="9.90625" style="245" customWidth="1"/>
    <col min="1545" max="1545" width="10.90625" style="245" customWidth="1"/>
    <col min="1546" max="1546" width="12.453125" style="245" customWidth="1"/>
    <col min="1547" max="1547" width="11.90625" style="245" customWidth="1"/>
    <col min="1548" max="1548" width="13.08984375" style="245" customWidth="1"/>
    <col min="1549" max="1549" width="11.453125" style="245" customWidth="1"/>
    <col min="1550" max="1550" width="11" style="245" customWidth="1"/>
    <col min="1551" max="1793" width="9.90625" style="245"/>
    <col min="1794" max="1794" width="14.453125" style="245" customWidth="1"/>
    <col min="1795" max="1795" width="10.6328125" style="245" customWidth="1"/>
    <col min="1796" max="1796" width="13.90625" style="245" customWidth="1"/>
    <col min="1797" max="1797" width="35.453125" style="245" customWidth="1"/>
    <col min="1798" max="1798" width="13.08984375" style="245" customWidth="1"/>
    <col min="1799" max="1799" width="9.90625" style="245"/>
    <col min="1800" max="1800" width="9.90625" style="245" customWidth="1"/>
    <col min="1801" max="1801" width="10.90625" style="245" customWidth="1"/>
    <col min="1802" max="1802" width="12.453125" style="245" customWidth="1"/>
    <col min="1803" max="1803" width="11.90625" style="245" customWidth="1"/>
    <col min="1804" max="1804" width="13.08984375" style="245" customWidth="1"/>
    <col min="1805" max="1805" width="11.453125" style="245" customWidth="1"/>
    <col min="1806" max="1806" width="11" style="245" customWidth="1"/>
    <col min="1807" max="2049" width="9.90625" style="245"/>
    <col min="2050" max="2050" width="14.453125" style="245" customWidth="1"/>
    <col min="2051" max="2051" width="10.6328125" style="245" customWidth="1"/>
    <col min="2052" max="2052" width="13.90625" style="245" customWidth="1"/>
    <col min="2053" max="2053" width="35.453125" style="245" customWidth="1"/>
    <col min="2054" max="2054" width="13.08984375" style="245" customWidth="1"/>
    <col min="2055" max="2055" width="9.90625" style="245"/>
    <col min="2056" max="2056" width="9.90625" style="245" customWidth="1"/>
    <col min="2057" max="2057" width="10.90625" style="245" customWidth="1"/>
    <col min="2058" max="2058" width="12.453125" style="245" customWidth="1"/>
    <col min="2059" max="2059" width="11.90625" style="245" customWidth="1"/>
    <col min="2060" max="2060" width="13.08984375" style="245" customWidth="1"/>
    <col min="2061" max="2061" width="11.453125" style="245" customWidth="1"/>
    <col min="2062" max="2062" width="11" style="245" customWidth="1"/>
    <col min="2063" max="2305" width="9.90625" style="245"/>
    <col min="2306" max="2306" width="14.453125" style="245" customWidth="1"/>
    <col min="2307" max="2307" width="10.6328125" style="245" customWidth="1"/>
    <col min="2308" max="2308" width="13.90625" style="245" customWidth="1"/>
    <col min="2309" max="2309" width="35.453125" style="245" customWidth="1"/>
    <col min="2310" max="2310" width="13.08984375" style="245" customWidth="1"/>
    <col min="2311" max="2311" width="9.90625" style="245"/>
    <col min="2312" max="2312" width="9.90625" style="245" customWidth="1"/>
    <col min="2313" max="2313" width="10.90625" style="245" customWidth="1"/>
    <col min="2314" max="2314" width="12.453125" style="245" customWidth="1"/>
    <col min="2315" max="2315" width="11.90625" style="245" customWidth="1"/>
    <col min="2316" max="2316" width="13.08984375" style="245" customWidth="1"/>
    <col min="2317" max="2317" width="11.453125" style="245" customWidth="1"/>
    <col min="2318" max="2318" width="11" style="245" customWidth="1"/>
    <col min="2319" max="2561" width="9.90625" style="245"/>
    <col min="2562" max="2562" width="14.453125" style="245" customWidth="1"/>
    <col min="2563" max="2563" width="10.6328125" style="245" customWidth="1"/>
    <col min="2564" max="2564" width="13.90625" style="245" customWidth="1"/>
    <col min="2565" max="2565" width="35.453125" style="245" customWidth="1"/>
    <col min="2566" max="2566" width="13.08984375" style="245" customWidth="1"/>
    <col min="2567" max="2567" width="9.90625" style="245"/>
    <col min="2568" max="2568" width="9.90625" style="245" customWidth="1"/>
    <col min="2569" max="2569" width="10.90625" style="245" customWidth="1"/>
    <col min="2570" max="2570" width="12.453125" style="245" customWidth="1"/>
    <col min="2571" max="2571" width="11.90625" style="245" customWidth="1"/>
    <col min="2572" max="2572" width="13.08984375" style="245" customWidth="1"/>
    <col min="2573" max="2573" width="11.453125" style="245" customWidth="1"/>
    <col min="2574" max="2574" width="11" style="245" customWidth="1"/>
    <col min="2575" max="2817" width="9.90625" style="245"/>
    <col min="2818" max="2818" width="14.453125" style="245" customWidth="1"/>
    <col min="2819" max="2819" width="10.6328125" style="245" customWidth="1"/>
    <col min="2820" max="2820" width="13.90625" style="245" customWidth="1"/>
    <col min="2821" max="2821" width="35.453125" style="245" customWidth="1"/>
    <col min="2822" max="2822" width="13.08984375" style="245" customWidth="1"/>
    <col min="2823" max="2823" width="9.90625" style="245"/>
    <col min="2824" max="2824" width="9.90625" style="245" customWidth="1"/>
    <col min="2825" max="2825" width="10.90625" style="245" customWidth="1"/>
    <col min="2826" max="2826" width="12.453125" style="245" customWidth="1"/>
    <col min="2827" max="2827" width="11.90625" style="245" customWidth="1"/>
    <col min="2828" max="2828" width="13.08984375" style="245" customWidth="1"/>
    <col min="2829" max="2829" width="11.453125" style="245" customWidth="1"/>
    <col min="2830" max="2830" width="11" style="245" customWidth="1"/>
    <col min="2831" max="3073" width="9.90625" style="245"/>
    <col min="3074" max="3074" width="14.453125" style="245" customWidth="1"/>
    <col min="3075" max="3075" width="10.6328125" style="245" customWidth="1"/>
    <col min="3076" max="3076" width="13.90625" style="245" customWidth="1"/>
    <col min="3077" max="3077" width="35.453125" style="245" customWidth="1"/>
    <col min="3078" max="3078" width="13.08984375" style="245" customWidth="1"/>
    <col min="3079" max="3079" width="9.90625" style="245"/>
    <col min="3080" max="3080" width="9.90625" style="245" customWidth="1"/>
    <col min="3081" max="3081" width="10.90625" style="245" customWidth="1"/>
    <col min="3082" max="3082" width="12.453125" style="245" customWidth="1"/>
    <col min="3083" max="3083" width="11.90625" style="245" customWidth="1"/>
    <col min="3084" max="3084" width="13.08984375" style="245" customWidth="1"/>
    <col min="3085" max="3085" width="11.453125" style="245" customWidth="1"/>
    <col min="3086" max="3086" width="11" style="245" customWidth="1"/>
    <col min="3087" max="3329" width="9.90625" style="245"/>
    <col min="3330" max="3330" width="14.453125" style="245" customWidth="1"/>
    <col min="3331" max="3331" width="10.6328125" style="245" customWidth="1"/>
    <col min="3332" max="3332" width="13.90625" style="245" customWidth="1"/>
    <col min="3333" max="3333" width="35.453125" style="245" customWidth="1"/>
    <col min="3334" max="3334" width="13.08984375" style="245" customWidth="1"/>
    <col min="3335" max="3335" width="9.90625" style="245"/>
    <col min="3336" max="3336" width="9.90625" style="245" customWidth="1"/>
    <col min="3337" max="3337" width="10.90625" style="245" customWidth="1"/>
    <col min="3338" max="3338" width="12.453125" style="245" customWidth="1"/>
    <col min="3339" max="3339" width="11.90625" style="245" customWidth="1"/>
    <col min="3340" max="3340" width="13.08984375" style="245" customWidth="1"/>
    <col min="3341" max="3341" width="11.453125" style="245" customWidth="1"/>
    <col min="3342" max="3342" width="11" style="245" customWidth="1"/>
    <col min="3343" max="3585" width="9.90625" style="245"/>
    <col min="3586" max="3586" width="14.453125" style="245" customWidth="1"/>
    <col min="3587" max="3587" width="10.6328125" style="245" customWidth="1"/>
    <col min="3588" max="3588" width="13.90625" style="245" customWidth="1"/>
    <col min="3589" max="3589" width="35.453125" style="245" customWidth="1"/>
    <col min="3590" max="3590" width="13.08984375" style="245" customWidth="1"/>
    <col min="3591" max="3591" width="9.90625" style="245"/>
    <col min="3592" max="3592" width="9.90625" style="245" customWidth="1"/>
    <col min="3593" max="3593" width="10.90625" style="245" customWidth="1"/>
    <col min="3594" max="3594" width="12.453125" style="245" customWidth="1"/>
    <col min="3595" max="3595" width="11.90625" style="245" customWidth="1"/>
    <col min="3596" max="3596" width="13.08984375" style="245" customWidth="1"/>
    <col min="3597" max="3597" width="11.453125" style="245" customWidth="1"/>
    <col min="3598" max="3598" width="11" style="245" customWidth="1"/>
    <col min="3599" max="3841" width="9.90625" style="245"/>
    <col min="3842" max="3842" width="14.453125" style="245" customWidth="1"/>
    <col min="3843" max="3843" width="10.6328125" style="245" customWidth="1"/>
    <col min="3844" max="3844" width="13.90625" style="245" customWidth="1"/>
    <col min="3845" max="3845" width="35.453125" style="245" customWidth="1"/>
    <col min="3846" max="3846" width="13.08984375" style="245" customWidth="1"/>
    <col min="3847" max="3847" width="9.90625" style="245"/>
    <col min="3848" max="3848" width="9.90625" style="245" customWidth="1"/>
    <col min="3849" max="3849" width="10.90625" style="245" customWidth="1"/>
    <col min="3850" max="3850" width="12.453125" style="245" customWidth="1"/>
    <col min="3851" max="3851" width="11.90625" style="245" customWidth="1"/>
    <col min="3852" max="3852" width="13.08984375" style="245" customWidth="1"/>
    <col min="3853" max="3853" width="11.453125" style="245" customWidth="1"/>
    <col min="3854" max="3854" width="11" style="245" customWidth="1"/>
    <col min="3855" max="4097" width="9.90625" style="245"/>
    <col min="4098" max="4098" width="14.453125" style="245" customWidth="1"/>
    <col min="4099" max="4099" width="10.6328125" style="245" customWidth="1"/>
    <col min="4100" max="4100" width="13.90625" style="245" customWidth="1"/>
    <col min="4101" max="4101" width="35.453125" style="245" customWidth="1"/>
    <col min="4102" max="4102" width="13.08984375" style="245" customWidth="1"/>
    <col min="4103" max="4103" width="9.90625" style="245"/>
    <col min="4104" max="4104" width="9.90625" style="245" customWidth="1"/>
    <col min="4105" max="4105" width="10.90625" style="245" customWidth="1"/>
    <col min="4106" max="4106" width="12.453125" style="245" customWidth="1"/>
    <col min="4107" max="4107" width="11.90625" style="245" customWidth="1"/>
    <col min="4108" max="4108" width="13.08984375" style="245" customWidth="1"/>
    <col min="4109" max="4109" width="11.453125" style="245" customWidth="1"/>
    <col min="4110" max="4110" width="11" style="245" customWidth="1"/>
    <col min="4111" max="4353" width="9.90625" style="245"/>
    <col min="4354" max="4354" width="14.453125" style="245" customWidth="1"/>
    <col min="4355" max="4355" width="10.6328125" style="245" customWidth="1"/>
    <col min="4356" max="4356" width="13.90625" style="245" customWidth="1"/>
    <col min="4357" max="4357" width="35.453125" style="245" customWidth="1"/>
    <col min="4358" max="4358" width="13.08984375" style="245" customWidth="1"/>
    <col min="4359" max="4359" width="9.90625" style="245"/>
    <col min="4360" max="4360" width="9.90625" style="245" customWidth="1"/>
    <col min="4361" max="4361" width="10.90625" style="245" customWidth="1"/>
    <col min="4362" max="4362" width="12.453125" style="245" customWidth="1"/>
    <col min="4363" max="4363" width="11.90625" style="245" customWidth="1"/>
    <col min="4364" max="4364" width="13.08984375" style="245" customWidth="1"/>
    <col min="4365" max="4365" width="11.453125" style="245" customWidth="1"/>
    <col min="4366" max="4366" width="11" style="245" customWidth="1"/>
    <col min="4367" max="4609" width="9.90625" style="245"/>
    <col min="4610" max="4610" width="14.453125" style="245" customWidth="1"/>
    <col min="4611" max="4611" width="10.6328125" style="245" customWidth="1"/>
    <col min="4612" max="4612" width="13.90625" style="245" customWidth="1"/>
    <col min="4613" max="4613" width="35.453125" style="245" customWidth="1"/>
    <col min="4614" max="4614" width="13.08984375" style="245" customWidth="1"/>
    <col min="4615" max="4615" width="9.90625" style="245"/>
    <col min="4616" max="4616" width="9.90625" style="245" customWidth="1"/>
    <col min="4617" max="4617" width="10.90625" style="245" customWidth="1"/>
    <col min="4618" max="4618" width="12.453125" style="245" customWidth="1"/>
    <col min="4619" max="4619" width="11.90625" style="245" customWidth="1"/>
    <col min="4620" max="4620" width="13.08984375" style="245" customWidth="1"/>
    <col min="4621" max="4621" width="11.453125" style="245" customWidth="1"/>
    <col min="4622" max="4622" width="11" style="245" customWidth="1"/>
    <col min="4623" max="4865" width="9.90625" style="245"/>
    <col min="4866" max="4866" width="14.453125" style="245" customWidth="1"/>
    <col min="4867" max="4867" width="10.6328125" style="245" customWidth="1"/>
    <col min="4868" max="4868" width="13.90625" style="245" customWidth="1"/>
    <col min="4869" max="4869" width="35.453125" style="245" customWidth="1"/>
    <col min="4870" max="4870" width="13.08984375" style="245" customWidth="1"/>
    <col min="4871" max="4871" width="9.90625" style="245"/>
    <col min="4872" max="4872" width="9.90625" style="245" customWidth="1"/>
    <col min="4873" max="4873" width="10.90625" style="245" customWidth="1"/>
    <col min="4874" max="4874" width="12.453125" style="245" customWidth="1"/>
    <col min="4875" max="4875" width="11.90625" style="245" customWidth="1"/>
    <col min="4876" max="4876" width="13.08984375" style="245" customWidth="1"/>
    <col min="4877" max="4877" width="11.453125" style="245" customWidth="1"/>
    <col min="4878" max="4878" width="11" style="245" customWidth="1"/>
    <col min="4879" max="5121" width="9.90625" style="245"/>
    <col min="5122" max="5122" width="14.453125" style="245" customWidth="1"/>
    <col min="5123" max="5123" width="10.6328125" style="245" customWidth="1"/>
    <col min="5124" max="5124" width="13.90625" style="245" customWidth="1"/>
    <col min="5125" max="5125" width="35.453125" style="245" customWidth="1"/>
    <col min="5126" max="5126" width="13.08984375" style="245" customWidth="1"/>
    <col min="5127" max="5127" width="9.90625" style="245"/>
    <col min="5128" max="5128" width="9.90625" style="245" customWidth="1"/>
    <col min="5129" max="5129" width="10.90625" style="245" customWidth="1"/>
    <col min="5130" max="5130" width="12.453125" style="245" customWidth="1"/>
    <col min="5131" max="5131" width="11.90625" style="245" customWidth="1"/>
    <col min="5132" max="5132" width="13.08984375" style="245" customWidth="1"/>
    <col min="5133" max="5133" width="11.453125" style="245" customWidth="1"/>
    <col min="5134" max="5134" width="11" style="245" customWidth="1"/>
    <col min="5135" max="5377" width="9.90625" style="245"/>
    <col min="5378" max="5378" width="14.453125" style="245" customWidth="1"/>
    <col min="5379" max="5379" width="10.6328125" style="245" customWidth="1"/>
    <col min="5380" max="5380" width="13.90625" style="245" customWidth="1"/>
    <col min="5381" max="5381" width="35.453125" style="245" customWidth="1"/>
    <col min="5382" max="5382" width="13.08984375" style="245" customWidth="1"/>
    <col min="5383" max="5383" width="9.90625" style="245"/>
    <col min="5384" max="5384" width="9.90625" style="245" customWidth="1"/>
    <col min="5385" max="5385" width="10.90625" style="245" customWidth="1"/>
    <col min="5386" max="5386" width="12.453125" style="245" customWidth="1"/>
    <col min="5387" max="5387" width="11.90625" style="245" customWidth="1"/>
    <col min="5388" max="5388" width="13.08984375" style="245" customWidth="1"/>
    <col min="5389" max="5389" width="11.453125" style="245" customWidth="1"/>
    <col min="5390" max="5390" width="11" style="245" customWidth="1"/>
    <col min="5391" max="5633" width="9.90625" style="245"/>
    <col min="5634" max="5634" width="14.453125" style="245" customWidth="1"/>
    <col min="5635" max="5635" width="10.6328125" style="245" customWidth="1"/>
    <col min="5636" max="5636" width="13.90625" style="245" customWidth="1"/>
    <col min="5637" max="5637" width="35.453125" style="245" customWidth="1"/>
    <col min="5638" max="5638" width="13.08984375" style="245" customWidth="1"/>
    <col min="5639" max="5639" width="9.90625" style="245"/>
    <col min="5640" max="5640" width="9.90625" style="245" customWidth="1"/>
    <col min="5641" max="5641" width="10.90625" style="245" customWidth="1"/>
    <col min="5642" max="5642" width="12.453125" style="245" customWidth="1"/>
    <col min="5643" max="5643" width="11.90625" style="245" customWidth="1"/>
    <col min="5644" max="5644" width="13.08984375" style="245" customWidth="1"/>
    <col min="5645" max="5645" width="11.453125" style="245" customWidth="1"/>
    <col min="5646" max="5646" width="11" style="245" customWidth="1"/>
    <col min="5647" max="5889" width="9.90625" style="245"/>
    <col min="5890" max="5890" width="14.453125" style="245" customWidth="1"/>
    <col min="5891" max="5891" width="10.6328125" style="245" customWidth="1"/>
    <col min="5892" max="5892" width="13.90625" style="245" customWidth="1"/>
    <col min="5893" max="5893" width="35.453125" style="245" customWidth="1"/>
    <col min="5894" max="5894" width="13.08984375" style="245" customWidth="1"/>
    <col min="5895" max="5895" width="9.90625" style="245"/>
    <col min="5896" max="5896" width="9.90625" style="245" customWidth="1"/>
    <col min="5897" max="5897" width="10.90625" style="245" customWidth="1"/>
    <col min="5898" max="5898" width="12.453125" style="245" customWidth="1"/>
    <col min="5899" max="5899" width="11.90625" style="245" customWidth="1"/>
    <col min="5900" max="5900" width="13.08984375" style="245" customWidth="1"/>
    <col min="5901" max="5901" width="11.453125" style="245" customWidth="1"/>
    <col min="5902" max="5902" width="11" style="245" customWidth="1"/>
    <col min="5903" max="6145" width="9.90625" style="245"/>
    <col min="6146" max="6146" width="14.453125" style="245" customWidth="1"/>
    <col min="6147" max="6147" width="10.6328125" style="245" customWidth="1"/>
    <col min="6148" max="6148" width="13.90625" style="245" customWidth="1"/>
    <col min="6149" max="6149" width="35.453125" style="245" customWidth="1"/>
    <col min="6150" max="6150" width="13.08984375" style="245" customWidth="1"/>
    <col min="6151" max="6151" width="9.90625" style="245"/>
    <col min="6152" max="6152" width="9.90625" style="245" customWidth="1"/>
    <col min="6153" max="6153" width="10.90625" style="245" customWidth="1"/>
    <col min="6154" max="6154" width="12.453125" style="245" customWidth="1"/>
    <col min="6155" max="6155" width="11.90625" style="245" customWidth="1"/>
    <col min="6156" max="6156" width="13.08984375" style="245" customWidth="1"/>
    <col min="6157" max="6157" width="11.453125" style="245" customWidth="1"/>
    <col min="6158" max="6158" width="11" style="245" customWidth="1"/>
    <col min="6159" max="6401" width="9.90625" style="245"/>
    <col min="6402" max="6402" width="14.453125" style="245" customWidth="1"/>
    <col min="6403" max="6403" width="10.6328125" style="245" customWidth="1"/>
    <col min="6404" max="6404" width="13.90625" style="245" customWidth="1"/>
    <col min="6405" max="6405" width="35.453125" style="245" customWidth="1"/>
    <col min="6406" max="6406" width="13.08984375" style="245" customWidth="1"/>
    <col min="6407" max="6407" width="9.90625" style="245"/>
    <col min="6408" max="6408" width="9.90625" style="245" customWidth="1"/>
    <col min="6409" max="6409" width="10.90625" style="245" customWidth="1"/>
    <col min="6410" max="6410" width="12.453125" style="245" customWidth="1"/>
    <col min="6411" max="6411" width="11.90625" style="245" customWidth="1"/>
    <col min="6412" max="6412" width="13.08984375" style="245" customWidth="1"/>
    <col min="6413" max="6413" width="11.453125" style="245" customWidth="1"/>
    <col min="6414" max="6414" width="11" style="245" customWidth="1"/>
    <col min="6415" max="6657" width="9.90625" style="245"/>
    <col min="6658" max="6658" width="14.453125" style="245" customWidth="1"/>
    <col min="6659" max="6659" width="10.6328125" style="245" customWidth="1"/>
    <col min="6660" max="6660" width="13.90625" style="245" customWidth="1"/>
    <col min="6661" max="6661" width="35.453125" style="245" customWidth="1"/>
    <col min="6662" max="6662" width="13.08984375" style="245" customWidth="1"/>
    <col min="6663" max="6663" width="9.90625" style="245"/>
    <col min="6664" max="6664" width="9.90625" style="245" customWidth="1"/>
    <col min="6665" max="6665" width="10.90625" style="245" customWidth="1"/>
    <col min="6666" max="6666" width="12.453125" style="245" customWidth="1"/>
    <col min="6667" max="6667" width="11.90625" style="245" customWidth="1"/>
    <col min="6668" max="6668" width="13.08984375" style="245" customWidth="1"/>
    <col min="6669" max="6669" width="11.453125" style="245" customWidth="1"/>
    <col min="6670" max="6670" width="11" style="245" customWidth="1"/>
    <col min="6671" max="6913" width="9.90625" style="245"/>
    <col min="6914" max="6914" width="14.453125" style="245" customWidth="1"/>
    <col min="6915" max="6915" width="10.6328125" style="245" customWidth="1"/>
    <col min="6916" max="6916" width="13.90625" style="245" customWidth="1"/>
    <col min="6917" max="6917" width="35.453125" style="245" customWidth="1"/>
    <col min="6918" max="6918" width="13.08984375" style="245" customWidth="1"/>
    <col min="6919" max="6919" width="9.90625" style="245"/>
    <col min="6920" max="6920" width="9.90625" style="245" customWidth="1"/>
    <col min="6921" max="6921" width="10.90625" style="245" customWidth="1"/>
    <col min="6922" max="6922" width="12.453125" style="245" customWidth="1"/>
    <col min="6923" max="6923" width="11.90625" style="245" customWidth="1"/>
    <col min="6924" max="6924" width="13.08984375" style="245" customWidth="1"/>
    <col min="6925" max="6925" width="11.453125" style="245" customWidth="1"/>
    <col min="6926" max="6926" width="11" style="245" customWidth="1"/>
    <col min="6927" max="7169" width="9.90625" style="245"/>
    <col min="7170" max="7170" width="14.453125" style="245" customWidth="1"/>
    <col min="7171" max="7171" width="10.6328125" style="245" customWidth="1"/>
    <col min="7172" max="7172" width="13.90625" style="245" customWidth="1"/>
    <col min="7173" max="7173" width="35.453125" style="245" customWidth="1"/>
    <col min="7174" max="7174" width="13.08984375" style="245" customWidth="1"/>
    <col min="7175" max="7175" width="9.90625" style="245"/>
    <col min="7176" max="7176" width="9.90625" style="245" customWidth="1"/>
    <col min="7177" max="7177" width="10.90625" style="245" customWidth="1"/>
    <col min="7178" max="7178" width="12.453125" style="245" customWidth="1"/>
    <col min="7179" max="7179" width="11.90625" style="245" customWidth="1"/>
    <col min="7180" max="7180" width="13.08984375" style="245" customWidth="1"/>
    <col min="7181" max="7181" width="11.453125" style="245" customWidth="1"/>
    <col min="7182" max="7182" width="11" style="245" customWidth="1"/>
    <col min="7183" max="7425" width="9.90625" style="245"/>
    <col min="7426" max="7426" width="14.453125" style="245" customWidth="1"/>
    <col min="7427" max="7427" width="10.6328125" style="245" customWidth="1"/>
    <col min="7428" max="7428" width="13.90625" style="245" customWidth="1"/>
    <col min="7429" max="7429" width="35.453125" style="245" customWidth="1"/>
    <col min="7430" max="7430" width="13.08984375" style="245" customWidth="1"/>
    <col min="7431" max="7431" width="9.90625" style="245"/>
    <col min="7432" max="7432" width="9.90625" style="245" customWidth="1"/>
    <col min="7433" max="7433" width="10.90625" style="245" customWidth="1"/>
    <col min="7434" max="7434" width="12.453125" style="245" customWidth="1"/>
    <col min="7435" max="7435" width="11.90625" style="245" customWidth="1"/>
    <col min="7436" max="7436" width="13.08984375" style="245" customWidth="1"/>
    <col min="7437" max="7437" width="11.453125" style="245" customWidth="1"/>
    <col min="7438" max="7438" width="11" style="245" customWidth="1"/>
    <col min="7439" max="7681" width="9.90625" style="245"/>
    <col min="7682" max="7682" width="14.453125" style="245" customWidth="1"/>
    <col min="7683" max="7683" width="10.6328125" style="245" customWidth="1"/>
    <col min="7684" max="7684" width="13.90625" style="245" customWidth="1"/>
    <col min="7685" max="7685" width="35.453125" style="245" customWidth="1"/>
    <col min="7686" max="7686" width="13.08984375" style="245" customWidth="1"/>
    <col min="7687" max="7687" width="9.90625" style="245"/>
    <col min="7688" max="7688" width="9.90625" style="245" customWidth="1"/>
    <col min="7689" max="7689" width="10.90625" style="245" customWidth="1"/>
    <col min="7690" max="7690" width="12.453125" style="245" customWidth="1"/>
    <col min="7691" max="7691" width="11.90625" style="245" customWidth="1"/>
    <col min="7692" max="7692" width="13.08984375" style="245" customWidth="1"/>
    <col min="7693" max="7693" width="11.453125" style="245" customWidth="1"/>
    <col min="7694" max="7694" width="11" style="245" customWidth="1"/>
    <col min="7695" max="7937" width="9.90625" style="245"/>
    <col min="7938" max="7938" width="14.453125" style="245" customWidth="1"/>
    <col min="7939" max="7939" width="10.6328125" style="245" customWidth="1"/>
    <col min="7940" max="7940" width="13.90625" style="245" customWidth="1"/>
    <col min="7941" max="7941" width="35.453125" style="245" customWidth="1"/>
    <col min="7942" max="7942" width="13.08984375" style="245" customWidth="1"/>
    <col min="7943" max="7943" width="9.90625" style="245"/>
    <col min="7944" max="7944" width="9.90625" style="245" customWidth="1"/>
    <col min="7945" max="7945" width="10.90625" style="245" customWidth="1"/>
    <col min="7946" max="7946" width="12.453125" style="245" customWidth="1"/>
    <col min="7947" max="7947" width="11.90625" style="245" customWidth="1"/>
    <col min="7948" max="7948" width="13.08984375" style="245" customWidth="1"/>
    <col min="7949" max="7949" width="11.453125" style="245" customWidth="1"/>
    <col min="7950" max="7950" width="11" style="245" customWidth="1"/>
    <col min="7951" max="8193" width="9.90625" style="245"/>
    <col min="8194" max="8194" width="14.453125" style="245" customWidth="1"/>
    <col min="8195" max="8195" width="10.6328125" style="245" customWidth="1"/>
    <col min="8196" max="8196" width="13.90625" style="245" customWidth="1"/>
    <col min="8197" max="8197" width="35.453125" style="245" customWidth="1"/>
    <col min="8198" max="8198" width="13.08984375" style="245" customWidth="1"/>
    <col min="8199" max="8199" width="9.90625" style="245"/>
    <col min="8200" max="8200" width="9.90625" style="245" customWidth="1"/>
    <col min="8201" max="8201" width="10.90625" style="245" customWidth="1"/>
    <col min="8202" max="8202" width="12.453125" style="245" customWidth="1"/>
    <col min="8203" max="8203" width="11.90625" style="245" customWidth="1"/>
    <col min="8204" max="8204" width="13.08984375" style="245" customWidth="1"/>
    <col min="8205" max="8205" width="11.453125" style="245" customWidth="1"/>
    <col min="8206" max="8206" width="11" style="245" customWidth="1"/>
    <col min="8207" max="8449" width="9.90625" style="245"/>
    <col min="8450" max="8450" width="14.453125" style="245" customWidth="1"/>
    <col min="8451" max="8451" width="10.6328125" style="245" customWidth="1"/>
    <col min="8452" max="8452" width="13.90625" style="245" customWidth="1"/>
    <col min="8453" max="8453" width="35.453125" style="245" customWidth="1"/>
    <col min="8454" max="8454" width="13.08984375" style="245" customWidth="1"/>
    <col min="8455" max="8455" width="9.90625" style="245"/>
    <col min="8456" max="8456" width="9.90625" style="245" customWidth="1"/>
    <col min="8457" max="8457" width="10.90625" style="245" customWidth="1"/>
    <col min="8458" max="8458" width="12.453125" style="245" customWidth="1"/>
    <col min="8459" max="8459" width="11.90625" style="245" customWidth="1"/>
    <col min="8460" max="8460" width="13.08984375" style="245" customWidth="1"/>
    <col min="8461" max="8461" width="11.453125" style="245" customWidth="1"/>
    <col min="8462" max="8462" width="11" style="245" customWidth="1"/>
    <col min="8463" max="8705" width="9.90625" style="245"/>
    <col min="8706" max="8706" width="14.453125" style="245" customWidth="1"/>
    <col min="8707" max="8707" width="10.6328125" style="245" customWidth="1"/>
    <col min="8708" max="8708" width="13.90625" style="245" customWidth="1"/>
    <col min="8709" max="8709" width="35.453125" style="245" customWidth="1"/>
    <col min="8710" max="8710" width="13.08984375" style="245" customWidth="1"/>
    <col min="8711" max="8711" width="9.90625" style="245"/>
    <col min="8712" max="8712" width="9.90625" style="245" customWidth="1"/>
    <col min="8713" max="8713" width="10.90625" style="245" customWidth="1"/>
    <col min="8714" max="8714" width="12.453125" style="245" customWidth="1"/>
    <col min="8715" max="8715" width="11.90625" style="245" customWidth="1"/>
    <col min="8716" max="8716" width="13.08984375" style="245" customWidth="1"/>
    <col min="8717" max="8717" width="11.453125" style="245" customWidth="1"/>
    <col min="8718" max="8718" width="11" style="245" customWidth="1"/>
    <col min="8719" max="8961" width="9.90625" style="245"/>
    <col min="8962" max="8962" width="14.453125" style="245" customWidth="1"/>
    <col min="8963" max="8963" width="10.6328125" style="245" customWidth="1"/>
    <col min="8964" max="8964" width="13.90625" style="245" customWidth="1"/>
    <col min="8965" max="8965" width="35.453125" style="245" customWidth="1"/>
    <col min="8966" max="8966" width="13.08984375" style="245" customWidth="1"/>
    <col min="8967" max="8967" width="9.90625" style="245"/>
    <col min="8968" max="8968" width="9.90625" style="245" customWidth="1"/>
    <col min="8969" max="8969" width="10.90625" style="245" customWidth="1"/>
    <col min="8970" max="8970" width="12.453125" style="245" customWidth="1"/>
    <col min="8971" max="8971" width="11.90625" style="245" customWidth="1"/>
    <col min="8972" max="8972" width="13.08984375" style="245" customWidth="1"/>
    <col min="8973" max="8973" width="11.453125" style="245" customWidth="1"/>
    <col min="8974" max="8974" width="11" style="245" customWidth="1"/>
    <col min="8975" max="9217" width="9.90625" style="245"/>
    <col min="9218" max="9218" width="14.453125" style="245" customWidth="1"/>
    <col min="9219" max="9219" width="10.6328125" style="245" customWidth="1"/>
    <col min="9220" max="9220" width="13.90625" style="245" customWidth="1"/>
    <col min="9221" max="9221" width="35.453125" style="245" customWidth="1"/>
    <col min="9222" max="9222" width="13.08984375" style="245" customWidth="1"/>
    <col min="9223" max="9223" width="9.90625" style="245"/>
    <col min="9224" max="9224" width="9.90625" style="245" customWidth="1"/>
    <col min="9225" max="9225" width="10.90625" style="245" customWidth="1"/>
    <col min="9226" max="9226" width="12.453125" style="245" customWidth="1"/>
    <col min="9227" max="9227" width="11.90625" style="245" customWidth="1"/>
    <col min="9228" max="9228" width="13.08984375" style="245" customWidth="1"/>
    <col min="9229" max="9229" width="11.453125" style="245" customWidth="1"/>
    <col min="9230" max="9230" width="11" style="245" customWidth="1"/>
    <col min="9231" max="9473" width="9.90625" style="245"/>
    <col min="9474" max="9474" width="14.453125" style="245" customWidth="1"/>
    <col min="9475" max="9475" width="10.6328125" style="245" customWidth="1"/>
    <col min="9476" max="9476" width="13.90625" style="245" customWidth="1"/>
    <col min="9477" max="9477" width="35.453125" style="245" customWidth="1"/>
    <col min="9478" max="9478" width="13.08984375" style="245" customWidth="1"/>
    <col min="9479" max="9479" width="9.90625" style="245"/>
    <col min="9480" max="9480" width="9.90625" style="245" customWidth="1"/>
    <col min="9481" max="9481" width="10.90625" style="245" customWidth="1"/>
    <col min="9482" max="9482" width="12.453125" style="245" customWidth="1"/>
    <col min="9483" max="9483" width="11.90625" style="245" customWidth="1"/>
    <col min="9484" max="9484" width="13.08984375" style="245" customWidth="1"/>
    <col min="9485" max="9485" width="11.453125" style="245" customWidth="1"/>
    <col min="9486" max="9486" width="11" style="245" customWidth="1"/>
    <col min="9487" max="9729" width="9.90625" style="245"/>
    <col min="9730" max="9730" width="14.453125" style="245" customWidth="1"/>
    <col min="9731" max="9731" width="10.6328125" style="245" customWidth="1"/>
    <col min="9732" max="9732" width="13.90625" style="245" customWidth="1"/>
    <col min="9733" max="9733" width="35.453125" style="245" customWidth="1"/>
    <col min="9734" max="9734" width="13.08984375" style="245" customWidth="1"/>
    <col min="9735" max="9735" width="9.90625" style="245"/>
    <col min="9736" max="9736" width="9.90625" style="245" customWidth="1"/>
    <col min="9737" max="9737" width="10.90625" style="245" customWidth="1"/>
    <col min="9738" max="9738" width="12.453125" style="245" customWidth="1"/>
    <col min="9739" max="9739" width="11.90625" style="245" customWidth="1"/>
    <col min="9740" max="9740" width="13.08984375" style="245" customWidth="1"/>
    <col min="9741" max="9741" width="11.453125" style="245" customWidth="1"/>
    <col min="9742" max="9742" width="11" style="245" customWidth="1"/>
    <col min="9743" max="9985" width="9.90625" style="245"/>
    <col min="9986" max="9986" width="14.453125" style="245" customWidth="1"/>
    <col min="9987" max="9987" width="10.6328125" style="245" customWidth="1"/>
    <col min="9988" max="9988" width="13.90625" style="245" customWidth="1"/>
    <col min="9989" max="9989" width="35.453125" style="245" customWidth="1"/>
    <col min="9990" max="9990" width="13.08984375" style="245" customWidth="1"/>
    <col min="9991" max="9991" width="9.90625" style="245"/>
    <col min="9992" max="9992" width="9.90625" style="245" customWidth="1"/>
    <col min="9993" max="9993" width="10.90625" style="245" customWidth="1"/>
    <col min="9994" max="9994" width="12.453125" style="245" customWidth="1"/>
    <col min="9995" max="9995" width="11.90625" style="245" customWidth="1"/>
    <col min="9996" max="9996" width="13.08984375" style="245" customWidth="1"/>
    <col min="9997" max="9997" width="11.453125" style="245" customWidth="1"/>
    <col min="9998" max="9998" width="11" style="245" customWidth="1"/>
    <col min="9999" max="10241" width="9.90625" style="245"/>
    <col min="10242" max="10242" width="14.453125" style="245" customWidth="1"/>
    <col min="10243" max="10243" width="10.6328125" style="245" customWidth="1"/>
    <col min="10244" max="10244" width="13.90625" style="245" customWidth="1"/>
    <col min="10245" max="10245" width="35.453125" style="245" customWidth="1"/>
    <col min="10246" max="10246" width="13.08984375" style="245" customWidth="1"/>
    <col min="10247" max="10247" width="9.90625" style="245"/>
    <col min="10248" max="10248" width="9.90625" style="245" customWidth="1"/>
    <col min="10249" max="10249" width="10.90625" style="245" customWidth="1"/>
    <col min="10250" max="10250" width="12.453125" style="245" customWidth="1"/>
    <col min="10251" max="10251" width="11.90625" style="245" customWidth="1"/>
    <col min="10252" max="10252" width="13.08984375" style="245" customWidth="1"/>
    <col min="10253" max="10253" width="11.453125" style="245" customWidth="1"/>
    <col min="10254" max="10254" width="11" style="245" customWidth="1"/>
    <col min="10255" max="10497" width="9.90625" style="245"/>
    <col min="10498" max="10498" width="14.453125" style="245" customWidth="1"/>
    <col min="10499" max="10499" width="10.6328125" style="245" customWidth="1"/>
    <col min="10500" max="10500" width="13.90625" style="245" customWidth="1"/>
    <col min="10501" max="10501" width="35.453125" style="245" customWidth="1"/>
    <col min="10502" max="10502" width="13.08984375" style="245" customWidth="1"/>
    <col min="10503" max="10503" width="9.90625" style="245"/>
    <col min="10504" max="10504" width="9.90625" style="245" customWidth="1"/>
    <col min="10505" max="10505" width="10.90625" style="245" customWidth="1"/>
    <col min="10506" max="10506" width="12.453125" style="245" customWidth="1"/>
    <col min="10507" max="10507" width="11.90625" style="245" customWidth="1"/>
    <col min="10508" max="10508" width="13.08984375" style="245" customWidth="1"/>
    <col min="10509" max="10509" width="11.453125" style="245" customWidth="1"/>
    <col min="10510" max="10510" width="11" style="245" customWidth="1"/>
    <col min="10511" max="10753" width="9.90625" style="245"/>
    <col min="10754" max="10754" width="14.453125" style="245" customWidth="1"/>
    <col min="10755" max="10755" width="10.6328125" style="245" customWidth="1"/>
    <col min="10756" max="10756" width="13.90625" style="245" customWidth="1"/>
    <col min="10757" max="10757" width="35.453125" style="245" customWidth="1"/>
    <col min="10758" max="10758" width="13.08984375" style="245" customWidth="1"/>
    <col min="10759" max="10759" width="9.90625" style="245"/>
    <col min="10760" max="10760" width="9.90625" style="245" customWidth="1"/>
    <col min="10761" max="10761" width="10.90625" style="245" customWidth="1"/>
    <col min="10762" max="10762" width="12.453125" style="245" customWidth="1"/>
    <col min="10763" max="10763" width="11.90625" style="245" customWidth="1"/>
    <col min="10764" max="10764" width="13.08984375" style="245" customWidth="1"/>
    <col min="10765" max="10765" width="11.453125" style="245" customWidth="1"/>
    <col min="10766" max="10766" width="11" style="245" customWidth="1"/>
    <col min="10767" max="11009" width="9.90625" style="245"/>
    <col min="11010" max="11010" width="14.453125" style="245" customWidth="1"/>
    <col min="11011" max="11011" width="10.6328125" style="245" customWidth="1"/>
    <col min="11012" max="11012" width="13.90625" style="245" customWidth="1"/>
    <col min="11013" max="11013" width="35.453125" style="245" customWidth="1"/>
    <col min="11014" max="11014" width="13.08984375" style="245" customWidth="1"/>
    <col min="11015" max="11015" width="9.90625" style="245"/>
    <col min="11016" max="11016" width="9.90625" style="245" customWidth="1"/>
    <col min="11017" max="11017" width="10.90625" style="245" customWidth="1"/>
    <col min="11018" max="11018" width="12.453125" style="245" customWidth="1"/>
    <col min="11019" max="11019" width="11.90625" style="245" customWidth="1"/>
    <col min="11020" max="11020" width="13.08984375" style="245" customWidth="1"/>
    <col min="11021" max="11021" width="11.453125" style="245" customWidth="1"/>
    <col min="11022" max="11022" width="11" style="245" customWidth="1"/>
    <col min="11023" max="11265" width="9.90625" style="245"/>
    <col min="11266" max="11266" width="14.453125" style="245" customWidth="1"/>
    <col min="11267" max="11267" width="10.6328125" style="245" customWidth="1"/>
    <col min="11268" max="11268" width="13.90625" style="245" customWidth="1"/>
    <col min="11269" max="11269" width="35.453125" style="245" customWidth="1"/>
    <col min="11270" max="11270" width="13.08984375" style="245" customWidth="1"/>
    <col min="11271" max="11271" width="9.90625" style="245"/>
    <col min="11272" max="11272" width="9.90625" style="245" customWidth="1"/>
    <col min="11273" max="11273" width="10.90625" style="245" customWidth="1"/>
    <col min="11274" max="11274" width="12.453125" style="245" customWidth="1"/>
    <col min="11275" max="11275" width="11.90625" style="245" customWidth="1"/>
    <col min="11276" max="11276" width="13.08984375" style="245" customWidth="1"/>
    <col min="11277" max="11277" width="11.453125" style="245" customWidth="1"/>
    <col min="11278" max="11278" width="11" style="245" customWidth="1"/>
    <col min="11279" max="11521" width="9.90625" style="245"/>
    <col min="11522" max="11522" width="14.453125" style="245" customWidth="1"/>
    <col min="11523" max="11523" width="10.6328125" style="245" customWidth="1"/>
    <col min="11524" max="11524" width="13.90625" style="245" customWidth="1"/>
    <col min="11525" max="11525" width="35.453125" style="245" customWidth="1"/>
    <col min="11526" max="11526" width="13.08984375" style="245" customWidth="1"/>
    <col min="11527" max="11527" width="9.90625" style="245"/>
    <col min="11528" max="11528" width="9.90625" style="245" customWidth="1"/>
    <col min="11529" max="11529" width="10.90625" style="245" customWidth="1"/>
    <col min="11530" max="11530" width="12.453125" style="245" customWidth="1"/>
    <col min="11531" max="11531" width="11.90625" style="245" customWidth="1"/>
    <col min="11532" max="11532" width="13.08984375" style="245" customWidth="1"/>
    <col min="11533" max="11533" width="11.453125" style="245" customWidth="1"/>
    <col min="11534" max="11534" width="11" style="245" customWidth="1"/>
    <col min="11535" max="11777" width="9.90625" style="245"/>
    <col min="11778" max="11778" width="14.453125" style="245" customWidth="1"/>
    <col min="11779" max="11779" width="10.6328125" style="245" customWidth="1"/>
    <col min="11780" max="11780" width="13.90625" style="245" customWidth="1"/>
    <col min="11781" max="11781" width="35.453125" style="245" customWidth="1"/>
    <col min="11782" max="11782" width="13.08984375" style="245" customWidth="1"/>
    <col min="11783" max="11783" width="9.90625" style="245"/>
    <col min="11784" max="11784" width="9.90625" style="245" customWidth="1"/>
    <col min="11785" max="11785" width="10.90625" style="245" customWidth="1"/>
    <col min="11786" max="11786" width="12.453125" style="245" customWidth="1"/>
    <col min="11787" max="11787" width="11.90625" style="245" customWidth="1"/>
    <col min="11788" max="11788" width="13.08984375" style="245" customWidth="1"/>
    <col min="11789" max="11789" width="11.453125" style="245" customWidth="1"/>
    <col min="11790" max="11790" width="11" style="245" customWidth="1"/>
    <col min="11791" max="12033" width="9.90625" style="245"/>
    <col min="12034" max="12034" width="14.453125" style="245" customWidth="1"/>
    <col min="12035" max="12035" width="10.6328125" style="245" customWidth="1"/>
    <col min="12036" max="12036" width="13.90625" style="245" customWidth="1"/>
    <col min="12037" max="12037" width="35.453125" style="245" customWidth="1"/>
    <col min="12038" max="12038" width="13.08984375" style="245" customWidth="1"/>
    <col min="12039" max="12039" width="9.90625" style="245"/>
    <col min="12040" max="12040" width="9.90625" style="245" customWidth="1"/>
    <col min="12041" max="12041" width="10.90625" style="245" customWidth="1"/>
    <col min="12042" max="12042" width="12.453125" style="245" customWidth="1"/>
    <col min="12043" max="12043" width="11.90625" style="245" customWidth="1"/>
    <col min="12044" max="12044" width="13.08984375" style="245" customWidth="1"/>
    <col min="12045" max="12045" width="11.453125" style="245" customWidth="1"/>
    <col min="12046" max="12046" width="11" style="245" customWidth="1"/>
    <col min="12047" max="12289" width="9.90625" style="245"/>
    <col min="12290" max="12290" width="14.453125" style="245" customWidth="1"/>
    <col min="12291" max="12291" width="10.6328125" style="245" customWidth="1"/>
    <col min="12292" max="12292" width="13.90625" style="245" customWidth="1"/>
    <col min="12293" max="12293" width="35.453125" style="245" customWidth="1"/>
    <col min="12294" max="12294" width="13.08984375" style="245" customWidth="1"/>
    <col min="12295" max="12295" width="9.90625" style="245"/>
    <col min="12296" max="12296" width="9.90625" style="245" customWidth="1"/>
    <col min="12297" max="12297" width="10.90625" style="245" customWidth="1"/>
    <col min="12298" max="12298" width="12.453125" style="245" customWidth="1"/>
    <col min="12299" max="12299" width="11.90625" style="245" customWidth="1"/>
    <col min="12300" max="12300" width="13.08984375" style="245" customWidth="1"/>
    <col min="12301" max="12301" width="11.453125" style="245" customWidth="1"/>
    <col min="12302" max="12302" width="11" style="245" customWidth="1"/>
    <col min="12303" max="12545" width="9.90625" style="245"/>
    <col min="12546" max="12546" width="14.453125" style="245" customWidth="1"/>
    <col min="12547" max="12547" width="10.6328125" style="245" customWidth="1"/>
    <col min="12548" max="12548" width="13.90625" style="245" customWidth="1"/>
    <col min="12549" max="12549" width="35.453125" style="245" customWidth="1"/>
    <col min="12550" max="12550" width="13.08984375" style="245" customWidth="1"/>
    <col min="12551" max="12551" width="9.90625" style="245"/>
    <col min="12552" max="12552" width="9.90625" style="245" customWidth="1"/>
    <col min="12553" max="12553" width="10.90625" style="245" customWidth="1"/>
    <col min="12554" max="12554" width="12.453125" style="245" customWidth="1"/>
    <col min="12555" max="12555" width="11.90625" style="245" customWidth="1"/>
    <col min="12556" max="12556" width="13.08984375" style="245" customWidth="1"/>
    <col min="12557" max="12557" width="11.453125" style="245" customWidth="1"/>
    <col min="12558" max="12558" width="11" style="245" customWidth="1"/>
    <col min="12559" max="12801" width="9.90625" style="245"/>
    <col min="12802" max="12802" width="14.453125" style="245" customWidth="1"/>
    <col min="12803" max="12803" width="10.6328125" style="245" customWidth="1"/>
    <col min="12804" max="12804" width="13.90625" style="245" customWidth="1"/>
    <col min="12805" max="12805" width="35.453125" style="245" customWidth="1"/>
    <col min="12806" max="12806" width="13.08984375" style="245" customWidth="1"/>
    <col min="12807" max="12807" width="9.90625" style="245"/>
    <col min="12808" max="12808" width="9.90625" style="245" customWidth="1"/>
    <col min="12809" max="12809" width="10.90625" style="245" customWidth="1"/>
    <col min="12810" max="12810" width="12.453125" style="245" customWidth="1"/>
    <col min="12811" max="12811" width="11.90625" style="245" customWidth="1"/>
    <col min="12812" max="12812" width="13.08984375" style="245" customWidth="1"/>
    <col min="12813" max="12813" width="11.453125" style="245" customWidth="1"/>
    <col min="12814" max="12814" width="11" style="245" customWidth="1"/>
    <col min="12815" max="13057" width="9.90625" style="245"/>
    <col min="13058" max="13058" width="14.453125" style="245" customWidth="1"/>
    <col min="13059" max="13059" width="10.6328125" style="245" customWidth="1"/>
    <col min="13060" max="13060" width="13.90625" style="245" customWidth="1"/>
    <col min="13061" max="13061" width="35.453125" style="245" customWidth="1"/>
    <col min="13062" max="13062" width="13.08984375" style="245" customWidth="1"/>
    <col min="13063" max="13063" width="9.90625" style="245"/>
    <col min="13064" max="13064" width="9.90625" style="245" customWidth="1"/>
    <col min="13065" max="13065" width="10.90625" style="245" customWidth="1"/>
    <col min="13066" max="13066" width="12.453125" style="245" customWidth="1"/>
    <col min="13067" max="13067" width="11.90625" style="245" customWidth="1"/>
    <col min="13068" max="13068" width="13.08984375" style="245" customWidth="1"/>
    <col min="13069" max="13069" width="11.453125" style="245" customWidth="1"/>
    <col min="13070" max="13070" width="11" style="245" customWidth="1"/>
    <col min="13071" max="13313" width="9.90625" style="245"/>
    <col min="13314" max="13314" width="14.453125" style="245" customWidth="1"/>
    <col min="13315" max="13315" width="10.6328125" style="245" customWidth="1"/>
    <col min="13316" max="13316" width="13.90625" style="245" customWidth="1"/>
    <col min="13317" max="13317" width="35.453125" style="245" customWidth="1"/>
    <col min="13318" max="13318" width="13.08984375" style="245" customWidth="1"/>
    <col min="13319" max="13319" width="9.90625" style="245"/>
    <col min="13320" max="13320" width="9.90625" style="245" customWidth="1"/>
    <col min="13321" max="13321" width="10.90625" style="245" customWidth="1"/>
    <col min="13322" max="13322" width="12.453125" style="245" customWidth="1"/>
    <col min="13323" max="13323" width="11.90625" style="245" customWidth="1"/>
    <col min="13324" max="13324" width="13.08984375" style="245" customWidth="1"/>
    <col min="13325" max="13325" width="11.453125" style="245" customWidth="1"/>
    <col min="13326" max="13326" width="11" style="245" customWidth="1"/>
    <col min="13327" max="13569" width="9.90625" style="245"/>
    <col min="13570" max="13570" width="14.453125" style="245" customWidth="1"/>
    <col min="13571" max="13571" width="10.6328125" style="245" customWidth="1"/>
    <col min="13572" max="13572" width="13.90625" style="245" customWidth="1"/>
    <col min="13573" max="13573" width="35.453125" style="245" customWidth="1"/>
    <col min="13574" max="13574" width="13.08984375" style="245" customWidth="1"/>
    <col min="13575" max="13575" width="9.90625" style="245"/>
    <col min="13576" max="13576" width="9.90625" style="245" customWidth="1"/>
    <col min="13577" max="13577" width="10.90625" style="245" customWidth="1"/>
    <col min="13578" max="13578" width="12.453125" style="245" customWidth="1"/>
    <col min="13579" max="13579" width="11.90625" style="245" customWidth="1"/>
    <col min="13580" max="13580" width="13.08984375" style="245" customWidth="1"/>
    <col min="13581" max="13581" width="11.453125" style="245" customWidth="1"/>
    <col min="13582" max="13582" width="11" style="245" customWidth="1"/>
    <col min="13583" max="13825" width="9.90625" style="245"/>
    <col min="13826" max="13826" width="14.453125" style="245" customWidth="1"/>
    <col min="13827" max="13827" width="10.6328125" style="245" customWidth="1"/>
    <col min="13828" max="13828" width="13.90625" style="245" customWidth="1"/>
    <col min="13829" max="13829" width="35.453125" style="245" customWidth="1"/>
    <col min="13830" max="13830" width="13.08984375" style="245" customWidth="1"/>
    <col min="13831" max="13831" width="9.90625" style="245"/>
    <col min="13832" max="13832" width="9.90625" style="245" customWidth="1"/>
    <col min="13833" max="13833" width="10.90625" style="245" customWidth="1"/>
    <col min="13834" max="13834" width="12.453125" style="245" customWidth="1"/>
    <col min="13835" max="13835" width="11.90625" style="245" customWidth="1"/>
    <col min="13836" max="13836" width="13.08984375" style="245" customWidth="1"/>
    <col min="13837" max="13837" width="11.453125" style="245" customWidth="1"/>
    <col min="13838" max="13838" width="11" style="245" customWidth="1"/>
    <col min="13839" max="14081" width="9.90625" style="245"/>
    <col min="14082" max="14082" width="14.453125" style="245" customWidth="1"/>
    <col min="14083" max="14083" width="10.6328125" style="245" customWidth="1"/>
    <col min="14084" max="14084" width="13.90625" style="245" customWidth="1"/>
    <col min="14085" max="14085" width="35.453125" style="245" customWidth="1"/>
    <col min="14086" max="14086" width="13.08984375" style="245" customWidth="1"/>
    <col min="14087" max="14087" width="9.90625" style="245"/>
    <col min="14088" max="14088" width="9.90625" style="245" customWidth="1"/>
    <col min="14089" max="14089" width="10.90625" style="245" customWidth="1"/>
    <col min="14090" max="14090" width="12.453125" style="245" customWidth="1"/>
    <col min="14091" max="14091" width="11.90625" style="245" customWidth="1"/>
    <col min="14092" max="14092" width="13.08984375" style="245" customWidth="1"/>
    <col min="14093" max="14093" width="11.453125" style="245" customWidth="1"/>
    <col min="14094" max="14094" width="11" style="245" customWidth="1"/>
    <col min="14095" max="14337" width="9.90625" style="245"/>
    <col min="14338" max="14338" width="14.453125" style="245" customWidth="1"/>
    <col min="14339" max="14339" width="10.6328125" style="245" customWidth="1"/>
    <col min="14340" max="14340" width="13.90625" style="245" customWidth="1"/>
    <col min="14341" max="14341" width="35.453125" style="245" customWidth="1"/>
    <col min="14342" max="14342" width="13.08984375" style="245" customWidth="1"/>
    <col min="14343" max="14343" width="9.90625" style="245"/>
    <col min="14344" max="14344" width="9.90625" style="245" customWidth="1"/>
    <col min="14345" max="14345" width="10.90625" style="245" customWidth="1"/>
    <col min="14346" max="14346" width="12.453125" style="245" customWidth="1"/>
    <col min="14347" max="14347" width="11.90625" style="245" customWidth="1"/>
    <col min="14348" max="14348" width="13.08984375" style="245" customWidth="1"/>
    <col min="14349" max="14349" width="11.453125" style="245" customWidth="1"/>
    <col min="14350" max="14350" width="11" style="245" customWidth="1"/>
    <col min="14351" max="14593" width="9.90625" style="245"/>
    <col min="14594" max="14594" width="14.453125" style="245" customWidth="1"/>
    <col min="14595" max="14595" width="10.6328125" style="245" customWidth="1"/>
    <col min="14596" max="14596" width="13.90625" style="245" customWidth="1"/>
    <col min="14597" max="14597" width="35.453125" style="245" customWidth="1"/>
    <col min="14598" max="14598" width="13.08984375" style="245" customWidth="1"/>
    <col min="14599" max="14599" width="9.90625" style="245"/>
    <col min="14600" max="14600" width="9.90625" style="245" customWidth="1"/>
    <col min="14601" max="14601" width="10.90625" style="245" customWidth="1"/>
    <col min="14602" max="14602" width="12.453125" style="245" customWidth="1"/>
    <col min="14603" max="14603" width="11.90625" style="245" customWidth="1"/>
    <col min="14604" max="14604" width="13.08984375" style="245" customWidth="1"/>
    <col min="14605" max="14605" width="11.453125" style="245" customWidth="1"/>
    <col min="14606" max="14606" width="11" style="245" customWidth="1"/>
    <col min="14607" max="14849" width="9.90625" style="245"/>
    <col min="14850" max="14850" width="14.453125" style="245" customWidth="1"/>
    <col min="14851" max="14851" width="10.6328125" style="245" customWidth="1"/>
    <col min="14852" max="14852" width="13.90625" style="245" customWidth="1"/>
    <col min="14853" max="14853" width="35.453125" style="245" customWidth="1"/>
    <col min="14854" max="14854" width="13.08984375" style="245" customWidth="1"/>
    <col min="14855" max="14855" width="9.90625" style="245"/>
    <col min="14856" max="14856" width="9.90625" style="245" customWidth="1"/>
    <col min="14857" max="14857" width="10.90625" style="245" customWidth="1"/>
    <col min="14858" max="14858" width="12.453125" style="245" customWidth="1"/>
    <col min="14859" max="14859" width="11.90625" style="245" customWidth="1"/>
    <col min="14860" max="14860" width="13.08984375" style="245" customWidth="1"/>
    <col min="14861" max="14861" width="11.453125" style="245" customWidth="1"/>
    <col min="14862" max="14862" width="11" style="245" customWidth="1"/>
    <col min="14863" max="15105" width="9.90625" style="245"/>
    <col min="15106" max="15106" width="14.453125" style="245" customWidth="1"/>
    <col min="15107" max="15107" width="10.6328125" style="245" customWidth="1"/>
    <col min="15108" max="15108" width="13.90625" style="245" customWidth="1"/>
    <col min="15109" max="15109" width="35.453125" style="245" customWidth="1"/>
    <col min="15110" max="15110" width="13.08984375" style="245" customWidth="1"/>
    <col min="15111" max="15111" width="9.90625" style="245"/>
    <col min="15112" max="15112" width="9.90625" style="245" customWidth="1"/>
    <col min="15113" max="15113" width="10.90625" style="245" customWidth="1"/>
    <col min="15114" max="15114" width="12.453125" style="245" customWidth="1"/>
    <col min="15115" max="15115" width="11.90625" style="245" customWidth="1"/>
    <col min="15116" max="15116" width="13.08984375" style="245" customWidth="1"/>
    <col min="15117" max="15117" width="11.453125" style="245" customWidth="1"/>
    <col min="15118" max="15118" width="11" style="245" customWidth="1"/>
    <col min="15119" max="15361" width="9.90625" style="245"/>
    <col min="15362" max="15362" width="14.453125" style="245" customWidth="1"/>
    <col min="15363" max="15363" width="10.6328125" style="245" customWidth="1"/>
    <col min="15364" max="15364" width="13.90625" style="245" customWidth="1"/>
    <col min="15365" max="15365" width="35.453125" style="245" customWidth="1"/>
    <col min="15366" max="15366" width="13.08984375" style="245" customWidth="1"/>
    <col min="15367" max="15367" width="9.90625" style="245"/>
    <col min="15368" max="15368" width="9.90625" style="245" customWidth="1"/>
    <col min="15369" max="15369" width="10.90625" style="245" customWidth="1"/>
    <col min="15370" max="15370" width="12.453125" style="245" customWidth="1"/>
    <col min="15371" max="15371" width="11.90625" style="245" customWidth="1"/>
    <col min="15372" max="15372" width="13.08984375" style="245" customWidth="1"/>
    <col min="15373" max="15373" width="11.453125" style="245" customWidth="1"/>
    <col min="15374" max="15374" width="11" style="245" customWidth="1"/>
    <col min="15375" max="15617" width="9.90625" style="245"/>
    <col min="15618" max="15618" width="14.453125" style="245" customWidth="1"/>
    <col min="15619" max="15619" width="10.6328125" style="245" customWidth="1"/>
    <col min="15620" max="15620" width="13.90625" style="245" customWidth="1"/>
    <col min="15621" max="15621" width="35.453125" style="245" customWidth="1"/>
    <col min="15622" max="15622" width="13.08984375" style="245" customWidth="1"/>
    <col min="15623" max="15623" width="9.90625" style="245"/>
    <col min="15624" max="15624" width="9.90625" style="245" customWidth="1"/>
    <col min="15625" max="15625" width="10.90625" style="245" customWidth="1"/>
    <col min="15626" max="15626" width="12.453125" style="245" customWidth="1"/>
    <col min="15627" max="15627" width="11.90625" style="245" customWidth="1"/>
    <col min="15628" max="15628" width="13.08984375" style="245" customWidth="1"/>
    <col min="15629" max="15629" width="11.453125" style="245" customWidth="1"/>
    <col min="15630" max="15630" width="11" style="245" customWidth="1"/>
    <col min="15631" max="15873" width="9.90625" style="245"/>
    <col min="15874" max="15874" width="14.453125" style="245" customWidth="1"/>
    <col min="15875" max="15875" width="10.6328125" style="245" customWidth="1"/>
    <col min="15876" max="15876" width="13.90625" style="245" customWidth="1"/>
    <col min="15877" max="15877" width="35.453125" style="245" customWidth="1"/>
    <col min="15878" max="15878" width="13.08984375" style="245" customWidth="1"/>
    <col min="15879" max="15879" width="9.90625" style="245"/>
    <col min="15880" max="15880" width="9.90625" style="245" customWidth="1"/>
    <col min="15881" max="15881" width="10.90625" style="245" customWidth="1"/>
    <col min="15882" max="15882" width="12.453125" style="245" customWidth="1"/>
    <col min="15883" max="15883" width="11.90625" style="245" customWidth="1"/>
    <col min="15884" max="15884" width="13.08984375" style="245" customWidth="1"/>
    <col min="15885" max="15885" width="11.453125" style="245" customWidth="1"/>
    <col min="15886" max="15886" width="11" style="245" customWidth="1"/>
    <col min="15887" max="16129" width="9.90625" style="245"/>
    <col min="16130" max="16130" width="14.453125" style="245" customWidth="1"/>
    <col min="16131" max="16131" width="10.6328125" style="245" customWidth="1"/>
    <col min="16132" max="16132" width="13.90625" style="245" customWidth="1"/>
    <col min="16133" max="16133" width="35.453125" style="245" customWidth="1"/>
    <col min="16134" max="16134" width="13.08984375" style="245" customWidth="1"/>
    <col min="16135" max="16135" width="9.90625" style="245"/>
    <col min="16136" max="16136" width="9.90625" style="245" customWidth="1"/>
    <col min="16137" max="16137" width="10.90625" style="245" customWidth="1"/>
    <col min="16138" max="16138" width="12.453125" style="245" customWidth="1"/>
    <col min="16139" max="16139" width="11.90625" style="245" customWidth="1"/>
    <col min="16140" max="16140" width="13.08984375" style="245" customWidth="1"/>
    <col min="16141" max="16141" width="11.453125" style="245" customWidth="1"/>
    <col min="16142" max="16142" width="11" style="245" customWidth="1"/>
    <col min="16143" max="16384" width="9.90625" style="245"/>
  </cols>
  <sheetData>
    <row r="1" spans="1:14" ht="16.5" x14ac:dyDescent="0.25">
      <c r="A1" s="651" t="s">
        <v>531</v>
      </c>
      <c r="B1" s="651" t="s">
        <v>551</v>
      </c>
      <c r="C1" s="651" t="s">
        <v>532</v>
      </c>
      <c r="D1" s="651" t="s">
        <v>533</v>
      </c>
      <c r="E1" s="651" t="s">
        <v>534</v>
      </c>
      <c r="F1" s="649" t="s">
        <v>535</v>
      </c>
      <c r="G1" s="659"/>
      <c r="H1" s="650"/>
      <c r="I1" s="649" t="s">
        <v>536</v>
      </c>
      <c r="J1" s="659"/>
      <c r="K1" s="659"/>
      <c r="L1" s="659"/>
      <c r="M1" s="653" t="s">
        <v>537</v>
      </c>
      <c r="N1" s="651" t="s">
        <v>538</v>
      </c>
    </row>
    <row r="2" spans="1:14" ht="33.5" thickBot="1" x14ac:dyDescent="0.3">
      <c r="A2" s="652"/>
      <c r="B2" s="652"/>
      <c r="C2" s="652"/>
      <c r="D2" s="652"/>
      <c r="E2" s="652"/>
      <c r="F2" s="349" t="s">
        <v>539</v>
      </c>
      <c r="G2" s="244" t="s">
        <v>540</v>
      </c>
      <c r="H2" s="252" t="s">
        <v>541</v>
      </c>
      <c r="I2" s="349" t="s">
        <v>542</v>
      </c>
      <c r="J2" s="244" t="s">
        <v>543</v>
      </c>
      <c r="K2" s="252" t="s">
        <v>544</v>
      </c>
      <c r="L2" s="253" t="s">
        <v>545</v>
      </c>
      <c r="M2" s="651"/>
      <c r="N2" s="652"/>
    </row>
    <row r="3" spans="1:14" ht="25" customHeight="1" x14ac:dyDescent="0.25">
      <c r="A3" s="642" t="s">
        <v>569</v>
      </c>
      <c r="B3" s="661" t="s">
        <v>570</v>
      </c>
      <c r="C3" s="258" t="s">
        <v>553</v>
      </c>
      <c r="D3" s="258">
        <v>12</v>
      </c>
      <c r="E3" s="258" t="s">
        <v>555</v>
      </c>
      <c r="F3" s="350">
        <v>5557147.5599999996</v>
      </c>
      <c r="G3" s="258">
        <v>10</v>
      </c>
      <c r="H3" s="259">
        <f t="shared" ref="H3:H19" si="0">IFERROR(F3*0.9/G3/300/20/3600*D3,“”)</f>
        <v>0.27785737799999999</v>
      </c>
      <c r="I3" s="261">
        <v>850</v>
      </c>
      <c r="J3" s="260">
        <v>0.7</v>
      </c>
      <c r="K3" s="261">
        <v>0.82</v>
      </c>
      <c r="L3" s="259">
        <f t="shared" ref="L3:L23" si="1">K3*J3*I3*D3/3600</f>
        <v>1.6263333333333332</v>
      </c>
      <c r="M3" s="654">
        <f>SUM(H3:H5)</f>
        <v>0.28205621424999999</v>
      </c>
      <c r="N3" s="656">
        <f>SUM(L3:L5)</f>
        <v>2.1285833333333333</v>
      </c>
    </row>
    <row r="4" spans="1:14" ht="25" customHeight="1" x14ac:dyDescent="0.25">
      <c r="A4" s="643"/>
      <c r="B4" s="645"/>
      <c r="C4" s="251" t="s">
        <v>525</v>
      </c>
      <c r="D4" s="251">
        <v>210</v>
      </c>
      <c r="E4" s="251" t="s">
        <v>554</v>
      </c>
      <c r="F4" s="335">
        <v>4798.67</v>
      </c>
      <c r="G4" s="251">
        <v>10</v>
      </c>
      <c r="H4" s="254">
        <f t="shared" si="0"/>
        <v>4.1988362499999999E-3</v>
      </c>
      <c r="I4" s="256">
        <v>15</v>
      </c>
      <c r="J4" s="255">
        <v>0.7</v>
      </c>
      <c r="K4" s="256">
        <v>0.82</v>
      </c>
      <c r="L4" s="254">
        <f t="shared" si="1"/>
        <v>0.50224999999999997</v>
      </c>
      <c r="M4" s="646"/>
      <c r="N4" s="657"/>
    </row>
    <row r="5" spans="1:14" ht="25" customHeight="1" thickBot="1" x14ac:dyDescent="0.3">
      <c r="A5" s="644"/>
      <c r="B5" s="662"/>
      <c r="C5" s="262"/>
      <c r="D5" s="262"/>
      <c r="E5" s="262"/>
      <c r="F5" s="351"/>
      <c r="G5" s="262"/>
      <c r="H5" s="263"/>
      <c r="I5" s="264"/>
      <c r="J5" s="265"/>
      <c r="K5" s="264"/>
      <c r="L5" s="263"/>
      <c r="M5" s="655"/>
      <c r="N5" s="658"/>
    </row>
    <row r="6" spans="1:14" ht="25" customHeight="1" x14ac:dyDescent="0.25">
      <c r="A6" s="642" t="s">
        <v>571</v>
      </c>
      <c r="B6" s="661" t="s">
        <v>572</v>
      </c>
      <c r="C6" s="258" t="s">
        <v>582</v>
      </c>
      <c r="D6" s="258">
        <v>10</v>
      </c>
      <c r="E6" s="258" t="s">
        <v>630</v>
      </c>
      <c r="F6" s="350">
        <v>145680.23000000001</v>
      </c>
      <c r="G6" s="258">
        <v>10</v>
      </c>
      <c r="H6" s="259">
        <f t="shared" ref="H6:H7" si="2">IFERROR(F6*0.9/G6/300/20/3600*D6,“”)</f>
        <v>6.0700095833333351E-3</v>
      </c>
      <c r="I6" s="261">
        <v>3</v>
      </c>
      <c r="J6" s="260">
        <v>0.7</v>
      </c>
      <c r="K6" s="261">
        <v>0.82</v>
      </c>
      <c r="L6" s="259">
        <f t="shared" si="1"/>
        <v>4.783333333333333E-3</v>
      </c>
      <c r="M6" s="654">
        <f>SUM(H6:H9)</f>
        <v>4.8692346145833336E-2</v>
      </c>
      <c r="N6" s="656">
        <f>SUM(L6:L9)</f>
        <v>9.0484722222222203E-2</v>
      </c>
    </row>
    <row r="7" spans="1:14" ht="25" customHeight="1" x14ac:dyDescent="0.25">
      <c r="A7" s="643"/>
      <c r="B7" s="645"/>
      <c r="C7" s="251" t="s">
        <v>583</v>
      </c>
      <c r="D7" s="251">
        <v>20</v>
      </c>
      <c r="E7" s="251" t="s">
        <v>586</v>
      </c>
      <c r="F7" s="335">
        <v>427350.42</v>
      </c>
      <c r="G7" s="251">
        <v>10</v>
      </c>
      <c r="H7" s="254">
        <f t="shared" si="2"/>
        <v>3.5612535000000001E-2</v>
      </c>
      <c r="I7" s="256">
        <v>20</v>
      </c>
      <c r="J7" s="255">
        <v>0.7</v>
      </c>
      <c r="K7" s="256">
        <v>0.82</v>
      </c>
      <c r="L7" s="254">
        <f t="shared" si="1"/>
        <v>6.3777777777777767E-2</v>
      </c>
      <c r="M7" s="646"/>
      <c r="N7" s="657"/>
    </row>
    <row r="8" spans="1:14" ht="25" customHeight="1" x14ac:dyDescent="0.25">
      <c r="A8" s="643"/>
      <c r="B8" s="645"/>
      <c r="C8" s="251" t="s">
        <v>584</v>
      </c>
      <c r="D8" s="251">
        <v>25</v>
      </c>
      <c r="E8" s="257" t="s">
        <v>548</v>
      </c>
      <c r="F8" s="335">
        <v>67294.095000000001</v>
      </c>
      <c r="G8" s="251">
        <v>10</v>
      </c>
      <c r="H8" s="254">
        <f t="shared" ref="H8" si="3">IFERROR(F8*0.9/G8/300/20/3600*D8,“”)</f>
        <v>7.0098015625000001E-3</v>
      </c>
      <c r="I8" s="251">
        <v>5.5</v>
      </c>
      <c r="J8" s="255">
        <v>0.7</v>
      </c>
      <c r="K8" s="256">
        <v>0.82</v>
      </c>
      <c r="L8" s="254">
        <f t="shared" si="1"/>
        <v>2.1923611111111106E-2</v>
      </c>
      <c r="M8" s="646"/>
      <c r="N8" s="657"/>
    </row>
    <row r="9" spans="1:14" ht="25" customHeight="1" thickBot="1" x14ac:dyDescent="0.3">
      <c r="A9" s="644"/>
      <c r="B9" s="662"/>
      <c r="C9" s="262"/>
      <c r="D9" s="262"/>
      <c r="E9" s="266"/>
      <c r="F9" s="351"/>
      <c r="G9" s="262"/>
      <c r="H9" s="263"/>
      <c r="I9" s="262"/>
      <c r="J9" s="265"/>
      <c r="K9" s="264"/>
      <c r="L9" s="263"/>
      <c r="M9" s="655"/>
      <c r="N9" s="658"/>
    </row>
    <row r="10" spans="1:14" ht="25" customHeight="1" x14ac:dyDescent="0.25">
      <c r="A10" s="642" t="s">
        <v>573</v>
      </c>
      <c r="B10" s="661" t="s">
        <v>574</v>
      </c>
      <c r="C10" s="258" t="s">
        <v>590</v>
      </c>
      <c r="D10" s="258">
        <v>12</v>
      </c>
      <c r="E10" s="267" t="s">
        <v>548</v>
      </c>
      <c r="F10" s="350">
        <v>67294.095000000001</v>
      </c>
      <c r="G10" s="258">
        <v>10</v>
      </c>
      <c r="H10" s="259">
        <f t="shared" ref="H10" si="4">IFERROR(F10*0.9/G10/300/20/3600*D10,“”)</f>
        <v>3.3647047500000001E-3</v>
      </c>
      <c r="I10" s="258">
        <v>5.5</v>
      </c>
      <c r="J10" s="260">
        <v>0.7</v>
      </c>
      <c r="K10" s="261">
        <v>0.82</v>
      </c>
      <c r="L10" s="259">
        <f t="shared" ref="L10" si="5">K10*J10*I10*D10/3600</f>
        <v>1.0523333333333331E-2</v>
      </c>
      <c r="M10" s="654">
        <f>SUM(H10:H11)</f>
        <v>3.3647047500000001E-3</v>
      </c>
      <c r="N10" s="656">
        <f>SUM(L10:L11)</f>
        <v>1.0523333333333331E-2</v>
      </c>
    </row>
    <row r="11" spans="1:14" ht="25" customHeight="1" thickBot="1" x14ac:dyDescent="0.3">
      <c r="A11" s="644"/>
      <c r="B11" s="662"/>
      <c r="C11" s="262"/>
      <c r="D11" s="262"/>
      <c r="E11" s="266"/>
      <c r="F11" s="351"/>
      <c r="G11" s="262"/>
      <c r="H11" s="263"/>
      <c r="I11" s="262"/>
      <c r="J11" s="265"/>
      <c r="K11" s="264"/>
      <c r="L11" s="263"/>
      <c r="M11" s="655"/>
      <c r="N11" s="658"/>
    </row>
    <row r="12" spans="1:14" ht="25" customHeight="1" x14ac:dyDescent="0.25">
      <c r="A12" s="642" t="s">
        <v>575</v>
      </c>
      <c r="B12" s="661" t="s">
        <v>576</v>
      </c>
      <c r="C12" s="258" t="s">
        <v>582</v>
      </c>
      <c r="D12" s="258">
        <v>10</v>
      </c>
      <c r="E12" s="258" t="s">
        <v>630</v>
      </c>
      <c r="F12" s="350">
        <v>145680.23000000001</v>
      </c>
      <c r="G12" s="258">
        <v>10</v>
      </c>
      <c r="H12" s="259">
        <f t="shared" ref="H12:H13" si="6">IFERROR(F12*0.9/G12/300/20/3600*D12,“”)</f>
        <v>6.0700095833333351E-3</v>
      </c>
      <c r="I12" s="261">
        <v>3</v>
      </c>
      <c r="J12" s="260">
        <v>0.7</v>
      </c>
      <c r="K12" s="261">
        <v>0.82</v>
      </c>
      <c r="L12" s="259">
        <f t="shared" ref="L12:L15" si="7">K12*J12*I12*D12/3600</f>
        <v>4.783333333333333E-3</v>
      </c>
      <c r="M12" s="654">
        <f>SUM(H12:H16)</f>
        <v>8.0659784333333345E-2</v>
      </c>
      <c r="N12" s="656">
        <f>SUM(L12:L16)</f>
        <v>0.1428622222222222</v>
      </c>
    </row>
    <row r="13" spans="1:14" ht="25" customHeight="1" x14ac:dyDescent="0.25">
      <c r="A13" s="643"/>
      <c r="B13" s="645"/>
      <c r="C13" s="251" t="s">
        <v>583</v>
      </c>
      <c r="D13" s="251">
        <v>40</v>
      </c>
      <c r="E13" s="251" t="s">
        <v>586</v>
      </c>
      <c r="F13" s="335">
        <v>427350.42</v>
      </c>
      <c r="G13" s="251">
        <v>10</v>
      </c>
      <c r="H13" s="254">
        <f t="shared" si="6"/>
        <v>7.1225070000000001E-2</v>
      </c>
      <c r="I13" s="256">
        <v>20</v>
      </c>
      <c r="J13" s="255">
        <v>0.7</v>
      </c>
      <c r="K13" s="256">
        <v>0.82</v>
      </c>
      <c r="L13" s="254">
        <f t="shared" si="7"/>
        <v>0.12755555555555553</v>
      </c>
      <c r="M13" s="646"/>
      <c r="N13" s="657"/>
    </row>
    <row r="14" spans="1:14" ht="25" customHeight="1" x14ac:dyDescent="0.25">
      <c r="A14" s="643"/>
      <c r="B14" s="645"/>
      <c r="C14" s="251" t="s">
        <v>591</v>
      </c>
      <c r="D14" s="251">
        <v>12</v>
      </c>
      <c r="E14" s="257" t="s">
        <v>548</v>
      </c>
      <c r="F14" s="335">
        <v>67294.095000000001</v>
      </c>
      <c r="G14" s="251">
        <v>10</v>
      </c>
      <c r="H14" s="254">
        <f t="shared" ref="H14:H15" si="8">IFERROR(F14*0.9/G14/300/20/3600*D14,“”)</f>
        <v>3.3647047500000001E-3</v>
      </c>
      <c r="I14" s="251">
        <v>5.5</v>
      </c>
      <c r="J14" s="255">
        <v>0.7</v>
      </c>
      <c r="K14" s="256">
        <v>0.82</v>
      </c>
      <c r="L14" s="254">
        <f t="shared" si="7"/>
        <v>1.0523333333333331E-2</v>
      </c>
      <c r="M14" s="646"/>
      <c r="N14" s="657"/>
    </row>
    <row r="15" spans="1:14" ht="25" customHeight="1" x14ac:dyDescent="0.25">
      <c r="A15" s="643"/>
      <c r="B15" s="645"/>
      <c r="C15" s="251" t="s">
        <v>585</v>
      </c>
      <c r="D15" s="251">
        <v>30</v>
      </c>
      <c r="E15" s="257" t="s">
        <v>592</v>
      </c>
      <c r="F15" s="335"/>
      <c r="G15" s="251">
        <v>10</v>
      </c>
      <c r="H15" s="254">
        <f t="shared" si="8"/>
        <v>0</v>
      </c>
      <c r="I15" s="251"/>
      <c r="J15" s="255">
        <v>0.7</v>
      </c>
      <c r="K15" s="256">
        <v>0.82</v>
      </c>
      <c r="L15" s="254">
        <f t="shared" si="7"/>
        <v>0</v>
      </c>
      <c r="M15" s="646"/>
      <c r="N15" s="657"/>
    </row>
    <row r="16" spans="1:14" ht="25" customHeight="1" thickBot="1" x14ac:dyDescent="0.3">
      <c r="A16" s="644"/>
      <c r="B16" s="662"/>
      <c r="C16" s="262"/>
      <c r="D16" s="262"/>
      <c r="E16" s="266"/>
      <c r="F16" s="351"/>
      <c r="G16" s="262"/>
      <c r="H16" s="263"/>
      <c r="I16" s="262"/>
      <c r="J16" s="265"/>
      <c r="K16" s="264"/>
      <c r="L16" s="263"/>
      <c r="M16" s="655"/>
      <c r="N16" s="658"/>
    </row>
    <row r="17" spans="1:15" ht="25" customHeight="1" x14ac:dyDescent="0.25">
      <c r="A17" s="642" t="s">
        <v>577</v>
      </c>
      <c r="B17" s="661" t="s">
        <v>578</v>
      </c>
      <c r="C17" s="258" t="s">
        <v>582</v>
      </c>
      <c r="D17" s="258">
        <v>10</v>
      </c>
      <c r="E17" s="258" t="s">
        <v>630</v>
      </c>
      <c r="F17" s="350">
        <v>145680.23000000001</v>
      </c>
      <c r="G17" s="258">
        <v>10</v>
      </c>
      <c r="H17" s="259">
        <f t="shared" ref="H17:H18" si="9">IFERROR(F17*0.9/G17/300/20/3600*D17,“”)</f>
        <v>6.0700095833333351E-3</v>
      </c>
      <c r="I17" s="261">
        <v>3</v>
      </c>
      <c r="J17" s="260">
        <v>0.7</v>
      </c>
      <c r="K17" s="261">
        <v>0.82</v>
      </c>
      <c r="L17" s="259">
        <f t="shared" si="1"/>
        <v>4.783333333333333E-3</v>
      </c>
      <c r="M17" s="654">
        <f>SUM(H17:H21)</f>
        <v>4.5047249333333338E-2</v>
      </c>
      <c r="N17" s="656">
        <f>SUM(L17:L21)</f>
        <v>7.9961388888888874E-2</v>
      </c>
    </row>
    <row r="18" spans="1:15" ht="25" customHeight="1" x14ac:dyDescent="0.25">
      <c r="A18" s="643"/>
      <c r="B18" s="645"/>
      <c r="C18" s="251" t="s">
        <v>583</v>
      </c>
      <c r="D18" s="251">
        <v>20</v>
      </c>
      <c r="E18" s="251" t="s">
        <v>586</v>
      </c>
      <c r="F18" s="335">
        <v>427350.42</v>
      </c>
      <c r="G18" s="251">
        <v>10</v>
      </c>
      <c r="H18" s="254">
        <f t="shared" si="9"/>
        <v>3.5612535000000001E-2</v>
      </c>
      <c r="I18" s="256">
        <v>20</v>
      </c>
      <c r="J18" s="255">
        <v>0.7</v>
      </c>
      <c r="K18" s="256">
        <v>0.82</v>
      </c>
      <c r="L18" s="254">
        <f t="shared" si="1"/>
        <v>6.3777777777777767E-2</v>
      </c>
      <c r="M18" s="646"/>
      <c r="N18" s="657"/>
    </row>
    <row r="19" spans="1:15" ht="25" customHeight="1" x14ac:dyDescent="0.25">
      <c r="A19" s="643"/>
      <c r="B19" s="645"/>
      <c r="C19" s="251" t="s">
        <v>584</v>
      </c>
      <c r="D19" s="251">
        <v>12</v>
      </c>
      <c r="E19" s="257" t="s">
        <v>548</v>
      </c>
      <c r="F19" s="335">
        <v>67294.095000000001</v>
      </c>
      <c r="G19" s="251">
        <v>10</v>
      </c>
      <c r="H19" s="254">
        <f t="shared" si="0"/>
        <v>3.3647047500000001E-3</v>
      </c>
      <c r="I19" s="251">
        <v>5.5</v>
      </c>
      <c r="J19" s="255">
        <v>0.7</v>
      </c>
      <c r="K19" s="256">
        <v>0.82</v>
      </c>
      <c r="L19" s="254">
        <f t="shared" si="1"/>
        <v>1.0523333333333331E-2</v>
      </c>
      <c r="M19" s="646"/>
      <c r="N19" s="657"/>
    </row>
    <row r="20" spans="1:15" ht="25" customHeight="1" x14ac:dyDescent="0.25">
      <c r="A20" s="643"/>
      <c r="B20" s="645"/>
      <c r="C20" s="251" t="s">
        <v>588</v>
      </c>
      <c r="D20" s="251">
        <v>10</v>
      </c>
      <c r="E20" s="257" t="s">
        <v>587</v>
      </c>
      <c r="F20" s="335"/>
      <c r="G20" s="251">
        <v>10</v>
      </c>
      <c r="H20" s="254">
        <f t="shared" ref="H20" si="10">IFERROR(F20*0.9/G20/300/20/3600*D20,“”)</f>
        <v>0</v>
      </c>
      <c r="I20" s="251">
        <v>0.55000000000000004</v>
      </c>
      <c r="J20" s="255">
        <v>0.7</v>
      </c>
      <c r="K20" s="256">
        <v>0.82</v>
      </c>
      <c r="L20" s="254">
        <f t="shared" ref="L20" si="11">K20*J20*I20*D20/3600</f>
        <v>8.7694444444444441E-4</v>
      </c>
      <c r="M20" s="646"/>
      <c r="N20" s="657"/>
    </row>
    <row r="21" spans="1:15" ht="25" customHeight="1" thickBot="1" x14ac:dyDescent="0.3">
      <c r="A21" s="644"/>
      <c r="B21" s="662"/>
      <c r="C21" s="262"/>
      <c r="D21" s="262"/>
      <c r="E21" s="266"/>
      <c r="F21" s="351"/>
      <c r="G21" s="262"/>
      <c r="H21" s="263"/>
      <c r="I21" s="262"/>
      <c r="J21" s="265"/>
      <c r="K21" s="264"/>
      <c r="L21" s="263"/>
      <c r="M21" s="655"/>
      <c r="N21" s="658"/>
    </row>
    <row r="22" spans="1:15" ht="25" customHeight="1" x14ac:dyDescent="0.25">
      <c r="A22" s="642" t="s">
        <v>579</v>
      </c>
      <c r="B22" s="661" t="s">
        <v>580</v>
      </c>
      <c r="C22" s="258" t="s">
        <v>582</v>
      </c>
      <c r="D22" s="258">
        <v>10</v>
      </c>
      <c r="E22" s="258" t="s">
        <v>630</v>
      </c>
      <c r="F22" s="350">
        <v>145680.23000000001</v>
      </c>
      <c r="G22" s="258">
        <v>10</v>
      </c>
      <c r="H22" s="259">
        <f t="shared" ref="H22:H23" si="12">IFERROR(F22*0.9/G22/300/20/3600*D22,“”)</f>
        <v>6.0700095833333351E-3</v>
      </c>
      <c r="I22" s="261">
        <v>3</v>
      </c>
      <c r="J22" s="260">
        <v>0.7</v>
      </c>
      <c r="K22" s="261">
        <v>0.82</v>
      </c>
      <c r="L22" s="259">
        <f t="shared" si="1"/>
        <v>4.783333333333333E-3</v>
      </c>
      <c r="M22" s="654">
        <f>SUM(H22:H24)</f>
        <v>3.2779410833333335E-2</v>
      </c>
      <c r="N22" s="656">
        <f>SUM(L22:L24)</f>
        <v>5.2616666666666666E-2</v>
      </c>
    </row>
    <row r="23" spans="1:15" ht="25" customHeight="1" x14ac:dyDescent="0.25">
      <c r="A23" s="643"/>
      <c r="B23" s="645"/>
      <c r="C23" s="251" t="s">
        <v>583</v>
      </c>
      <c r="D23" s="251">
        <v>15</v>
      </c>
      <c r="E23" s="251" t="s">
        <v>586</v>
      </c>
      <c r="F23" s="335">
        <v>427350.42</v>
      </c>
      <c r="G23" s="251">
        <v>10</v>
      </c>
      <c r="H23" s="254">
        <f t="shared" si="12"/>
        <v>2.6709401250000001E-2</v>
      </c>
      <c r="I23" s="256">
        <v>20</v>
      </c>
      <c r="J23" s="255">
        <v>0.7</v>
      </c>
      <c r="K23" s="256">
        <v>0.82</v>
      </c>
      <c r="L23" s="254">
        <f t="shared" si="1"/>
        <v>4.7833333333333332E-2</v>
      </c>
      <c r="M23" s="646"/>
      <c r="N23" s="657"/>
    </row>
    <row r="24" spans="1:15" ht="25" customHeight="1" thickBot="1" x14ac:dyDescent="0.3">
      <c r="A24" s="644"/>
      <c r="B24" s="662"/>
      <c r="C24" s="262"/>
      <c r="D24" s="262"/>
      <c r="E24" s="266"/>
      <c r="F24" s="351"/>
      <c r="G24" s="262"/>
      <c r="H24" s="263"/>
      <c r="I24" s="262"/>
      <c r="J24" s="265"/>
      <c r="K24" s="264"/>
      <c r="L24" s="263"/>
      <c r="M24" s="655"/>
      <c r="N24" s="658"/>
    </row>
    <row r="25" spans="1:15" ht="25" customHeight="1" x14ac:dyDescent="0.25">
      <c r="A25" s="642" t="s">
        <v>581</v>
      </c>
      <c r="B25" s="661" t="s">
        <v>580</v>
      </c>
      <c r="C25" s="258" t="s">
        <v>582</v>
      </c>
      <c r="D25" s="258">
        <v>10</v>
      </c>
      <c r="E25" s="258" t="s">
        <v>630</v>
      </c>
      <c r="F25" s="350">
        <v>145680.23000000001</v>
      </c>
      <c r="G25" s="258">
        <v>10</v>
      </c>
      <c r="H25" s="259">
        <f t="shared" ref="H25:H26" si="13">IFERROR(F25*0.9/G25/300/20/3600*D25,“”)</f>
        <v>6.0700095833333351E-3</v>
      </c>
      <c r="I25" s="261">
        <v>3</v>
      </c>
      <c r="J25" s="260">
        <v>0.7</v>
      </c>
      <c r="K25" s="261">
        <v>0.82</v>
      </c>
      <c r="L25" s="259">
        <f t="shared" ref="L25:L26" si="14">K25*J25*I25*D25/3600</f>
        <v>4.783333333333333E-3</v>
      </c>
      <c r="M25" s="654">
        <f>SUM(H25:H27)</f>
        <v>3.2779410833333335E-2</v>
      </c>
      <c r="N25" s="656">
        <f>SUM(L25:L27)</f>
        <v>5.2616666666666666E-2</v>
      </c>
    </row>
    <row r="26" spans="1:15" ht="25" customHeight="1" x14ac:dyDescent="0.25">
      <c r="A26" s="643"/>
      <c r="B26" s="645"/>
      <c r="C26" s="251" t="s">
        <v>583</v>
      </c>
      <c r="D26" s="251">
        <v>15</v>
      </c>
      <c r="E26" s="251" t="s">
        <v>586</v>
      </c>
      <c r="F26" s="335">
        <v>427350.42</v>
      </c>
      <c r="G26" s="251">
        <v>10</v>
      </c>
      <c r="H26" s="254">
        <f t="shared" si="13"/>
        <v>2.6709401250000001E-2</v>
      </c>
      <c r="I26" s="256">
        <v>20</v>
      </c>
      <c r="J26" s="255">
        <v>0.7</v>
      </c>
      <c r="K26" s="256">
        <v>0.82</v>
      </c>
      <c r="L26" s="254">
        <f t="shared" si="14"/>
        <v>4.7833333333333332E-2</v>
      </c>
      <c r="M26" s="646"/>
      <c r="N26" s="657"/>
    </row>
    <row r="27" spans="1:15" ht="25" customHeight="1" thickBot="1" x14ac:dyDescent="0.3">
      <c r="A27" s="644"/>
      <c r="B27" s="662"/>
      <c r="C27" s="262"/>
      <c r="D27" s="262"/>
      <c r="E27" s="266"/>
      <c r="F27" s="351"/>
      <c r="G27" s="262"/>
      <c r="H27" s="263"/>
      <c r="I27" s="262"/>
      <c r="J27" s="265"/>
      <c r="K27" s="264"/>
      <c r="L27" s="263"/>
      <c r="M27" s="655"/>
      <c r="N27" s="658"/>
    </row>
    <row r="28" spans="1:15" ht="25" customHeight="1" x14ac:dyDescent="0.25">
      <c r="A28" s="647" t="s">
        <v>549</v>
      </c>
      <c r="B28" s="648"/>
      <c r="C28" s="648"/>
      <c r="D28" s="648"/>
      <c r="E28" s="660"/>
      <c r="F28" s="247"/>
      <c r="G28" s="247"/>
      <c r="H28" s="248"/>
      <c r="I28" s="247"/>
      <c r="J28" s="247"/>
      <c r="K28" s="247"/>
      <c r="L28" s="248"/>
      <c r="M28" s="248">
        <f>SUM(M3:M16)</f>
        <v>0.41477304947916671</v>
      </c>
      <c r="N28" s="248">
        <f>SUM(N3:N16)</f>
        <v>2.3724536111111107</v>
      </c>
      <c r="O28" s="294">
        <f>SUM(M28:N28)</f>
        <v>2.7872266605902776</v>
      </c>
    </row>
    <row r="29" spans="1:15" ht="25" customHeight="1" x14ac:dyDescent="0.25"/>
    <row r="30" spans="1:15" ht="25" customHeight="1" x14ac:dyDescent="0.25"/>
    <row r="31" spans="1:15" ht="25" customHeight="1" x14ac:dyDescent="0.25"/>
    <row r="32" spans="1:15" ht="25" customHeight="1" x14ac:dyDescent="0.25"/>
  </sheetData>
  <mergeCells count="38">
    <mergeCell ref="M25:M27"/>
    <mergeCell ref="N25:N27"/>
    <mergeCell ref="M17:M21"/>
    <mergeCell ref="N17:N21"/>
    <mergeCell ref="A22:A24"/>
    <mergeCell ref="B22:B24"/>
    <mergeCell ref="M22:M24"/>
    <mergeCell ref="N22:N24"/>
    <mergeCell ref="A28:E28"/>
    <mergeCell ref="B1:B2"/>
    <mergeCell ref="B3:B5"/>
    <mergeCell ref="B6:B9"/>
    <mergeCell ref="B10:B11"/>
    <mergeCell ref="B12:B16"/>
    <mergeCell ref="A17:A21"/>
    <mergeCell ref="B17:B21"/>
    <mergeCell ref="A25:A27"/>
    <mergeCell ref="B25:B27"/>
    <mergeCell ref="A10:A11"/>
    <mergeCell ref="A6:A9"/>
    <mergeCell ref="M10:M11"/>
    <mergeCell ref="N10:N11"/>
    <mergeCell ref="A12:A16"/>
    <mergeCell ref="M12:M16"/>
    <mergeCell ref="N12:N16"/>
    <mergeCell ref="M6:M9"/>
    <mergeCell ref="N6:N9"/>
    <mergeCell ref="A1:A2"/>
    <mergeCell ref="C1:C2"/>
    <mergeCell ref="D1:D2"/>
    <mergeCell ref="E1:E2"/>
    <mergeCell ref="F1:H1"/>
    <mergeCell ref="I1:L1"/>
    <mergeCell ref="M1:M2"/>
    <mergeCell ref="N1:N2"/>
    <mergeCell ref="A3:A5"/>
    <mergeCell ref="M3:M5"/>
    <mergeCell ref="N3:N5"/>
  </mergeCells>
  <phoneticPr fontId="98" type="noConversion"/>
  <pageMargins left="0.75" right="0.75" top="1" bottom="1" header="0.51180555555555551" footer="0.51180555555555551"/>
  <pageSetup paperSize="9" orientation="portrait" horizontalDpi="0" verticalDpi="0"/>
  <headerFooter scaleWithDoc="0"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1:AB71"/>
  <sheetViews>
    <sheetView view="pageBreakPreview" zoomScale="70" zoomScaleNormal="100" workbookViewId="0">
      <selection activeCell="I12" sqref="I12:M12"/>
    </sheetView>
  </sheetViews>
  <sheetFormatPr defaultColWidth="4.6328125" defaultRowHeight="16.5" x14ac:dyDescent="0.25"/>
  <cols>
    <col min="1" max="1" width="3.7265625" style="214" customWidth="1"/>
    <col min="2" max="2" width="10.90625" style="214" customWidth="1"/>
    <col min="3" max="3" width="19.36328125" style="214" customWidth="1"/>
    <col min="4" max="4" width="22.26953125" style="214" customWidth="1"/>
    <col min="5" max="5" width="23.26953125" style="214" customWidth="1"/>
    <col min="6" max="6" width="23.453125" style="214" customWidth="1"/>
    <col min="7" max="7" width="12.90625" style="214" customWidth="1"/>
    <col min="8" max="8" width="4.6328125" style="214" customWidth="1"/>
    <col min="9" max="9" width="6.36328125" style="214" customWidth="1"/>
    <col min="10" max="10" width="8.984375E-2" style="214" customWidth="1"/>
    <col min="11" max="11" width="25.6328125" style="214" customWidth="1"/>
    <col min="12" max="12" width="10.90625" style="214" customWidth="1"/>
    <col min="13" max="13" width="5.7265625" style="214" customWidth="1"/>
    <col min="14" max="14" width="6.36328125" style="214" customWidth="1"/>
    <col min="15" max="15" width="5" style="214" customWidth="1"/>
    <col min="16" max="16" width="5.90625" style="214" customWidth="1"/>
    <col min="17" max="17" width="7.90625" style="214" customWidth="1"/>
    <col min="18" max="18" width="6.08984375" style="214" customWidth="1"/>
    <col min="19" max="19" width="13.08984375" style="214" customWidth="1"/>
    <col min="20" max="20" width="15.6328125" style="214" customWidth="1"/>
    <col min="21" max="21" width="4.6328125" style="214" customWidth="1"/>
    <col min="22" max="22" width="8" style="214" customWidth="1"/>
    <col min="23" max="23" width="11.453125" style="214" customWidth="1"/>
    <col min="24" max="24" width="9.453125" style="214" customWidth="1"/>
    <col min="25" max="25" width="13.08984375" style="214" customWidth="1"/>
    <col min="26" max="26" width="10" style="214" customWidth="1"/>
    <col min="27" max="27" width="11.26953125" style="214" customWidth="1"/>
    <col min="28" max="248" width="9" style="214" customWidth="1"/>
    <col min="249" max="249" width="3.08984375" style="214" customWidth="1"/>
    <col min="250" max="250" width="7.6328125" style="214" customWidth="1"/>
    <col min="251" max="251" width="4.08984375" style="214" customWidth="1"/>
    <col min="252" max="252" width="17" style="214" customWidth="1"/>
    <col min="253" max="253" width="3.6328125" style="214" customWidth="1"/>
    <col min="254" max="254" width="9.08984375" style="214" customWidth="1"/>
    <col min="255" max="255" width="3.6328125" style="214" customWidth="1"/>
    <col min="256" max="16384" width="4.6328125" style="214"/>
  </cols>
  <sheetData>
    <row r="1" spans="1:28" s="213" customFormat="1" ht="30.75" customHeight="1" x14ac:dyDescent="0.25">
      <c r="A1" s="377"/>
      <c r="B1" s="377"/>
      <c r="C1" s="378"/>
      <c r="D1" s="378"/>
      <c r="E1" s="378"/>
      <c r="F1" s="378"/>
      <c r="G1" s="378"/>
      <c r="H1" s="378"/>
      <c r="I1" s="378"/>
      <c r="J1" s="378"/>
      <c r="K1" s="378"/>
      <c r="L1" s="378"/>
      <c r="M1" s="378"/>
      <c r="N1" s="378"/>
      <c r="O1" s="378"/>
      <c r="P1" s="378"/>
      <c r="Q1" s="378"/>
      <c r="R1" s="378"/>
      <c r="S1" s="224"/>
      <c r="T1" s="224"/>
      <c r="U1" s="224"/>
      <c r="V1" s="224"/>
      <c r="W1" s="396" t="s">
        <v>14</v>
      </c>
      <c r="X1" s="396"/>
      <c r="Y1" s="396"/>
      <c r="Z1" s="396"/>
      <c r="AA1" s="396"/>
      <c r="AB1" s="228"/>
    </row>
    <row r="2" spans="1:28" s="213" customFormat="1" ht="34.5" customHeight="1" x14ac:dyDescent="0.25">
      <c r="A2" s="215" t="s">
        <v>15</v>
      </c>
      <c r="B2" s="215"/>
      <c r="C2" s="217"/>
      <c r="D2" s="217"/>
      <c r="E2" s="217"/>
      <c r="F2" s="379" t="s">
        <v>16</v>
      </c>
      <c r="G2" s="379"/>
      <c r="H2" s="379"/>
      <c r="I2" s="379"/>
      <c r="J2" s="379"/>
      <c r="K2" s="379"/>
      <c r="L2" s="379"/>
      <c r="M2" s="379"/>
      <c r="N2" s="379"/>
      <c r="O2" s="379"/>
      <c r="P2" s="379"/>
      <c r="Q2" s="379"/>
      <c r="R2" s="379"/>
      <c r="S2" s="225"/>
      <c r="T2" s="225"/>
      <c r="U2" s="225"/>
      <c r="V2" s="225"/>
      <c r="W2" s="396"/>
      <c r="X2" s="396"/>
      <c r="Y2" s="396"/>
      <c r="Z2" s="396"/>
      <c r="AA2" s="396"/>
    </row>
    <row r="3" spans="1:28" s="213" customFormat="1" ht="28.5" customHeight="1" x14ac:dyDescent="0.25">
      <c r="A3" s="395" t="s">
        <v>17</v>
      </c>
      <c r="B3" s="395"/>
      <c r="C3" s="378" t="s">
        <v>18</v>
      </c>
      <c r="D3" s="378"/>
      <c r="E3" s="216"/>
      <c r="F3" s="380" t="s">
        <v>19</v>
      </c>
      <c r="G3" s="380"/>
      <c r="H3" s="380"/>
      <c r="I3" s="380"/>
      <c r="J3" s="380"/>
      <c r="K3" s="380"/>
      <c r="L3" s="380"/>
      <c r="M3" s="380"/>
      <c r="N3" s="380"/>
      <c r="O3" s="380"/>
      <c r="P3" s="380"/>
      <c r="Q3" s="380"/>
      <c r="R3" s="380"/>
      <c r="S3" s="380"/>
      <c r="T3" s="218"/>
      <c r="U3" s="381" t="s">
        <v>0</v>
      </c>
      <c r="V3" s="381"/>
      <c r="W3" s="226" t="s">
        <v>1</v>
      </c>
      <c r="X3" s="226" t="s">
        <v>20</v>
      </c>
      <c r="Y3" s="226" t="s">
        <v>2</v>
      </c>
      <c r="Z3" s="229" t="s">
        <v>21</v>
      </c>
      <c r="AA3" s="226" t="s">
        <v>22</v>
      </c>
      <c r="AB3" s="230"/>
    </row>
    <row r="4" spans="1:28" s="213" customFormat="1" ht="36" customHeight="1" x14ac:dyDescent="0.25">
      <c r="A4" s="395"/>
      <c r="B4" s="395"/>
      <c r="C4" s="378"/>
      <c r="D4" s="378"/>
      <c r="E4" s="216"/>
      <c r="F4" s="382" t="s">
        <v>23</v>
      </c>
      <c r="G4" s="382"/>
      <c r="H4" s="382"/>
      <c r="I4" s="382"/>
      <c r="J4" s="382"/>
      <c r="K4" s="382"/>
      <c r="L4" s="382"/>
      <c r="M4" s="382"/>
      <c r="N4" s="382"/>
      <c r="O4" s="382"/>
      <c r="P4" s="382"/>
      <c r="Q4" s="382"/>
      <c r="R4" s="382"/>
      <c r="S4" s="383"/>
      <c r="T4" s="383"/>
      <c r="U4" s="384" t="s">
        <v>24</v>
      </c>
      <c r="V4" s="384"/>
      <c r="W4" s="227"/>
      <c r="X4" s="227"/>
      <c r="Y4" s="231"/>
      <c r="Z4" s="232" t="s">
        <v>25</v>
      </c>
      <c r="AA4" s="233" t="s">
        <v>26</v>
      </c>
      <c r="AB4" s="230"/>
    </row>
    <row r="5" spans="1:28" ht="36.75" customHeight="1" x14ac:dyDescent="0.25">
      <c r="A5" s="385" t="s">
        <v>27</v>
      </c>
      <c r="B5" s="385"/>
      <c r="C5" s="385"/>
      <c r="D5" s="219" t="s">
        <v>28</v>
      </c>
      <c r="E5" s="386" t="s">
        <v>29</v>
      </c>
      <c r="F5" s="386"/>
      <c r="G5" s="386"/>
      <c r="H5" s="386"/>
      <c r="I5" s="386" t="s">
        <v>30</v>
      </c>
      <c r="J5" s="386"/>
      <c r="K5" s="386"/>
      <c r="L5" s="386"/>
      <c r="M5" s="386"/>
      <c r="N5" s="386" t="s">
        <v>31</v>
      </c>
      <c r="O5" s="386"/>
      <c r="P5" s="386"/>
      <c r="Q5" s="386"/>
      <c r="R5" s="386"/>
      <c r="S5" s="386"/>
      <c r="T5" s="386"/>
      <c r="U5" s="386" t="s">
        <v>32</v>
      </c>
      <c r="V5" s="386"/>
      <c r="W5" s="387" t="s">
        <v>33</v>
      </c>
      <c r="X5" s="387"/>
      <c r="Y5" s="387" t="s">
        <v>5</v>
      </c>
      <c r="Z5" s="387"/>
      <c r="AA5" s="387"/>
    </row>
    <row r="6" spans="1:28" ht="66" customHeight="1" x14ac:dyDescent="0.25">
      <c r="A6" s="386"/>
      <c r="B6" s="386"/>
      <c r="C6" s="386"/>
      <c r="D6" s="219">
        <v>1</v>
      </c>
      <c r="E6" s="388" t="s">
        <v>34</v>
      </c>
      <c r="F6" s="388"/>
      <c r="G6" s="388"/>
      <c r="H6" s="388"/>
      <c r="I6" s="388" t="s">
        <v>6</v>
      </c>
      <c r="J6" s="388"/>
      <c r="K6" s="388"/>
      <c r="L6" s="388"/>
      <c r="M6" s="388"/>
      <c r="N6" s="389" t="s">
        <v>35</v>
      </c>
      <c r="O6" s="389"/>
      <c r="P6" s="389"/>
      <c r="Q6" s="389"/>
      <c r="R6" s="389"/>
      <c r="S6" s="389"/>
      <c r="T6" s="389"/>
      <c r="U6" s="388">
        <v>1</v>
      </c>
      <c r="V6" s="388"/>
      <c r="W6" s="387"/>
      <c r="X6" s="387"/>
      <c r="Y6" s="390" t="s">
        <v>36</v>
      </c>
      <c r="Z6" s="391"/>
      <c r="AA6" s="392"/>
    </row>
    <row r="7" spans="1:28" ht="72" customHeight="1" x14ac:dyDescent="0.25">
      <c r="A7" s="386"/>
      <c r="B7" s="386"/>
      <c r="C7" s="386"/>
      <c r="D7" s="219">
        <v>2</v>
      </c>
      <c r="E7" s="388" t="s">
        <v>37</v>
      </c>
      <c r="F7" s="388"/>
      <c r="G7" s="388"/>
      <c r="H7" s="388"/>
      <c r="I7" s="388" t="s">
        <v>6</v>
      </c>
      <c r="J7" s="388"/>
      <c r="K7" s="388"/>
      <c r="L7" s="388"/>
      <c r="M7" s="388"/>
      <c r="N7" s="389" t="s">
        <v>38</v>
      </c>
      <c r="O7" s="389"/>
      <c r="P7" s="389"/>
      <c r="Q7" s="389"/>
      <c r="R7" s="389"/>
      <c r="S7" s="389"/>
      <c r="T7" s="389"/>
      <c r="U7" s="388">
        <v>1</v>
      </c>
      <c r="V7" s="388"/>
      <c r="W7" s="387"/>
      <c r="X7" s="387"/>
      <c r="Y7" s="390" t="s">
        <v>39</v>
      </c>
      <c r="Z7" s="391"/>
      <c r="AA7" s="392"/>
    </row>
    <row r="8" spans="1:28" ht="42" customHeight="1" x14ac:dyDescent="0.25">
      <c r="A8" s="386"/>
      <c r="B8" s="386"/>
      <c r="C8" s="386"/>
      <c r="D8" s="219"/>
      <c r="E8" s="388"/>
      <c r="F8" s="388"/>
      <c r="G8" s="388"/>
      <c r="H8" s="388"/>
      <c r="I8" s="388" t="s">
        <v>40</v>
      </c>
      <c r="J8" s="388"/>
      <c r="K8" s="388"/>
      <c r="L8" s="388"/>
      <c r="M8" s="388"/>
      <c r="N8" s="389"/>
      <c r="O8" s="389"/>
      <c r="P8" s="389"/>
      <c r="Q8" s="389"/>
      <c r="R8" s="389"/>
      <c r="S8" s="389"/>
      <c r="T8" s="389"/>
      <c r="U8" s="388"/>
      <c r="V8" s="388"/>
      <c r="W8" s="387"/>
      <c r="X8" s="387"/>
      <c r="Y8" s="390"/>
      <c r="Z8" s="391"/>
      <c r="AA8" s="392"/>
    </row>
    <row r="9" spans="1:28" ht="42" customHeight="1" x14ac:dyDescent="0.25">
      <c r="A9" s="386"/>
      <c r="B9" s="386"/>
      <c r="C9" s="386"/>
      <c r="D9" s="219"/>
      <c r="E9" s="388"/>
      <c r="F9" s="388"/>
      <c r="G9" s="388"/>
      <c r="H9" s="388"/>
      <c r="I9" s="388"/>
      <c r="J9" s="388"/>
      <c r="K9" s="388"/>
      <c r="L9" s="388"/>
      <c r="M9" s="388"/>
      <c r="N9" s="389"/>
      <c r="O9" s="389"/>
      <c r="P9" s="389"/>
      <c r="Q9" s="389"/>
      <c r="R9" s="389"/>
      <c r="S9" s="389"/>
      <c r="T9" s="389"/>
      <c r="U9" s="388"/>
      <c r="V9" s="388"/>
      <c r="W9" s="387"/>
      <c r="X9" s="387"/>
      <c r="Y9" s="390"/>
      <c r="Z9" s="391"/>
      <c r="AA9" s="392"/>
    </row>
    <row r="10" spans="1:28" ht="42" customHeight="1" x14ac:dyDescent="0.25">
      <c r="A10" s="386"/>
      <c r="B10" s="386"/>
      <c r="C10" s="386"/>
      <c r="D10" s="219"/>
      <c r="E10" s="388"/>
      <c r="F10" s="388"/>
      <c r="G10" s="388"/>
      <c r="H10" s="388"/>
      <c r="I10" s="388"/>
      <c r="J10" s="388"/>
      <c r="K10" s="388"/>
      <c r="L10" s="388"/>
      <c r="M10" s="388"/>
      <c r="N10" s="389"/>
      <c r="O10" s="389"/>
      <c r="P10" s="389"/>
      <c r="Q10" s="389"/>
      <c r="R10" s="389"/>
      <c r="S10" s="389"/>
      <c r="T10" s="389"/>
      <c r="U10" s="388"/>
      <c r="V10" s="388"/>
      <c r="W10" s="387"/>
      <c r="X10" s="387"/>
      <c r="Y10" s="390"/>
      <c r="Z10" s="391"/>
      <c r="AA10" s="392"/>
    </row>
    <row r="11" spans="1:28" ht="42" customHeight="1" x14ac:dyDescent="0.25">
      <c r="A11" s="386"/>
      <c r="B11" s="386"/>
      <c r="C11" s="386"/>
      <c r="D11" s="219"/>
      <c r="E11" s="388"/>
      <c r="F11" s="388"/>
      <c r="G11" s="388"/>
      <c r="H11" s="388"/>
      <c r="I11" s="388"/>
      <c r="J11" s="388"/>
      <c r="K11" s="388"/>
      <c r="L11" s="388"/>
      <c r="M11" s="388"/>
      <c r="N11" s="389"/>
      <c r="O11" s="389"/>
      <c r="P11" s="389"/>
      <c r="Q11" s="389"/>
      <c r="R11" s="389"/>
      <c r="S11" s="389"/>
      <c r="T11" s="389"/>
      <c r="U11" s="388"/>
      <c r="V11" s="388"/>
      <c r="W11" s="387"/>
      <c r="X11" s="387"/>
      <c r="Y11" s="390"/>
      <c r="Z11" s="391"/>
      <c r="AA11" s="392"/>
    </row>
    <row r="12" spans="1:28" ht="22.5" customHeight="1" x14ac:dyDescent="0.25">
      <c r="A12" s="386"/>
      <c r="B12" s="386"/>
      <c r="C12" s="386"/>
      <c r="D12" s="219"/>
      <c r="E12" s="387"/>
      <c r="F12" s="387"/>
      <c r="G12" s="387"/>
      <c r="H12" s="387"/>
      <c r="I12" s="388"/>
      <c r="J12" s="388"/>
      <c r="K12" s="388"/>
      <c r="L12" s="388"/>
      <c r="M12" s="388"/>
      <c r="N12" s="388"/>
      <c r="O12" s="388"/>
      <c r="P12" s="388"/>
      <c r="Q12" s="388"/>
      <c r="R12" s="388"/>
      <c r="S12" s="388"/>
      <c r="T12" s="388"/>
      <c r="U12" s="388"/>
      <c r="V12" s="388"/>
      <c r="W12" s="387"/>
      <c r="X12" s="387"/>
      <c r="Y12" s="393"/>
      <c r="Z12" s="393"/>
      <c r="AA12" s="393"/>
    </row>
    <row r="13" spans="1:28" ht="51.75" customHeight="1" x14ac:dyDescent="0.25">
      <c r="A13" s="397" t="s">
        <v>41</v>
      </c>
      <c r="B13" s="387"/>
      <c r="C13" s="387"/>
      <c r="D13" s="387"/>
      <c r="E13" s="387"/>
      <c r="F13" s="387"/>
      <c r="G13" s="387"/>
      <c r="H13" s="387"/>
      <c r="I13" s="387"/>
      <c r="J13" s="387"/>
      <c r="K13" s="387"/>
      <c r="L13" s="387"/>
      <c r="M13" s="387"/>
      <c r="N13" s="387"/>
      <c r="O13" s="387"/>
      <c r="P13" s="387"/>
      <c r="Q13" s="387"/>
      <c r="R13" s="387"/>
      <c r="S13" s="387"/>
      <c r="T13" s="387"/>
      <c r="U13" s="387"/>
      <c r="V13" s="387"/>
      <c r="W13" s="387"/>
      <c r="X13" s="387"/>
      <c r="Y13" s="387"/>
      <c r="Z13" s="387"/>
      <c r="AA13" s="387"/>
    </row>
    <row r="14" spans="1:28" ht="33.75" customHeight="1" x14ac:dyDescent="0.25">
      <c r="A14" s="221" t="s">
        <v>42</v>
      </c>
      <c r="B14" s="221" t="s">
        <v>43</v>
      </c>
      <c r="C14" s="221" t="s">
        <v>44</v>
      </c>
      <c r="D14" s="221" t="s">
        <v>45</v>
      </c>
      <c r="E14" s="221" t="s">
        <v>46</v>
      </c>
      <c r="F14" s="220" t="s">
        <v>47</v>
      </c>
      <c r="G14" s="221" t="s">
        <v>48</v>
      </c>
      <c r="H14" s="221"/>
      <c r="I14" s="221"/>
      <c r="J14" s="221"/>
      <c r="K14" s="221"/>
      <c r="L14" s="221"/>
      <c r="M14" s="220"/>
      <c r="N14" s="221"/>
      <c r="O14" s="220"/>
      <c r="P14" s="221"/>
      <c r="Q14" s="221"/>
      <c r="R14" s="221"/>
      <c r="S14" s="221"/>
      <c r="T14" s="220"/>
      <c r="U14" s="221"/>
      <c r="V14" s="221"/>
      <c r="W14" s="221"/>
      <c r="X14" s="221"/>
      <c r="Y14" s="221"/>
      <c r="Z14" s="221"/>
      <c r="AA14" s="221"/>
    </row>
    <row r="15" spans="1:28" ht="33.75" customHeight="1" x14ac:dyDescent="0.25">
      <c r="A15" s="221"/>
      <c r="B15" s="221"/>
      <c r="C15" s="221"/>
      <c r="D15" s="221"/>
      <c r="E15" s="221"/>
      <c r="F15" s="222"/>
      <c r="G15" s="223"/>
      <c r="H15" s="220"/>
      <c r="I15" s="220"/>
      <c r="J15" s="220"/>
      <c r="K15" s="220"/>
      <c r="L15" s="220"/>
      <c r="M15" s="220"/>
      <c r="N15" s="220"/>
      <c r="O15" s="220"/>
      <c r="P15" s="220"/>
      <c r="Q15" s="220"/>
      <c r="R15" s="220"/>
      <c r="S15" s="220"/>
      <c r="T15" s="220"/>
      <c r="U15" s="220"/>
      <c r="V15" s="220"/>
      <c r="W15" s="220"/>
      <c r="X15" s="220"/>
      <c r="Y15" s="220"/>
      <c r="Z15" s="220"/>
      <c r="AA15" s="220"/>
    </row>
    <row r="16" spans="1:28" x14ac:dyDescent="0.25">
      <c r="A16" s="221"/>
      <c r="B16" s="221"/>
      <c r="C16" s="221"/>
      <c r="D16" s="221"/>
      <c r="E16" s="221"/>
      <c r="F16" s="387"/>
      <c r="G16" s="223"/>
      <c r="H16" s="221"/>
      <c r="I16" s="221"/>
      <c r="J16" s="221"/>
      <c r="K16" s="221"/>
      <c r="L16" s="221"/>
      <c r="M16" s="221"/>
      <c r="N16" s="221"/>
      <c r="O16" s="221"/>
      <c r="P16" s="221"/>
      <c r="Q16" s="221"/>
      <c r="R16" s="221"/>
      <c r="S16" s="221"/>
      <c r="T16" s="221"/>
      <c r="U16" s="221"/>
      <c r="V16" s="221"/>
      <c r="W16" s="221"/>
      <c r="X16" s="221"/>
      <c r="Y16" s="221"/>
      <c r="Z16" s="221"/>
      <c r="AA16" s="221"/>
    </row>
    <row r="17" spans="1:27" x14ac:dyDescent="0.25">
      <c r="A17" s="221"/>
      <c r="B17" s="221"/>
      <c r="C17" s="221"/>
      <c r="D17" s="221"/>
      <c r="E17" s="221"/>
      <c r="F17" s="387"/>
      <c r="G17" s="223"/>
      <c r="H17" s="221"/>
      <c r="I17" s="221"/>
      <c r="J17" s="221"/>
      <c r="K17" s="221"/>
      <c r="L17" s="221"/>
      <c r="M17" s="221"/>
      <c r="N17" s="221"/>
      <c r="O17" s="221"/>
      <c r="P17" s="221"/>
      <c r="Q17" s="221"/>
      <c r="R17" s="221"/>
      <c r="S17" s="221"/>
      <c r="T17" s="221"/>
      <c r="U17" s="221"/>
      <c r="V17" s="221"/>
      <c r="W17" s="221"/>
      <c r="X17" s="221"/>
      <c r="Y17" s="221"/>
      <c r="Z17" s="221"/>
      <c r="AA17" s="221"/>
    </row>
    <row r="18" spans="1:27" x14ac:dyDescent="0.25">
      <c r="A18" s="221"/>
      <c r="B18" s="221"/>
      <c r="C18" s="221"/>
      <c r="D18" s="221"/>
      <c r="E18" s="221"/>
      <c r="F18" s="387"/>
      <c r="G18" s="223"/>
      <c r="H18" s="221"/>
      <c r="I18" s="221"/>
      <c r="J18" s="221"/>
      <c r="K18" s="221"/>
      <c r="L18" s="221"/>
      <c r="M18" s="221"/>
      <c r="N18" s="221"/>
      <c r="O18" s="221"/>
      <c r="P18" s="221"/>
      <c r="Q18" s="221"/>
      <c r="R18" s="221"/>
      <c r="S18" s="221"/>
      <c r="T18" s="221"/>
      <c r="U18" s="221"/>
      <c r="V18" s="221"/>
      <c r="W18" s="221"/>
      <c r="X18" s="221"/>
      <c r="Y18" s="221"/>
      <c r="Z18" s="221"/>
      <c r="AA18" s="221"/>
    </row>
    <row r="19" spans="1:27" x14ac:dyDescent="0.25">
      <c r="A19" s="221"/>
      <c r="B19" s="221"/>
      <c r="C19" s="221"/>
      <c r="D19" s="221"/>
      <c r="E19" s="221"/>
      <c r="F19" s="387"/>
      <c r="G19" s="221"/>
      <c r="H19" s="221"/>
      <c r="I19" s="221"/>
      <c r="J19" s="221"/>
      <c r="K19" s="221"/>
      <c r="L19" s="221"/>
      <c r="M19" s="221"/>
      <c r="N19" s="221"/>
      <c r="O19" s="221"/>
      <c r="P19" s="221"/>
      <c r="Q19" s="221"/>
      <c r="R19" s="221"/>
      <c r="S19" s="221"/>
      <c r="T19" s="221"/>
      <c r="U19" s="221"/>
      <c r="V19" s="221"/>
      <c r="W19" s="221"/>
      <c r="X19" s="221"/>
      <c r="Y19" s="221"/>
      <c r="Z19" s="221"/>
      <c r="AA19" s="221"/>
    </row>
    <row r="20" spans="1:27" x14ac:dyDescent="0.25">
      <c r="A20" s="221"/>
      <c r="B20" s="221"/>
      <c r="C20" s="221"/>
      <c r="D20" s="221"/>
      <c r="E20" s="221"/>
      <c r="F20" s="387"/>
      <c r="G20" s="221"/>
      <c r="H20" s="221"/>
      <c r="I20" s="221"/>
      <c r="J20" s="221"/>
      <c r="K20" s="221"/>
      <c r="L20" s="221"/>
      <c r="M20" s="221"/>
      <c r="N20" s="221"/>
      <c r="O20" s="221"/>
      <c r="P20" s="221"/>
      <c r="Q20" s="221"/>
      <c r="R20" s="221"/>
      <c r="S20" s="221"/>
      <c r="T20" s="221"/>
      <c r="U20" s="221"/>
      <c r="V20" s="221"/>
      <c r="W20" s="221"/>
      <c r="X20" s="221"/>
      <c r="Y20" s="221"/>
      <c r="Z20" s="221"/>
      <c r="AA20" s="221"/>
    </row>
    <row r="21" spans="1:27" x14ac:dyDescent="0.25">
      <c r="A21" s="221"/>
      <c r="B21" s="221"/>
      <c r="C21" s="221"/>
      <c r="D21" s="221"/>
      <c r="E21" s="221"/>
      <c r="F21" s="387"/>
      <c r="G21" s="221"/>
      <c r="H21" s="221"/>
      <c r="I21" s="221"/>
      <c r="J21" s="221"/>
      <c r="K21" s="221"/>
      <c r="L21" s="221"/>
      <c r="M21" s="221"/>
      <c r="N21" s="221"/>
      <c r="O21" s="221"/>
      <c r="P21" s="221"/>
      <c r="Q21" s="221"/>
      <c r="R21" s="221"/>
      <c r="S21" s="221"/>
      <c r="T21" s="221"/>
      <c r="U21" s="221"/>
      <c r="V21" s="221"/>
      <c r="W21" s="221"/>
      <c r="X21" s="221"/>
      <c r="Y21" s="221"/>
      <c r="Z21" s="221"/>
      <c r="AA21" s="221"/>
    </row>
    <row r="22" spans="1:27" x14ac:dyDescent="0.25">
      <c r="A22" s="221"/>
      <c r="B22" s="221"/>
      <c r="C22" s="221"/>
      <c r="D22" s="221"/>
      <c r="E22" s="221"/>
      <c r="F22" s="387"/>
      <c r="G22" s="221"/>
      <c r="H22" s="221"/>
      <c r="I22" s="221"/>
      <c r="J22" s="221"/>
      <c r="K22" s="221"/>
      <c r="L22" s="221"/>
      <c r="M22" s="221"/>
      <c r="N22" s="221"/>
      <c r="O22" s="221"/>
      <c r="P22" s="221"/>
      <c r="Q22" s="221"/>
      <c r="R22" s="221"/>
      <c r="S22" s="221"/>
      <c r="T22" s="221"/>
      <c r="U22" s="221"/>
      <c r="V22" s="221"/>
      <c r="W22" s="221"/>
      <c r="X22" s="221"/>
      <c r="Y22" s="221"/>
      <c r="Z22" s="221"/>
      <c r="AA22" s="221"/>
    </row>
    <row r="23" spans="1:27" x14ac:dyDescent="0.25">
      <c r="A23" s="221"/>
      <c r="B23" s="221"/>
      <c r="C23" s="221"/>
      <c r="D23" s="221"/>
      <c r="E23" s="221"/>
      <c r="F23" s="387"/>
      <c r="G23" s="221"/>
      <c r="H23" s="221"/>
      <c r="I23" s="221"/>
      <c r="J23" s="221"/>
      <c r="K23" s="221"/>
      <c r="L23" s="221"/>
      <c r="M23" s="221"/>
      <c r="N23" s="221"/>
      <c r="O23" s="221"/>
      <c r="P23" s="221"/>
      <c r="Q23" s="221"/>
      <c r="R23" s="221"/>
      <c r="S23" s="221"/>
      <c r="T23" s="221"/>
      <c r="U23" s="221"/>
      <c r="V23" s="221"/>
      <c r="W23" s="221"/>
      <c r="X23" s="221"/>
      <c r="Y23" s="221"/>
      <c r="Z23" s="221"/>
      <c r="AA23" s="221"/>
    </row>
    <row r="24" spans="1:27" x14ac:dyDescent="0.25">
      <c r="A24" s="221"/>
      <c r="B24" s="221"/>
      <c r="C24" s="221"/>
      <c r="D24" s="221"/>
      <c r="E24" s="221"/>
      <c r="F24" s="387"/>
      <c r="G24" s="221"/>
      <c r="H24" s="221"/>
      <c r="I24" s="221"/>
      <c r="J24" s="221"/>
      <c r="K24" s="221"/>
      <c r="L24" s="221"/>
      <c r="M24" s="221"/>
      <c r="N24" s="221"/>
      <c r="O24" s="221"/>
      <c r="P24" s="221"/>
      <c r="Q24" s="221"/>
      <c r="R24" s="221"/>
      <c r="S24" s="221"/>
      <c r="T24" s="221"/>
      <c r="U24" s="221"/>
      <c r="V24" s="221"/>
      <c r="W24" s="221"/>
      <c r="X24" s="221"/>
      <c r="Y24" s="221"/>
      <c r="Z24" s="221"/>
      <c r="AA24" s="221"/>
    </row>
    <row r="25" spans="1:27" x14ac:dyDescent="0.25">
      <c r="A25" s="221"/>
      <c r="B25" s="221"/>
      <c r="C25" s="221"/>
      <c r="D25" s="221"/>
      <c r="E25" s="221"/>
      <c r="F25" s="387"/>
      <c r="G25" s="221"/>
      <c r="H25" s="221"/>
      <c r="I25" s="221"/>
      <c r="J25" s="221"/>
      <c r="K25" s="221"/>
      <c r="L25" s="221"/>
      <c r="M25" s="221"/>
      <c r="N25" s="221"/>
      <c r="O25" s="221"/>
      <c r="P25" s="221"/>
      <c r="Q25" s="221"/>
      <c r="R25" s="221"/>
      <c r="S25" s="221"/>
      <c r="T25" s="221"/>
      <c r="U25" s="221"/>
      <c r="V25" s="221"/>
      <c r="W25" s="221"/>
      <c r="X25" s="221"/>
      <c r="Y25" s="221"/>
      <c r="Z25" s="221"/>
      <c r="AA25" s="221"/>
    </row>
    <row r="26" spans="1:27" x14ac:dyDescent="0.25">
      <c r="A26" s="221"/>
      <c r="B26" s="221"/>
      <c r="C26" s="221"/>
      <c r="D26" s="221"/>
      <c r="E26" s="221"/>
      <c r="F26" s="387"/>
      <c r="G26" s="221"/>
      <c r="H26" s="221"/>
      <c r="I26" s="221"/>
      <c r="J26" s="221"/>
      <c r="K26" s="221"/>
      <c r="L26" s="221"/>
      <c r="M26" s="221"/>
      <c r="N26" s="221"/>
      <c r="O26" s="221"/>
      <c r="P26" s="221"/>
      <c r="Q26" s="221"/>
      <c r="R26" s="221"/>
      <c r="S26" s="221"/>
      <c r="T26" s="221"/>
      <c r="U26" s="221"/>
      <c r="V26" s="221"/>
      <c r="W26" s="221"/>
      <c r="X26" s="221"/>
      <c r="Y26" s="221"/>
      <c r="Z26" s="221"/>
      <c r="AA26" s="221"/>
    </row>
    <row r="27" spans="1:27" x14ac:dyDescent="0.25">
      <c r="A27" s="221"/>
      <c r="B27" s="221"/>
      <c r="C27" s="221"/>
      <c r="D27" s="221"/>
      <c r="E27" s="221"/>
      <c r="F27" s="221"/>
      <c r="G27" s="221"/>
      <c r="H27" s="221"/>
      <c r="I27" s="221"/>
      <c r="J27" s="221"/>
      <c r="K27" s="221"/>
      <c r="L27" s="221"/>
      <c r="M27" s="221"/>
      <c r="N27" s="221"/>
      <c r="O27" s="221"/>
      <c r="P27" s="221"/>
      <c r="Q27" s="221"/>
      <c r="R27" s="221"/>
      <c r="S27" s="221"/>
      <c r="T27" s="221"/>
      <c r="U27" s="221"/>
      <c r="V27" s="221"/>
      <c r="W27" s="221"/>
      <c r="X27" s="221"/>
      <c r="Y27" s="221"/>
      <c r="Z27" s="221"/>
      <c r="AA27" s="221"/>
    </row>
    <row r="28" spans="1:27" x14ac:dyDescent="0.25">
      <c r="A28" s="221"/>
      <c r="B28" s="221"/>
      <c r="C28" s="221"/>
      <c r="D28" s="221"/>
      <c r="E28" s="221"/>
      <c r="F28" s="221"/>
      <c r="G28" s="221"/>
      <c r="H28" s="221"/>
      <c r="I28" s="221"/>
      <c r="J28" s="221"/>
      <c r="K28" s="221"/>
      <c r="L28" s="221"/>
      <c r="M28" s="221"/>
      <c r="N28" s="221"/>
      <c r="O28" s="221"/>
      <c r="P28" s="221"/>
      <c r="Q28" s="221"/>
      <c r="R28" s="221"/>
      <c r="S28" s="221"/>
      <c r="T28" s="221"/>
      <c r="U28" s="221"/>
      <c r="V28" s="221"/>
      <c r="W28" s="221"/>
      <c r="X28" s="221"/>
      <c r="Y28" s="221"/>
      <c r="Z28" s="221"/>
      <c r="AA28" s="221"/>
    </row>
    <row r="29" spans="1:27" x14ac:dyDescent="0.25">
      <c r="A29" s="221"/>
      <c r="B29" s="221"/>
      <c r="C29" s="221"/>
      <c r="D29" s="221"/>
      <c r="E29" s="221"/>
      <c r="F29" s="221"/>
      <c r="G29" s="221"/>
      <c r="H29" s="221"/>
      <c r="I29" s="221"/>
      <c r="J29" s="221"/>
      <c r="K29" s="221"/>
      <c r="L29" s="221"/>
      <c r="M29" s="221"/>
      <c r="N29" s="221"/>
      <c r="O29" s="221"/>
      <c r="P29" s="221"/>
      <c r="Q29" s="221"/>
      <c r="R29" s="221"/>
      <c r="S29" s="221"/>
      <c r="T29" s="221"/>
      <c r="U29" s="221"/>
      <c r="V29" s="221"/>
      <c r="W29" s="221"/>
      <c r="X29" s="221"/>
      <c r="Y29" s="221"/>
      <c r="Z29" s="221"/>
      <c r="AA29" s="221"/>
    </row>
    <row r="30" spans="1:27" x14ac:dyDescent="0.25">
      <c r="A30" s="221"/>
      <c r="B30" s="221"/>
      <c r="C30" s="221"/>
      <c r="D30" s="221"/>
      <c r="E30" s="221"/>
      <c r="F30" s="387"/>
      <c r="G30" s="221"/>
      <c r="H30" s="221"/>
      <c r="I30" s="221"/>
      <c r="J30" s="221"/>
      <c r="K30" s="221"/>
      <c r="L30" s="221"/>
      <c r="M30" s="221"/>
      <c r="N30" s="221"/>
      <c r="O30" s="221"/>
      <c r="P30" s="221"/>
      <c r="Q30" s="221"/>
      <c r="R30" s="221"/>
      <c r="S30" s="221"/>
      <c r="T30" s="221"/>
      <c r="U30" s="221"/>
      <c r="V30" s="221"/>
      <c r="W30" s="221"/>
      <c r="X30" s="221"/>
      <c r="Y30" s="221"/>
      <c r="Z30" s="221"/>
      <c r="AA30" s="221"/>
    </row>
    <row r="31" spans="1:27" x14ac:dyDescent="0.25">
      <c r="A31" s="221"/>
      <c r="B31" s="221"/>
      <c r="C31" s="221"/>
      <c r="D31" s="221"/>
      <c r="E31" s="221"/>
      <c r="F31" s="387"/>
      <c r="G31" s="221"/>
      <c r="H31" s="221"/>
      <c r="I31" s="221"/>
      <c r="J31" s="221"/>
      <c r="K31" s="221"/>
      <c r="L31" s="221"/>
      <c r="M31" s="221"/>
      <c r="N31" s="221"/>
      <c r="O31" s="221"/>
      <c r="P31" s="221"/>
      <c r="Q31" s="221"/>
      <c r="R31" s="221"/>
      <c r="S31" s="221"/>
      <c r="T31" s="221"/>
      <c r="U31" s="221"/>
      <c r="V31" s="221"/>
      <c r="W31" s="221"/>
      <c r="X31" s="221"/>
      <c r="Y31" s="221"/>
      <c r="Z31" s="221"/>
      <c r="AA31" s="221"/>
    </row>
    <row r="32" spans="1:27" x14ac:dyDescent="0.25">
      <c r="A32" s="221"/>
      <c r="B32" s="221"/>
      <c r="C32" s="221"/>
      <c r="D32" s="221"/>
      <c r="E32" s="221"/>
      <c r="F32" s="221"/>
      <c r="G32" s="221"/>
      <c r="H32" s="221"/>
      <c r="I32" s="221"/>
      <c r="J32" s="221"/>
      <c r="K32" s="221"/>
      <c r="L32" s="221"/>
      <c r="M32" s="221"/>
      <c r="N32" s="221"/>
      <c r="O32" s="221"/>
      <c r="P32" s="221"/>
      <c r="Q32" s="221"/>
      <c r="R32" s="221"/>
      <c r="S32" s="221"/>
      <c r="T32" s="221"/>
      <c r="U32" s="221"/>
      <c r="V32" s="221"/>
      <c r="W32" s="221"/>
      <c r="X32" s="221"/>
      <c r="Y32" s="221"/>
      <c r="Z32" s="221"/>
      <c r="AA32" s="221"/>
    </row>
    <row r="33" spans="1:27" x14ac:dyDescent="0.25">
      <c r="A33" s="221"/>
      <c r="B33" s="221"/>
      <c r="C33" s="221"/>
      <c r="D33" s="221"/>
      <c r="E33" s="221"/>
      <c r="F33" s="221"/>
      <c r="G33" s="221"/>
      <c r="H33" s="221"/>
      <c r="I33" s="221"/>
      <c r="J33" s="221"/>
      <c r="K33" s="221"/>
      <c r="L33" s="221"/>
      <c r="M33" s="221"/>
      <c r="N33" s="221"/>
      <c r="O33" s="221"/>
      <c r="P33" s="221"/>
      <c r="Q33" s="221"/>
      <c r="R33" s="221"/>
      <c r="S33" s="221"/>
      <c r="T33" s="221"/>
      <c r="U33" s="221"/>
      <c r="V33" s="221"/>
      <c r="W33" s="221"/>
      <c r="X33" s="221"/>
      <c r="Y33" s="221"/>
      <c r="Z33" s="221"/>
      <c r="AA33" s="221"/>
    </row>
    <row r="34" spans="1:27" x14ac:dyDescent="0.25">
      <c r="A34" s="221"/>
      <c r="B34" s="221"/>
      <c r="C34" s="221"/>
      <c r="D34" s="221"/>
      <c r="E34" s="221"/>
      <c r="F34" s="221"/>
      <c r="G34" s="221"/>
      <c r="H34" s="221"/>
      <c r="I34" s="221"/>
      <c r="J34" s="221"/>
      <c r="K34" s="221"/>
      <c r="L34" s="221"/>
      <c r="M34" s="221"/>
      <c r="N34" s="221"/>
      <c r="O34" s="221"/>
      <c r="P34" s="221"/>
      <c r="Q34" s="221"/>
      <c r="R34" s="221"/>
      <c r="S34" s="221"/>
      <c r="T34" s="221"/>
      <c r="U34" s="221"/>
      <c r="V34" s="221"/>
      <c r="W34" s="221"/>
      <c r="X34" s="221"/>
      <c r="Y34" s="221"/>
      <c r="Z34" s="221"/>
      <c r="AA34" s="221"/>
    </row>
    <row r="35" spans="1:27" x14ac:dyDescent="0.25">
      <c r="A35" s="221"/>
      <c r="B35" s="221"/>
      <c r="C35" s="221"/>
      <c r="D35" s="221"/>
      <c r="E35" s="221"/>
      <c r="F35" s="221"/>
      <c r="G35" s="221"/>
      <c r="H35" s="221"/>
      <c r="I35" s="221"/>
      <c r="J35" s="221"/>
      <c r="K35" s="221"/>
      <c r="L35" s="221"/>
      <c r="M35" s="221"/>
      <c r="N35" s="221"/>
      <c r="O35" s="221"/>
      <c r="P35" s="221"/>
      <c r="Q35" s="221"/>
      <c r="R35" s="221"/>
      <c r="S35" s="221"/>
      <c r="T35" s="221"/>
      <c r="U35" s="221"/>
      <c r="V35" s="221"/>
      <c r="W35" s="221"/>
      <c r="X35" s="221"/>
      <c r="Y35" s="221"/>
      <c r="Z35" s="221"/>
      <c r="AA35" s="221"/>
    </row>
    <row r="36" spans="1:27" x14ac:dyDescent="0.25">
      <c r="A36" s="221"/>
      <c r="B36" s="221"/>
      <c r="C36" s="221"/>
      <c r="D36" s="221"/>
      <c r="E36" s="221"/>
      <c r="F36" s="221"/>
      <c r="G36" s="221"/>
      <c r="H36" s="221"/>
      <c r="I36" s="221"/>
      <c r="J36" s="221"/>
      <c r="K36" s="221"/>
      <c r="L36" s="221"/>
      <c r="M36" s="221"/>
      <c r="N36" s="221"/>
      <c r="O36" s="221"/>
      <c r="P36" s="221"/>
      <c r="Q36" s="221"/>
      <c r="R36" s="221"/>
      <c r="S36" s="221"/>
      <c r="T36" s="221"/>
      <c r="U36" s="221"/>
      <c r="V36" s="221"/>
      <c r="W36" s="221"/>
      <c r="X36" s="221"/>
      <c r="Y36" s="221"/>
      <c r="Z36" s="221"/>
      <c r="AA36" s="221"/>
    </row>
    <row r="37" spans="1:27" x14ac:dyDescent="0.25">
      <c r="A37" s="221"/>
      <c r="B37" s="221"/>
      <c r="C37" s="221"/>
      <c r="D37" s="221"/>
      <c r="E37" s="221"/>
      <c r="F37" s="221"/>
      <c r="G37" s="221"/>
      <c r="H37" s="221"/>
      <c r="I37" s="221"/>
      <c r="J37" s="221"/>
      <c r="K37" s="221"/>
      <c r="L37" s="221"/>
      <c r="M37" s="221"/>
      <c r="N37" s="221"/>
      <c r="O37" s="221"/>
      <c r="P37" s="221"/>
      <c r="Q37" s="221"/>
      <c r="R37" s="221"/>
      <c r="S37" s="221"/>
      <c r="T37" s="221"/>
      <c r="U37" s="221"/>
      <c r="V37" s="221"/>
      <c r="W37" s="221"/>
      <c r="X37" s="221"/>
      <c r="Y37" s="221"/>
      <c r="Z37" s="221"/>
      <c r="AA37" s="221"/>
    </row>
    <row r="38" spans="1:27" x14ac:dyDescent="0.25">
      <c r="A38" s="221"/>
      <c r="B38" s="221"/>
      <c r="C38" s="221"/>
      <c r="D38" s="221"/>
      <c r="E38" s="221"/>
      <c r="F38" s="221"/>
      <c r="G38" s="221"/>
      <c r="H38" s="221"/>
      <c r="I38" s="221"/>
      <c r="J38" s="221"/>
      <c r="K38" s="221"/>
      <c r="L38" s="221"/>
      <c r="M38" s="221"/>
      <c r="N38" s="221"/>
      <c r="O38" s="221"/>
      <c r="P38" s="221"/>
      <c r="Q38" s="221"/>
      <c r="R38" s="221"/>
      <c r="S38" s="221"/>
      <c r="T38" s="221"/>
      <c r="U38" s="221"/>
      <c r="V38" s="221"/>
      <c r="W38" s="221"/>
      <c r="X38" s="221"/>
      <c r="Y38" s="221"/>
      <c r="Z38" s="221"/>
      <c r="AA38" s="221"/>
    </row>
    <row r="39" spans="1:27" x14ac:dyDescent="0.25">
      <c r="A39" s="221"/>
      <c r="B39" s="221"/>
      <c r="C39" s="221"/>
      <c r="D39" s="221"/>
      <c r="E39" s="221"/>
      <c r="F39" s="221"/>
      <c r="G39" s="221"/>
      <c r="H39" s="221"/>
      <c r="I39" s="221"/>
      <c r="J39" s="221"/>
      <c r="K39" s="221"/>
      <c r="L39" s="221"/>
      <c r="M39" s="221"/>
      <c r="N39" s="221"/>
      <c r="O39" s="221"/>
      <c r="P39" s="221"/>
      <c r="Q39" s="221"/>
      <c r="R39" s="221"/>
      <c r="S39" s="221"/>
      <c r="T39" s="221"/>
      <c r="U39" s="221"/>
      <c r="V39" s="221"/>
      <c r="W39" s="221"/>
      <c r="X39" s="221"/>
      <c r="Y39" s="221"/>
      <c r="Z39" s="221"/>
      <c r="AA39" s="221"/>
    </row>
    <row r="40" spans="1:27" x14ac:dyDescent="0.25">
      <c r="A40" s="221"/>
      <c r="B40" s="221"/>
      <c r="C40" s="221"/>
      <c r="D40" s="221"/>
      <c r="E40" s="221"/>
      <c r="F40" s="221"/>
      <c r="G40" s="221"/>
      <c r="H40" s="221"/>
      <c r="I40" s="221"/>
      <c r="J40" s="221"/>
      <c r="K40" s="221"/>
      <c r="L40" s="221"/>
      <c r="M40" s="221"/>
      <c r="N40" s="221"/>
      <c r="O40" s="221"/>
      <c r="P40" s="221"/>
      <c r="Q40" s="221"/>
      <c r="R40" s="221"/>
      <c r="S40" s="221"/>
      <c r="T40" s="221"/>
      <c r="U40" s="221"/>
      <c r="V40" s="221"/>
      <c r="W40" s="221"/>
      <c r="X40" s="221"/>
      <c r="Y40" s="221"/>
      <c r="Z40" s="221"/>
      <c r="AA40" s="221"/>
    </row>
    <row r="41" spans="1:27" ht="18.75" customHeight="1" x14ac:dyDescent="0.25">
      <c r="A41" s="221"/>
      <c r="B41" s="221"/>
      <c r="C41" s="221"/>
      <c r="D41" s="221"/>
      <c r="E41" s="221"/>
      <c r="F41" s="394"/>
      <c r="G41" s="221"/>
      <c r="H41" s="221"/>
      <c r="I41" s="221"/>
      <c r="J41" s="221"/>
      <c r="K41" s="221"/>
      <c r="L41" s="221"/>
      <c r="M41" s="221"/>
      <c r="N41" s="221"/>
      <c r="O41" s="221"/>
      <c r="P41" s="221"/>
      <c r="Q41" s="221"/>
      <c r="R41" s="221"/>
      <c r="S41" s="221"/>
      <c r="T41" s="221"/>
      <c r="U41" s="221"/>
      <c r="V41" s="221"/>
      <c r="W41" s="221"/>
      <c r="X41" s="221"/>
      <c r="Y41" s="221"/>
      <c r="Z41" s="221"/>
      <c r="AA41" s="221"/>
    </row>
    <row r="42" spans="1:27" x14ac:dyDescent="0.25">
      <c r="A42" s="221"/>
      <c r="B42" s="221"/>
      <c r="C42" s="221"/>
      <c r="D42" s="221"/>
      <c r="E42" s="221"/>
      <c r="F42" s="394"/>
      <c r="G42" s="221"/>
      <c r="H42" s="221"/>
      <c r="I42" s="221"/>
      <c r="J42" s="221"/>
      <c r="K42" s="221"/>
      <c r="L42" s="221"/>
      <c r="M42" s="221"/>
      <c r="N42" s="221"/>
      <c r="O42" s="221"/>
      <c r="P42" s="221"/>
      <c r="Q42" s="221"/>
      <c r="R42" s="221"/>
      <c r="S42" s="221"/>
      <c r="T42" s="221"/>
      <c r="U42" s="221"/>
      <c r="V42" s="221"/>
      <c r="W42" s="221"/>
      <c r="X42" s="221"/>
      <c r="Y42" s="221"/>
      <c r="Z42" s="221"/>
      <c r="AA42" s="221"/>
    </row>
    <row r="43" spans="1:27" x14ac:dyDescent="0.25">
      <c r="A43" s="221"/>
      <c r="B43" s="221"/>
      <c r="C43" s="221"/>
      <c r="D43" s="221"/>
      <c r="E43" s="221"/>
      <c r="F43" s="221"/>
      <c r="G43" s="221"/>
      <c r="H43" s="221"/>
      <c r="I43" s="221"/>
      <c r="J43" s="221"/>
      <c r="K43" s="221"/>
      <c r="L43" s="221"/>
      <c r="M43" s="221"/>
      <c r="N43" s="221"/>
      <c r="O43" s="221"/>
      <c r="P43" s="221"/>
      <c r="Q43" s="221"/>
      <c r="R43" s="221"/>
      <c r="S43" s="221"/>
      <c r="T43" s="221"/>
      <c r="U43" s="221"/>
      <c r="V43" s="221"/>
      <c r="W43" s="221"/>
      <c r="X43" s="221"/>
      <c r="Y43" s="221"/>
      <c r="Z43" s="221"/>
      <c r="AA43" s="221"/>
    </row>
    <row r="44" spans="1:27" x14ac:dyDescent="0.25">
      <c r="A44" s="221"/>
      <c r="B44" s="221"/>
      <c r="C44" s="221"/>
      <c r="D44" s="221"/>
      <c r="E44" s="221"/>
      <c r="F44" s="221"/>
      <c r="G44" s="221"/>
      <c r="H44" s="221"/>
      <c r="I44" s="221"/>
      <c r="J44" s="221"/>
      <c r="K44" s="221"/>
      <c r="L44" s="221"/>
      <c r="M44" s="221"/>
      <c r="N44" s="221"/>
      <c r="O44" s="221"/>
      <c r="P44" s="221"/>
      <c r="Q44" s="221"/>
      <c r="R44" s="221"/>
      <c r="S44" s="221"/>
      <c r="T44" s="221"/>
      <c r="U44" s="221"/>
      <c r="V44" s="221"/>
      <c r="W44" s="221"/>
      <c r="X44" s="221"/>
      <c r="Y44" s="221"/>
      <c r="Z44" s="221"/>
      <c r="AA44" s="221"/>
    </row>
    <row r="45" spans="1:27" x14ac:dyDescent="0.25">
      <c r="A45" s="221"/>
      <c r="B45" s="221"/>
      <c r="C45" s="221"/>
      <c r="D45" s="221"/>
      <c r="E45" s="221"/>
      <c r="F45" s="221"/>
      <c r="G45" s="221"/>
      <c r="H45" s="221"/>
      <c r="I45" s="221"/>
      <c r="J45" s="221"/>
      <c r="K45" s="221"/>
      <c r="L45" s="221"/>
      <c r="M45" s="221"/>
      <c r="N45" s="221"/>
      <c r="O45" s="221"/>
      <c r="P45" s="221"/>
      <c r="Q45" s="221"/>
      <c r="R45" s="221"/>
      <c r="S45" s="221"/>
      <c r="T45" s="221"/>
      <c r="U45" s="221"/>
      <c r="V45" s="221"/>
      <c r="W45" s="221"/>
      <c r="X45" s="221"/>
      <c r="Y45" s="221"/>
      <c r="Z45" s="221"/>
      <c r="AA45" s="221"/>
    </row>
    <row r="46" spans="1:27" x14ac:dyDescent="0.25">
      <c r="A46" s="221"/>
      <c r="B46" s="221"/>
      <c r="C46" s="221"/>
      <c r="D46" s="221"/>
      <c r="E46" s="221"/>
      <c r="F46" s="221"/>
      <c r="G46" s="221"/>
      <c r="H46" s="221"/>
      <c r="I46" s="221"/>
      <c r="J46" s="221"/>
      <c r="K46" s="221"/>
      <c r="L46" s="221"/>
      <c r="M46" s="221"/>
      <c r="N46" s="221"/>
      <c r="O46" s="221"/>
      <c r="P46" s="221"/>
      <c r="Q46" s="221"/>
      <c r="R46" s="221"/>
      <c r="S46" s="221"/>
      <c r="T46" s="221"/>
      <c r="U46" s="221"/>
      <c r="V46" s="221"/>
      <c r="W46" s="221"/>
      <c r="X46" s="221"/>
      <c r="Y46" s="221"/>
      <c r="Z46" s="221"/>
      <c r="AA46" s="221"/>
    </row>
    <row r="47" spans="1:27" x14ac:dyDescent="0.25">
      <c r="A47" s="221"/>
      <c r="B47" s="221"/>
      <c r="C47" s="221"/>
      <c r="D47" s="221"/>
      <c r="E47" s="221"/>
      <c r="F47" s="221"/>
      <c r="G47" s="221"/>
      <c r="H47" s="221"/>
      <c r="I47" s="221"/>
      <c r="J47" s="221"/>
      <c r="K47" s="221"/>
      <c r="L47" s="221"/>
      <c r="M47" s="221"/>
      <c r="N47" s="221"/>
      <c r="O47" s="221"/>
      <c r="P47" s="221"/>
      <c r="Q47" s="221"/>
      <c r="R47" s="221"/>
      <c r="S47" s="221"/>
      <c r="T47" s="221"/>
      <c r="U47" s="221"/>
      <c r="V47" s="221"/>
      <c r="W47" s="221"/>
      <c r="X47" s="221"/>
      <c r="Y47" s="221"/>
      <c r="Z47" s="221"/>
      <c r="AA47" s="221"/>
    </row>
    <row r="48" spans="1:27" x14ac:dyDescent="0.25">
      <c r="A48" s="221"/>
      <c r="B48" s="221"/>
      <c r="C48" s="221"/>
      <c r="D48" s="221"/>
      <c r="E48" s="221"/>
      <c r="F48" s="221"/>
      <c r="G48" s="221"/>
      <c r="H48" s="221"/>
      <c r="I48" s="221"/>
      <c r="J48" s="221"/>
      <c r="K48" s="221"/>
      <c r="L48" s="221"/>
      <c r="M48" s="221"/>
      <c r="N48" s="221"/>
      <c r="O48" s="221"/>
      <c r="P48" s="221"/>
      <c r="Q48" s="221"/>
      <c r="R48" s="221"/>
      <c r="S48" s="221"/>
      <c r="T48" s="221"/>
      <c r="U48" s="221"/>
      <c r="V48" s="221"/>
      <c r="W48" s="221"/>
      <c r="X48" s="221"/>
      <c r="Y48" s="221"/>
      <c r="Z48" s="221"/>
      <c r="AA48" s="221"/>
    </row>
    <row r="49" spans="1:27" x14ac:dyDescent="0.25">
      <c r="A49" s="221"/>
      <c r="B49" s="221"/>
      <c r="C49" s="221"/>
      <c r="D49" s="221"/>
      <c r="E49" s="221"/>
      <c r="F49" s="221"/>
      <c r="G49" s="221"/>
      <c r="H49" s="221"/>
      <c r="I49" s="221"/>
      <c r="J49" s="221"/>
      <c r="K49" s="221"/>
      <c r="L49" s="221"/>
      <c r="M49" s="221"/>
      <c r="N49" s="221"/>
      <c r="O49" s="221"/>
      <c r="P49" s="221"/>
      <c r="Q49" s="221"/>
      <c r="R49" s="221"/>
      <c r="S49" s="221"/>
      <c r="T49" s="221"/>
      <c r="U49" s="221"/>
      <c r="V49" s="221"/>
      <c r="W49" s="221"/>
      <c r="X49" s="221"/>
      <c r="Y49" s="221"/>
      <c r="Z49" s="221"/>
      <c r="AA49" s="221"/>
    </row>
    <row r="50" spans="1:27" x14ac:dyDescent="0.25">
      <c r="A50" s="221"/>
      <c r="B50" s="221"/>
      <c r="C50" s="221"/>
      <c r="D50" s="221"/>
      <c r="E50" s="221"/>
      <c r="F50" s="221"/>
      <c r="G50" s="221"/>
      <c r="H50" s="221"/>
      <c r="I50" s="221"/>
      <c r="J50" s="221"/>
      <c r="K50" s="221"/>
      <c r="L50" s="221"/>
      <c r="M50" s="221"/>
      <c r="N50" s="221"/>
      <c r="O50" s="221"/>
      <c r="P50" s="221"/>
      <c r="Q50" s="221"/>
      <c r="R50" s="221"/>
      <c r="S50" s="221"/>
      <c r="T50" s="221"/>
      <c r="U50" s="221"/>
      <c r="V50" s="221"/>
      <c r="W50" s="221"/>
      <c r="X50" s="221"/>
      <c r="Y50" s="221"/>
      <c r="Z50" s="221"/>
      <c r="AA50" s="221"/>
    </row>
    <row r="51" spans="1:27" x14ac:dyDescent="0.25">
      <c r="A51" s="221"/>
      <c r="B51" s="221"/>
      <c r="C51" s="221"/>
      <c r="D51" s="221"/>
      <c r="E51" s="221"/>
      <c r="F51" s="221"/>
      <c r="G51" s="221"/>
      <c r="H51" s="221"/>
      <c r="I51" s="221"/>
      <c r="J51" s="221"/>
      <c r="K51" s="221"/>
      <c r="L51" s="221"/>
      <c r="M51" s="221"/>
      <c r="N51" s="221"/>
      <c r="O51" s="221"/>
      <c r="P51" s="221"/>
      <c r="Q51" s="221"/>
      <c r="R51" s="221"/>
      <c r="S51" s="221"/>
      <c r="T51" s="221"/>
      <c r="U51" s="221"/>
      <c r="V51" s="221"/>
      <c r="W51" s="221"/>
      <c r="X51" s="221"/>
      <c r="Y51" s="221"/>
      <c r="Z51" s="221"/>
      <c r="AA51" s="221"/>
    </row>
    <row r="52" spans="1:27" x14ac:dyDescent="0.25">
      <c r="A52" s="221"/>
      <c r="B52" s="221"/>
      <c r="C52" s="221"/>
      <c r="D52" s="221"/>
      <c r="E52" s="221"/>
      <c r="F52" s="221"/>
      <c r="G52" s="221"/>
      <c r="H52" s="221"/>
      <c r="I52" s="221"/>
      <c r="J52" s="221"/>
      <c r="K52" s="221"/>
      <c r="L52" s="221"/>
      <c r="M52" s="221"/>
      <c r="N52" s="221"/>
      <c r="O52" s="221"/>
      <c r="P52" s="221"/>
      <c r="Q52" s="221"/>
      <c r="R52" s="221"/>
      <c r="S52" s="221"/>
      <c r="T52" s="221"/>
      <c r="U52" s="221"/>
      <c r="V52" s="221"/>
      <c r="W52" s="221"/>
      <c r="X52" s="221"/>
      <c r="Y52" s="221"/>
      <c r="Z52" s="221"/>
      <c r="AA52" s="221"/>
    </row>
    <row r="53" spans="1:27" x14ac:dyDescent="0.25">
      <c r="A53" s="221"/>
      <c r="B53" s="221"/>
      <c r="C53" s="221"/>
      <c r="D53" s="221"/>
      <c r="E53" s="221"/>
      <c r="F53" s="221"/>
      <c r="G53" s="221"/>
      <c r="H53" s="221"/>
      <c r="I53" s="221"/>
      <c r="J53" s="221"/>
      <c r="K53" s="221"/>
      <c r="L53" s="221"/>
      <c r="M53" s="221"/>
      <c r="N53" s="221"/>
      <c r="O53" s="221"/>
      <c r="P53" s="221"/>
      <c r="Q53" s="221"/>
      <c r="R53" s="221"/>
      <c r="S53" s="221"/>
      <c r="T53" s="221"/>
      <c r="U53" s="221"/>
      <c r="V53" s="221"/>
      <c r="W53" s="221"/>
      <c r="X53" s="221"/>
      <c r="Y53" s="221"/>
      <c r="Z53" s="221"/>
      <c r="AA53" s="221"/>
    </row>
    <row r="54" spans="1:27" x14ac:dyDescent="0.25">
      <c r="A54" s="221"/>
      <c r="B54" s="221"/>
      <c r="C54" s="221"/>
      <c r="D54" s="221"/>
      <c r="E54" s="221"/>
      <c r="F54" s="221"/>
      <c r="G54" s="221"/>
      <c r="H54" s="221"/>
      <c r="I54" s="221"/>
      <c r="J54" s="221"/>
      <c r="K54" s="221"/>
      <c r="L54" s="221"/>
      <c r="M54" s="221"/>
      <c r="N54" s="221"/>
      <c r="O54" s="221"/>
      <c r="P54" s="221"/>
      <c r="Q54" s="221"/>
      <c r="R54" s="221"/>
      <c r="S54" s="221"/>
      <c r="T54" s="221"/>
      <c r="U54" s="221"/>
      <c r="V54" s="221"/>
      <c r="W54" s="221"/>
      <c r="X54" s="221"/>
      <c r="Y54" s="221"/>
      <c r="Z54" s="221"/>
      <c r="AA54" s="221"/>
    </row>
    <row r="55" spans="1:27" x14ac:dyDescent="0.25">
      <c r="A55" s="221"/>
      <c r="B55" s="221"/>
      <c r="C55" s="221"/>
      <c r="D55" s="221"/>
      <c r="E55" s="221"/>
      <c r="F55" s="221"/>
      <c r="G55" s="221"/>
      <c r="H55" s="221"/>
      <c r="I55" s="221"/>
      <c r="J55" s="221"/>
      <c r="K55" s="221"/>
      <c r="L55" s="221"/>
      <c r="M55" s="221"/>
      <c r="N55" s="221"/>
      <c r="O55" s="221"/>
      <c r="P55" s="221"/>
      <c r="Q55" s="221"/>
      <c r="R55" s="221"/>
      <c r="S55" s="221"/>
      <c r="T55" s="221"/>
      <c r="U55" s="221"/>
      <c r="V55" s="221"/>
      <c r="W55" s="221"/>
      <c r="X55" s="221"/>
      <c r="Y55" s="221"/>
      <c r="Z55" s="221"/>
      <c r="AA55" s="221"/>
    </row>
    <row r="56" spans="1:27" x14ac:dyDescent="0.25">
      <c r="A56" s="221"/>
      <c r="B56" s="221"/>
      <c r="C56" s="221"/>
      <c r="D56" s="221"/>
      <c r="E56" s="221"/>
      <c r="F56" s="221"/>
      <c r="G56" s="221"/>
      <c r="H56" s="221"/>
      <c r="I56" s="221"/>
      <c r="J56" s="221"/>
      <c r="K56" s="221"/>
      <c r="L56" s="221"/>
      <c r="M56" s="221"/>
      <c r="N56" s="221"/>
      <c r="O56" s="221"/>
      <c r="P56" s="221"/>
      <c r="Q56" s="221"/>
      <c r="R56" s="221"/>
      <c r="S56" s="221"/>
      <c r="T56" s="221"/>
      <c r="U56" s="221"/>
      <c r="V56" s="221"/>
      <c r="W56" s="221"/>
      <c r="X56" s="221"/>
      <c r="Y56" s="221"/>
      <c r="Z56" s="221"/>
      <c r="AA56" s="221"/>
    </row>
    <row r="57" spans="1:27" x14ac:dyDescent="0.25">
      <c r="A57" s="221"/>
      <c r="B57" s="221"/>
      <c r="C57" s="221"/>
      <c r="D57" s="221"/>
      <c r="E57" s="221"/>
      <c r="F57" s="221"/>
      <c r="G57" s="221"/>
      <c r="H57" s="221"/>
      <c r="I57" s="221"/>
      <c r="J57" s="221"/>
      <c r="K57" s="221"/>
      <c r="L57" s="221"/>
      <c r="M57" s="221"/>
      <c r="N57" s="221"/>
      <c r="O57" s="221"/>
      <c r="P57" s="221"/>
      <c r="Q57" s="221"/>
      <c r="R57" s="221"/>
      <c r="S57" s="221"/>
      <c r="T57" s="221"/>
      <c r="U57" s="221"/>
      <c r="V57" s="221"/>
      <c r="W57" s="221"/>
      <c r="X57" s="221"/>
      <c r="Y57" s="221"/>
      <c r="Z57" s="221"/>
      <c r="AA57" s="221"/>
    </row>
    <row r="58" spans="1:27" x14ac:dyDescent="0.25">
      <c r="A58" s="221"/>
      <c r="B58" s="221"/>
      <c r="C58" s="221"/>
      <c r="D58" s="221"/>
      <c r="E58" s="221"/>
      <c r="F58" s="221"/>
      <c r="G58" s="221"/>
      <c r="H58" s="221"/>
      <c r="I58" s="221"/>
      <c r="J58" s="221"/>
      <c r="K58" s="221"/>
      <c r="L58" s="221"/>
      <c r="M58" s="221"/>
      <c r="N58" s="221"/>
      <c r="O58" s="221"/>
      <c r="P58" s="221"/>
      <c r="Q58" s="221"/>
      <c r="R58" s="221"/>
      <c r="S58" s="221"/>
      <c r="T58" s="221"/>
      <c r="U58" s="221"/>
      <c r="V58" s="221"/>
      <c r="W58" s="221"/>
      <c r="X58" s="221"/>
      <c r="Y58" s="221"/>
      <c r="Z58" s="221"/>
      <c r="AA58" s="221"/>
    </row>
    <row r="59" spans="1:27" x14ac:dyDescent="0.25">
      <c r="A59" s="221"/>
      <c r="B59" s="221"/>
      <c r="C59" s="221"/>
      <c r="D59" s="221"/>
      <c r="E59" s="221"/>
      <c r="F59" s="221"/>
      <c r="G59" s="221"/>
      <c r="H59" s="221"/>
      <c r="I59" s="221"/>
      <c r="J59" s="221"/>
      <c r="K59" s="221"/>
      <c r="L59" s="221"/>
      <c r="M59" s="221"/>
      <c r="N59" s="221"/>
      <c r="O59" s="221"/>
      <c r="P59" s="221"/>
      <c r="Q59" s="221"/>
      <c r="R59" s="221"/>
      <c r="S59" s="221"/>
      <c r="T59" s="221"/>
      <c r="U59" s="221"/>
      <c r="V59" s="221"/>
      <c r="W59" s="221"/>
      <c r="X59" s="221"/>
      <c r="Y59" s="221"/>
      <c r="Z59" s="221"/>
      <c r="AA59" s="221"/>
    </row>
    <row r="60" spans="1:27" x14ac:dyDescent="0.25">
      <c r="A60" s="221"/>
      <c r="B60" s="221"/>
      <c r="C60" s="221"/>
      <c r="D60" s="221"/>
      <c r="E60" s="221"/>
      <c r="F60" s="221"/>
      <c r="G60" s="221"/>
      <c r="H60" s="221"/>
      <c r="I60" s="221"/>
      <c r="J60" s="221"/>
      <c r="K60" s="221"/>
      <c r="L60" s="221"/>
      <c r="M60" s="221"/>
      <c r="N60" s="221"/>
      <c r="O60" s="221"/>
      <c r="P60" s="221"/>
      <c r="Q60" s="221"/>
      <c r="R60" s="221"/>
      <c r="S60" s="221"/>
      <c r="T60" s="221"/>
      <c r="U60" s="221"/>
      <c r="V60" s="221"/>
      <c r="W60" s="221"/>
      <c r="X60" s="221"/>
      <c r="Y60" s="221"/>
      <c r="Z60" s="221"/>
      <c r="AA60" s="221"/>
    </row>
    <row r="61" spans="1:27" x14ac:dyDescent="0.25">
      <c r="A61" s="221"/>
      <c r="B61" s="221"/>
      <c r="C61" s="221"/>
      <c r="D61" s="221"/>
      <c r="E61" s="221"/>
      <c r="F61" s="221"/>
      <c r="G61" s="221"/>
      <c r="H61" s="221"/>
      <c r="I61" s="221"/>
      <c r="J61" s="221"/>
      <c r="K61" s="221"/>
      <c r="L61" s="221"/>
      <c r="M61" s="221"/>
      <c r="N61" s="221"/>
      <c r="O61" s="221"/>
      <c r="P61" s="221"/>
      <c r="Q61" s="221"/>
      <c r="R61" s="221"/>
      <c r="S61" s="221"/>
      <c r="T61" s="221"/>
      <c r="U61" s="221"/>
      <c r="V61" s="221"/>
      <c r="W61" s="221"/>
      <c r="X61" s="221"/>
      <c r="Y61" s="221"/>
      <c r="Z61" s="221"/>
      <c r="AA61" s="221"/>
    </row>
    <row r="62" spans="1:27" x14ac:dyDescent="0.25">
      <c r="A62" s="221"/>
      <c r="B62" s="221"/>
      <c r="C62" s="221"/>
      <c r="D62" s="221"/>
      <c r="E62" s="221"/>
      <c r="F62" s="221"/>
      <c r="G62" s="221"/>
      <c r="H62" s="221"/>
      <c r="I62" s="221"/>
      <c r="J62" s="221"/>
      <c r="K62" s="221"/>
      <c r="L62" s="221"/>
      <c r="M62" s="221"/>
      <c r="N62" s="221"/>
      <c r="O62" s="221"/>
      <c r="P62" s="221"/>
      <c r="Q62" s="221"/>
      <c r="R62" s="221"/>
      <c r="S62" s="221"/>
      <c r="T62" s="221"/>
      <c r="U62" s="221"/>
      <c r="V62" s="221"/>
      <c r="W62" s="221"/>
      <c r="X62" s="221"/>
      <c r="Y62" s="221"/>
      <c r="Z62" s="221"/>
      <c r="AA62" s="221"/>
    </row>
    <row r="63" spans="1:27" x14ac:dyDescent="0.25">
      <c r="A63" s="221"/>
      <c r="B63" s="221"/>
      <c r="C63" s="221"/>
      <c r="D63" s="221"/>
      <c r="E63" s="221"/>
      <c r="F63" s="221"/>
      <c r="G63" s="221"/>
      <c r="H63" s="221"/>
      <c r="I63" s="221"/>
      <c r="J63" s="221"/>
      <c r="K63" s="221"/>
      <c r="L63" s="221"/>
      <c r="M63" s="221"/>
      <c r="N63" s="221"/>
      <c r="O63" s="221"/>
      <c r="P63" s="221"/>
      <c r="Q63" s="221"/>
      <c r="R63" s="221"/>
      <c r="S63" s="221"/>
      <c r="T63" s="221"/>
      <c r="U63" s="221"/>
      <c r="V63" s="221"/>
      <c r="W63" s="221"/>
      <c r="X63" s="221"/>
      <c r="Y63" s="221"/>
      <c r="Z63" s="221"/>
      <c r="AA63" s="221"/>
    </row>
    <row r="64" spans="1:27" x14ac:dyDescent="0.25">
      <c r="A64" s="221"/>
      <c r="B64" s="221"/>
      <c r="C64" s="221"/>
      <c r="D64" s="221"/>
      <c r="E64" s="221"/>
      <c r="F64" s="221"/>
      <c r="G64" s="221"/>
      <c r="H64" s="221"/>
      <c r="I64" s="221"/>
      <c r="J64" s="221"/>
      <c r="K64" s="221"/>
      <c r="L64" s="221"/>
      <c r="M64" s="221"/>
      <c r="N64" s="221"/>
      <c r="O64" s="221"/>
      <c r="P64" s="221"/>
      <c r="Q64" s="221"/>
      <c r="R64" s="221"/>
      <c r="S64" s="221"/>
      <c r="T64" s="221"/>
      <c r="U64" s="221"/>
      <c r="V64" s="221"/>
      <c r="W64" s="221"/>
      <c r="X64" s="221"/>
      <c r="Y64" s="221"/>
      <c r="Z64" s="221"/>
      <c r="AA64" s="221"/>
    </row>
    <row r="65" spans="1:27" ht="17.5" x14ac:dyDescent="0.25">
      <c r="A65" s="221"/>
      <c r="B65" s="221"/>
      <c r="C65" s="4"/>
      <c r="D65" s="4"/>
      <c r="E65" s="221"/>
      <c r="F65" s="221"/>
      <c r="G65" s="221"/>
      <c r="H65" s="221"/>
      <c r="I65" s="221"/>
      <c r="J65" s="221"/>
      <c r="K65" s="221"/>
      <c r="L65" s="221"/>
      <c r="M65" s="221"/>
      <c r="N65" s="221"/>
      <c r="O65" s="221"/>
      <c r="P65" s="221"/>
      <c r="Q65" s="221"/>
      <c r="R65" s="221"/>
      <c r="S65" s="221"/>
      <c r="T65" s="221"/>
      <c r="U65" s="221"/>
      <c r="V65" s="221"/>
      <c r="W65" s="221"/>
      <c r="X65" s="221"/>
      <c r="Y65" s="221"/>
      <c r="Z65" s="221"/>
      <c r="AA65" s="221"/>
    </row>
    <row r="66" spans="1:27" ht="17.5" x14ac:dyDescent="0.25">
      <c r="A66" s="221"/>
      <c r="B66" s="221"/>
      <c r="C66" s="212"/>
      <c r="D66" s="212"/>
      <c r="E66" s="221"/>
      <c r="F66" s="221"/>
      <c r="G66" s="221"/>
      <c r="H66" s="221"/>
      <c r="I66" s="221"/>
      <c r="J66" s="221"/>
      <c r="K66" s="221"/>
      <c r="L66" s="221"/>
      <c r="M66" s="221"/>
      <c r="N66" s="221"/>
      <c r="O66" s="221"/>
      <c r="P66" s="221"/>
      <c r="Q66" s="221"/>
      <c r="R66" s="221"/>
      <c r="S66" s="221"/>
      <c r="T66" s="221"/>
      <c r="U66" s="221"/>
      <c r="V66" s="221"/>
      <c r="W66" s="221"/>
      <c r="X66" s="221"/>
      <c r="Y66" s="221"/>
      <c r="Z66" s="221"/>
      <c r="AA66" s="221"/>
    </row>
    <row r="67" spans="1:27" ht="17.5" x14ac:dyDescent="0.25">
      <c r="A67" s="221"/>
      <c r="B67" s="221"/>
      <c r="C67" s="212"/>
      <c r="D67" s="212"/>
      <c r="E67" s="221"/>
      <c r="F67" s="221"/>
      <c r="G67" s="221"/>
      <c r="H67" s="221"/>
      <c r="I67" s="221"/>
      <c r="J67" s="221"/>
      <c r="K67" s="221"/>
      <c r="L67" s="221"/>
      <c r="M67" s="221"/>
      <c r="N67" s="221"/>
      <c r="O67" s="221"/>
      <c r="P67" s="221"/>
      <c r="Q67" s="221"/>
      <c r="R67" s="221"/>
      <c r="S67" s="221"/>
      <c r="T67" s="221"/>
      <c r="U67" s="221"/>
      <c r="V67" s="221"/>
      <c r="W67" s="221"/>
      <c r="X67" s="221"/>
      <c r="Y67" s="221"/>
      <c r="Z67" s="221"/>
      <c r="AA67" s="221"/>
    </row>
    <row r="68" spans="1:27" x14ac:dyDescent="0.25">
      <c r="A68" s="221"/>
      <c r="B68" s="221"/>
      <c r="C68" s="221"/>
      <c r="D68" s="221"/>
      <c r="E68" s="221"/>
      <c r="F68" s="221"/>
      <c r="G68" s="221"/>
      <c r="H68" s="221"/>
      <c r="I68" s="221"/>
      <c r="J68" s="221"/>
      <c r="K68" s="221"/>
      <c r="L68" s="221"/>
      <c r="M68" s="221"/>
      <c r="N68" s="221"/>
      <c r="O68" s="221"/>
      <c r="P68" s="221"/>
      <c r="Q68" s="221"/>
      <c r="R68" s="221"/>
      <c r="S68" s="221"/>
      <c r="T68" s="221"/>
      <c r="U68" s="221"/>
      <c r="V68" s="221"/>
      <c r="W68" s="221"/>
      <c r="X68" s="221"/>
      <c r="Y68" s="221"/>
      <c r="Z68" s="221"/>
      <c r="AA68" s="221"/>
    </row>
    <row r="69" spans="1:27" ht="17.5" x14ac:dyDescent="0.25">
      <c r="A69" s="221"/>
      <c r="B69" s="221"/>
      <c r="C69" s="4"/>
      <c r="D69" s="4"/>
      <c r="E69" s="221"/>
      <c r="F69" s="221"/>
      <c r="G69" s="221"/>
      <c r="H69" s="221"/>
      <c r="I69" s="221"/>
      <c r="J69" s="221"/>
      <c r="K69" s="221"/>
      <c r="L69" s="221"/>
      <c r="M69" s="221"/>
      <c r="N69" s="221"/>
      <c r="O69" s="221"/>
      <c r="P69" s="221"/>
      <c r="Q69" s="221"/>
      <c r="R69" s="221"/>
      <c r="S69" s="221"/>
      <c r="T69" s="221"/>
      <c r="U69" s="221"/>
      <c r="V69" s="221"/>
      <c r="W69" s="221"/>
      <c r="X69" s="221"/>
      <c r="Y69" s="221"/>
      <c r="Z69" s="221"/>
      <c r="AA69" s="221"/>
    </row>
    <row r="70" spans="1:27" ht="17.5" x14ac:dyDescent="0.25">
      <c r="A70" s="221"/>
      <c r="B70" s="221"/>
      <c r="C70" s="221"/>
      <c r="D70" s="212"/>
      <c r="E70" s="234"/>
      <c r="F70" s="221"/>
      <c r="G70" s="221"/>
      <c r="H70" s="221"/>
      <c r="I70" s="221"/>
      <c r="J70" s="221"/>
      <c r="K70" s="221"/>
      <c r="L70" s="221"/>
      <c r="M70" s="221"/>
      <c r="N70" s="221"/>
      <c r="O70" s="221"/>
      <c r="P70" s="221"/>
      <c r="Q70" s="221"/>
      <c r="R70" s="221"/>
      <c r="S70" s="221"/>
      <c r="T70" s="221"/>
      <c r="U70" s="221"/>
      <c r="V70" s="221"/>
      <c r="W70" s="221"/>
      <c r="X70" s="221"/>
      <c r="Y70" s="221"/>
      <c r="Z70" s="221"/>
      <c r="AA70" s="221"/>
    </row>
    <row r="71" spans="1:27" x14ac:dyDescent="0.25">
      <c r="A71" s="221"/>
      <c r="B71" s="221"/>
      <c r="C71" s="221"/>
      <c r="D71" s="221"/>
      <c r="E71" s="221"/>
      <c r="F71" s="221"/>
      <c r="G71" s="221"/>
      <c r="H71" s="221"/>
      <c r="I71" s="221"/>
      <c r="J71" s="221"/>
      <c r="K71" s="221"/>
      <c r="L71" s="221"/>
      <c r="M71" s="221"/>
      <c r="N71" s="221"/>
      <c r="O71" s="221"/>
      <c r="P71" s="221"/>
      <c r="Q71" s="221"/>
      <c r="R71" s="221"/>
      <c r="S71" s="221"/>
      <c r="T71" s="221"/>
      <c r="U71" s="221"/>
      <c r="V71" s="221"/>
      <c r="W71" s="221"/>
      <c r="X71" s="221"/>
      <c r="Y71" s="221"/>
      <c r="Z71" s="221"/>
      <c r="AA71" s="221"/>
    </row>
  </sheetData>
  <mergeCells count="68">
    <mergeCell ref="F41:F42"/>
    <mergeCell ref="A6:C12"/>
    <mergeCell ref="A3:B4"/>
    <mergeCell ref="C3:D4"/>
    <mergeCell ref="W1:AA2"/>
    <mergeCell ref="A13:AA13"/>
    <mergeCell ref="F16:F18"/>
    <mergeCell ref="F19:F23"/>
    <mergeCell ref="F24:F26"/>
    <mergeCell ref="F30:F31"/>
    <mergeCell ref="Y11:AA11"/>
    <mergeCell ref="E12:H12"/>
    <mergeCell ref="I12:M12"/>
    <mergeCell ref="N12:T12"/>
    <mergeCell ref="U12:V12"/>
    <mergeCell ref="W12:X12"/>
    <mergeCell ref="Y12:AA12"/>
    <mergeCell ref="E11:H11"/>
    <mergeCell ref="I11:M11"/>
    <mergeCell ref="N11:T11"/>
    <mergeCell ref="U11:V11"/>
    <mergeCell ref="W11:X11"/>
    <mergeCell ref="Y9:AA9"/>
    <mergeCell ref="E10:H10"/>
    <mergeCell ref="I10:M10"/>
    <mergeCell ref="N10:T10"/>
    <mergeCell ref="U10:V10"/>
    <mergeCell ref="W10:X10"/>
    <mergeCell ref="Y10:AA10"/>
    <mergeCell ref="E9:H9"/>
    <mergeCell ref="I9:M9"/>
    <mergeCell ref="N9:T9"/>
    <mergeCell ref="U9:V9"/>
    <mergeCell ref="W9:X9"/>
    <mergeCell ref="Y7:AA7"/>
    <mergeCell ref="E8:H8"/>
    <mergeCell ref="I8:M8"/>
    <mergeCell ref="N8:T8"/>
    <mergeCell ref="U8:V8"/>
    <mergeCell ref="W8:X8"/>
    <mergeCell ref="Y8:AA8"/>
    <mergeCell ref="E7:H7"/>
    <mergeCell ref="I7:M7"/>
    <mergeCell ref="N7:T7"/>
    <mergeCell ref="U7:V7"/>
    <mergeCell ref="W7:X7"/>
    <mergeCell ref="W5:X5"/>
    <mergeCell ref="Y5:AA5"/>
    <mergeCell ref="E6:H6"/>
    <mergeCell ref="I6:M6"/>
    <mergeCell ref="N6:T6"/>
    <mergeCell ref="U6:V6"/>
    <mergeCell ref="W6:X6"/>
    <mergeCell ref="Y6:AA6"/>
    <mergeCell ref="U3:V3"/>
    <mergeCell ref="F4:R4"/>
    <mergeCell ref="S4:T4"/>
    <mergeCell ref="U4:V4"/>
    <mergeCell ref="A5:C5"/>
    <mergeCell ref="E5:H5"/>
    <mergeCell ref="I5:M5"/>
    <mergeCell ref="N5:T5"/>
    <mergeCell ref="U5:V5"/>
    <mergeCell ref="A1:B1"/>
    <mergeCell ref="C1:F1"/>
    <mergeCell ref="G1:R1"/>
    <mergeCell ref="F2:R2"/>
    <mergeCell ref="F3:S3"/>
  </mergeCells>
  <phoneticPr fontId="98" type="noConversion"/>
  <conditionalFormatting sqref="C26">
    <cfRule type="duplicateValues" dxfId="187" priority="12"/>
  </conditionalFormatting>
  <conditionalFormatting sqref="C29">
    <cfRule type="duplicateValues" dxfId="186" priority="10"/>
  </conditionalFormatting>
  <conditionalFormatting sqref="C32:D32">
    <cfRule type="duplicateValues" dxfId="185" priority="8"/>
  </conditionalFormatting>
  <conditionalFormatting sqref="C41">
    <cfRule type="duplicateValues" dxfId="184" priority="6"/>
  </conditionalFormatting>
  <conditionalFormatting sqref="C42">
    <cfRule type="duplicateValues" dxfId="183" priority="5"/>
  </conditionalFormatting>
  <conditionalFormatting sqref="C65">
    <cfRule type="duplicateValues" dxfId="182" priority="3"/>
  </conditionalFormatting>
  <conditionalFormatting sqref="C66">
    <cfRule type="duplicateValues" dxfId="181" priority="2"/>
  </conditionalFormatting>
  <conditionalFormatting sqref="C67">
    <cfRule type="duplicateValues" dxfId="180" priority="1"/>
  </conditionalFormatting>
  <conditionalFormatting sqref="C24:C25">
    <cfRule type="duplicateValues" dxfId="179" priority="13"/>
  </conditionalFormatting>
  <conditionalFormatting sqref="C27:C28">
    <cfRule type="duplicateValues" dxfId="178" priority="11"/>
  </conditionalFormatting>
  <conditionalFormatting sqref="C30:C31">
    <cfRule type="duplicateValues" dxfId="177" priority="9"/>
  </conditionalFormatting>
  <conditionalFormatting sqref="C33:C40">
    <cfRule type="duplicateValues" dxfId="176" priority="7"/>
  </conditionalFormatting>
  <conditionalFormatting sqref="C43:D46 H43:XFD46">
    <cfRule type="duplicateValues" dxfId="175" priority="4"/>
  </conditionalFormatting>
  <pageMargins left="0.70866141732283505" right="0.70866141732283505" top="0.74803149606299202" bottom="0.74803149606299202" header="0.31496062992126" footer="0.31496062992126"/>
  <pageSetup paperSize="8" scale="70" orientation="landscape" r:id="rId1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BE14"/>
  <sheetViews>
    <sheetView topLeftCell="F8" zoomScale="85" zoomScaleNormal="85" workbookViewId="0">
      <selection activeCell="I12" sqref="I12"/>
    </sheetView>
  </sheetViews>
  <sheetFormatPr defaultColWidth="9" defaultRowHeight="14" outlineLevelRow="1" outlineLevelCol="1" x14ac:dyDescent="0.25"/>
  <cols>
    <col min="1" max="1" width="4.453125" style="5" customWidth="1"/>
    <col min="2" max="11" width="2.453125" style="5" customWidth="1"/>
    <col min="12" max="12" width="5.36328125" style="5" customWidth="1"/>
    <col min="13" max="13" width="13" style="5" customWidth="1"/>
    <col min="14" max="14" width="17" style="5" customWidth="1"/>
    <col min="15" max="15" width="15.08984375" style="5" customWidth="1"/>
    <col min="16" max="16" width="7.453125" style="7" customWidth="1" outlineLevel="1"/>
    <col min="17" max="17" width="4.08984375" style="5" customWidth="1" outlineLevel="1"/>
    <col min="18" max="18" width="3.26953125" style="5" customWidth="1" outlineLevel="1"/>
    <col min="19" max="19" width="7.36328125" style="5" customWidth="1"/>
    <col min="20" max="20" width="4.90625" style="5" hidden="1" customWidth="1" outlineLevel="1"/>
    <col min="21" max="21" width="14.7265625" style="5" hidden="1" customWidth="1" outlineLevel="1"/>
    <col min="22" max="22" width="4.90625" style="5" hidden="1" customWidth="1" outlineLevel="1"/>
    <col min="23" max="23" width="7.36328125" style="5" hidden="1" customWidth="1" outlineLevel="1"/>
    <col min="24" max="24" width="5.6328125" style="5" hidden="1" customWidth="1" outlineLevel="1"/>
    <col min="25" max="25" width="9.26953125" style="5" customWidth="1" collapsed="1"/>
    <col min="26" max="26" width="16.36328125" style="5" customWidth="1"/>
    <col min="27" max="27" width="8.7265625" style="5" hidden="1" customWidth="1" outlineLevel="1"/>
    <col min="28" max="28" width="10.36328125" style="5" hidden="1" customWidth="1" outlineLevel="1"/>
    <col min="29" max="29" width="8.26953125" style="5" customWidth="1" collapsed="1"/>
    <col min="30" max="30" width="5.08984375" style="5" customWidth="1"/>
    <col min="31" max="39" width="7.6328125" style="5" hidden="1" customWidth="1" outlineLevel="1"/>
    <col min="40" max="40" width="8.6328125" style="5" customWidth="1" collapsed="1"/>
    <col min="41" max="41" width="8.6328125" style="5" customWidth="1"/>
    <col min="42" max="51" width="8.6328125" style="5" customWidth="1" outlineLevel="1"/>
    <col min="52" max="52" width="8.453125" style="5" customWidth="1"/>
    <col min="53" max="53" width="6.26953125" style="5" customWidth="1"/>
    <col min="54" max="54" width="11.36328125" style="5" customWidth="1"/>
    <col min="55" max="55" width="10.6328125" style="5" customWidth="1"/>
    <col min="56" max="16384" width="9" style="5"/>
  </cols>
  <sheetData>
    <row r="1" spans="1:57" hidden="1" outlineLevel="1" x14ac:dyDescent="0.25">
      <c r="A1" s="398"/>
      <c r="B1" s="398"/>
      <c r="C1" s="398"/>
      <c r="D1" s="398"/>
      <c r="E1" s="398"/>
      <c r="F1" s="398"/>
      <c r="G1" s="398"/>
      <c r="H1" s="398"/>
      <c r="I1" s="398"/>
      <c r="J1" s="398"/>
      <c r="K1" s="398"/>
      <c r="L1" s="398"/>
      <c r="M1" s="399"/>
      <c r="N1" s="398"/>
      <c r="O1" s="398"/>
      <c r="P1" s="400"/>
      <c r="Q1" s="400"/>
      <c r="R1" s="400"/>
      <c r="S1" s="400"/>
      <c r="T1" s="400"/>
      <c r="U1" s="400"/>
      <c r="V1" s="400"/>
      <c r="W1" s="400"/>
      <c r="X1" s="400"/>
      <c r="Y1" s="400"/>
      <c r="Z1" s="400"/>
      <c r="AA1" s="400"/>
      <c r="AB1" s="400"/>
      <c r="AC1" s="400"/>
      <c r="AD1" s="400"/>
      <c r="AE1" s="400"/>
      <c r="AF1" s="400"/>
      <c r="AG1" s="400"/>
      <c r="AH1" s="400"/>
      <c r="AI1" s="400"/>
      <c r="AJ1" s="400"/>
      <c r="AK1" s="400"/>
      <c r="AL1" s="400"/>
      <c r="AM1" s="400"/>
      <c r="AN1" s="400"/>
      <c r="AO1" s="400"/>
      <c r="AP1" s="400"/>
      <c r="AQ1" s="400"/>
      <c r="AR1" s="400"/>
      <c r="AS1" s="400"/>
      <c r="AT1" s="400"/>
      <c r="AU1" s="400"/>
      <c r="AV1" s="400"/>
      <c r="AW1" s="400"/>
      <c r="AX1" s="400"/>
      <c r="AY1" s="400"/>
      <c r="AZ1" s="400"/>
      <c r="BA1" s="74"/>
    </row>
    <row r="2" spans="1:57" ht="28.5" hidden="1" customHeight="1" outlineLevel="1" x14ac:dyDescent="0.25">
      <c r="A2" s="401" t="s">
        <v>186</v>
      </c>
      <c r="B2" s="402"/>
      <c r="C2" s="402"/>
      <c r="D2" s="402"/>
      <c r="E2" s="403"/>
      <c r="F2" s="404" t="s">
        <v>187</v>
      </c>
      <c r="G2" s="405"/>
      <c r="H2" s="405"/>
      <c r="I2" s="405"/>
      <c r="J2" s="405"/>
      <c r="K2" s="406"/>
      <c r="L2" s="407" t="s">
        <v>188</v>
      </c>
      <c r="M2" s="408"/>
      <c r="N2" s="407"/>
      <c r="O2" s="409"/>
      <c r="P2" s="444" t="s">
        <v>189</v>
      </c>
      <c r="Q2" s="445"/>
      <c r="R2" s="445"/>
      <c r="S2" s="445"/>
      <c r="T2" s="445"/>
      <c r="U2" s="445"/>
      <c r="V2" s="445"/>
      <c r="W2" s="445"/>
      <c r="X2" s="445"/>
      <c r="Y2" s="445"/>
      <c r="Z2" s="445"/>
      <c r="AA2" s="445"/>
      <c r="AB2" s="445"/>
      <c r="AC2" s="445"/>
      <c r="AD2" s="445"/>
      <c r="AE2" s="195"/>
      <c r="AF2" s="195"/>
      <c r="AG2" s="195"/>
      <c r="AH2" s="195"/>
      <c r="AI2" s="195"/>
      <c r="AJ2" s="195"/>
      <c r="AK2" s="195"/>
      <c r="AL2" s="195"/>
      <c r="AM2" s="195"/>
      <c r="AN2" s="195"/>
      <c r="AO2" s="195"/>
      <c r="AP2" s="195"/>
      <c r="AQ2" s="195"/>
      <c r="AR2" s="195"/>
      <c r="AS2" s="195"/>
      <c r="AT2" s="195"/>
      <c r="AU2" s="195"/>
      <c r="AV2" s="195"/>
      <c r="AW2" s="195"/>
      <c r="AX2" s="195"/>
      <c r="AY2" s="195"/>
      <c r="AZ2" s="139" t="s">
        <v>44</v>
      </c>
      <c r="BA2" s="208" t="s">
        <v>190</v>
      </c>
    </row>
    <row r="3" spans="1:57" ht="56" hidden="1" outlineLevel="1" x14ac:dyDescent="0.25">
      <c r="A3" s="410" t="s">
        <v>111</v>
      </c>
      <c r="B3" s="410"/>
      <c r="C3" s="410"/>
      <c r="D3" s="410"/>
      <c r="E3" s="410"/>
      <c r="F3" s="410"/>
      <c r="G3" s="410"/>
      <c r="H3" s="410"/>
      <c r="I3" s="410"/>
      <c r="J3" s="410"/>
      <c r="K3" s="410"/>
      <c r="L3" s="410"/>
      <c r="M3" s="411"/>
      <c r="N3" s="410"/>
      <c r="O3" s="410"/>
      <c r="P3" s="444"/>
      <c r="Q3" s="445"/>
      <c r="R3" s="445"/>
      <c r="S3" s="445"/>
      <c r="T3" s="445"/>
      <c r="U3" s="445"/>
      <c r="V3" s="445"/>
      <c r="W3" s="445"/>
      <c r="X3" s="445"/>
      <c r="Y3" s="445"/>
      <c r="Z3" s="445"/>
      <c r="AA3" s="445"/>
      <c r="AB3" s="445"/>
      <c r="AC3" s="445"/>
      <c r="AD3" s="445"/>
      <c r="AE3" s="195"/>
      <c r="AF3" s="195"/>
      <c r="AG3" s="195"/>
      <c r="AH3" s="195"/>
      <c r="AI3" s="195"/>
      <c r="AJ3" s="195"/>
      <c r="AK3" s="195"/>
      <c r="AL3" s="195"/>
      <c r="AM3" s="195"/>
      <c r="AN3" s="195"/>
      <c r="AO3" s="195"/>
      <c r="AP3" s="195"/>
      <c r="AQ3" s="195"/>
      <c r="AR3" s="195"/>
      <c r="AS3" s="195"/>
      <c r="AT3" s="195"/>
      <c r="AU3" s="195"/>
      <c r="AV3" s="195"/>
      <c r="AW3" s="195"/>
      <c r="AX3" s="195"/>
      <c r="AY3" s="195"/>
      <c r="AZ3" s="139" t="s">
        <v>191</v>
      </c>
      <c r="BA3" s="139" t="s">
        <v>6</v>
      </c>
    </row>
    <row r="4" spans="1:57" ht="42" hidden="1" outlineLevel="1" x14ac:dyDescent="0.25">
      <c r="A4" s="409" t="s">
        <v>192</v>
      </c>
      <c r="B4" s="409"/>
      <c r="C4" s="409"/>
      <c r="D4" s="409"/>
      <c r="E4" s="409"/>
      <c r="F4" s="409"/>
      <c r="G4" s="409"/>
      <c r="H4" s="409"/>
      <c r="I4" s="409"/>
      <c r="J4" s="409"/>
      <c r="K4" s="409"/>
      <c r="L4" s="407" t="s">
        <v>113</v>
      </c>
      <c r="M4" s="408"/>
      <c r="N4" s="407"/>
      <c r="O4" s="409"/>
      <c r="P4" s="444"/>
      <c r="Q4" s="445"/>
      <c r="R4" s="445"/>
      <c r="S4" s="445"/>
      <c r="T4" s="445"/>
      <c r="U4" s="445"/>
      <c r="V4" s="445"/>
      <c r="W4" s="445"/>
      <c r="X4" s="445"/>
      <c r="Y4" s="445"/>
      <c r="Z4" s="445"/>
      <c r="AA4" s="445"/>
      <c r="AB4" s="445"/>
      <c r="AC4" s="445"/>
      <c r="AD4" s="445"/>
      <c r="AE4" s="195"/>
      <c r="AF4" s="195"/>
      <c r="AG4" s="195"/>
      <c r="AH4" s="195"/>
      <c r="AI4" s="195"/>
      <c r="AJ4" s="195"/>
      <c r="AK4" s="195"/>
      <c r="AL4" s="195"/>
      <c r="AM4" s="195"/>
      <c r="AN4" s="195"/>
      <c r="AO4" s="195"/>
      <c r="AP4" s="195"/>
      <c r="AQ4" s="195"/>
      <c r="AR4" s="195"/>
      <c r="AS4" s="195"/>
      <c r="AT4" s="195"/>
      <c r="AU4" s="195"/>
      <c r="AV4" s="195"/>
      <c r="AW4" s="195"/>
      <c r="AX4" s="195"/>
      <c r="AY4" s="195"/>
      <c r="AZ4" s="139" t="s">
        <v>114</v>
      </c>
      <c r="BA4" s="139" t="s">
        <v>193</v>
      </c>
    </row>
    <row r="5" spans="1:57" ht="28" hidden="1" outlineLevel="1" x14ac:dyDescent="0.25">
      <c r="A5" s="407" t="s">
        <v>115</v>
      </c>
      <c r="B5" s="407"/>
      <c r="C5" s="407"/>
      <c r="D5" s="407"/>
      <c r="E5" s="407"/>
      <c r="F5" s="407"/>
      <c r="G5" s="407"/>
      <c r="H5" s="407"/>
      <c r="I5" s="407"/>
      <c r="J5" s="407"/>
      <c r="K5" s="407"/>
      <c r="L5" s="407"/>
      <c r="M5" s="408"/>
      <c r="N5" s="407"/>
      <c r="O5" s="407"/>
      <c r="P5" s="444"/>
      <c r="Q5" s="445"/>
      <c r="R5" s="445"/>
      <c r="S5" s="445"/>
      <c r="T5" s="445"/>
      <c r="U5" s="445"/>
      <c r="V5" s="445"/>
      <c r="W5" s="445"/>
      <c r="X5" s="445"/>
      <c r="Y5" s="445"/>
      <c r="Z5" s="445"/>
      <c r="AA5" s="445"/>
      <c r="AB5" s="445"/>
      <c r="AC5" s="445"/>
      <c r="AD5" s="445"/>
      <c r="AE5" s="195"/>
      <c r="AF5" s="195"/>
      <c r="AG5" s="195"/>
      <c r="AH5" s="195"/>
      <c r="AI5" s="195"/>
      <c r="AJ5" s="195"/>
      <c r="AK5" s="195"/>
      <c r="AL5" s="195"/>
      <c r="AM5" s="195"/>
      <c r="AN5" s="195"/>
      <c r="AO5" s="195"/>
      <c r="AP5" s="195"/>
      <c r="AQ5" s="195"/>
      <c r="AR5" s="195"/>
      <c r="AS5" s="195"/>
      <c r="AT5" s="195"/>
      <c r="AU5" s="195"/>
      <c r="AV5" s="195"/>
      <c r="AW5" s="195"/>
      <c r="AX5" s="195"/>
      <c r="AY5" s="195"/>
      <c r="AZ5" s="139" t="s">
        <v>33</v>
      </c>
      <c r="BA5" s="139" t="s">
        <v>194</v>
      </c>
    </row>
    <row r="6" spans="1:57" ht="14.25" hidden="1" customHeight="1" outlineLevel="1" x14ac:dyDescent="0.25">
      <c r="A6" s="436" t="s">
        <v>116</v>
      </c>
      <c r="B6" s="437"/>
      <c r="C6" s="437"/>
      <c r="D6" s="437"/>
      <c r="E6" s="437"/>
      <c r="F6" s="437"/>
      <c r="G6" s="437"/>
      <c r="H6" s="437"/>
      <c r="I6" s="437"/>
      <c r="J6" s="437"/>
      <c r="K6" s="437"/>
      <c r="L6" s="437"/>
      <c r="M6" s="438"/>
      <c r="N6" s="437"/>
      <c r="O6" s="439"/>
      <c r="P6" s="444"/>
      <c r="Q6" s="445"/>
      <c r="R6" s="445"/>
      <c r="S6" s="445"/>
      <c r="T6" s="445"/>
      <c r="U6" s="445"/>
      <c r="V6" s="445"/>
      <c r="W6" s="445"/>
      <c r="X6" s="445"/>
      <c r="Y6" s="445"/>
      <c r="Z6" s="445"/>
      <c r="AA6" s="445"/>
      <c r="AB6" s="445"/>
      <c r="AC6" s="445"/>
      <c r="AD6" s="445"/>
      <c r="AE6" s="195"/>
      <c r="AF6" s="195"/>
      <c r="AG6" s="195"/>
      <c r="AH6" s="195"/>
      <c r="AI6" s="195"/>
      <c r="AJ6" s="195"/>
      <c r="AK6" s="195"/>
      <c r="AL6" s="195"/>
      <c r="AM6" s="195"/>
      <c r="AN6" s="195"/>
      <c r="AO6" s="195"/>
      <c r="AP6" s="195"/>
      <c r="AQ6" s="195"/>
      <c r="AR6" s="195"/>
      <c r="AS6" s="195"/>
      <c r="AT6" s="195"/>
      <c r="AU6" s="195"/>
      <c r="AV6" s="195"/>
      <c r="AW6" s="195"/>
      <c r="AX6" s="195"/>
      <c r="AY6" s="195"/>
      <c r="AZ6" s="139" t="s">
        <v>195</v>
      </c>
      <c r="BA6" s="139">
        <v>37.423999999999999</v>
      </c>
    </row>
    <row r="7" spans="1:57" ht="14.25" hidden="1" customHeight="1" outlineLevel="1" x14ac:dyDescent="0.25">
      <c r="A7" s="440"/>
      <c r="B7" s="441"/>
      <c r="C7" s="441"/>
      <c r="D7" s="441"/>
      <c r="E7" s="441"/>
      <c r="F7" s="441"/>
      <c r="G7" s="441"/>
      <c r="H7" s="441"/>
      <c r="I7" s="441"/>
      <c r="J7" s="441"/>
      <c r="K7" s="441"/>
      <c r="L7" s="441"/>
      <c r="M7" s="442"/>
      <c r="N7" s="441"/>
      <c r="O7" s="443"/>
      <c r="P7" s="446"/>
      <c r="Q7" s="447"/>
      <c r="R7" s="447"/>
      <c r="S7" s="447"/>
      <c r="T7" s="447"/>
      <c r="U7" s="447"/>
      <c r="V7" s="447"/>
      <c r="W7" s="447"/>
      <c r="X7" s="447"/>
      <c r="Y7" s="447"/>
      <c r="Z7" s="447"/>
      <c r="AA7" s="447"/>
      <c r="AB7" s="447"/>
      <c r="AC7" s="447"/>
      <c r="AD7" s="447"/>
      <c r="AE7" s="196"/>
      <c r="AF7" s="196"/>
      <c r="AG7" s="196"/>
      <c r="AH7" s="196"/>
      <c r="AI7" s="196"/>
      <c r="AJ7" s="196"/>
      <c r="AK7" s="196"/>
      <c r="AL7" s="196"/>
      <c r="AM7" s="196"/>
      <c r="AN7" s="196"/>
      <c r="AO7" s="196"/>
      <c r="AP7" s="196"/>
      <c r="AQ7" s="196"/>
      <c r="AR7" s="196"/>
      <c r="AS7" s="196"/>
      <c r="AT7" s="196"/>
      <c r="AU7" s="196"/>
      <c r="AV7" s="196"/>
      <c r="AW7" s="196"/>
      <c r="AX7" s="196"/>
      <c r="AY7" s="196"/>
      <c r="AZ7" s="139" t="s">
        <v>196</v>
      </c>
      <c r="BA7" s="139"/>
    </row>
    <row r="8" spans="1:57" ht="18" customHeight="1" collapsed="1" x14ac:dyDescent="0.25">
      <c r="A8" s="417" t="s">
        <v>3</v>
      </c>
      <c r="B8" s="412" t="s">
        <v>197</v>
      </c>
      <c r="C8" s="413"/>
      <c r="D8" s="413"/>
      <c r="E8" s="413"/>
      <c r="F8" s="413"/>
      <c r="G8" s="413"/>
      <c r="H8" s="413"/>
      <c r="I8" s="413"/>
      <c r="J8" s="413"/>
      <c r="K8" s="414"/>
      <c r="L8" s="419" t="s">
        <v>198</v>
      </c>
      <c r="M8" s="421" t="s">
        <v>119</v>
      </c>
      <c r="N8" s="421" t="s">
        <v>44</v>
      </c>
      <c r="O8" s="419" t="s">
        <v>191</v>
      </c>
      <c r="P8" s="419" t="s">
        <v>120</v>
      </c>
      <c r="Q8" s="419" t="s">
        <v>121</v>
      </c>
      <c r="R8" s="419" t="s">
        <v>122</v>
      </c>
      <c r="S8" s="419" t="s">
        <v>27</v>
      </c>
      <c r="T8" s="421" t="s">
        <v>123</v>
      </c>
      <c r="U8" s="421" t="s">
        <v>124</v>
      </c>
      <c r="V8" s="421" t="s">
        <v>125</v>
      </c>
      <c r="W8" s="421" t="s">
        <v>126</v>
      </c>
      <c r="X8" s="423" t="s">
        <v>199</v>
      </c>
      <c r="Y8" s="423" t="s">
        <v>128</v>
      </c>
      <c r="Z8" s="423" t="s">
        <v>129</v>
      </c>
      <c r="AA8" s="423" t="s">
        <v>131</v>
      </c>
      <c r="AB8" s="419" t="s">
        <v>132</v>
      </c>
      <c r="AC8" s="419" t="s">
        <v>200</v>
      </c>
      <c r="AD8" s="419" t="s">
        <v>138</v>
      </c>
      <c r="AE8" s="425" t="s">
        <v>139</v>
      </c>
      <c r="AF8" s="427" t="s">
        <v>140</v>
      </c>
      <c r="AG8" s="415" t="s">
        <v>141</v>
      </c>
      <c r="AH8" s="415"/>
      <c r="AI8" s="416"/>
      <c r="AJ8" s="428" t="s">
        <v>201</v>
      </c>
      <c r="AK8" s="430" t="s">
        <v>143</v>
      </c>
      <c r="AL8" s="425" t="s">
        <v>202</v>
      </c>
      <c r="AM8" s="428" t="s">
        <v>203</v>
      </c>
      <c r="AN8" s="452" t="s">
        <v>146</v>
      </c>
      <c r="AO8" s="452" t="s">
        <v>204</v>
      </c>
      <c r="AP8" s="453" t="s">
        <v>205</v>
      </c>
      <c r="AQ8" s="450" t="s">
        <v>148</v>
      </c>
      <c r="AR8" s="448" t="s">
        <v>149</v>
      </c>
      <c r="AS8" s="448" t="s">
        <v>150</v>
      </c>
      <c r="AT8" s="450" t="s">
        <v>151</v>
      </c>
      <c r="AU8" s="450" t="s">
        <v>152</v>
      </c>
      <c r="AV8" s="450" t="s">
        <v>206</v>
      </c>
      <c r="AW8" s="448" t="s">
        <v>154</v>
      </c>
      <c r="AX8" s="432" t="s">
        <v>155</v>
      </c>
      <c r="AY8" s="434" t="s">
        <v>207</v>
      </c>
      <c r="AZ8" s="419" t="s">
        <v>5</v>
      </c>
      <c r="BA8" s="419" t="s">
        <v>157</v>
      </c>
    </row>
    <row r="9" spans="1:57" s="188" customFormat="1" ht="18" customHeight="1" x14ac:dyDescent="0.25">
      <c r="A9" s="418"/>
      <c r="B9" s="151">
        <v>0</v>
      </c>
      <c r="C9" s="151">
        <v>1</v>
      </c>
      <c r="D9" s="151">
        <v>2</v>
      </c>
      <c r="E9" s="151">
        <v>3</v>
      </c>
      <c r="F9" s="151">
        <v>4</v>
      </c>
      <c r="G9" s="151">
        <v>5</v>
      </c>
      <c r="H9" s="151">
        <v>6</v>
      </c>
      <c r="I9" s="151">
        <v>7</v>
      </c>
      <c r="J9" s="151">
        <v>8</v>
      </c>
      <c r="K9" s="141">
        <v>9</v>
      </c>
      <c r="L9" s="420"/>
      <c r="M9" s="422"/>
      <c r="N9" s="422"/>
      <c r="O9" s="420"/>
      <c r="P9" s="420"/>
      <c r="Q9" s="420"/>
      <c r="R9" s="420"/>
      <c r="S9" s="420"/>
      <c r="T9" s="422"/>
      <c r="U9" s="422"/>
      <c r="V9" s="422"/>
      <c r="W9" s="422"/>
      <c r="X9" s="424"/>
      <c r="Y9" s="424"/>
      <c r="Z9" s="424"/>
      <c r="AA9" s="424"/>
      <c r="AB9" s="420"/>
      <c r="AC9" s="420"/>
      <c r="AD9" s="420"/>
      <c r="AE9" s="426"/>
      <c r="AF9" s="427"/>
      <c r="AG9" s="201" t="s">
        <v>158</v>
      </c>
      <c r="AH9" s="202" t="s">
        <v>159</v>
      </c>
      <c r="AI9" s="202" t="s">
        <v>160</v>
      </c>
      <c r="AJ9" s="429"/>
      <c r="AK9" s="431"/>
      <c r="AL9" s="426"/>
      <c r="AM9" s="429"/>
      <c r="AN9" s="452"/>
      <c r="AO9" s="452"/>
      <c r="AP9" s="454"/>
      <c r="AQ9" s="451"/>
      <c r="AR9" s="449"/>
      <c r="AS9" s="449"/>
      <c r="AT9" s="451"/>
      <c r="AU9" s="451"/>
      <c r="AV9" s="451"/>
      <c r="AW9" s="449"/>
      <c r="AX9" s="433"/>
      <c r="AY9" s="435"/>
      <c r="AZ9" s="420"/>
      <c r="BA9" s="420"/>
    </row>
    <row r="10" spans="1:57" s="131" customFormat="1" ht="27.75" customHeight="1" x14ac:dyDescent="0.25">
      <c r="A10" s="151">
        <f>ROW()-9</f>
        <v>1</v>
      </c>
      <c r="B10" s="141"/>
      <c r="C10" s="49">
        <v>1</v>
      </c>
      <c r="D10" s="49"/>
      <c r="E10" s="49"/>
      <c r="F10" s="189"/>
      <c r="G10" s="189"/>
      <c r="H10" s="189"/>
      <c r="I10" s="189"/>
      <c r="J10" s="189"/>
      <c r="K10" s="151"/>
      <c r="L10" s="189"/>
      <c r="M10" s="141" t="s">
        <v>49</v>
      </c>
      <c r="N10" s="151" t="s">
        <v>49</v>
      </c>
      <c r="O10" s="141" t="s">
        <v>50</v>
      </c>
      <c r="P10" s="141" t="s">
        <v>208</v>
      </c>
      <c r="Q10" s="153" t="s">
        <v>170</v>
      </c>
      <c r="R10" s="151" t="s">
        <v>184</v>
      </c>
      <c r="S10" s="154"/>
      <c r="T10" s="153" t="s">
        <v>161</v>
      </c>
      <c r="U10" s="49" t="s">
        <v>166</v>
      </c>
      <c r="V10" s="153" t="s">
        <v>161</v>
      </c>
      <c r="W10" s="154" t="s">
        <v>163</v>
      </c>
      <c r="X10" s="154" t="s">
        <v>164</v>
      </c>
      <c r="Y10" s="141" t="s">
        <v>208</v>
      </c>
      <c r="Z10" s="47" t="s">
        <v>165</v>
      </c>
      <c r="AA10" s="151" t="s">
        <v>166</v>
      </c>
      <c r="AB10" s="151" t="s">
        <v>209</v>
      </c>
      <c r="AC10" s="197">
        <v>1.3988</v>
      </c>
      <c r="AD10" s="151" t="s">
        <v>166</v>
      </c>
      <c r="AE10" s="198" t="s">
        <v>208</v>
      </c>
      <c r="AF10" s="198"/>
      <c r="AG10" s="198"/>
      <c r="AH10" s="198"/>
      <c r="AI10" s="198"/>
      <c r="AJ10" s="198"/>
      <c r="AK10" s="198"/>
      <c r="AL10" s="198"/>
      <c r="AM10" s="198"/>
      <c r="AN10" s="179" t="s">
        <v>175</v>
      </c>
      <c r="AO10" s="179" t="s">
        <v>176</v>
      </c>
      <c r="AP10" s="207"/>
      <c r="AQ10" s="207"/>
      <c r="AR10" s="207"/>
      <c r="AS10" s="207"/>
      <c r="AT10" s="207"/>
      <c r="AU10" s="207"/>
      <c r="AV10" s="207"/>
      <c r="AW10" s="207"/>
      <c r="AX10" s="207"/>
      <c r="AY10" s="207"/>
      <c r="AZ10" s="153"/>
      <c r="BA10" s="209">
        <v>1</v>
      </c>
      <c r="BB10" s="188"/>
      <c r="BC10" s="188"/>
      <c r="BD10" s="210"/>
      <c r="BE10" s="210"/>
    </row>
    <row r="11" spans="1:57" s="131" customFormat="1" ht="27.75" customHeight="1" x14ac:dyDescent="0.25">
      <c r="A11" s="151">
        <f>ROW()-9</f>
        <v>2</v>
      </c>
      <c r="B11" s="141"/>
      <c r="C11" s="49"/>
      <c r="D11" s="49">
        <v>2</v>
      </c>
      <c r="E11" s="49"/>
      <c r="F11" s="189"/>
      <c r="G11" s="189"/>
      <c r="H11" s="189"/>
      <c r="I11" s="189"/>
      <c r="J11" s="189"/>
      <c r="K11" s="151"/>
      <c r="L11" s="189"/>
      <c r="M11" s="49"/>
      <c r="N11" s="49" t="s">
        <v>210</v>
      </c>
      <c r="O11" s="49" t="s">
        <v>211</v>
      </c>
      <c r="P11" s="141" t="s">
        <v>208</v>
      </c>
      <c r="Q11" s="153" t="s">
        <v>170</v>
      </c>
      <c r="R11" s="151" t="s">
        <v>184</v>
      </c>
      <c r="S11" s="154"/>
      <c r="T11" s="153" t="s">
        <v>161</v>
      </c>
      <c r="U11" s="49" t="s">
        <v>166</v>
      </c>
      <c r="V11" s="153" t="s">
        <v>161</v>
      </c>
      <c r="W11" s="154" t="s">
        <v>163</v>
      </c>
      <c r="X11" s="154" t="s">
        <v>164</v>
      </c>
      <c r="Y11" s="141" t="s">
        <v>208</v>
      </c>
      <c r="Z11" s="49" t="s">
        <v>212</v>
      </c>
      <c r="AA11" s="151" t="s">
        <v>166</v>
      </c>
      <c r="AB11" s="151" t="s">
        <v>209</v>
      </c>
      <c r="AC11" s="197">
        <v>1.3499000000000001</v>
      </c>
      <c r="AD11" s="151" t="s">
        <v>166</v>
      </c>
      <c r="AE11" s="199"/>
      <c r="AF11" s="199"/>
      <c r="AG11" s="163"/>
      <c r="AH11" s="163"/>
      <c r="AI11" s="163"/>
      <c r="AJ11" s="173">
        <v>1.4579</v>
      </c>
      <c r="AK11" s="203">
        <f>AC11/AJ11</f>
        <v>0.92592084505110095</v>
      </c>
      <c r="AL11" s="198"/>
      <c r="AM11" s="198"/>
      <c r="AN11" s="179" t="s">
        <v>175</v>
      </c>
      <c r="AO11" s="179"/>
      <c r="AP11" s="207"/>
      <c r="AQ11" s="207"/>
      <c r="AR11" s="207"/>
      <c r="AS11" s="207"/>
      <c r="AT11" s="207"/>
      <c r="AU11" s="207"/>
      <c r="AV11" s="207"/>
      <c r="AW11" s="207"/>
      <c r="AX11" s="207"/>
      <c r="AY11" s="207"/>
      <c r="AZ11" s="153"/>
      <c r="BA11" s="209">
        <v>1</v>
      </c>
      <c r="BB11" s="188"/>
      <c r="BC11" s="188"/>
      <c r="BD11" s="210"/>
      <c r="BE11" s="210"/>
    </row>
    <row r="12" spans="1:57" s="38" customFormat="1" ht="27.75" customHeight="1" x14ac:dyDescent="0.25">
      <c r="A12" s="155">
        <f>ROW()-9</f>
        <v>3</v>
      </c>
      <c r="B12" s="143"/>
      <c r="C12" s="190"/>
      <c r="D12" s="190">
        <v>2</v>
      </c>
      <c r="E12" s="190"/>
      <c r="F12" s="191"/>
      <c r="G12" s="191"/>
      <c r="H12" s="191"/>
      <c r="I12" s="191"/>
      <c r="J12" s="191"/>
      <c r="K12" s="155"/>
      <c r="L12" s="192"/>
      <c r="M12" s="150" t="s">
        <v>213</v>
      </c>
      <c r="N12" s="193" t="s">
        <v>213</v>
      </c>
      <c r="O12" s="150" t="s">
        <v>214</v>
      </c>
      <c r="P12" s="155" t="s">
        <v>215</v>
      </c>
      <c r="Q12" s="143" t="s">
        <v>168</v>
      </c>
      <c r="R12" s="155" t="s">
        <v>184</v>
      </c>
      <c r="S12" s="158"/>
      <c r="T12" s="156"/>
      <c r="U12" s="190"/>
      <c r="V12" s="156"/>
      <c r="W12" s="158"/>
      <c r="X12" s="158"/>
      <c r="Y12" s="143" t="s">
        <v>215</v>
      </c>
      <c r="Z12" s="155" t="s">
        <v>216</v>
      </c>
      <c r="AA12" s="155"/>
      <c r="AB12" s="155"/>
      <c r="AC12" s="200"/>
      <c r="AD12" s="155"/>
      <c r="AE12" s="155"/>
      <c r="AF12" s="155"/>
      <c r="AG12" s="204"/>
      <c r="AH12" s="204"/>
      <c r="AI12" s="204"/>
      <c r="AJ12" s="155"/>
      <c r="AK12" s="205"/>
      <c r="AL12" s="155"/>
      <c r="AM12" s="155"/>
      <c r="AN12" s="206" t="s">
        <v>217</v>
      </c>
      <c r="AO12" s="143" t="s">
        <v>218</v>
      </c>
      <c r="AP12" s="155"/>
      <c r="AQ12" s="155"/>
      <c r="AR12" s="155"/>
      <c r="AS12" s="155"/>
      <c r="AT12" s="155"/>
      <c r="AU12" s="155"/>
      <c r="AV12" s="155"/>
      <c r="AW12" s="155"/>
      <c r="AX12" s="155"/>
      <c r="AY12" s="155"/>
      <c r="AZ12" s="156"/>
      <c r="BA12" s="150">
        <v>3</v>
      </c>
      <c r="BD12" s="211"/>
      <c r="BE12" s="211"/>
    </row>
    <row r="13" spans="1:57" s="38" customFormat="1" ht="27.75" customHeight="1" x14ac:dyDescent="0.25">
      <c r="A13" s="155">
        <f>ROW()-9</f>
        <v>4</v>
      </c>
      <c r="B13" s="143"/>
      <c r="C13" s="190"/>
      <c r="D13" s="190">
        <v>2</v>
      </c>
      <c r="E13" s="190"/>
      <c r="F13" s="191"/>
      <c r="G13" s="191"/>
      <c r="H13" s="191"/>
      <c r="I13" s="191"/>
      <c r="J13" s="191"/>
      <c r="K13" s="155"/>
      <c r="L13" s="192"/>
      <c r="M13" s="150" t="s">
        <v>219</v>
      </c>
      <c r="N13" s="194" t="s">
        <v>219</v>
      </c>
      <c r="O13" s="150" t="s">
        <v>220</v>
      </c>
      <c r="P13" s="155" t="s">
        <v>215</v>
      </c>
      <c r="Q13" s="143" t="s">
        <v>168</v>
      </c>
      <c r="R13" s="155" t="s">
        <v>184</v>
      </c>
      <c r="S13" s="158"/>
      <c r="T13" s="156"/>
      <c r="U13" s="190"/>
      <c r="V13" s="156"/>
      <c r="W13" s="158"/>
      <c r="X13" s="158"/>
      <c r="Y13" s="143" t="s">
        <v>215</v>
      </c>
      <c r="Z13" s="155" t="s">
        <v>216</v>
      </c>
      <c r="AA13" s="155"/>
      <c r="AB13" s="155"/>
      <c r="AC13" s="200"/>
      <c r="AD13" s="155"/>
      <c r="AE13" s="155"/>
      <c r="AF13" s="155"/>
      <c r="AG13" s="204"/>
      <c r="AH13" s="204"/>
      <c r="AI13" s="204"/>
      <c r="AJ13" s="155"/>
      <c r="AK13" s="205"/>
      <c r="AL13" s="155"/>
      <c r="AM13" s="155"/>
      <c r="AN13" s="206" t="s">
        <v>217</v>
      </c>
      <c r="AO13" s="143" t="s">
        <v>218</v>
      </c>
      <c r="AP13" s="155"/>
      <c r="AQ13" s="155"/>
      <c r="AR13" s="155"/>
      <c r="AS13" s="155"/>
      <c r="AT13" s="155"/>
      <c r="AU13" s="155"/>
      <c r="AV13" s="155"/>
      <c r="AW13" s="155"/>
      <c r="AX13" s="155"/>
      <c r="AY13" s="155"/>
      <c r="AZ13" s="156"/>
      <c r="BA13" s="150">
        <v>2</v>
      </c>
      <c r="BD13" s="211"/>
      <c r="BE13" s="211"/>
    </row>
    <row r="14" spans="1:57" s="38" customFormat="1" ht="27.75" customHeight="1" x14ac:dyDescent="0.25">
      <c r="A14" s="155">
        <f>ROW()-9</f>
        <v>5</v>
      </c>
      <c r="B14" s="143"/>
      <c r="C14" s="190"/>
      <c r="D14" s="190">
        <v>2</v>
      </c>
      <c r="E14" s="190"/>
      <c r="F14" s="191"/>
      <c r="G14" s="191"/>
      <c r="H14" s="191"/>
      <c r="I14" s="191"/>
      <c r="J14" s="191"/>
      <c r="K14" s="155"/>
      <c r="L14" s="192"/>
      <c r="M14" s="29" t="s">
        <v>221</v>
      </c>
      <c r="N14" s="150" t="s">
        <v>221</v>
      </c>
      <c r="O14" s="150" t="s">
        <v>222</v>
      </c>
      <c r="P14" s="155" t="s">
        <v>215</v>
      </c>
      <c r="Q14" s="143" t="s">
        <v>168</v>
      </c>
      <c r="R14" s="155" t="s">
        <v>184</v>
      </c>
      <c r="S14" s="158"/>
      <c r="T14" s="156"/>
      <c r="U14" s="190"/>
      <c r="V14" s="156"/>
      <c r="W14" s="158"/>
      <c r="X14" s="158"/>
      <c r="Y14" s="143" t="s">
        <v>215</v>
      </c>
      <c r="Z14" s="155" t="s">
        <v>216</v>
      </c>
      <c r="AA14" s="155"/>
      <c r="AB14" s="155"/>
      <c r="AC14" s="200"/>
      <c r="AD14" s="155"/>
      <c r="AE14" s="155"/>
      <c r="AF14" s="155"/>
      <c r="AG14" s="204"/>
      <c r="AH14" s="204"/>
      <c r="AI14" s="204"/>
      <c r="AJ14" s="155"/>
      <c r="AK14" s="205"/>
      <c r="AL14" s="155"/>
      <c r="AM14" s="155"/>
      <c r="AN14" s="206" t="s">
        <v>217</v>
      </c>
      <c r="AO14" s="143" t="s">
        <v>223</v>
      </c>
      <c r="AP14" s="155"/>
      <c r="AQ14" s="155"/>
      <c r="AR14" s="155"/>
      <c r="AS14" s="155"/>
      <c r="AT14" s="155"/>
      <c r="AU14" s="155"/>
      <c r="AV14" s="155"/>
      <c r="AW14" s="155"/>
      <c r="AX14" s="155"/>
      <c r="AY14" s="155"/>
      <c r="AZ14" s="156"/>
      <c r="BA14" s="150">
        <v>1</v>
      </c>
      <c r="BD14" s="211"/>
      <c r="BE14" s="211"/>
    </row>
  </sheetData>
  <autoFilter ref="A9:BC14" xr:uid="{00000000-0009-0000-0000-000002000000}"/>
  <mergeCells count="52">
    <mergeCell ref="AX8:AX9"/>
    <mergeCell ref="AY8:AY9"/>
    <mergeCell ref="AZ8:AZ9"/>
    <mergeCell ref="BA8:BA9"/>
    <mergeCell ref="A6:O7"/>
    <mergeCell ref="P2:AD7"/>
    <mergeCell ref="AS8:AS9"/>
    <mergeCell ref="AT8:AT9"/>
    <mergeCell ref="AU8:AU9"/>
    <mergeCell ref="AV8:AV9"/>
    <mergeCell ref="AW8:AW9"/>
    <mergeCell ref="AN8:AN9"/>
    <mergeCell ref="AO8:AO9"/>
    <mergeCell ref="AP8:AP9"/>
    <mergeCell ref="AQ8:AQ9"/>
    <mergeCell ref="AR8:AR9"/>
    <mergeCell ref="AF8:AF9"/>
    <mergeCell ref="AJ8:AJ9"/>
    <mergeCell ref="AK8:AK9"/>
    <mergeCell ref="AL8:AL9"/>
    <mergeCell ref="AM8:AM9"/>
    <mergeCell ref="AA8:AA9"/>
    <mergeCell ref="AB8:AB9"/>
    <mergeCell ref="AC8:AC9"/>
    <mergeCell ref="AD8:AD9"/>
    <mergeCell ref="AE8:AE9"/>
    <mergeCell ref="V8:V9"/>
    <mergeCell ref="W8:W9"/>
    <mergeCell ref="X8:X9"/>
    <mergeCell ref="Y8:Y9"/>
    <mergeCell ref="Z8:Z9"/>
    <mergeCell ref="A4:K4"/>
    <mergeCell ref="L4:O4"/>
    <mergeCell ref="A5:O5"/>
    <mergeCell ref="B8:K8"/>
    <mergeCell ref="AG8:AI8"/>
    <mergeCell ref="A8:A9"/>
    <mergeCell ref="L8:L9"/>
    <mergeCell ref="M8:M9"/>
    <mergeCell ref="N8:N9"/>
    <mergeCell ref="O8:O9"/>
    <mergeCell ref="P8:P9"/>
    <mergeCell ref="Q8:Q9"/>
    <mergeCell ref="R8:R9"/>
    <mergeCell ref="S8:S9"/>
    <mergeCell ref="T8:T9"/>
    <mergeCell ref="U8:U9"/>
    <mergeCell ref="A1:AZ1"/>
    <mergeCell ref="A2:E2"/>
    <mergeCell ref="F2:K2"/>
    <mergeCell ref="L2:O2"/>
    <mergeCell ref="A3:O3"/>
  </mergeCells>
  <phoneticPr fontId="98" type="noConversion"/>
  <conditionalFormatting sqref="N15:N65236">
    <cfRule type="duplicateValues" dxfId="174" priority="2"/>
  </conditionalFormatting>
  <conditionalFormatting sqref="L15:M65236">
    <cfRule type="duplicateValues" dxfId="173" priority="1"/>
  </conditionalFormatting>
  <dataValidations count="1">
    <dataValidation allowBlank="1" showErrorMessage="1" sqref="Z10" xr:uid="{00000000-0002-0000-0200-000000000000}"/>
  </dataValidations>
  <printOptions horizontalCentered="1"/>
  <pageMargins left="0.31496062992126" right="0.27559055118110198" top="0.39370078740157499" bottom="0.55118110236220497" header="0.31496062992126" footer="0.31496062992126"/>
  <pageSetup paperSize="8" scale="85" orientation="landscape"/>
  <headerFooter>
    <oddFooter>&amp;C第 &amp;P 页，共 &amp;N 页</odd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XFB85"/>
  <sheetViews>
    <sheetView zoomScale="55" zoomScaleNormal="55" workbookViewId="0">
      <pane xSplit="19" ySplit="9" topLeftCell="W10" activePane="bottomRight" state="frozen"/>
      <selection pane="topRight"/>
      <selection pane="bottomLeft"/>
      <selection pane="bottomRight" activeCell="I12" sqref="I12"/>
    </sheetView>
  </sheetViews>
  <sheetFormatPr defaultColWidth="9" defaultRowHeight="14" outlineLevelCol="1" x14ac:dyDescent="0.25"/>
  <cols>
    <col min="1" max="1" width="3.7265625" style="131" customWidth="1"/>
    <col min="2" max="4" width="2.6328125" style="131" customWidth="1"/>
    <col min="5" max="11" width="2.6328125" style="131" hidden="1" customWidth="1"/>
    <col min="12" max="12" width="6.08984375" style="131" customWidth="1"/>
    <col min="13" max="13" width="12.6328125" style="131" customWidth="1"/>
    <col min="14" max="14" width="12.36328125" style="131" customWidth="1"/>
    <col min="15" max="15" width="18.36328125" style="131" customWidth="1"/>
    <col min="16" max="16" width="5.90625" style="132" hidden="1" customWidth="1" outlineLevel="1"/>
    <col min="17" max="17" width="4.90625" style="131" hidden="1" customWidth="1" outlineLevel="1"/>
    <col min="18" max="18" width="5.26953125" style="131" hidden="1" customWidth="1" outlineLevel="1"/>
    <col min="19" max="19" width="7.36328125" style="131" customWidth="1" collapsed="1"/>
    <col min="20" max="22" width="6.08984375" style="131" customWidth="1" outlineLevel="1"/>
    <col min="23" max="23" width="8.36328125" style="131" customWidth="1" outlineLevel="1"/>
    <col min="24" max="24" width="7.6328125" style="131" customWidth="1" outlineLevel="1"/>
    <col min="25" max="25" width="6" style="131" customWidth="1"/>
    <col min="26" max="26" width="9.08984375" style="131" customWidth="1"/>
    <col min="27" max="27" width="8.08984375" style="131" customWidth="1" outlineLevel="1"/>
    <col min="28" max="28" width="10.90625" style="131" customWidth="1" outlineLevel="1"/>
    <col min="29" max="29" width="8.453125" style="131" customWidth="1"/>
    <col min="30" max="30" width="5.08984375" style="131" customWidth="1"/>
    <col min="31" max="34" width="8.6328125" style="131" customWidth="1" outlineLevel="1"/>
    <col min="35" max="35" width="10.36328125" style="133" customWidth="1" outlineLevel="1"/>
    <col min="36" max="39" width="7.453125" style="131" customWidth="1" outlineLevel="1"/>
    <col min="40" max="40" width="5.26953125" style="131" customWidth="1"/>
    <col min="41" max="41" width="5.6328125" style="131" customWidth="1"/>
    <col min="42" max="42" width="8.6328125" style="131" customWidth="1" outlineLevel="1"/>
    <col min="43" max="43" width="7.6328125" style="131" customWidth="1" outlineLevel="1"/>
    <col min="44" max="44" width="8.6328125" style="134" customWidth="1" outlineLevel="1"/>
    <col min="45" max="45" width="8.6328125" style="131" customWidth="1" outlineLevel="1"/>
    <col min="46" max="46" width="8.6328125" style="134" customWidth="1" outlineLevel="1"/>
    <col min="47" max="50" width="8.6328125" style="131" customWidth="1" outlineLevel="1"/>
    <col min="51" max="51" width="7.08984375" style="135" customWidth="1"/>
    <col min="52" max="52" width="20" style="136" customWidth="1"/>
    <col min="53" max="16382" width="9" style="131"/>
  </cols>
  <sheetData>
    <row r="1" spans="1:16382" x14ac:dyDescent="0.25">
      <c r="A1" s="137"/>
      <c r="B1" s="137"/>
      <c r="C1" s="137"/>
      <c r="D1" s="137"/>
      <c r="E1" s="137"/>
      <c r="F1" s="137"/>
      <c r="G1" s="137"/>
      <c r="H1" s="137"/>
      <c r="I1" s="137"/>
      <c r="J1" s="137"/>
      <c r="K1" s="137"/>
      <c r="L1" s="137"/>
      <c r="N1" s="137"/>
      <c r="O1" s="137"/>
      <c r="P1" s="137"/>
      <c r="Q1" s="137"/>
      <c r="R1" s="137"/>
      <c r="S1" s="137"/>
      <c r="T1" s="137"/>
      <c r="U1" s="137"/>
      <c r="V1" s="137"/>
      <c r="W1" s="137"/>
      <c r="X1" s="137"/>
      <c r="Y1" s="137"/>
      <c r="Z1" s="137"/>
      <c r="AA1" s="137"/>
      <c r="AB1" s="137"/>
      <c r="AC1" s="137"/>
      <c r="AD1" s="137"/>
      <c r="AE1" s="137"/>
      <c r="AF1" s="137"/>
      <c r="AG1" s="137"/>
      <c r="AH1" s="137"/>
      <c r="AI1" s="167"/>
      <c r="AJ1" s="137"/>
      <c r="AK1" s="137"/>
      <c r="AL1" s="137"/>
      <c r="AM1" s="137"/>
      <c r="AN1" s="137"/>
      <c r="AO1" s="137"/>
      <c r="AP1" s="137"/>
      <c r="AQ1" s="137"/>
      <c r="AR1" s="178"/>
      <c r="AS1" s="137"/>
      <c r="AT1" s="178"/>
      <c r="AU1" s="137"/>
      <c r="AV1" s="137"/>
      <c r="AW1" s="137"/>
      <c r="AX1" s="137"/>
      <c r="AY1" s="184"/>
      <c r="AZ1" s="137"/>
    </row>
    <row r="2" spans="1:16382" ht="24" customHeight="1" x14ac:dyDescent="0.25">
      <c r="A2" s="455" t="s">
        <v>224</v>
      </c>
      <c r="B2" s="456"/>
      <c r="C2" s="456"/>
      <c r="D2" s="456"/>
      <c r="E2" s="457"/>
      <c r="F2" s="455" t="s">
        <v>187</v>
      </c>
      <c r="G2" s="456"/>
      <c r="H2" s="456"/>
      <c r="I2" s="456"/>
      <c r="J2" s="456"/>
      <c r="K2" s="457"/>
      <c r="L2" s="138"/>
      <c r="M2" s="144"/>
      <c r="N2" s="458"/>
      <c r="O2" s="459"/>
      <c r="P2" s="490" t="s">
        <v>225</v>
      </c>
      <c r="Q2" s="491"/>
      <c r="R2" s="491"/>
      <c r="S2" s="491"/>
      <c r="T2" s="491"/>
      <c r="U2" s="491"/>
      <c r="V2" s="491"/>
      <c r="W2" s="491"/>
      <c r="X2" s="491"/>
      <c r="Y2" s="491"/>
      <c r="Z2" s="491"/>
      <c r="AA2" s="491"/>
      <c r="AB2" s="491"/>
      <c r="AC2" s="491"/>
      <c r="AD2" s="491"/>
      <c r="AE2" s="491"/>
      <c r="AF2" s="491"/>
      <c r="AG2" s="491"/>
      <c r="AH2" s="491"/>
      <c r="AI2" s="492"/>
      <c r="AJ2" s="491"/>
      <c r="AK2" s="491"/>
      <c r="AL2" s="491"/>
      <c r="AM2" s="491"/>
      <c r="AN2" s="491"/>
      <c r="AO2" s="491"/>
      <c r="AP2" s="491"/>
      <c r="AQ2" s="491"/>
      <c r="AR2" s="491"/>
      <c r="AS2" s="491"/>
      <c r="AT2" s="491"/>
      <c r="AU2" s="491"/>
      <c r="AV2" s="491"/>
      <c r="AW2" s="491"/>
      <c r="AX2" s="491"/>
      <c r="AY2" s="491"/>
      <c r="AZ2" s="493"/>
    </row>
    <row r="3" spans="1:16382" ht="24" customHeight="1" x14ac:dyDescent="0.25">
      <c r="A3" s="455" t="s">
        <v>111</v>
      </c>
      <c r="B3" s="456"/>
      <c r="C3" s="456"/>
      <c r="D3" s="456"/>
      <c r="E3" s="456"/>
      <c r="F3" s="456"/>
      <c r="G3" s="456"/>
      <c r="H3" s="456"/>
      <c r="I3" s="456"/>
      <c r="J3" s="456"/>
      <c r="K3" s="456"/>
      <c r="L3" s="456"/>
      <c r="M3" s="460"/>
      <c r="N3" s="456"/>
      <c r="O3" s="457"/>
      <c r="P3" s="490"/>
      <c r="Q3" s="491"/>
      <c r="R3" s="491"/>
      <c r="S3" s="491"/>
      <c r="T3" s="491"/>
      <c r="U3" s="491"/>
      <c r="V3" s="491"/>
      <c r="W3" s="491"/>
      <c r="X3" s="491"/>
      <c r="Y3" s="491"/>
      <c r="Z3" s="491"/>
      <c r="AA3" s="491"/>
      <c r="AB3" s="491"/>
      <c r="AC3" s="491"/>
      <c r="AD3" s="491"/>
      <c r="AE3" s="491"/>
      <c r="AF3" s="491"/>
      <c r="AG3" s="491"/>
      <c r="AH3" s="491"/>
      <c r="AI3" s="492"/>
      <c r="AJ3" s="491"/>
      <c r="AK3" s="491"/>
      <c r="AL3" s="491"/>
      <c r="AM3" s="491"/>
      <c r="AN3" s="491"/>
      <c r="AO3" s="491"/>
      <c r="AP3" s="491"/>
      <c r="AQ3" s="491"/>
      <c r="AR3" s="491"/>
      <c r="AS3" s="491"/>
      <c r="AT3" s="491"/>
      <c r="AU3" s="491"/>
      <c r="AV3" s="491"/>
      <c r="AW3" s="491"/>
      <c r="AX3" s="491"/>
      <c r="AY3" s="491"/>
      <c r="AZ3" s="493"/>
    </row>
    <row r="4" spans="1:16382" ht="18.75" customHeight="1" x14ac:dyDescent="0.25">
      <c r="A4" s="458" t="s">
        <v>192</v>
      </c>
      <c r="B4" s="461"/>
      <c r="C4" s="461"/>
      <c r="D4" s="461"/>
      <c r="E4" s="461"/>
      <c r="F4" s="461"/>
      <c r="G4" s="461"/>
      <c r="H4" s="461"/>
      <c r="I4" s="461"/>
      <c r="J4" s="461"/>
      <c r="K4" s="459"/>
      <c r="L4" s="145"/>
      <c r="M4" s="146"/>
      <c r="N4" s="458"/>
      <c r="O4" s="459"/>
      <c r="P4" s="490"/>
      <c r="Q4" s="491"/>
      <c r="R4" s="491"/>
      <c r="S4" s="491"/>
      <c r="T4" s="491"/>
      <c r="U4" s="491"/>
      <c r="V4" s="491"/>
      <c r="W4" s="491"/>
      <c r="X4" s="491"/>
      <c r="Y4" s="491"/>
      <c r="Z4" s="491"/>
      <c r="AA4" s="491"/>
      <c r="AB4" s="491"/>
      <c r="AC4" s="491"/>
      <c r="AD4" s="491"/>
      <c r="AE4" s="491"/>
      <c r="AF4" s="491"/>
      <c r="AG4" s="491"/>
      <c r="AH4" s="491"/>
      <c r="AI4" s="492"/>
      <c r="AJ4" s="491"/>
      <c r="AK4" s="491"/>
      <c r="AL4" s="491"/>
      <c r="AM4" s="491"/>
      <c r="AN4" s="491"/>
      <c r="AO4" s="491"/>
      <c r="AP4" s="491"/>
      <c r="AQ4" s="491"/>
      <c r="AR4" s="491"/>
      <c r="AS4" s="491"/>
      <c r="AT4" s="491"/>
      <c r="AU4" s="491"/>
      <c r="AV4" s="491"/>
      <c r="AW4" s="491"/>
      <c r="AX4" s="491"/>
      <c r="AY4" s="491"/>
      <c r="AZ4" s="493"/>
    </row>
    <row r="5" spans="1:16382" ht="18.75" customHeight="1" x14ac:dyDescent="0.25">
      <c r="A5" s="458" t="s">
        <v>115</v>
      </c>
      <c r="B5" s="461"/>
      <c r="C5" s="461"/>
      <c r="D5" s="461"/>
      <c r="E5" s="461"/>
      <c r="F5" s="461"/>
      <c r="G5" s="461"/>
      <c r="H5" s="461"/>
      <c r="I5" s="461"/>
      <c r="J5" s="461"/>
      <c r="K5" s="461"/>
      <c r="L5" s="461"/>
      <c r="M5" s="462"/>
      <c r="N5" s="461"/>
      <c r="O5" s="459"/>
      <c r="P5" s="490"/>
      <c r="Q5" s="491"/>
      <c r="R5" s="491"/>
      <c r="S5" s="491"/>
      <c r="T5" s="491"/>
      <c r="U5" s="491"/>
      <c r="V5" s="491"/>
      <c r="W5" s="491"/>
      <c r="X5" s="491"/>
      <c r="Y5" s="491"/>
      <c r="Z5" s="491"/>
      <c r="AA5" s="491"/>
      <c r="AB5" s="491"/>
      <c r="AC5" s="491"/>
      <c r="AD5" s="491"/>
      <c r="AE5" s="491"/>
      <c r="AF5" s="491"/>
      <c r="AG5" s="491"/>
      <c r="AH5" s="491"/>
      <c r="AI5" s="492"/>
      <c r="AJ5" s="491"/>
      <c r="AK5" s="491"/>
      <c r="AL5" s="491"/>
      <c r="AM5" s="491"/>
      <c r="AN5" s="491"/>
      <c r="AO5" s="491"/>
      <c r="AP5" s="491"/>
      <c r="AQ5" s="491"/>
      <c r="AR5" s="491"/>
      <c r="AS5" s="491"/>
      <c r="AT5" s="491"/>
      <c r="AU5" s="491"/>
      <c r="AV5" s="491"/>
      <c r="AW5" s="491"/>
      <c r="AX5" s="491"/>
      <c r="AY5" s="491"/>
      <c r="AZ5" s="493"/>
    </row>
    <row r="6" spans="1:16382" ht="14.25" customHeight="1" x14ac:dyDescent="0.25">
      <c r="A6" s="482" t="s">
        <v>116</v>
      </c>
      <c r="B6" s="483"/>
      <c r="C6" s="483"/>
      <c r="D6" s="483"/>
      <c r="E6" s="483"/>
      <c r="F6" s="483"/>
      <c r="G6" s="483"/>
      <c r="H6" s="483"/>
      <c r="I6" s="483"/>
      <c r="J6" s="483"/>
      <c r="K6" s="483"/>
      <c r="L6" s="483"/>
      <c r="M6" s="484"/>
      <c r="N6" s="483"/>
      <c r="O6" s="485"/>
      <c r="P6" s="490"/>
      <c r="Q6" s="491"/>
      <c r="R6" s="491"/>
      <c r="S6" s="491"/>
      <c r="T6" s="491"/>
      <c r="U6" s="491"/>
      <c r="V6" s="491"/>
      <c r="W6" s="491"/>
      <c r="X6" s="491"/>
      <c r="Y6" s="491"/>
      <c r="Z6" s="491"/>
      <c r="AA6" s="491"/>
      <c r="AB6" s="491"/>
      <c r="AC6" s="491"/>
      <c r="AD6" s="491"/>
      <c r="AE6" s="491"/>
      <c r="AF6" s="491"/>
      <c r="AG6" s="491"/>
      <c r="AH6" s="491"/>
      <c r="AI6" s="492"/>
      <c r="AJ6" s="491"/>
      <c r="AK6" s="491"/>
      <c r="AL6" s="491"/>
      <c r="AM6" s="491"/>
      <c r="AN6" s="491"/>
      <c r="AO6" s="491"/>
      <c r="AP6" s="491"/>
      <c r="AQ6" s="491"/>
      <c r="AR6" s="491"/>
      <c r="AS6" s="491"/>
      <c r="AT6" s="491"/>
      <c r="AU6" s="491"/>
      <c r="AV6" s="491"/>
      <c r="AW6" s="491"/>
      <c r="AX6" s="491"/>
      <c r="AY6" s="491"/>
      <c r="AZ6" s="493"/>
    </row>
    <row r="7" spans="1:16382" ht="14.25" customHeight="1" x14ac:dyDescent="0.25">
      <c r="A7" s="486"/>
      <c r="B7" s="487"/>
      <c r="C7" s="487"/>
      <c r="D7" s="487"/>
      <c r="E7" s="487"/>
      <c r="F7" s="487"/>
      <c r="G7" s="487"/>
      <c r="H7" s="487"/>
      <c r="I7" s="487"/>
      <c r="J7" s="487"/>
      <c r="K7" s="487"/>
      <c r="L7" s="487"/>
      <c r="M7" s="488"/>
      <c r="N7" s="487"/>
      <c r="O7" s="489"/>
      <c r="P7" s="490"/>
      <c r="Q7" s="491"/>
      <c r="R7" s="491"/>
      <c r="S7" s="491"/>
      <c r="T7" s="491"/>
      <c r="U7" s="491"/>
      <c r="V7" s="491"/>
      <c r="W7" s="491"/>
      <c r="X7" s="491"/>
      <c r="Y7" s="491"/>
      <c r="Z7" s="491"/>
      <c r="AA7" s="491"/>
      <c r="AB7" s="491"/>
      <c r="AC7" s="491"/>
      <c r="AD7" s="491"/>
      <c r="AE7" s="491"/>
      <c r="AF7" s="491"/>
      <c r="AG7" s="491"/>
      <c r="AH7" s="491"/>
      <c r="AI7" s="492"/>
      <c r="AJ7" s="491"/>
      <c r="AK7" s="491"/>
      <c r="AL7" s="491"/>
      <c r="AM7" s="491"/>
      <c r="AN7" s="491"/>
      <c r="AO7" s="491"/>
      <c r="AP7" s="491"/>
      <c r="AQ7" s="491"/>
      <c r="AR7" s="491"/>
      <c r="AS7" s="491"/>
      <c r="AT7" s="491"/>
      <c r="AU7" s="491"/>
      <c r="AV7" s="491"/>
      <c r="AW7" s="491"/>
      <c r="AX7" s="491"/>
      <c r="AY7" s="491"/>
      <c r="AZ7" s="493"/>
    </row>
    <row r="8" spans="1:16382" ht="19.5" customHeight="1" x14ac:dyDescent="0.25">
      <c r="A8" s="468" t="s">
        <v>3</v>
      </c>
      <c r="B8" s="463" t="s">
        <v>197</v>
      </c>
      <c r="C8" s="464"/>
      <c r="D8" s="464"/>
      <c r="E8" s="464"/>
      <c r="F8" s="464"/>
      <c r="G8" s="464"/>
      <c r="H8" s="464"/>
      <c r="I8" s="464"/>
      <c r="J8" s="464"/>
      <c r="K8" s="465"/>
      <c r="L8" s="470" t="s">
        <v>198</v>
      </c>
      <c r="M8" s="472" t="s">
        <v>44</v>
      </c>
      <c r="N8" s="472" t="s">
        <v>44</v>
      </c>
      <c r="O8" s="470" t="s">
        <v>191</v>
      </c>
      <c r="P8" s="474" t="s">
        <v>120</v>
      </c>
      <c r="Q8" s="474" t="s">
        <v>121</v>
      </c>
      <c r="R8" s="474" t="s">
        <v>122</v>
      </c>
      <c r="S8" s="475" t="s">
        <v>27</v>
      </c>
      <c r="T8" s="476" t="s">
        <v>123</v>
      </c>
      <c r="U8" s="476" t="s">
        <v>124</v>
      </c>
      <c r="V8" s="476" t="s">
        <v>125</v>
      </c>
      <c r="W8" s="476" t="s">
        <v>126</v>
      </c>
      <c r="X8" s="477" t="s">
        <v>199</v>
      </c>
      <c r="Y8" s="477" t="s">
        <v>128</v>
      </c>
      <c r="Z8" s="477" t="s">
        <v>129</v>
      </c>
      <c r="AA8" s="477" t="s">
        <v>131</v>
      </c>
      <c r="AB8" s="475" t="s">
        <v>132</v>
      </c>
      <c r="AC8" s="475" t="s">
        <v>200</v>
      </c>
      <c r="AD8" s="475" t="s">
        <v>138</v>
      </c>
      <c r="AE8" s="479" t="s">
        <v>139</v>
      </c>
      <c r="AF8" s="479" t="s">
        <v>140</v>
      </c>
      <c r="AG8" s="466" t="s">
        <v>141</v>
      </c>
      <c r="AH8" s="466"/>
      <c r="AI8" s="467"/>
      <c r="AJ8" s="480" t="s">
        <v>142</v>
      </c>
      <c r="AK8" s="499" t="s">
        <v>143</v>
      </c>
      <c r="AL8" s="466" t="s">
        <v>144</v>
      </c>
      <c r="AM8" s="480" t="s">
        <v>226</v>
      </c>
      <c r="AN8" s="478" t="s">
        <v>146</v>
      </c>
      <c r="AO8" s="478" t="s">
        <v>147</v>
      </c>
      <c r="AP8" s="495" t="s">
        <v>148</v>
      </c>
      <c r="AQ8" s="494" t="s">
        <v>149</v>
      </c>
      <c r="AR8" s="497" t="s">
        <v>150</v>
      </c>
      <c r="AS8" s="498" t="s">
        <v>151</v>
      </c>
      <c r="AT8" s="497" t="s">
        <v>152</v>
      </c>
      <c r="AU8" s="478" t="s">
        <v>153</v>
      </c>
      <c r="AV8" s="494" t="s">
        <v>154</v>
      </c>
      <c r="AW8" s="495" t="s">
        <v>155</v>
      </c>
      <c r="AX8" s="495" t="s">
        <v>156</v>
      </c>
      <c r="AY8" s="496" t="s">
        <v>5</v>
      </c>
      <c r="AZ8" s="481" t="s">
        <v>157</v>
      </c>
    </row>
    <row r="9" spans="1:16382" s="128" customFormat="1" ht="19.5" customHeight="1" x14ac:dyDescent="0.25">
      <c r="A9" s="469"/>
      <c r="B9" s="139">
        <v>0</v>
      </c>
      <c r="C9" s="139">
        <v>1</v>
      </c>
      <c r="D9" s="139">
        <v>2</v>
      </c>
      <c r="E9" s="139">
        <v>3</v>
      </c>
      <c r="F9" s="139">
        <v>4</v>
      </c>
      <c r="G9" s="139">
        <v>5</v>
      </c>
      <c r="H9" s="139">
        <v>6</v>
      </c>
      <c r="I9" s="139">
        <v>7</v>
      </c>
      <c r="J9" s="139">
        <v>8</v>
      </c>
      <c r="K9" s="147">
        <v>9</v>
      </c>
      <c r="L9" s="471"/>
      <c r="M9" s="473"/>
      <c r="N9" s="473"/>
      <c r="O9" s="471"/>
      <c r="P9" s="471"/>
      <c r="Q9" s="471"/>
      <c r="R9" s="471"/>
      <c r="S9" s="475"/>
      <c r="T9" s="476"/>
      <c r="U9" s="476"/>
      <c r="V9" s="476"/>
      <c r="W9" s="476"/>
      <c r="X9" s="477"/>
      <c r="Y9" s="477"/>
      <c r="Z9" s="477"/>
      <c r="AA9" s="477"/>
      <c r="AB9" s="475"/>
      <c r="AC9" s="475"/>
      <c r="AD9" s="475"/>
      <c r="AE9" s="479"/>
      <c r="AF9" s="479"/>
      <c r="AG9" s="121" t="s">
        <v>158</v>
      </c>
      <c r="AH9" s="121" t="s">
        <v>159</v>
      </c>
      <c r="AI9" s="168" t="s">
        <v>160</v>
      </c>
      <c r="AJ9" s="480"/>
      <c r="AK9" s="499"/>
      <c r="AL9" s="466"/>
      <c r="AM9" s="480"/>
      <c r="AN9" s="478"/>
      <c r="AO9" s="478"/>
      <c r="AP9" s="495"/>
      <c r="AQ9" s="494"/>
      <c r="AR9" s="497"/>
      <c r="AS9" s="498"/>
      <c r="AT9" s="497"/>
      <c r="AU9" s="478"/>
      <c r="AV9" s="494"/>
      <c r="AW9" s="495"/>
      <c r="AX9" s="495"/>
      <c r="AY9" s="496"/>
      <c r="AZ9" s="481"/>
    </row>
    <row r="10" spans="1:16382" s="129" customFormat="1" ht="39" customHeight="1" x14ac:dyDescent="0.25">
      <c r="A10" s="140">
        <f>ROW()-9</f>
        <v>1</v>
      </c>
      <c r="B10" s="141"/>
      <c r="C10" s="141">
        <v>1</v>
      </c>
      <c r="D10" s="141"/>
      <c r="E10" s="141"/>
      <c r="F10" s="141"/>
      <c r="G10" s="141"/>
      <c r="H10" s="141"/>
      <c r="I10" s="141"/>
      <c r="J10" s="141"/>
      <c r="K10" s="141"/>
      <c r="L10" s="141" t="s">
        <v>227</v>
      </c>
      <c r="M10" s="148" t="s">
        <v>91</v>
      </c>
      <c r="N10" s="148" t="s">
        <v>91</v>
      </c>
      <c r="O10" s="149" t="s">
        <v>92</v>
      </c>
      <c r="P10" s="49" t="s">
        <v>228</v>
      </c>
      <c r="Q10" s="49" t="s">
        <v>161</v>
      </c>
      <c r="R10" s="151" t="s">
        <v>184</v>
      </c>
      <c r="S10" s="152"/>
      <c r="T10" s="153"/>
      <c r="U10" s="153"/>
      <c r="V10" s="151" t="s">
        <v>185</v>
      </c>
      <c r="W10" s="154" t="s">
        <v>163</v>
      </c>
      <c r="X10" s="154" t="s">
        <v>164</v>
      </c>
      <c r="Y10" s="49" t="s">
        <v>228</v>
      </c>
      <c r="Z10" s="151"/>
      <c r="AA10" s="161"/>
      <c r="AB10" s="151" t="s">
        <v>179</v>
      </c>
      <c r="AC10" s="151" t="e">
        <f>AC11+#REF!+#REF!+#REF!</f>
        <v>#REF!</v>
      </c>
      <c r="AD10" s="154"/>
      <c r="AE10" s="162" t="s">
        <v>208</v>
      </c>
      <c r="AF10" s="163"/>
      <c r="AG10" s="163"/>
      <c r="AH10" s="163"/>
      <c r="AI10" s="169"/>
      <c r="AJ10" s="170"/>
      <c r="AK10" s="171"/>
      <c r="AL10" s="171"/>
      <c r="AM10" s="171"/>
      <c r="AN10" s="172" t="s">
        <v>175</v>
      </c>
      <c r="AO10" s="172" t="s">
        <v>176</v>
      </c>
      <c r="AP10" s="179">
        <v>0.9</v>
      </c>
      <c r="AQ10" s="172"/>
      <c r="AR10" s="180"/>
      <c r="AS10" s="172"/>
      <c r="AT10" s="180"/>
      <c r="AU10" s="181"/>
      <c r="AV10" s="181"/>
      <c r="AW10" s="172"/>
      <c r="AX10" s="172"/>
      <c r="AY10" s="141"/>
      <c r="AZ10" s="49">
        <v>1</v>
      </c>
      <c r="BA10" s="185"/>
      <c r="BB10" s="185"/>
      <c r="BC10" s="185"/>
      <c r="BD10" s="185"/>
      <c r="BE10" s="185"/>
      <c r="BF10" s="185"/>
      <c r="BG10" s="185"/>
      <c r="BH10" s="185"/>
      <c r="BI10" s="185"/>
      <c r="BJ10" s="185"/>
      <c r="BK10" s="185"/>
      <c r="BL10" s="185"/>
      <c r="BM10" s="185"/>
      <c r="BN10" s="185"/>
      <c r="BO10" s="185"/>
      <c r="BP10" s="185"/>
      <c r="BQ10" s="185"/>
      <c r="BR10" s="185"/>
      <c r="BS10" s="185"/>
      <c r="BT10" s="185"/>
      <c r="BU10" s="185"/>
      <c r="BV10" s="185"/>
      <c r="BW10" s="185"/>
      <c r="BX10" s="185"/>
      <c r="BY10" s="185"/>
      <c r="BZ10" s="185"/>
      <c r="CA10" s="185"/>
      <c r="CB10" s="185"/>
      <c r="CC10" s="185"/>
      <c r="CD10" s="185"/>
      <c r="CE10" s="185"/>
      <c r="CF10" s="185"/>
      <c r="CG10" s="185"/>
      <c r="CH10" s="185"/>
      <c r="CI10" s="185"/>
      <c r="CJ10" s="185"/>
      <c r="CK10" s="185"/>
      <c r="CL10" s="185"/>
      <c r="CM10" s="185"/>
      <c r="CN10" s="185"/>
      <c r="CO10" s="185"/>
      <c r="CP10" s="185"/>
      <c r="CQ10" s="185"/>
      <c r="CR10" s="185"/>
      <c r="CS10" s="185"/>
      <c r="CT10" s="185"/>
      <c r="CU10" s="185"/>
      <c r="CV10" s="185"/>
      <c r="CW10" s="185"/>
      <c r="CX10" s="185"/>
      <c r="CY10" s="185"/>
      <c r="CZ10" s="185"/>
      <c r="DA10" s="185"/>
      <c r="DB10" s="185"/>
      <c r="DC10" s="185"/>
      <c r="DD10" s="185"/>
      <c r="DE10" s="185"/>
      <c r="DF10" s="185"/>
      <c r="DG10" s="185"/>
      <c r="DH10" s="185"/>
      <c r="DI10" s="185"/>
      <c r="DJ10" s="185"/>
      <c r="DK10" s="185"/>
      <c r="DL10" s="185"/>
      <c r="DM10" s="185"/>
      <c r="DN10" s="185"/>
      <c r="DO10" s="185"/>
      <c r="DP10" s="185"/>
      <c r="DQ10" s="185"/>
      <c r="DR10" s="185"/>
      <c r="DS10" s="185"/>
      <c r="DT10" s="185"/>
      <c r="DU10" s="185"/>
      <c r="DV10" s="185"/>
      <c r="DW10" s="185"/>
      <c r="DX10" s="185"/>
      <c r="DY10" s="185"/>
      <c r="DZ10" s="185"/>
      <c r="EA10" s="185"/>
      <c r="EB10" s="185"/>
      <c r="EC10" s="185"/>
      <c r="ED10" s="185"/>
      <c r="EE10" s="185"/>
      <c r="EF10" s="185"/>
      <c r="EG10" s="185"/>
      <c r="EH10" s="185"/>
      <c r="EI10" s="185"/>
      <c r="EJ10" s="185"/>
      <c r="EK10" s="185"/>
      <c r="EL10" s="185"/>
      <c r="EM10" s="185"/>
      <c r="EN10" s="185"/>
      <c r="EO10" s="185"/>
      <c r="EP10" s="185"/>
      <c r="EQ10" s="185"/>
      <c r="ER10" s="185"/>
      <c r="ES10" s="185"/>
      <c r="ET10" s="185"/>
      <c r="EU10" s="185"/>
      <c r="EV10" s="185"/>
      <c r="EW10" s="185"/>
      <c r="EX10" s="185"/>
      <c r="EY10" s="185"/>
      <c r="EZ10" s="185"/>
      <c r="FA10" s="185"/>
      <c r="FB10" s="185"/>
      <c r="FC10" s="185"/>
      <c r="FD10" s="185"/>
      <c r="FE10" s="185"/>
      <c r="FF10" s="185"/>
      <c r="FG10" s="185"/>
      <c r="FH10" s="185"/>
      <c r="FI10" s="185"/>
      <c r="FJ10" s="185"/>
      <c r="FK10" s="185"/>
      <c r="FL10" s="185"/>
      <c r="FM10" s="185"/>
      <c r="FN10" s="185"/>
      <c r="FO10" s="185"/>
      <c r="FP10" s="185"/>
      <c r="FQ10" s="185"/>
      <c r="FR10" s="185"/>
      <c r="FS10" s="185"/>
      <c r="FT10" s="185"/>
      <c r="FU10" s="185"/>
      <c r="FV10" s="185"/>
      <c r="FW10" s="185"/>
      <c r="FX10" s="185"/>
      <c r="FY10" s="185"/>
      <c r="FZ10" s="185"/>
      <c r="GA10" s="185"/>
      <c r="GB10" s="185"/>
      <c r="GC10" s="185"/>
      <c r="GD10" s="185"/>
      <c r="GE10" s="185"/>
      <c r="GF10" s="185"/>
      <c r="GG10" s="185"/>
      <c r="GH10" s="185"/>
      <c r="GI10" s="185"/>
      <c r="GJ10" s="185"/>
      <c r="GK10" s="185"/>
      <c r="GL10" s="185"/>
      <c r="GM10" s="185"/>
      <c r="GN10" s="185"/>
      <c r="GO10" s="185"/>
      <c r="GP10" s="185"/>
      <c r="GQ10" s="185"/>
      <c r="GR10" s="185"/>
      <c r="GS10" s="185"/>
      <c r="GT10" s="185"/>
      <c r="GU10" s="185"/>
      <c r="GV10" s="185"/>
      <c r="GW10" s="185"/>
      <c r="GX10" s="185"/>
      <c r="GY10" s="185"/>
      <c r="GZ10" s="185"/>
      <c r="HA10" s="185"/>
      <c r="HB10" s="185"/>
      <c r="HC10" s="185"/>
      <c r="HD10" s="185"/>
      <c r="HE10" s="185"/>
      <c r="HF10" s="185"/>
      <c r="HG10" s="185"/>
      <c r="HH10" s="185"/>
      <c r="HI10" s="185"/>
      <c r="HJ10" s="185"/>
      <c r="HK10" s="185"/>
      <c r="HL10" s="185"/>
      <c r="HM10" s="185"/>
      <c r="HN10" s="185"/>
      <c r="HO10" s="185"/>
      <c r="HP10" s="185"/>
      <c r="HQ10" s="185"/>
      <c r="HR10" s="185"/>
      <c r="HS10" s="185"/>
      <c r="HT10" s="185"/>
      <c r="HU10" s="185"/>
      <c r="HV10" s="185"/>
      <c r="HW10" s="185"/>
      <c r="HX10" s="185"/>
      <c r="HY10" s="185"/>
      <c r="HZ10" s="185"/>
      <c r="IA10" s="185"/>
      <c r="IB10" s="185"/>
      <c r="IC10" s="185"/>
      <c r="ID10" s="185"/>
      <c r="IE10" s="185"/>
      <c r="IF10" s="185"/>
      <c r="IG10" s="185"/>
      <c r="IH10" s="185"/>
      <c r="II10" s="185"/>
      <c r="IJ10" s="185"/>
      <c r="IK10" s="185"/>
      <c r="IL10" s="185"/>
      <c r="IM10" s="185"/>
      <c r="IN10" s="185"/>
      <c r="IO10" s="185"/>
      <c r="IP10" s="185"/>
      <c r="IQ10" s="185"/>
      <c r="IR10" s="185"/>
      <c r="IS10" s="185"/>
      <c r="IT10" s="185"/>
      <c r="IU10" s="185"/>
      <c r="IV10" s="185"/>
      <c r="IW10" s="185"/>
      <c r="IX10" s="185"/>
      <c r="IY10" s="185"/>
      <c r="IZ10" s="185"/>
      <c r="JA10" s="185"/>
      <c r="JB10" s="185"/>
      <c r="JC10" s="185"/>
      <c r="JD10" s="185"/>
      <c r="JE10" s="185"/>
      <c r="JF10" s="185"/>
      <c r="JG10" s="185"/>
      <c r="JH10" s="185"/>
      <c r="JI10" s="185"/>
      <c r="JJ10" s="185"/>
      <c r="JK10" s="185"/>
      <c r="JL10" s="185"/>
      <c r="JM10" s="185"/>
      <c r="JN10" s="185"/>
      <c r="JO10" s="185"/>
      <c r="JP10" s="185"/>
      <c r="JQ10" s="185"/>
      <c r="JR10" s="185"/>
      <c r="JS10" s="185"/>
      <c r="JT10" s="185"/>
      <c r="JU10" s="185"/>
      <c r="JV10" s="185"/>
      <c r="JW10" s="185"/>
      <c r="JX10" s="185"/>
      <c r="JY10" s="185"/>
      <c r="JZ10" s="185"/>
      <c r="KA10" s="185"/>
      <c r="KB10" s="185"/>
      <c r="KC10" s="185"/>
      <c r="KD10" s="185"/>
      <c r="KE10" s="185"/>
      <c r="KF10" s="185"/>
      <c r="KG10" s="185"/>
      <c r="KH10" s="185"/>
      <c r="KI10" s="185"/>
      <c r="KJ10" s="185"/>
      <c r="KK10" s="185"/>
      <c r="KL10" s="185"/>
      <c r="KM10" s="185"/>
      <c r="KN10" s="185"/>
      <c r="KO10" s="185"/>
      <c r="KP10" s="185"/>
      <c r="KQ10" s="185"/>
      <c r="KR10" s="185"/>
      <c r="KS10" s="185"/>
      <c r="KT10" s="185"/>
      <c r="KU10" s="185"/>
      <c r="KV10" s="185"/>
      <c r="KW10" s="185"/>
      <c r="KX10" s="185"/>
      <c r="KY10" s="185"/>
      <c r="KZ10" s="185"/>
      <c r="LA10" s="185"/>
      <c r="LB10" s="185"/>
      <c r="LC10" s="185"/>
      <c r="LD10" s="185"/>
      <c r="LE10" s="185"/>
      <c r="LF10" s="185"/>
      <c r="LG10" s="185"/>
      <c r="LH10" s="185"/>
      <c r="LI10" s="185"/>
      <c r="LJ10" s="185"/>
      <c r="LK10" s="185"/>
      <c r="LL10" s="185"/>
      <c r="LM10" s="185"/>
      <c r="LN10" s="185"/>
      <c r="LO10" s="185"/>
      <c r="LP10" s="185"/>
      <c r="LQ10" s="185"/>
      <c r="LR10" s="185"/>
      <c r="LS10" s="185"/>
      <c r="LT10" s="185"/>
      <c r="LU10" s="185"/>
      <c r="LV10" s="185"/>
      <c r="LW10" s="185"/>
      <c r="LX10" s="185"/>
      <c r="LY10" s="185"/>
      <c r="LZ10" s="185"/>
      <c r="MA10" s="185"/>
      <c r="MB10" s="185"/>
      <c r="MC10" s="185"/>
      <c r="MD10" s="185"/>
      <c r="ME10" s="185"/>
      <c r="MF10" s="185"/>
      <c r="MG10" s="185"/>
      <c r="MH10" s="185"/>
      <c r="MI10" s="185"/>
      <c r="MJ10" s="185"/>
      <c r="MK10" s="185"/>
      <c r="ML10" s="185"/>
      <c r="MM10" s="185"/>
      <c r="MN10" s="185"/>
      <c r="MO10" s="185"/>
      <c r="MP10" s="185"/>
      <c r="MQ10" s="185"/>
      <c r="MR10" s="185"/>
      <c r="MS10" s="185"/>
      <c r="MT10" s="185"/>
      <c r="MU10" s="185"/>
      <c r="MV10" s="185"/>
      <c r="MW10" s="185"/>
      <c r="MX10" s="185"/>
      <c r="MY10" s="185"/>
      <c r="MZ10" s="185"/>
      <c r="NA10" s="185"/>
      <c r="NB10" s="185"/>
      <c r="NC10" s="185"/>
      <c r="ND10" s="185"/>
      <c r="NE10" s="185"/>
      <c r="NF10" s="185"/>
      <c r="NG10" s="185"/>
      <c r="NH10" s="185"/>
      <c r="NI10" s="185"/>
      <c r="NJ10" s="185"/>
      <c r="NK10" s="185"/>
      <c r="NL10" s="185"/>
      <c r="NM10" s="185"/>
      <c r="NN10" s="185"/>
      <c r="NO10" s="185"/>
      <c r="NP10" s="185"/>
      <c r="NQ10" s="185"/>
      <c r="NR10" s="185"/>
      <c r="NS10" s="185"/>
      <c r="NT10" s="185"/>
      <c r="NU10" s="185"/>
      <c r="NV10" s="185"/>
      <c r="NW10" s="185"/>
      <c r="NX10" s="185"/>
      <c r="NY10" s="185"/>
      <c r="NZ10" s="185"/>
      <c r="OA10" s="185"/>
      <c r="OB10" s="185"/>
      <c r="OC10" s="185"/>
      <c r="OD10" s="185"/>
      <c r="OE10" s="185"/>
      <c r="OF10" s="185"/>
      <c r="OG10" s="185"/>
      <c r="OH10" s="185"/>
      <c r="OI10" s="185"/>
      <c r="OJ10" s="185"/>
      <c r="OK10" s="185"/>
      <c r="OL10" s="185"/>
      <c r="OM10" s="185"/>
      <c r="ON10" s="185"/>
      <c r="OO10" s="185"/>
      <c r="OP10" s="185"/>
      <c r="OQ10" s="185"/>
      <c r="OR10" s="185"/>
      <c r="OS10" s="185"/>
      <c r="OT10" s="185"/>
      <c r="OU10" s="185"/>
      <c r="OV10" s="185"/>
      <c r="OW10" s="185"/>
      <c r="OX10" s="185"/>
      <c r="OY10" s="185"/>
      <c r="OZ10" s="185"/>
      <c r="PA10" s="185"/>
      <c r="PB10" s="185"/>
      <c r="PC10" s="185"/>
      <c r="PD10" s="185"/>
      <c r="PE10" s="185"/>
      <c r="PF10" s="185"/>
      <c r="PG10" s="185"/>
      <c r="PH10" s="185"/>
      <c r="PI10" s="185"/>
      <c r="PJ10" s="185"/>
      <c r="PK10" s="185"/>
      <c r="PL10" s="185"/>
      <c r="PM10" s="185"/>
      <c r="PN10" s="185"/>
      <c r="PO10" s="185"/>
      <c r="PP10" s="185"/>
      <c r="PQ10" s="185"/>
      <c r="PR10" s="185"/>
      <c r="PS10" s="185"/>
      <c r="PT10" s="185"/>
      <c r="PU10" s="185"/>
      <c r="PV10" s="185"/>
      <c r="PW10" s="185"/>
      <c r="PX10" s="185"/>
      <c r="PY10" s="185"/>
      <c r="PZ10" s="185"/>
      <c r="QA10" s="185"/>
      <c r="QB10" s="185"/>
      <c r="QC10" s="185"/>
      <c r="QD10" s="185"/>
      <c r="QE10" s="185"/>
      <c r="QF10" s="185"/>
      <c r="QG10" s="185"/>
      <c r="QH10" s="185"/>
      <c r="QI10" s="185"/>
      <c r="QJ10" s="185"/>
      <c r="QK10" s="185"/>
      <c r="QL10" s="185"/>
      <c r="QM10" s="185"/>
      <c r="QN10" s="185"/>
      <c r="QO10" s="185"/>
      <c r="QP10" s="185"/>
      <c r="QQ10" s="185"/>
      <c r="QR10" s="185"/>
      <c r="QS10" s="185"/>
      <c r="QT10" s="185"/>
      <c r="QU10" s="185"/>
      <c r="QV10" s="185"/>
      <c r="QW10" s="185"/>
      <c r="QX10" s="185"/>
      <c r="QY10" s="185"/>
      <c r="QZ10" s="185"/>
      <c r="RA10" s="185"/>
      <c r="RB10" s="185"/>
      <c r="RC10" s="185"/>
      <c r="RD10" s="185"/>
      <c r="RE10" s="185"/>
      <c r="RF10" s="185"/>
      <c r="RG10" s="185"/>
      <c r="RH10" s="185"/>
      <c r="RI10" s="185"/>
      <c r="RJ10" s="185"/>
      <c r="RK10" s="185"/>
      <c r="RL10" s="185"/>
      <c r="RM10" s="185"/>
      <c r="RN10" s="185"/>
      <c r="RO10" s="185"/>
      <c r="RP10" s="185"/>
      <c r="RQ10" s="185"/>
      <c r="RR10" s="185"/>
      <c r="RS10" s="185"/>
      <c r="RT10" s="185"/>
      <c r="RU10" s="185"/>
      <c r="RV10" s="185"/>
      <c r="RW10" s="185"/>
      <c r="RX10" s="185"/>
      <c r="RY10" s="185"/>
      <c r="RZ10" s="185"/>
      <c r="SA10" s="185"/>
      <c r="SB10" s="185"/>
      <c r="SC10" s="185"/>
      <c r="SD10" s="185"/>
      <c r="SE10" s="185"/>
      <c r="SF10" s="185"/>
      <c r="SG10" s="185"/>
      <c r="SH10" s="185"/>
      <c r="SI10" s="185"/>
      <c r="SJ10" s="185"/>
      <c r="SK10" s="185"/>
      <c r="SL10" s="185"/>
      <c r="SM10" s="185"/>
      <c r="SN10" s="185"/>
      <c r="SO10" s="185"/>
      <c r="SP10" s="185"/>
      <c r="SQ10" s="185"/>
      <c r="SR10" s="185"/>
      <c r="SS10" s="185"/>
      <c r="ST10" s="185"/>
      <c r="SU10" s="185"/>
      <c r="SV10" s="185"/>
      <c r="SW10" s="185"/>
      <c r="SX10" s="185"/>
      <c r="SY10" s="185"/>
      <c r="SZ10" s="185"/>
      <c r="TA10" s="185"/>
      <c r="TB10" s="185"/>
      <c r="TC10" s="185"/>
      <c r="TD10" s="185"/>
      <c r="TE10" s="185"/>
      <c r="TF10" s="185"/>
      <c r="TG10" s="185"/>
      <c r="TH10" s="185"/>
      <c r="TI10" s="185"/>
      <c r="TJ10" s="185"/>
      <c r="TK10" s="185"/>
      <c r="TL10" s="185"/>
      <c r="TM10" s="185"/>
      <c r="TN10" s="185"/>
      <c r="TO10" s="185"/>
      <c r="TP10" s="185"/>
      <c r="TQ10" s="185"/>
      <c r="TR10" s="185"/>
      <c r="TS10" s="185"/>
      <c r="TT10" s="185"/>
      <c r="TU10" s="185"/>
      <c r="TV10" s="185"/>
      <c r="TW10" s="185"/>
      <c r="TX10" s="185"/>
      <c r="TY10" s="185"/>
      <c r="TZ10" s="185"/>
      <c r="UA10" s="185"/>
      <c r="UB10" s="185"/>
      <c r="UC10" s="185"/>
      <c r="UD10" s="185"/>
      <c r="UE10" s="185"/>
      <c r="UF10" s="185"/>
      <c r="UG10" s="185"/>
      <c r="UH10" s="185"/>
      <c r="UI10" s="185"/>
      <c r="UJ10" s="185"/>
      <c r="UK10" s="185"/>
      <c r="UL10" s="185"/>
      <c r="UM10" s="185"/>
      <c r="UN10" s="185"/>
      <c r="UO10" s="185"/>
      <c r="UP10" s="185"/>
      <c r="UQ10" s="185"/>
      <c r="UR10" s="185"/>
      <c r="US10" s="185"/>
      <c r="UT10" s="185"/>
      <c r="UU10" s="185"/>
      <c r="UV10" s="185"/>
      <c r="UW10" s="185"/>
      <c r="UX10" s="185"/>
      <c r="UY10" s="185"/>
      <c r="UZ10" s="185"/>
      <c r="VA10" s="185"/>
      <c r="VB10" s="185"/>
      <c r="VC10" s="185"/>
      <c r="VD10" s="185"/>
      <c r="VE10" s="185"/>
      <c r="VF10" s="185"/>
      <c r="VG10" s="185"/>
      <c r="VH10" s="185"/>
      <c r="VI10" s="185"/>
      <c r="VJ10" s="185"/>
      <c r="VK10" s="185"/>
      <c r="VL10" s="185"/>
      <c r="VM10" s="185"/>
      <c r="VN10" s="185"/>
      <c r="VO10" s="185"/>
      <c r="VP10" s="185"/>
      <c r="VQ10" s="185"/>
      <c r="VR10" s="185"/>
      <c r="VS10" s="185"/>
      <c r="VT10" s="185"/>
      <c r="VU10" s="185"/>
      <c r="VV10" s="185"/>
      <c r="VW10" s="185"/>
      <c r="VX10" s="185"/>
      <c r="VY10" s="185"/>
      <c r="VZ10" s="185"/>
      <c r="WA10" s="185"/>
      <c r="WB10" s="185"/>
      <c r="WC10" s="185"/>
      <c r="WD10" s="185"/>
      <c r="WE10" s="185"/>
      <c r="WF10" s="185"/>
      <c r="WG10" s="185"/>
      <c r="WH10" s="185"/>
      <c r="WI10" s="185"/>
      <c r="WJ10" s="185"/>
      <c r="WK10" s="185"/>
      <c r="WL10" s="185"/>
      <c r="WM10" s="185"/>
      <c r="WN10" s="185"/>
      <c r="WO10" s="185"/>
      <c r="WP10" s="185"/>
      <c r="WQ10" s="185"/>
      <c r="WR10" s="185"/>
      <c r="WS10" s="185"/>
      <c r="WT10" s="185"/>
      <c r="WU10" s="185"/>
      <c r="WV10" s="185"/>
      <c r="WW10" s="185"/>
      <c r="WX10" s="185"/>
      <c r="WY10" s="185"/>
      <c r="WZ10" s="185"/>
      <c r="XA10" s="185"/>
      <c r="XB10" s="185"/>
      <c r="XC10" s="185"/>
      <c r="XD10" s="185"/>
      <c r="XE10" s="185"/>
      <c r="XF10" s="185"/>
      <c r="XG10" s="185"/>
      <c r="XH10" s="185"/>
      <c r="XI10" s="185"/>
      <c r="XJ10" s="185"/>
      <c r="XK10" s="185"/>
      <c r="XL10" s="185"/>
      <c r="XM10" s="185"/>
      <c r="XN10" s="185"/>
      <c r="XO10" s="185"/>
      <c r="XP10" s="185"/>
      <c r="XQ10" s="185"/>
      <c r="XR10" s="185"/>
      <c r="XS10" s="185"/>
      <c r="XT10" s="185"/>
      <c r="XU10" s="185"/>
      <c r="XV10" s="185"/>
      <c r="XW10" s="185"/>
      <c r="XX10" s="185"/>
      <c r="XY10" s="185"/>
      <c r="XZ10" s="185"/>
      <c r="YA10" s="185"/>
      <c r="YB10" s="185"/>
      <c r="YC10" s="185"/>
      <c r="YD10" s="185"/>
      <c r="YE10" s="185"/>
      <c r="YF10" s="185"/>
      <c r="YG10" s="185"/>
      <c r="YH10" s="185"/>
      <c r="YI10" s="185"/>
      <c r="YJ10" s="185"/>
      <c r="YK10" s="185"/>
      <c r="YL10" s="185"/>
      <c r="YM10" s="185"/>
      <c r="YN10" s="185"/>
      <c r="YO10" s="185"/>
      <c r="YP10" s="185"/>
      <c r="YQ10" s="185"/>
      <c r="YR10" s="185"/>
      <c r="YS10" s="185"/>
      <c r="YT10" s="185"/>
      <c r="YU10" s="185"/>
      <c r="YV10" s="185"/>
      <c r="YW10" s="185"/>
      <c r="YX10" s="185"/>
      <c r="YY10" s="185"/>
      <c r="YZ10" s="185"/>
      <c r="ZA10" s="185"/>
      <c r="ZB10" s="185"/>
      <c r="ZC10" s="185"/>
      <c r="ZD10" s="185"/>
      <c r="ZE10" s="185"/>
      <c r="ZF10" s="185"/>
      <c r="ZG10" s="185"/>
      <c r="ZH10" s="185"/>
      <c r="ZI10" s="185"/>
      <c r="ZJ10" s="185"/>
      <c r="ZK10" s="185"/>
      <c r="ZL10" s="185"/>
      <c r="ZM10" s="185"/>
      <c r="ZN10" s="185"/>
      <c r="ZO10" s="185"/>
      <c r="ZP10" s="185"/>
      <c r="ZQ10" s="185"/>
      <c r="ZR10" s="185"/>
      <c r="ZS10" s="185"/>
      <c r="ZT10" s="185"/>
      <c r="ZU10" s="185"/>
      <c r="ZV10" s="185"/>
      <c r="ZW10" s="185"/>
      <c r="ZX10" s="185"/>
      <c r="ZY10" s="185"/>
      <c r="ZZ10" s="185"/>
      <c r="AAA10" s="185"/>
      <c r="AAB10" s="185"/>
      <c r="AAC10" s="185"/>
      <c r="AAD10" s="185"/>
      <c r="AAE10" s="185"/>
      <c r="AAF10" s="185"/>
      <c r="AAG10" s="185"/>
      <c r="AAH10" s="185"/>
      <c r="AAI10" s="185"/>
      <c r="AAJ10" s="185"/>
      <c r="AAK10" s="185"/>
      <c r="AAL10" s="185"/>
      <c r="AAM10" s="185"/>
      <c r="AAN10" s="185"/>
      <c r="AAO10" s="185"/>
      <c r="AAP10" s="185"/>
      <c r="AAQ10" s="185"/>
      <c r="AAR10" s="185"/>
      <c r="AAS10" s="185"/>
      <c r="AAT10" s="185"/>
      <c r="AAU10" s="185"/>
      <c r="AAV10" s="185"/>
      <c r="AAW10" s="185"/>
      <c r="AAX10" s="185"/>
      <c r="AAY10" s="185"/>
      <c r="AAZ10" s="185"/>
      <c r="ABA10" s="185"/>
      <c r="ABB10" s="185"/>
      <c r="ABC10" s="185"/>
      <c r="ABD10" s="185"/>
      <c r="ABE10" s="185"/>
      <c r="ABF10" s="185"/>
      <c r="ABG10" s="185"/>
      <c r="ABH10" s="185"/>
      <c r="ABI10" s="185"/>
      <c r="ABJ10" s="185"/>
      <c r="ABK10" s="185"/>
      <c r="ABL10" s="185"/>
      <c r="ABM10" s="185"/>
      <c r="ABN10" s="185"/>
      <c r="ABO10" s="185"/>
      <c r="ABP10" s="185"/>
      <c r="ABQ10" s="185"/>
      <c r="ABR10" s="185"/>
      <c r="ABS10" s="185"/>
      <c r="ABT10" s="185"/>
      <c r="ABU10" s="185"/>
      <c r="ABV10" s="185"/>
      <c r="ABW10" s="185"/>
      <c r="ABX10" s="185"/>
      <c r="ABY10" s="185"/>
      <c r="ABZ10" s="185"/>
      <c r="ACA10" s="185"/>
      <c r="ACB10" s="185"/>
      <c r="ACC10" s="185"/>
      <c r="ACD10" s="185"/>
      <c r="ACE10" s="185"/>
      <c r="ACF10" s="185"/>
      <c r="ACG10" s="185"/>
      <c r="ACH10" s="185"/>
      <c r="ACI10" s="185"/>
      <c r="ACJ10" s="185"/>
      <c r="ACK10" s="185"/>
      <c r="ACL10" s="185"/>
      <c r="ACM10" s="185"/>
      <c r="ACN10" s="185"/>
      <c r="ACO10" s="185"/>
      <c r="ACP10" s="185"/>
      <c r="ACQ10" s="185"/>
      <c r="ACR10" s="185"/>
      <c r="ACS10" s="185"/>
      <c r="ACT10" s="185"/>
      <c r="ACU10" s="185"/>
      <c r="ACV10" s="185"/>
      <c r="ACW10" s="185"/>
      <c r="ACX10" s="185"/>
      <c r="ACY10" s="185"/>
      <c r="ACZ10" s="185"/>
      <c r="ADA10" s="185"/>
      <c r="ADB10" s="185"/>
      <c r="ADC10" s="185"/>
      <c r="ADD10" s="185"/>
      <c r="ADE10" s="185"/>
      <c r="ADF10" s="185"/>
      <c r="ADG10" s="185"/>
      <c r="ADH10" s="185"/>
      <c r="ADI10" s="185"/>
      <c r="ADJ10" s="185"/>
      <c r="ADK10" s="185"/>
      <c r="ADL10" s="185"/>
      <c r="ADM10" s="185"/>
      <c r="ADN10" s="185"/>
      <c r="ADO10" s="185"/>
      <c r="ADP10" s="185"/>
      <c r="ADQ10" s="185"/>
      <c r="ADR10" s="185"/>
      <c r="ADS10" s="185"/>
      <c r="ADT10" s="185"/>
      <c r="ADU10" s="185"/>
      <c r="ADV10" s="185"/>
      <c r="ADW10" s="185"/>
      <c r="ADX10" s="185"/>
      <c r="ADY10" s="185"/>
      <c r="ADZ10" s="185"/>
      <c r="AEA10" s="185"/>
      <c r="AEB10" s="185"/>
      <c r="AEC10" s="185"/>
      <c r="AED10" s="185"/>
      <c r="AEE10" s="185"/>
      <c r="AEF10" s="185"/>
      <c r="AEG10" s="185"/>
      <c r="AEH10" s="185"/>
      <c r="AEI10" s="185"/>
      <c r="AEJ10" s="185"/>
      <c r="AEK10" s="185"/>
      <c r="AEL10" s="185"/>
      <c r="AEM10" s="185"/>
      <c r="AEN10" s="185"/>
      <c r="AEO10" s="185"/>
      <c r="AEP10" s="185"/>
      <c r="AEQ10" s="185"/>
      <c r="AER10" s="185"/>
      <c r="AES10" s="185"/>
      <c r="AET10" s="185"/>
      <c r="AEU10" s="185"/>
      <c r="AEV10" s="185"/>
      <c r="AEW10" s="185"/>
      <c r="AEX10" s="185"/>
      <c r="AEY10" s="185"/>
      <c r="AEZ10" s="185"/>
      <c r="AFA10" s="185"/>
      <c r="AFB10" s="185"/>
      <c r="AFC10" s="185"/>
      <c r="AFD10" s="185"/>
      <c r="AFE10" s="185"/>
      <c r="AFF10" s="185"/>
      <c r="AFG10" s="185"/>
      <c r="AFH10" s="185"/>
      <c r="AFI10" s="185"/>
      <c r="AFJ10" s="185"/>
      <c r="AFK10" s="185"/>
      <c r="AFL10" s="185"/>
      <c r="AFM10" s="185"/>
      <c r="AFN10" s="185"/>
      <c r="AFO10" s="185"/>
      <c r="AFP10" s="185"/>
      <c r="AFQ10" s="185"/>
      <c r="AFR10" s="185"/>
      <c r="AFS10" s="185"/>
      <c r="AFT10" s="185"/>
      <c r="AFU10" s="185"/>
      <c r="AFV10" s="185"/>
      <c r="AFW10" s="185"/>
      <c r="AFX10" s="185"/>
      <c r="AFY10" s="185"/>
      <c r="AFZ10" s="185"/>
      <c r="AGA10" s="185"/>
      <c r="AGB10" s="185"/>
      <c r="AGC10" s="185"/>
      <c r="AGD10" s="185"/>
      <c r="AGE10" s="185"/>
      <c r="AGF10" s="185"/>
      <c r="AGG10" s="185"/>
      <c r="AGH10" s="185"/>
      <c r="AGI10" s="185"/>
      <c r="AGJ10" s="185"/>
      <c r="AGK10" s="185"/>
      <c r="AGL10" s="185"/>
      <c r="AGM10" s="185"/>
      <c r="AGN10" s="185"/>
      <c r="AGO10" s="185"/>
      <c r="AGP10" s="185"/>
      <c r="AGQ10" s="185"/>
      <c r="AGR10" s="185"/>
      <c r="AGS10" s="185"/>
      <c r="AGT10" s="185"/>
      <c r="AGU10" s="185"/>
      <c r="AGV10" s="185"/>
      <c r="AGW10" s="185"/>
      <c r="AGX10" s="185"/>
      <c r="AGY10" s="185"/>
      <c r="AGZ10" s="185"/>
      <c r="AHA10" s="185"/>
      <c r="AHB10" s="185"/>
      <c r="AHC10" s="185"/>
      <c r="AHD10" s="185"/>
      <c r="AHE10" s="185"/>
      <c r="AHF10" s="185"/>
      <c r="AHG10" s="185"/>
      <c r="AHH10" s="185"/>
      <c r="AHI10" s="185"/>
      <c r="AHJ10" s="185"/>
      <c r="AHK10" s="185"/>
      <c r="AHL10" s="185"/>
      <c r="AHM10" s="185"/>
      <c r="AHN10" s="185"/>
      <c r="AHO10" s="185"/>
      <c r="AHP10" s="185"/>
      <c r="AHQ10" s="185"/>
      <c r="AHR10" s="185"/>
      <c r="AHS10" s="185"/>
      <c r="AHT10" s="185"/>
      <c r="AHU10" s="185"/>
      <c r="AHV10" s="185"/>
      <c r="AHW10" s="185"/>
      <c r="AHX10" s="185"/>
      <c r="AHY10" s="185"/>
      <c r="AHZ10" s="185"/>
      <c r="AIA10" s="185"/>
      <c r="AIB10" s="185"/>
      <c r="AIC10" s="185"/>
      <c r="AID10" s="185"/>
      <c r="AIE10" s="185"/>
      <c r="AIF10" s="185"/>
      <c r="AIG10" s="185"/>
      <c r="AIH10" s="185"/>
      <c r="AII10" s="185"/>
      <c r="AIJ10" s="185"/>
      <c r="AIK10" s="185"/>
      <c r="AIL10" s="185"/>
      <c r="AIM10" s="185"/>
      <c r="AIN10" s="185"/>
      <c r="AIO10" s="185"/>
      <c r="AIP10" s="185"/>
      <c r="AIQ10" s="185"/>
      <c r="AIR10" s="185"/>
      <c r="AIS10" s="185"/>
      <c r="AIT10" s="185"/>
      <c r="AIU10" s="185"/>
      <c r="AIV10" s="185"/>
      <c r="AIW10" s="185"/>
      <c r="AIX10" s="185"/>
      <c r="AIY10" s="185"/>
      <c r="AIZ10" s="185"/>
      <c r="AJA10" s="185"/>
      <c r="AJB10" s="185"/>
      <c r="AJC10" s="185"/>
      <c r="AJD10" s="185"/>
      <c r="AJE10" s="185"/>
      <c r="AJF10" s="185"/>
      <c r="AJG10" s="185"/>
      <c r="AJH10" s="185"/>
      <c r="AJI10" s="185"/>
      <c r="AJJ10" s="185"/>
      <c r="AJK10" s="185"/>
      <c r="AJL10" s="185"/>
      <c r="AJM10" s="185"/>
      <c r="AJN10" s="185"/>
      <c r="AJO10" s="185"/>
      <c r="AJP10" s="185"/>
      <c r="AJQ10" s="185"/>
      <c r="AJR10" s="185"/>
      <c r="AJS10" s="185"/>
      <c r="AJT10" s="185"/>
      <c r="AJU10" s="185"/>
      <c r="AJV10" s="185"/>
      <c r="AJW10" s="185"/>
      <c r="AJX10" s="185"/>
      <c r="AJY10" s="185"/>
      <c r="AJZ10" s="185"/>
      <c r="AKA10" s="185"/>
      <c r="AKB10" s="185"/>
      <c r="AKC10" s="185"/>
      <c r="AKD10" s="185"/>
      <c r="AKE10" s="185"/>
      <c r="AKF10" s="185"/>
      <c r="AKG10" s="185"/>
      <c r="AKH10" s="185"/>
      <c r="AKI10" s="185"/>
      <c r="AKJ10" s="185"/>
      <c r="AKK10" s="185"/>
      <c r="AKL10" s="185"/>
      <c r="AKM10" s="185"/>
      <c r="AKN10" s="185"/>
      <c r="AKO10" s="185"/>
      <c r="AKP10" s="185"/>
      <c r="AKQ10" s="185"/>
      <c r="AKR10" s="185"/>
      <c r="AKS10" s="185"/>
      <c r="AKT10" s="185"/>
      <c r="AKU10" s="185"/>
      <c r="AKV10" s="185"/>
      <c r="AKW10" s="185"/>
      <c r="AKX10" s="185"/>
      <c r="AKY10" s="185"/>
      <c r="AKZ10" s="185"/>
      <c r="ALA10" s="185"/>
      <c r="ALB10" s="185"/>
      <c r="ALC10" s="185"/>
      <c r="ALD10" s="185"/>
      <c r="ALE10" s="185"/>
      <c r="ALF10" s="185"/>
      <c r="ALG10" s="185"/>
      <c r="ALH10" s="185"/>
      <c r="ALI10" s="185"/>
      <c r="ALJ10" s="185"/>
      <c r="ALK10" s="185"/>
      <c r="ALL10" s="185"/>
      <c r="ALM10" s="185"/>
      <c r="ALN10" s="185"/>
      <c r="ALO10" s="185"/>
      <c r="ALP10" s="185"/>
      <c r="ALQ10" s="185"/>
      <c r="ALR10" s="185"/>
      <c r="ALS10" s="185"/>
      <c r="ALT10" s="185"/>
      <c r="ALU10" s="185"/>
      <c r="ALV10" s="185"/>
      <c r="ALW10" s="185"/>
      <c r="ALX10" s="185"/>
      <c r="ALY10" s="185"/>
      <c r="ALZ10" s="185"/>
      <c r="AMA10" s="185"/>
      <c r="AMB10" s="185"/>
      <c r="AMC10" s="185"/>
      <c r="AMD10" s="185"/>
      <c r="AME10" s="185"/>
      <c r="AMF10" s="185"/>
      <c r="AMG10" s="185"/>
      <c r="AMH10" s="185"/>
      <c r="AMI10" s="185"/>
      <c r="AMJ10" s="185"/>
      <c r="AMK10" s="185"/>
      <c r="AML10" s="185"/>
      <c r="AMM10" s="185"/>
      <c r="AMN10" s="185"/>
      <c r="AMO10" s="185"/>
      <c r="AMP10" s="185"/>
      <c r="AMQ10" s="185"/>
      <c r="AMR10" s="185"/>
      <c r="AMS10" s="185"/>
      <c r="AMT10" s="185"/>
      <c r="AMU10" s="185"/>
      <c r="AMV10" s="185"/>
      <c r="AMW10" s="185"/>
      <c r="AMX10" s="185"/>
      <c r="AMY10" s="185"/>
      <c r="AMZ10" s="185"/>
      <c r="ANA10" s="185"/>
      <c r="ANB10" s="185"/>
      <c r="ANC10" s="185"/>
      <c r="AND10" s="185"/>
      <c r="ANE10" s="185"/>
      <c r="ANF10" s="185"/>
      <c r="ANG10" s="185"/>
      <c r="ANH10" s="185"/>
      <c r="ANI10" s="185"/>
      <c r="ANJ10" s="185"/>
      <c r="ANK10" s="185"/>
      <c r="ANL10" s="185"/>
      <c r="ANM10" s="185"/>
      <c r="ANN10" s="185"/>
      <c r="ANO10" s="185"/>
      <c r="ANP10" s="185"/>
      <c r="ANQ10" s="185"/>
      <c r="ANR10" s="185"/>
      <c r="ANS10" s="185"/>
      <c r="ANT10" s="185"/>
      <c r="ANU10" s="185"/>
      <c r="ANV10" s="185"/>
      <c r="ANW10" s="185"/>
      <c r="ANX10" s="185"/>
      <c r="ANY10" s="185"/>
      <c r="ANZ10" s="185"/>
      <c r="AOA10" s="185"/>
      <c r="AOB10" s="185"/>
      <c r="AOC10" s="185"/>
      <c r="AOD10" s="185"/>
      <c r="AOE10" s="185"/>
      <c r="AOF10" s="185"/>
      <c r="AOG10" s="185"/>
      <c r="AOH10" s="185"/>
      <c r="AOI10" s="185"/>
      <c r="AOJ10" s="185"/>
      <c r="AOK10" s="185"/>
      <c r="AOL10" s="185"/>
      <c r="AOM10" s="185"/>
      <c r="AON10" s="185"/>
      <c r="AOO10" s="185"/>
      <c r="AOP10" s="185"/>
      <c r="AOQ10" s="185"/>
      <c r="AOR10" s="185"/>
      <c r="AOS10" s="185"/>
      <c r="AOT10" s="185"/>
      <c r="AOU10" s="185"/>
      <c r="AOV10" s="185"/>
      <c r="AOW10" s="185"/>
      <c r="AOX10" s="185"/>
      <c r="AOY10" s="185"/>
      <c r="AOZ10" s="185"/>
      <c r="APA10" s="185"/>
      <c r="APB10" s="185"/>
      <c r="APC10" s="185"/>
      <c r="APD10" s="185"/>
      <c r="APE10" s="185"/>
      <c r="APF10" s="185"/>
      <c r="APG10" s="185"/>
      <c r="APH10" s="185"/>
      <c r="API10" s="185"/>
      <c r="APJ10" s="185"/>
      <c r="APK10" s="185"/>
      <c r="APL10" s="185"/>
      <c r="APM10" s="185"/>
      <c r="APN10" s="185"/>
      <c r="APO10" s="185"/>
      <c r="APP10" s="185"/>
      <c r="APQ10" s="185"/>
      <c r="APR10" s="185"/>
      <c r="APS10" s="185"/>
      <c r="APT10" s="185"/>
      <c r="APU10" s="185"/>
      <c r="APV10" s="185"/>
      <c r="APW10" s="185"/>
      <c r="APX10" s="185"/>
      <c r="APY10" s="185"/>
      <c r="APZ10" s="185"/>
      <c r="AQA10" s="185"/>
      <c r="AQB10" s="185"/>
      <c r="AQC10" s="185"/>
      <c r="AQD10" s="185"/>
      <c r="AQE10" s="185"/>
      <c r="AQF10" s="185"/>
      <c r="AQG10" s="185"/>
      <c r="AQH10" s="185"/>
      <c r="AQI10" s="185"/>
      <c r="AQJ10" s="185"/>
      <c r="AQK10" s="185"/>
      <c r="AQL10" s="185"/>
      <c r="AQM10" s="185"/>
      <c r="AQN10" s="185"/>
      <c r="AQO10" s="185"/>
      <c r="AQP10" s="185"/>
      <c r="AQQ10" s="185"/>
      <c r="AQR10" s="185"/>
      <c r="AQS10" s="185"/>
      <c r="AQT10" s="185"/>
      <c r="AQU10" s="185"/>
      <c r="AQV10" s="185"/>
      <c r="AQW10" s="185"/>
      <c r="AQX10" s="185"/>
      <c r="AQY10" s="185"/>
      <c r="AQZ10" s="185"/>
      <c r="ARA10" s="185"/>
      <c r="ARB10" s="185"/>
      <c r="ARC10" s="185"/>
      <c r="ARD10" s="185"/>
      <c r="ARE10" s="185"/>
      <c r="ARF10" s="185"/>
      <c r="ARG10" s="185"/>
      <c r="ARH10" s="185"/>
      <c r="ARI10" s="185"/>
      <c r="ARJ10" s="185"/>
      <c r="ARK10" s="185"/>
      <c r="ARL10" s="185"/>
      <c r="ARM10" s="185"/>
      <c r="ARN10" s="185"/>
      <c r="ARO10" s="185"/>
      <c r="ARP10" s="185"/>
      <c r="ARQ10" s="185"/>
      <c r="ARR10" s="185"/>
      <c r="ARS10" s="185"/>
      <c r="ART10" s="185"/>
      <c r="ARU10" s="185"/>
      <c r="ARV10" s="185"/>
      <c r="ARW10" s="185"/>
      <c r="ARX10" s="185"/>
      <c r="ARY10" s="185"/>
      <c r="ARZ10" s="185"/>
      <c r="ASA10" s="185"/>
      <c r="ASB10" s="185"/>
      <c r="ASC10" s="185"/>
      <c r="ASD10" s="185"/>
      <c r="ASE10" s="185"/>
      <c r="ASF10" s="185"/>
      <c r="ASG10" s="185"/>
      <c r="ASH10" s="185"/>
      <c r="ASI10" s="185"/>
      <c r="ASJ10" s="185"/>
      <c r="ASK10" s="185"/>
      <c r="ASL10" s="185"/>
      <c r="ASM10" s="185"/>
      <c r="ASN10" s="185"/>
      <c r="ASO10" s="185"/>
      <c r="ASP10" s="185"/>
      <c r="ASQ10" s="185"/>
      <c r="ASR10" s="185"/>
      <c r="ASS10" s="185"/>
      <c r="AST10" s="185"/>
      <c r="ASU10" s="185"/>
      <c r="ASV10" s="185"/>
      <c r="ASW10" s="185"/>
      <c r="ASX10" s="185"/>
      <c r="ASY10" s="185"/>
      <c r="ASZ10" s="185"/>
      <c r="ATA10" s="185"/>
      <c r="ATB10" s="185"/>
      <c r="ATC10" s="185"/>
      <c r="ATD10" s="185"/>
      <c r="ATE10" s="185"/>
      <c r="ATF10" s="185"/>
      <c r="ATG10" s="185"/>
      <c r="ATH10" s="185"/>
      <c r="ATI10" s="185"/>
      <c r="ATJ10" s="185"/>
      <c r="ATK10" s="185"/>
      <c r="ATL10" s="185"/>
      <c r="ATM10" s="185"/>
      <c r="ATN10" s="185"/>
      <c r="ATO10" s="185"/>
      <c r="ATP10" s="185"/>
      <c r="ATQ10" s="185"/>
      <c r="ATR10" s="185"/>
      <c r="ATS10" s="185"/>
      <c r="ATT10" s="185"/>
      <c r="ATU10" s="185"/>
      <c r="ATV10" s="185"/>
      <c r="ATW10" s="185"/>
      <c r="ATX10" s="185"/>
      <c r="ATY10" s="185"/>
      <c r="ATZ10" s="185"/>
      <c r="AUA10" s="185"/>
      <c r="AUB10" s="185"/>
      <c r="AUC10" s="185"/>
      <c r="AUD10" s="185"/>
      <c r="AUE10" s="185"/>
      <c r="AUF10" s="185"/>
      <c r="AUG10" s="185"/>
      <c r="AUH10" s="185"/>
      <c r="AUI10" s="185"/>
      <c r="AUJ10" s="185"/>
      <c r="AUK10" s="185"/>
      <c r="AUL10" s="185"/>
      <c r="AUM10" s="185"/>
      <c r="AUN10" s="185"/>
      <c r="AUO10" s="185"/>
      <c r="AUP10" s="185"/>
      <c r="AUQ10" s="185"/>
      <c r="AUR10" s="185"/>
      <c r="AUS10" s="185"/>
      <c r="AUT10" s="185"/>
      <c r="AUU10" s="185"/>
      <c r="AUV10" s="185"/>
      <c r="AUW10" s="185"/>
      <c r="AUX10" s="185"/>
      <c r="AUY10" s="185"/>
      <c r="AUZ10" s="185"/>
      <c r="AVA10" s="185"/>
      <c r="AVB10" s="185"/>
      <c r="AVC10" s="185"/>
      <c r="AVD10" s="185"/>
      <c r="AVE10" s="185"/>
      <c r="AVF10" s="185"/>
      <c r="AVG10" s="185"/>
      <c r="AVH10" s="185"/>
      <c r="AVI10" s="185"/>
      <c r="AVJ10" s="185"/>
      <c r="AVK10" s="185"/>
      <c r="AVL10" s="185"/>
      <c r="AVM10" s="185"/>
      <c r="AVN10" s="185"/>
      <c r="AVO10" s="185"/>
      <c r="AVP10" s="185"/>
      <c r="AVQ10" s="185"/>
      <c r="AVR10" s="185"/>
      <c r="AVS10" s="185"/>
      <c r="AVT10" s="185"/>
      <c r="AVU10" s="185"/>
      <c r="AVV10" s="185"/>
      <c r="AVW10" s="185"/>
      <c r="AVX10" s="185"/>
      <c r="AVY10" s="185"/>
      <c r="AVZ10" s="185"/>
      <c r="AWA10" s="185"/>
      <c r="AWB10" s="185"/>
      <c r="AWC10" s="185"/>
      <c r="AWD10" s="185"/>
      <c r="AWE10" s="185"/>
      <c r="AWF10" s="185"/>
      <c r="AWG10" s="185"/>
      <c r="AWH10" s="185"/>
      <c r="AWI10" s="185"/>
      <c r="AWJ10" s="185"/>
      <c r="AWK10" s="185"/>
      <c r="AWL10" s="185"/>
      <c r="AWM10" s="185"/>
      <c r="AWN10" s="185"/>
      <c r="AWO10" s="185"/>
      <c r="AWP10" s="185"/>
      <c r="AWQ10" s="185"/>
      <c r="AWR10" s="185"/>
      <c r="AWS10" s="185"/>
      <c r="AWT10" s="185"/>
      <c r="AWU10" s="185"/>
      <c r="AWV10" s="185"/>
      <c r="AWW10" s="185"/>
      <c r="AWX10" s="185"/>
      <c r="AWY10" s="185"/>
      <c r="AWZ10" s="185"/>
      <c r="AXA10" s="185"/>
      <c r="AXB10" s="185"/>
      <c r="AXC10" s="185"/>
      <c r="AXD10" s="185"/>
      <c r="AXE10" s="185"/>
      <c r="AXF10" s="185"/>
      <c r="AXG10" s="185"/>
      <c r="AXH10" s="185"/>
      <c r="AXI10" s="185"/>
      <c r="AXJ10" s="185"/>
      <c r="AXK10" s="185"/>
      <c r="AXL10" s="185"/>
      <c r="AXM10" s="185"/>
      <c r="AXN10" s="185"/>
      <c r="AXO10" s="185"/>
      <c r="AXP10" s="185"/>
      <c r="AXQ10" s="185"/>
      <c r="AXR10" s="185"/>
      <c r="AXS10" s="185"/>
      <c r="AXT10" s="185"/>
      <c r="AXU10" s="185"/>
      <c r="AXV10" s="185"/>
      <c r="AXW10" s="185"/>
      <c r="AXX10" s="185"/>
      <c r="AXY10" s="185"/>
      <c r="AXZ10" s="185"/>
      <c r="AYA10" s="185"/>
      <c r="AYB10" s="185"/>
      <c r="AYC10" s="185"/>
      <c r="AYD10" s="185"/>
      <c r="AYE10" s="185"/>
      <c r="AYF10" s="185"/>
      <c r="AYG10" s="185"/>
      <c r="AYH10" s="185"/>
      <c r="AYI10" s="185"/>
      <c r="AYJ10" s="185"/>
      <c r="AYK10" s="185"/>
      <c r="AYL10" s="185"/>
      <c r="AYM10" s="185"/>
      <c r="AYN10" s="185"/>
      <c r="AYO10" s="185"/>
      <c r="AYP10" s="185"/>
      <c r="AYQ10" s="185"/>
      <c r="AYR10" s="185"/>
      <c r="AYS10" s="185"/>
      <c r="AYT10" s="185"/>
      <c r="AYU10" s="185"/>
      <c r="AYV10" s="185"/>
      <c r="AYW10" s="185"/>
      <c r="AYX10" s="185"/>
      <c r="AYY10" s="185"/>
      <c r="AYZ10" s="185"/>
      <c r="AZA10" s="185"/>
      <c r="AZB10" s="185"/>
      <c r="AZC10" s="185"/>
      <c r="AZD10" s="185"/>
      <c r="AZE10" s="185"/>
      <c r="AZF10" s="185"/>
      <c r="AZG10" s="185"/>
      <c r="AZH10" s="185"/>
      <c r="AZI10" s="185"/>
      <c r="AZJ10" s="185"/>
      <c r="AZK10" s="185"/>
      <c r="AZL10" s="185"/>
      <c r="AZM10" s="185"/>
      <c r="AZN10" s="185"/>
      <c r="AZO10" s="185"/>
      <c r="AZP10" s="185"/>
      <c r="AZQ10" s="185"/>
      <c r="AZR10" s="185"/>
      <c r="AZS10" s="185"/>
      <c r="AZT10" s="185"/>
      <c r="AZU10" s="185"/>
      <c r="AZV10" s="185"/>
      <c r="AZW10" s="185"/>
      <c r="AZX10" s="185"/>
      <c r="AZY10" s="185"/>
      <c r="AZZ10" s="185"/>
      <c r="BAA10" s="185"/>
      <c r="BAB10" s="185"/>
      <c r="BAC10" s="185"/>
      <c r="BAD10" s="185"/>
      <c r="BAE10" s="185"/>
      <c r="BAF10" s="185"/>
      <c r="BAG10" s="185"/>
      <c r="BAH10" s="185"/>
      <c r="BAI10" s="185"/>
      <c r="BAJ10" s="185"/>
      <c r="BAK10" s="185"/>
      <c r="BAL10" s="185"/>
      <c r="BAM10" s="185"/>
      <c r="BAN10" s="185"/>
      <c r="BAO10" s="185"/>
      <c r="BAP10" s="185"/>
      <c r="BAQ10" s="185"/>
      <c r="BAR10" s="185"/>
      <c r="BAS10" s="185"/>
      <c r="BAT10" s="185"/>
      <c r="BAU10" s="185"/>
      <c r="BAV10" s="185"/>
      <c r="BAW10" s="185"/>
      <c r="BAX10" s="185"/>
      <c r="BAY10" s="185"/>
      <c r="BAZ10" s="185"/>
      <c r="BBA10" s="185"/>
      <c r="BBB10" s="185"/>
      <c r="BBC10" s="185"/>
      <c r="BBD10" s="185"/>
      <c r="BBE10" s="185"/>
      <c r="BBF10" s="185"/>
      <c r="BBG10" s="185"/>
      <c r="BBH10" s="185"/>
      <c r="BBI10" s="185"/>
      <c r="BBJ10" s="185"/>
      <c r="BBK10" s="185"/>
      <c r="BBL10" s="185"/>
      <c r="BBM10" s="185"/>
      <c r="BBN10" s="185"/>
      <c r="BBO10" s="185"/>
      <c r="BBP10" s="185"/>
      <c r="BBQ10" s="185"/>
      <c r="BBR10" s="185"/>
      <c r="BBS10" s="185"/>
      <c r="BBT10" s="185"/>
      <c r="BBU10" s="185"/>
      <c r="BBV10" s="185"/>
      <c r="BBW10" s="185"/>
      <c r="BBX10" s="185"/>
      <c r="BBY10" s="185"/>
      <c r="BBZ10" s="185"/>
      <c r="BCA10" s="185"/>
      <c r="BCB10" s="185"/>
      <c r="BCC10" s="185"/>
      <c r="BCD10" s="185"/>
      <c r="BCE10" s="185"/>
      <c r="BCF10" s="185"/>
      <c r="BCG10" s="185"/>
      <c r="BCH10" s="185"/>
      <c r="BCI10" s="185"/>
      <c r="BCJ10" s="185"/>
      <c r="BCK10" s="185"/>
      <c r="BCL10" s="185"/>
      <c r="BCM10" s="185"/>
      <c r="BCN10" s="185"/>
      <c r="BCO10" s="185"/>
      <c r="BCP10" s="185"/>
      <c r="BCQ10" s="185"/>
      <c r="BCR10" s="185"/>
      <c r="BCS10" s="185"/>
      <c r="BCT10" s="185"/>
      <c r="BCU10" s="185"/>
      <c r="BCV10" s="185"/>
      <c r="BCW10" s="185"/>
      <c r="BCX10" s="185"/>
      <c r="BCY10" s="185"/>
      <c r="BCZ10" s="185"/>
      <c r="BDA10" s="185"/>
      <c r="BDB10" s="185"/>
      <c r="BDC10" s="185"/>
      <c r="BDD10" s="185"/>
      <c r="BDE10" s="185"/>
      <c r="BDF10" s="185"/>
      <c r="BDG10" s="185"/>
      <c r="BDH10" s="185"/>
      <c r="BDI10" s="185"/>
      <c r="BDJ10" s="185"/>
      <c r="BDK10" s="185"/>
      <c r="BDL10" s="185"/>
      <c r="BDM10" s="185"/>
      <c r="BDN10" s="185"/>
      <c r="BDO10" s="185"/>
      <c r="BDP10" s="185"/>
      <c r="BDQ10" s="185"/>
      <c r="BDR10" s="185"/>
      <c r="BDS10" s="185"/>
      <c r="BDT10" s="185"/>
      <c r="BDU10" s="185"/>
      <c r="BDV10" s="185"/>
      <c r="BDW10" s="185"/>
      <c r="BDX10" s="185"/>
      <c r="BDY10" s="185"/>
      <c r="BDZ10" s="185"/>
      <c r="BEA10" s="185"/>
      <c r="BEB10" s="185"/>
      <c r="BEC10" s="185"/>
      <c r="BED10" s="185"/>
      <c r="BEE10" s="185"/>
      <c r="BEF10" s="185"/>
      <c r="BEG10" s="185"/>
      <c r="BEH10" s="185"/>
      <c r="BEI10" s="185"/>
      <c r="BEJ10" s="185"/>
      <c r="BEK10" s="185"/>
      <c r="BEL10" s="185"/>
      <c r="BEM10" s="185"/>
      <c r="BEN10" s="185"/>
      <c r="BEO10" s="185"/>
      <c r="BEP10" s="185"/>
      <c r="BEQ10" s="185"/>
      <c r="BER10" s="185"/>
      <c r="BES10" s="185"/>
      <c r="BET10" s="185"/>
      <c r="BEU10" s="185"/>
      <c r="BEV10" s="185"/>
      <c r="BEW10" s="185"/>
      <c r="BEX10" s="185"/>
      <c r="BEY10" s="185"/>
      <c r="BEZ10" s="185"/>
      <c r="BFA10" s="185"/>
      <c r="BFB10" s="185"/>
      <c r="BFC10" s="185"/>
      <c r="BFD10" s="185"/>
      <c r="BFE10" s="185"/>
      <c r="BFF10" s="185"/>
      <c r="BFG10" s="185"/>
      <c r="BFH10" s="185"/>
      <c r="BFI10" s="185"/>
      <c r="BFJ10" s="185"/>
      <c r="BFK10" s="185"/>
      <c r="BFL10" s="185"/>
      <c r="BFM10" s="185"/>
      <c r="BFN10" s="185"/>
      <c r="BFO10" s="185"/>
      <c r="BFP10" s="185"/>
      <c r="BFQ10" s="185"/>
      <c r="BFR10" s="185"/>
      <c r="BFS10" s="185"/>
      <c r="BFT10" s="185"/>
      <c r="BFU10" s="185"/>
      <c r="BFV10" s="185"/>
      <c r="BFW10" s="185"/>
      <c r="BFX10" s="185"/>
      <c r="BFY10" s="185"/>
      <c r="BFZ10" s="185"/>
      <c r="BGA10" s="185"/>
      <c r="BGB10" s="185"/>
      <c r="BGC10" s="185"/>
      <c r="BGD10" s="185"/>
      <c r="BGE10" s="185"/>
      <c r="BGF10" s="185"/>
      <c r="BGG10" s="185"/>
      <c r="BGH10" s="185"/>
      <c r="BGI10" s="185"/>
      <c r="BGJ10" s="185"/>
      <c r="BGK10" s="185"/>
      <c r="BGL10" s="185"/>
      <c r="BGM10" s="185"/>
      <c r="BGN10" s="185"/>
      <c r="BGO10" s="185"/>
      <c r="BGP10" s="185"/>
      <c r="BGQ10" s="185"/>
      <c r="BGR10" s="185"/>
      <c r="BGS10" s="185"/>
      <c r="BGT10" s="185"/>
      <c r="BGU10" s="185"/>
      <c r="BGV10" s="185"/>
      <c r="BGW10" s="185"/>
      <c r="BGX10" s="185"/>
      <c r="BGY10" s="185"/>
      <c r="BGZ10" s="185"/>
      <c r="BHA10" s="185"/>
      <c r="BHB10" s="185"/>
      <c r="BHC10" s="185"/>
      <c r="BHD10" s="185"/>
      <c r="BHE10" s="185"/>
      <c r="BHF10" s="185"/>
      <c r="BHG10" s="185"/>
      <c r="BHH10" s="185"/>
      <c r="BHI10" s="185"/>
      <c r="BHJ10" s="185"/>
      <c r="BHK10" s="185"/>
      <c r="BHL10" s="185"/>
      <c r="BHM10" s="185"/>
      <c r="BHN10" s="185"/>
      <c r="BHO10" s="185"/>
      <c r="BHP10" s="185"/>
      <c r="BHQ10" s="185"/>
      <c r="BHR10" s="185"/>
      <c r="BHS10" s="185"/>
      <c r="BHT10" s="185"/>
      <c r="BHU10" s="185"/>
      <c r="BHV10" s="185"/>
      <c r="BHW10" s="185"/>
      <c r="BHX10" s="185"/>
      <c r="BHY10" s="185"/>
      <c r="BHZ10" s="185"/>
      <c r="BIA10" s="185"/>
      <c r="BIB10" s="185"/>
      <c r="BIC10" s="185"/>
      <c r="BID10" s="185"/>
      <c r="BIE10" s="185"/>
      <c r="BIF10" s="185"/>
      <c r="BIG10" s="185"/>
      <c r="BIH10" s="185"/>
      <c r="BII10" s="185"/>
      <c r="BIJ10" s="185"/>
      <c r="BIK10" s="185"/>
      <c r="BIL10" s="185"/>
      <c r="BIM10" s="185"/>
      <c r="BIN10" s="185"/>
      <c r="BIO10" s="185"/>
      <c r="BIP10" s="185"/>
      <c r="BIQ10" s="185"/>
      <c r="BIR10" s="185"/>
      <c r="BIS10" s="185"/>
      <c r="BIT10" s="185"/>
      <c r="BIU10" s="185"/>
      <c r="BIV10" s="185"/>
      <c r="BIW10" s="185"/>
      <c r="BIX10" s="185"/>
      <c r="BIY10" s="185"/>
      <c r="BIZ10" s="185"/>
      <c r="BJA10" s="185"/>
      <c r="BJB10" s="185"/>
      <c r="BJC10" s="185"/>
      <c r="BJD10" s="185"/>
      <c r="BJE10" s="185"/>
      <c r="BJF10" s="185"/>
      <c r="BJG10" s="185"/>
      <c r="BJH10" s="185"/>
      <c r="BJI10" s="185"/>
      <c r="BJJ10" s="185"/>
      <c r="BJK10" s="185"/>
      <c r="BJL10" s="185"/>
      <c r="BJM10" s="185"/>
      <c r="BJN10" s="185"/>
      <c r="BJO10" s="185"/>
      <c r="BJP10" s="185"/>
      <c r="BJQ10" s="185"/>
      <c r="BJR10" s="185"/>
      <c r="BJS10" s="185"/>
      <c r="BJT10" s="185"/>
      <c r="BJU10" s="185"/>
      <c r="BJV10" s="185"/>
      <c r="BJW10" s="185"/>
      <c r="BJX10" s="185"/>
      <c r="BJY10" s="185"/>
      <c r="BJZ10" s="185"/>
      <c r="BKA10" s="185"/>
      <c r="BKB10" s="185"/>
      <c r="BKC10" s="185"/>
      <c r="BKD10" s="185"/>
      <c r="BKE10" s="185"/>
      <c r="BKF10" s="185"/>
      <c r="BKG10" s="185"/>
      <c r="BKH10" s="185"/>
      <c r="BKI10" s="185"/>
      <c r="BKJ10" s="185"/>
      <c r="BKK10" s="185"/>
      <c r="BKL10" s="185"/>
      <c r="BKM10" s="185"/>
      <c r="BKN10" s="185"/>
      <c r="BKO10" s="185"/>
      <c r="BKP10" s="185"/>
      <c r="BKQ10" s="185"/>
      <c r="BKR10" s="185"/>
      <c r="BKS10" s="185"/>
      <c r="BKT10" s="185"/>
      <c r="BKU10" s="185"/>
      <c r="BKV10" s="185"/>
      <c r="BKW10" s="185"/>
      <c r="BKX10" s="185"/>
      <c r="BKY10" s="185"/>
      <c r="BKZ10" s="185"/>
      <c r="BLA10" s="185"/>
      <c r="BLB10" s="185"/>
      <c r="BLC10" s="185"/>
      <c r="BLD10" s="185"/>
      <c r="BLE10" s="185"/>
      <c r="BLF10" s="185"/>
      <c r="BLG10" s="185"/>
      <c r="BLH10" s="185"/>
      <c r="BLI10" s="185"/>
      <c r="BLJ10" s="185"/>
      <c r="BLK10" s="185"/>
      <c r="BLL10" s="185"/>
      <c r="BLM10" s="185"/>
      <c r="BLN10" s="185"/>
      <c r="BLO10" s="185"/>
      <c r="BLP10" s="185"/>
      <c r="BLQ10" s="185"/>
      <c r="BLR10" s="185"/>
      <c r="BLS10" s="185"/>
      <c r="BLT10" s="185"/>
      <c r="BLU10" s="185"/>
      <c r="BLV10" s="185"/>
      <c r="BLW10" s="185"/>
      <c r="BLX10" s="185"/>
      <c r="BLY10" s="185"/>
      <c r="BLZ10" s="185"/>
      <c r="BMA10" s="185"/>
      <c r="BMB10" s="185"/>
      <c r="BMC10" s="185"/>
      <c r="BMD10" s="185"/>
      <c r="BME10" s="185"/>
      <c r="BMF10" s="185"/>
      <c r="BMG10" s="185"/>
      <c r="BMH10" s="185"/>
      <c r="BMI10" s="185"/>
      <c r="BMJ10" s="185"/>
      <c r="BMK10" s="185"/>
      <c r="BML10" s="185"/>
      <c r="BMM10" s="185"/>
      <c r="BMN10" s="185"/>
      <c r="BMO10" s="185"/>
      <c r="BMP10" s="185"/>
      <c r="BMQ10" s="185"/>
      <c r="BMR10" s="185"/>
      <c r="BMS10" s="185"/>
      <c r="BMT10" s="185"/>
      <c r="BMU10" s="185"/>
      <c r="BMV10" s="185"/>
      <c r="BMW10" s="185"/>
      <c r="BMX10" s="185"/>
      <c r="BMY10" s="185"/>
      <c r="BMZ10" s="185"/>
      <c r="BNA10" s="185"/>
      <c r="BNB10" s="185"/>
      <c r="BNC10" s="185"/>
      <c r="BND10" s="185"/>
      <c r="BNE10" s="185"/>
      <c r="BNF10" s="185"/>
      <c r="BNG10" s="185"/>
      <c r="BNH10" s="185"/>
      <c r="BNI10" s="185"/>
      <c r="BNJ10" s="185"/>
      <c r="BNK10" s="185"/>
      <c r="BNL10" s="185"/>
      <c r="BNM10" s="185"/>
      <c r="BNN10" s="185"/>
      <c r="BNO10" s="185"/>
      <c r="BNP10" s="185"/>
      <c r="BNQ10" s="185"/>
      <c r="BNR10" s="185"/>
      <c r="BNS10" s="185"/>
      <c r="BNT10" s="185"/>
      <c r="BNU10" s="185"/>
      <c r="BNV10" s="185"/>
      <c r="BNW10" s="185"/>
      <c r="BNX10" s="185"/>
      <c r="BNY10" s="185"/>
      <c r="BNZ10" s="185"/>
      <c r="BOA10" s="185"/>
      <c r="BOB10" s="185"/>
      <c r="BOC10" s="185"/>
      <c r="BOD10" s="185"/>
      <c r="BOE10" s="185"/>
      <c r="BOF10" s="185"/>
      <c r="BOG10" s="185"/>
      <c r="BOH10" s="185"/>
      <c r="BOI10" s="185"/>
      <c r="BOJ10" s="185"/>
      <c r="BOK10" s="185"/>
      <c r="BOL10" s="185"/>
      <c r="BOM10" s="185"/>
      <c r="BON10" s="185"/>
      <c r="BOO10" s="185"/>
      <c r="BOP10" s="185"/>
      <c r="BOQ10" s="185"/>
      <c r="BOR10" s="185"/>
      <c r="BOS10" s="185"/>
      <c r="BOT10" s="185"/>
      <c r="BOU10" s="185"/>
      <c r="BOV10" s="185"/>
      <c r="BOW10" s="185"/>
      <c r="BOX10" s="185"/>
      <c r="BOY10" s="185"/>
      <c r="BOZ10" s="185"/>
      <c r="BPA10" s="185"/>
      <c r="BPB10" s="185"/>
      <c r="BPC10" s="185"/>
      <c r="BPD10" s="185"/>
      <c r="BPE10" s="185"/>
      <c r="BPF10" s="185"/>
      <c r="BPG10" s="185"/>
      <c r="BPH10" s="185"/>
      <c r="BPI10" s="185"/>
      <c r="BPJ10" s="185"/>
      <c r="BPK10" s="185"/>
      <c r="BPL10" s="185"/>
      <c r="BPM10" s="185"/>
      <c r="BPN10" s="185"/>
      <c r="BPO10" s="185"/>
      <c r="BPP10" s="185"/>
      <c r="BPQ10" s="185"/>
      <c r="BPR10" s="185"/>
      <c r="BPS10" s="185"/>
      <c r="BPT10" s="185"/>
      <c r="BPU10" s="185"/>
      <c r="BPV10" s="185"/>
      <c r="BPW10" s="185"/>
      <c r="BPX10" s="185"/>
      <c r="BPY10" s="185"/>
      <c r="BPZ10" s="185"/>
      <c r="BQA10" s="185"/>
      <c r="BQB10" s="185"/>
      <c r="BQC10" s="185"/>
      <c r="BQD10" s="185"/>
      <c r="BQE10" s="185"/>
      <c r="BQF10" s="185"/>
      <c r="BQG10" s="185"/>
      <c r="BQH10" s="185"/>
      <c r="BQI10" s="185"/>
      <c r="BQJ10" s="185"/>
      <c r="BQK10" s="185"/>
      <c r="BQL10" s="185"/>
      <c r="BQM10" s="185"/>
      <c r="BQN10" s="185"/>
      <c r="BQO10" s="185"/>
      <c r="BQP10" s="185"/>
      <c r="BQQ10" s="185"/>
      <c r="BQR10" s="185"/>
      <c r="BQS10" s="185"/>
      <c r="BQT10" s="185"/>
      <c r="BQU10" s="185"/>
      <c r="BQV10" s="185"/>
      <c r="BQW10" s="185"/>
      <c r="BQX10" s="185"/>
      <c r="BQY10" s="185"/>
      <c r="BQZ10" s="185"/>
      <c r="BRA10" s="185"/>
      <c r="BRB10" s="185"/>
      <c r="BRC10" s="185"/>
      <c r="BRD10" s="185"/>
      <c r="BRE10" s="185"/>
      <c r="BRF10" s="185"/>
      <c r="BRG10" s="185"/>
      <c r="BRH10" s="185"/>
      <c r="BRI10" s="185"/>
      <c r="BRJ10" s="185"/>
      <c r="BRK10" s="185"/>
      <c r="BRL10" s="185"/>
      <c r="BRM10" s="185"/>
      <c r="BRN10" s="185"/>
      <c r="BRO10" s="185"/>
      <c r="BRP10" s="185"/>
      <c r="BRQ10" s="185"/>
      <c r="BRR10" s="185"/>
      <c r="BRS10" s="185"/>
      <c r="BRT10" s="185"/>
      <c r="BRU10" s="185"/>
      <c r="BRV10" s="185"/>
      <c r="BRW10" s="185"/>
      <c r="BRX10" s="185"/>
      <c r="BRY10" s="185"/>
      <c r="BRZ10" s="185"/>
      <c r="BSA10" s="185"/>
      <c r="BSB10" s="185"/>
      <c r="BSC10" s="185"/>
      <c r="BSD10" s="185"/>
      <c r="BSE10" s="185"/>
      <c r="BSF10" s="185"/>
      <c r="BSG10" s="185"/>
      <c r="BSH10" s="185"/>
      <c r="BSI10" s="185"/>
      <c r="BSJ10" s="185"/>
      <c r="BSK10" s="185"/>
      <c r="BSL10" s="185"/>
      <c r="BSM10" s="185"/>
      <c r="BSN10" s="185"/>
      <c r="BSO10" s="185"/>
      <c r="BSP10" s="185"/>
      <c r="BSQ10" s="185"/>
      <c r="BSR10" s="185"/>
      <c r="BSS10" s="185"/>
      <c r="BST10" s="185"/>
      <c r="BSU10" s="185"/>
      <c r="BSV10" s="185"/>
      <c r="BSW10" s="185"/>
      <c r="BSX10" s="185"/>
      <c r="BSY10" s="185"/>
      <c r="BSZ10" s="185"/>
      <c r="BTA10" s="185"/>
      <c r="BTB10" s="185"/>
      <c r="BTC10" s="185"/>
      <c r="BTD10" s="185"/>
      <c r="BTE10" s="185"/>
      <c r="BTF10" s="185"/>
      <c r="BTG10" s="185"/>
      <c r="BTH10" s="185"/>
      <c r="BTI10" s="185"/>
      <c r="BTJ10" s="185"/>
      <c r="BTK10" s="185"/>
      <c r="BTL10" s="185"/>
      <c r="BTM10" s="185"/>
      <c r="BTN10" s="185"/>
      <c r="BTO10" s="185"/>
      <c r="BTP10" s="185"/>
      <c r="BTQ10" s="185"/>
      <c r="BTR10" s="185"/>
      <c r="BTS10" s="185"/>
      <c r="BTT10" s="185"/>
      <c r="BTU10" s="185"/>
      <c r="BTV10" s="185"/>
      <c r="BTW10" s="185"/>
      <c r="BTX10" s="185"/>
      <c r="BTY10" s="185"/>
      <c r="BTZ10" s="185"/>
      <c r="BUA10" s="185"/>
      <c r="BUB10" s="185"/>
      <c r="BUC10" s="185"/>
      <c r="BUD10" s="185"/>
      <c r="BUE10" s="185"/>
      <c r="BUF10" s="185"/>
      <c r="BUG10" s="185"/>
      <c r="BUH10" s="185"/>
      <c r="BUI10" s="185"/>
      <c r="BUJ10" s="185"/>
      <c r="BUK10" s="185"/>
      <c r="BUL10" s="185"/>
      <c r="BUM10" s="185"/>
      <c r="BUN10" s="185"/>
      <c r="BUO10" s="185"/>
      <c r="BUP10" s="185"/>
      <c r="BUQ10" s="185"/>
      <c r="BUR10" s="185"/>
      <c r="BUS10" s="185"/>
      <c r="BUT10" s="185"/>
      <c r="BUU10" s="185"/>
      <c r="BUV10" s="185"/>
      <c r="BUW10" s="185"/>
      <c r="BUX10" s="185"/>
      <c r="BUY10" s="185"/>
      <c r="BUZ10" s="185"/>
      <c r="BVA10" s="185"/>
      <c r="BVB10" s="185"/>
      <c r="BVC10" s="185"/>
      <c r="BVD10" s="185"/>
      <c r="BVE10" s="185"/>
      <c r="BVF10" s="185"/>
      <c r="BVG10" s="185"/>
      <c r="BVH10" s="185"/>
      <c r="BVI10" s="185"/>
      <c r="BVJ10" s="185"/>
      <c r="BVK10" s="185"/>
      <c r="BVL10" s="185"/>
      <c r="BVM10" s="185"/>
      <c r="BVN10" s="185"/>
      <c r="BVO10" s="185"/>
      <c r="BVP10" s="185"/>
      <c r="BVQ10" s="185"/>
      <c r="BVR10" s="185"/>
      <c r="BVS10" s="185"/>
      <c r="BVT10" s="185"/>
      <c r="BVU10" s="185"/>
      <c r="BVV10" s="185"/>
      <c r="BVW10" s="185"/>
      <c r="BVX10" s="185"/>
      <c r="BVY10" s="185"/>
      <c r="BVZ10" s="185"/>
      <c r="BWA10" s="185"/>
      <c r="BWB10" s="185"/>
      <c r="BWC10" s="185"/>
      <c r="BWD10" s="185"/>
      <c r="BWE10" s="185"/>
      <c r="BWF10" s="185"/>
      <c r="BWG10" s="185"/>
      <c r="BWH10" s="185"/>
      <c r="BWI10" s="185"/>
      <c r="BWJ10" s="185"/>
      <c r="BWK10" s="185"/>
      <c r="BWL10" s="185"/>
      <c r="BWM10" s="185"/>
      <c r="BWN10" s="185"/>
      <c r="BWO10" s="185"/>
      <c r="BWP10" s="185"/>
      <c r="BWQ10" s="185"/>
      <c r="BWR10" s="185"/>
      <c r="BWS10" s="185"/>
      <c r="BWT10" s="185"/>
      <c r="BWU10" s="185"/>
      <c r="BWV10" s="185"/>
      <c r="BWW10" s="185"/>
      <c r="BWX10" s="185"/>
      <c r="BWY10" s="185"/>
      <c r="BWZ10" s="185"/>
      <c r="BXA10" s="185"/>
      <c r="BXB10" s="185"/>
      <c r="BXC10" s="185"/>
      <c r="BXD10" s="185"/>
      <c r="BXE10" s="185"/>
      <c r="BXF10" s="185"/>
      <c r="BXG10" s="185"/>
      <c r="BXH10" s="185"/>
      <c r="BXI10" s="185"/>
      <c r="BXJ10" s="185"/>
      <c r="BXK10" s="185"/>
      <c r="BXL10" s="185"/>
      <c r="BXM10" s="185"/>
      <c r="BXN10" s="185"/>
      <c r="BXO10" s="185"/>
      <c r="BXP10" s="185"/>
      <c r="BXQ10" s="185"/>
      <c r="BXR10" s="185"/>
      <c r="BXS10" s="185"/>
      <c r="BXT10" s="185"/>
      <c r="BXU10" s="185"/>
      <c r="BXV10" s="185"/>
      <c r="BXW10" s="185"/>
      <c r="BXX10" s="185"/>
      <c r="BXY10" s="185"/>
      <c r="BXZ10" s="185"/>
      <c r="BYA10" s="185"/>
      <c r="BYB10" s="185"/>
      <c r="BYC10" s="185"/>
      <c r="BYD10" s="185"/>
      <c r="BYE10" s="185"/>
      <c r="BYF10" s="185"/>
      <c r="BYG10" s="185"/>
      <c r="BYH10" s="185"/>
      <c r="BYI10" s="185"/>
      <c r="BYJ10" s="185"/>
      <c r="BYK10" s="185"/>
      <c r="BYL10" s="185"/>
      <c r="BYM10" s="185"/>
      <c r="BYN10" s="185"/>
      <c r="BYO10" s="185"/>
      <c r="BYP10" s="185"/>
      <c r="BYQ10" s="185"/>
      <c r="BYR10" s="185"/>
      <c r="BYS10" s="185"/>
      <c r="BYT10" s="185"/>
      <c r="BYU10" s="185"/>
      <c r="BYV10" s="185"/>
      <c r="BYW10" s="185"/>
      <c r="BYX10" s="185"/>
      <c r="BYY10" s="185"/>
      <c r="BYZ10" s="185"/>
      <c r="BZA10" s="185"/>
      <c r="BZB10" s="185"/>
      <c r="BZC10" s="185"/>
      <c r="BZD10" s="185"/>
      <c r="BZE10" s="185"/>
      <c r="BZF10" s="185"/>
      <c r="BZG10" s="185"/>
      <c r="BZH10" s="185"/>
      <c r="BZI10" s="185"/>
      <c r="BZJ10" s="185"/>
      <c r="BZK10" s="185"/>
      <c r="BZL10" s="185"/>
      <c r="BZM10" s="185"/>
      <c r="BZN10" s="185"/>
      <c r="BZO10" s="185"/>
      <c r="BZP10" s="185"/>
      <c r="BZQ10" s="185"/>
      <c r="BZR10" s="185"/>
      <c r="BZS10" s="185"/>
      <c r="BZT10" s="185"/>
      <c r="BZU10" s="185"/>
      <c r="BZV10" s="185"/>
      <c r="BZW10" s="185"/>
      <c r="BZX10" s="185"/>
      <c r="BZY10" s="185"/>
      <c r="BZZ10" s="185"/>
      <c r="CAA10" s="185"/>
      <c r="CAB10" s="185"/>
      <c r="CAC10" s="185"/>
      <c r="CAD10" s="185"/>
      <c r="CAE10" s="185"/>
      <c r="CAF10" s="185"/>
      <c r="CAG10" s="185"/>
      <c r="CAH10" s="185"/>
      <c r="CAI10" s="185"/>
      <c r="CAJ10" s="185"/>
      <c r="CAK10" s="185"/>
      <c r="CAL10" s="185"/>
      <c r="CAM10" s="185"/>
      <c r="CAN10" s="185"/>
      <c r="CAO10" s="185"/>
      <c r="CAP10" s="185"/>
      <c r="CAQ10" s="185"/>
      <c r="CAR10" s="185"/>
      <c r="CAS10" s="185"/>
      <c r="CAT10" s="185"/>
      <c r="CAU10" s="185"/>
      <c r="CAV10" s="185"/>
      <c r="CAW10" s="185"/>
      <c r="CAX10" s="185"/>
      <c r="CAY10" s="185"/>
      <c r="CAZ10" s="185"/>
      <c r="CBA10" s="185"/>
      <c r="CBB10" s="185"/>
      <c r="CBC10" s="185"/>
      <c r="CBD10" s="185"/>
      <c r="CBE10" s="185"/>
      <c r="CBF10" s="185"/>
      <c r="CBG10" s="185"/>
      <c r="CBH10" s="185"/>
      <c r="CBI10" s="185"/>
      <c r="CBJ10" s="185"/>
      <c r="CBK10" s="185"/>
      <c r="CBL10" s="185"/>
      <c r="CBM10" s="185"/>
      <c r="CBN10" s="185"/>
      <c r="CBO10" s="185"/>
      <c r="CBP10" s="185"/>
      <c r="CBQ10" s="185"/>
      <c r="CBR10" s="185"/>
      <c r="CBS10" s="185"/>
      <c r="CBT10" s="185"/>
      <c r="CBU10" s="185"/>
      <c r="CBV10" s="185"/>
      <c r="CBW10" s="185"/>
      <c r="CBX10" s="185"/>
      <c r="CBY10" s="185"/>
      <c r="CBZ10" s="185"/>
      <c r="CCA10" s="185"/>
      <c r="CCB10" s="185"/>
      <c r="CCC10" s="185"/>
      <c r="CCD10" s="185"/>
      <c r="CCE10" s="185"/>
      <c r="CCF10" s="185"/>
      <c r="CCG10" s="185"/>
      <c r="CCH10" s="185"/>
      <c r="CCI10" s="185"/>
      <c r="CCJ10" s="185"/>
      <c r="CCK10" s="185"/>
      <c r="CCL10" s="185"/>
      <c r="CCM10" s="185"/>
      <c r="CCN10" s="185"/>
      <c r="CCO10" s="185"/>
      <c r="CCP10" s="185"/>
      <c r="CCQ10" s="185"/>
      <c r="CCR10" s="185"/>
      <c r="CCS10" s="185"/>
      <c r="CCT10" s="185"/>
      <c r="CCU10" s="185"/>
      <c r="CCV10" s="185"/>
      <c r="CCW10" s="185"/>
      <c r="CCX10" s="185"/>
      <c r="CCY10" s="185"/>
      <c r="CCZ10" s="185"/>
      <c r="CDA10" s="185"/>
      <c r="CDB10" s="185"/>
      <c r="CDC10" s="185"/>
      <c r="CDD10" s="185"/>
      <c r="CDE10" s="185"/>
      <c r="CDF10" s="185"/>
      <c r="CDG10" s="185"/>
      <c r="CDH10" s="185"/>
      <c r="CDI10" s="185"/>
      <c r="CDJ10" s="185"/>
      <c r="CDK10" s="185"/>
      <c r="CDL10" s="185"/>
      <c r="CDM10" s="185"/>
      <c r="CDN10" s="185"/>
      <c r="CDO10" s="185"/>
      <c r="CDP10" s="185"/>
      <c r="CDQ10" s="185"/>
      <c r="CDR10" s="185"/>
      <c r="CDS10" s="185"/>
      <c r="CDT10" s="185"/>
      <c r="CDU10" s="185"/>
      <c r="CDV10" s="185"/>
      <c r="CDW10" s="185"/>
      <c r="CDX10" s="185"/>
      <c r="CDY10" s="185"/>
      <c r="CDZ10" s="185"/>
      <c r="CEA10" s="185"/>
      <c r="CEB10" s="185"/>
      <c r="CEC10" s="185"/>
      <c r="CED10" s="185"/>
      <c r="CEE10" s="185"/>
      <c r="CEF10" s="185"/>
      <c r="CEG10" s="185"/>
      <c r="CEH10" s="185"/>
      <c r="CEI10" s="185"/>
      <c r="CEJ10" s="185"/>
      <c r="CEK10" s="185"/>
      <c r="CEL10" s="185"/>
      <c r="CEM10" s="185"/>
      <c r="CEN10" s="185"/>
      <c r="CEO10" s="185"/>
      <c r="CEP10" s="185"/>
      <c r="CEQ10" s="185"/>
      <c r="CER10" s="185"/>
      <c r="CES10" s="185"/>
      <c r="CET10" s="185"/>
      <c r="CEU10" s="185"/>
      <c r="CEV10" s="185"/>
      <c r="CEW10" s="185"/>
      <c r="CEX10" s="185"/>
      <c r="CEY10" s="185"/>
      <c r="CEZ10" s="185"/>
      <c r="CFA10" s="185"/>
      <c r="CFB10" s="185"/>
      <c r="CFC10" s="185"/>
      <c r="CFD10" s="185"/>
      <c r="CFE10" s="185"/>
      <c r="CFF10" s="185"/>
      <c r="CFG10" s="185"/>
      <c r="CFH10" s="185"/>
      <c r="CFI10" s="185"/>
      <c r="CFJ10" s="185"/>
      <c r="CFK10" s="185"/>
      <c r="CFL10" s="185"/>
      <c r="CFM10" s="185"/>
      <c r="CFN10" s="185"/>
      <c r="CFO10" s="185"/>
      <c r="CFP10" s="185"/>
      <c r="CFQ10" s="185"/>
      <c r="CFR10" s="185"/>
      <c r="CFS10" s="185"/>
      <c r="CFT10" s="185"/>
      <c r="CFU10" s="185"/>
      <c r="CFV10" s="185"/>
      <c r="CFW10" s="185"/>
      <c r="CFX10" s="185"/>
      <c r="CFY10" s="185"/>
      <c r="CFZ10" s="185"/>
      <c r="CGA10" s="185"/>
      <c r="CGB10" s="185"/>
      <c r="CGC10" s="185"/>
      <c r="CGD10" s="185"/>
      <c r="CGE10" s="185"/>
      <c r="CGF10" s="185"/>
      <c r="CGG10" s="185"/>
      <c r="CGH10" s="185"/>
      <c r="CGI10" s="185"/>
      <c r="CGJ10" s="185"/>
      <c r="CGK10" s="185"/>
      <c r="CGL10" s="185"/>
      <c r="CGM10" s="185"/>
      <c r="CGN10" s="185"/>
      <c r="CGO10" s="185"/>
      <c r="CGP10" s="185"/>
      <c r="CGQ10" s="185"/>
      <c r="CGR10" s="185"/>
      <c r="CGS10" s="185"/>
      <c r="CGT10" s="185"/>
      <c r="CGU10" s="185"/>
      <c r="CGV10" s="185"/>
      <c r="CGW10" s="185"/>
      <c r="CGX10" s="185"/>
      <c r="CGY10" s="185"/>
      <c r="CGZ10" s="185"/>
      <c r="CHA10" s="185"/>
      <c r="CHB10" s="185"/>
      <c r="CHC10" s="185"/>
      <c r="CHD10" s="185"/>
      <c r="CHE10" s="185"/>
      <c r="CHF10" s="185"/>
      <c r="CHG10" s="185"/>
      <c r="CHH10" s="185"/>
      <c r="CHI10" s="185"/>
      <c r="CHJ10" s="185"/>
      <c r="CHK10" s="185"/>
      <c r="CHL10" s="185"/>
      <c r="CHM10" s="185"/>
      <c r="CHN10" s="185"/>
      <c r="CHO10" s="185"/>
      <c r="CHP10" s="185"/>
      <c r="CHQ10" s="185"/>
      <c r="CHR10" s="185"/>
      <c r="CHS10" s="185"/>
      <c r="CHT10" s="185"/>
      <c r="CHU10" s="185"/>
      <c r="CHV10" s="185"/>
      <c r="CHW10" s="185"/>
      <c r="CHX10" s="185"/>
      <c r="CHY10" s="185"/>
      <c r="CHZ10" s="185"/>
      <c r="CIA10" s="185"/>
      <c r="CIB10" s="185"/>
      <c r="CIC10" s="185"/>
      <c r="CID10" s="185"/>
      <c r="CIE10" s="185"/>
      <c r="CIF10" s="185"/>
      <c r="CIG10" s="185"/>
      <c r="CIH10" s="185"/>
      <c r="CII10" s="185"/>
      <c r="CIJ10" s="185"/>
      <c r="CIK10" s="185"/>
      <c r="CIL10" s="185"/>
      <c r="CIM10" s="185"/>
      <c r="CIN10" s="185"/>
      <c r="CIO10" s="185"/>
      <c r="CIP10" s="185"/>
      <c r="CIQ10" s="185"/>
      <c r="CIR10" s="185"/>
      <c r="CIS10" s="185"/>
      <c r="CIT10" s="185"/>
      <c r="CIU10" s="185"/>
      <c r="CIV10" s="185"/>
      <c r="CIW10" s="185"/>
      <c r="CIX10" s="185"/>
      <c r="CIY10" s="185"/>
      <c r="CIZ10" s="185"/>
      <c r="CJA10" s="185"/>
      <c r="CJB10" s="185"/>
      <c r="CJC10" s="185"/>
      <c r="CJD10" s="185"/>
      <c r="CJE10" s="185"/>
      <c r="CJF10" s="185"/>
      <c r="CJG10" s="185"/>
      <c r="CJH10" s="185"/>
      <c r="CJI10" s="185"/>
      <c r="CJJ10" s="185"/>
      <c r="CJK10" s="185"/>
      <c r="CJL10" s="185"/>
      <c r="CJM10" s="185"/>
      <c r="CJN10" s="185"/>
      <c r="CJO10" s="185"/>
      <c r="CJP10" s="185"/>
      <c r="CJQ10" s="185"/>
      <c r="CJR10" s="185"/>
      <c r="CJS10" s="185"/>
      <c r="CJT10" s="185"/>
      <c r="CJU10" s="185"/>
      <c r="CJV10" s="185"/>
      <c r="CJW10" s="185"/>
      <c r="CJX10" s="185"/>
      <c r="CJY10" s="185"/>
      <c r="CJZ10" s="185"/>
      <c r="CKA10" s="185"/>
      <c r="CKB10" s="185"/>
      <c r="CKC10" s="185"/>
      <c r="CKD10" s="185"/>
      <c r="CKE10" s="185"/>
      <c r="CKF10" s="185"/>
      <c r="CKG10" s="185"/>
      <c r="CKH10" s="185"/>
      <c r="CKI10" s="185"/>
      <c r="CKJ10" s="185"/>
      <c r="CKK10" s="185"/>
      <c r="CKL10" s="185"/>
      <c r="CKM10" s="185"/>
      <c r="CKN10" s="185"/>
      <c r="CKO10" s="185"/>
      <c r="CKP10" s="185"/>
      <c r="CKQ10" s="185"/>
      <c r="CKR10" s="185"/>
      <c r="CKS10" s="185"/>
      <c r="CKT10" s="185"/>
      <c r="CKU10" s="185"/>
      <c r="CKV10" s="185"/>
      <c r="CKW10" s="185"/>
      <c r="CKX10" s="185"/>
      <c r="CKY10" s="185"/>
      <c r="CKZ10" s="185"/>
      <c r="CLA10" s="185"/>
      <c r="CLB10" s="185"/>
      <c r="CLC10" s="185"/>
      <c r="CLD10" s="185"/>
      <c r="CLE10" s="185"/>
      <c r="CLF10" s="185"/>
      <c r="CLG10" s="185"/>
      <c r="CLH10" s="185"/>
      <c r="CLI10" s="185"/>
      <c r="CLJ10" s="185"/>
      <c r="CLK10" s="185"/>
      <c r="CLL10" s="185"/>
      <c r="CLM10" s="185"/>
      <c r="CLN10" s="185"/>
      <c r="CLO10" s="185"/>
      <c r="CLP10" s="185"/>
      <c r="CLQ10" s="185"/>
      <c r="CLR10" s="185"/>
      <c r="CLS10" s="185"/>
      <c r="CLT10" s="185"/>
      <c r="CLU10" s="185"/>
      <c r="CLV10" s="185"/>
      <c r="CLW10" s="185"/>
      <c r="CLX10" s="185"/>
      <c r="CLY10" s="185"/>
      <c r="CLZ10" s="185"/>
      <c r="CMA10" s="185"/>
      <c r="CMB10" s="185"/>
      <c r="CMC10" s="185"/>
      <c r="CMD10" s="185"/>
      <c r="CME10" s="185"/>
      <c r="CMF10" s="185"/>
      <c r="CMG10" s="185"/>
      <c r="CMH10" s="185"/>
      <c r="CMI10" s="185"/>
      <c r="CMJ10" s="185"/>
      <c r="CMK10" s="185"/>
      <c r="CML10" s="185"/>
      <c r="CMM10" s="185"/>
      <c r="CMN10" s="185"/>
      <c r="CMO10" s="185"/>
      <c r="CMP10" s="185"/>
      <c r="CMQ10" s="185"/>
      <c r="CMR10" s="185"/>
      <c r="CMS10" s="185"/>
      <c r="CMT10" s="185"/>
      <c r="CMU10" s="185"/>
      <c r="CMV10" s="185"/>
      <c r="CMW10" s="185"/>
      <c r="CMX10" s="185"/>
      <c r="CMY10" s="185"/>
      <c r="CMZ10" s="185"/>
      <c r="CNA10" s="185"/>
      <c r="CNB10" s="185"/>
      <c r="CNC10" s="185"/>
      <c r="CND10" s="185"/>
      <c r="CNE10" s="185"/>
      <c r="CNF10" s="185"/>
      <c r="CNG10" s="185"/>
      <c r="CNH10" s="185"/>
      <c r="CNI10" s="185"/>
      <c r="CNJ10" s="185"/>
      <c r="CNK10" s="185"/>
      <c r="CNL10" s="185"/>
      <c r="CNM10" s="185"/>
      <c r="CNN10" s="185"/>
      <c r="CNO10" s="185"/>
      <c r="CNP10" s="185"/>
      <c r="CNQ10" s="185"/>
      <c r="CNR10" s="185"/>
      <c r="CNS10" s="185"/>
      <c r="CNT10" s="185"/>
      <c r="CNU10" s="185"/>
      <c r="CNV10" s="185"/>
      <c r="CNW10" s="185"/>
      <c r="CNX10" s="185"/>
      <c r="CNY10" s="185"/>
      <c r="CNZ10" s="185"/>
      <c r="COA10" s="185"/>
      <c r="COB10" s="185"/>
      <c r="COC10" s="185"/>
      <c r="COD10" s="185"/>
      <c r="COE10" s="185"/>
      <c r="COF10" s="185"/>
      <c r="COG10" s="185"/>
      <c r="COH10" s="185"/>
      <c r="COI10" s="185"/>
      <c r="COJ10" s="185"/>
      <c r="COK10" s="185"/>
      <c r="COL10" s="185"/>
      <c r="COM10" s="185"/>
      <c r="CON10" s="185"/>
      <c r="COO10" s="185"/>
      <c r="COP10" s="185"/>
      <c r="COQ10" s="185"/>
      <c r="COR10" s="185"/>
      <c r="COS10" s="185"/>
      <c r="COT10" s="185"/>
      <c r="COU10" s="185"/>
      <c r="COV10" s="185"/>
      <c r="COW10" s="185"/>
      <c r="COX10" s="185"/>
      <c r="COY10" s="185"/>
      <c r="COZ10" s="185"/>
      <c r="CPA10" s="185"/>
      <c r="CPB10" s="185"/>
      <c r="CPC10" s="185"/>
      <c r="CPD10" s="185"/>
      <c r="CPE10" s="185"/>
      <c r="CPF10" s="185"/>
      <c r="CPG10" s="185"/>
      <c r="CPH10" s="185"/>
      <c r="CPI10" s="185"/>
      <c r="CPJ10" s="185"/>
      <c r="CPK10" s="185"/>
      <c r="CPL10" s="185"/>
      <c r="CPM10" s="185"/>
      <c r="CPN10" s="185"/>
      <c r="CPO10" s="185"/>
      <c r="CPP10" s="185"/>
      <c r="CPQ10" s="185"/>
      <c r="CPR10" s="185"/>
      <c r="CPS10" s="185"/>
      <c r="CPT10" s="185"/>
      <c r="CPU10" s="185"/>
      <c r="CPV10" s="185"/>
      <c r="CPW10" s="185"/>
      <c r="CPX10" s="185"/>
      <c r="CPY10" s="185"/>
      <c r="CPZ10" s="185"/>
      <c r="CQA10" s="185"/>
      <c r="CQB10" s="185"/>
      <c r="CQC10" s="185"/>
      <c r="CQD10" s="185"/>
      <c r="CQE10" s="185"/>
      <c r="CQF10" s="185"/>
      <c r="CQG10" s="185"/>
      <c r="CQH10" s="185"/>
      <c r="CQI10" s="185"/>
      <c r="CQJ10" s="185"/>
      <c r="CQK10" s="185"/>
      <c r="CQL10" s="185"/>
      <c r="CQM10" s="185"/>
      <c r="CQN10" s="185"/>
      <c r="CQO10" s="185"/>
      <c r="CQP10" s="185"/>
      <c r="CQQ10" s="185"/>
      <c r="CQR10" s="185"/>
      <c r="CQS10" s="185"/>
      <c r="CQT10" s="185"/>
      <c r="CQU10" s="185"/>
      <c r="CQV10" s="185"/>
      <c r="CQW10" s="185"/>
      <c r="CQX10" s="185"/>
      <c r="CQY10" s="185"/>
      <c r="CQZ10" s="185"/>
      <c r="CRA10" s="185"/>
      <c r="CRB10" s="185"/>
      <c r="CRC10" s="185"/>
      <c r="CRD10" s="185"/>
      <c r="CRE10" s="185"/>
      <c r="CRF10" s="185"/>
      <c r="CRG10" s="185"/>
      <c r="CRH10" s="185"/>
      <c r="CRI10" s="185"/>
      <c r="CRJ10" s="185"/>
      <c r="CRK10" s="185"/>
      <c r="CRL10" s="185"/>
      <c r="CRM10" s="185"/>
      <c r="CRN10" s="185"/>
      <c r="CRO10" s="185"/>
      <c r="CRP10" s="185"/>
      <c r="CRQ10" s="185"/>
      <c r="CRR10" s="185"/>
      <c r="CRS10" s="185"/>
      <c r="CRT10" s="185"/>
      <c r="CRU10" s="185"/>
      <c r="CRV10" s="185"/>
      <c r="CRW10" s="185"/>
      <c r="CRX10" s="185"/>
      <c r="CRY10" s="185"/>
      <c r="CRZ10" s="185"/>
      <c r="CSA10" s="185"/>
      <c r="CSB10" s="185"/>
      <c r="CSC10" s="185"/>
      <c r="CSD10" s="185"/>
      <c r="CSE10" s="185"/>
      <c r="CSF10" s="185"/>
      <c r="CSG10" s="185"/>
      <c r="CSH10" s="185"/>
      <c r="CSI10" s="185"/>
      <c r="CSJ10" s="185"/>
      <c r="CSK10" s="185"/>
      <c r="CSL10" s="185"/>
      <c r="CSM10" s="185"/>
      <c r="CSN10" s="185"/>
      <c r="CSO10" s="185"/>
      <c r="CSP10" s="185"/>
      <c r="CSQ10" s="185"/>
      <c r="CSR10" s="185"/>
      <c r="CSS10" s="185"/>
      <c r="CST10" s="185"/>
      <c r="CSU10" s="185"/>
      <c r="CSV10" s="185"/>
      <c r="CSW10" s="185"/>
      <c r="CSX10" s="185"/>
      <c r="CSY10" s="185"/>
      <c r="CSZ10" s="185"/>
      <c r="CTA10" s="185"/>
      <c r="CTB10" s="185"/>
      <c r="CTC10" s="185"/>
      <c r="CTD10" s="185"/>
      <c r="CTE10" s="185"/>
      <c r="CTF10" s="185"/>
      <c r="CTG10" s="185"/>
      <c r="CTH10" s="185"/>
      <c r="CTI10" s="185"/>
      <c r="CTJ10" s="185"/>
      <c r="CTK10" s="185"/>
      <c r="CTL10" s="185"/>
      <c r="CTM10" s="185"/>
      <c r="CTN10" s="185"/>
      <c r="CTO10" s="185"/>
      <c r="CTP10" s="185"/>
      <c r="CTQ10" s="185"/>
      <c r="CTR10" s="185"/>
      <c r="CTS10" s="185"/>
      <c r="CTT10" s="185"/>
      <c r="CTU10" s="185"/>
      <c r="CTV10" s="185"/>
      <c r="CTW10" s="185"/>
      <c r="CTX10" s="185"/>
      <c r="CTY10" s="185"/>
      <c r="CTZ10" s="185"/>
      <c r="CUA10" s="185"/>
      <c r="CUB10" s="185"/>
      <c r="CUC10" s="185"/>
      <c r="CUD10" s="185"/>
      <c r="CUE10" s="185"/>
      <c r="CUF10" s="185"/>
      <c r="CUG10" s="185"/>
      <c r="CUH10" s="185"/>
      <c r="CUI10" s="185"/>
      <c r="CUJ10" s="185"/>
      <c r="CUK10" s="185"/>
      <c r="CUL10" s="185"/>
      <c r="CUM10" s="185"/>
      <c r="CUN10" s="185"/>
      <c r="CUO10" s="185"/>
      <c r="CUP10" s="185"/>
      <c r="CUQ10" s="185"/>
      <c r="CUR10" s="185"/>
      <c r="CUS10" s="185"/>
      <c r="CUT10" s="185"/>
      <c r="CUU10" s="185"/>
      <c r="CUV10" s="185"/>
      <c r="CUW10" s="185"/>
      <c r="CUX10" s="185"/>
      <c r="CUY10" s="185"/>
      <c r="CUZ10" s="185"/>
      <c r="CVA10" s="185"/>
      <c r="CVB10" s="185"/>
      <c r="CVC10" s="185"/>
      <c r="CVD10" s="185"/>
      <c r="CVE10" s="185"/>
      <c r="CVF10" s="185"/>
      <c r="CVG10" s="185"/>
      <c r="CVH10" s="185"/>
      <c r="CVI10" s="185"/>
      <c r="CVJ10" s="185"/>
      <c r="CVK10" s="185"/>
      <c r="CVL10" s="185"/>
      <c r="CVM10" s="185"/>
      <c r="CVN10" s="185"/>
      <c r="CVO10" s="185"/>
      <c r="CVP10" s="185"/>
      <c r="CVQ10" s="185"/>
      <c r="CVR10" s="185"/>
      <c r="CVS10" s="185"/>
      <c r="CVT10" s="185"/>
      <c r="CVU10" s="185"/>
      <c r="CVV10" s="185"/>
      <c r="CVW10" s="185"/>
      <c r="CVX10" s="185"/>
      <c r="CVY10" s="185"/>
      <c r="CVZ10" s="185"/>
      <c r="CWA10" s="185"/>
      <c r="CWB10" s="185"/>
      <c r="CWC10" s="185"/>
      <c r="CWD10" s="185"/>
      <c r="CWE10" s="185"/>
      <c r="CWF10" s="185"/>
      <c r="CWG10" s="185"/>
      <c r="CWH10" s="185"/>
      <c r="CWI10" s="185"/>
      <c r="CWJ10" s="185"/>
      <c r="CWK10" s="185"/>
      <c r="CWL10" s="185"/>
      <c r="CWM10" s="185"/>
      <c r="CWN10" s="185"/>
      <c r="CWO10" s="185"/>
      <c r="CWP10" s="185"/>
      <c r="CWQ10" s="185"/>
      <c r="CWR10" s="185"/>
      <c r="CWS10" s="185"/>
      <c r="CWT10" s="185"/>
      <c r="CWU10" s="185"/>
      <c r="CWV10" s="185"/>
      <c r="CWW10" s="185"/>
      <c r="CWX10" s="185"/>
      <c r="CWY10" s="185"/>
      <c r="CWZ10" s="185"/>
      <c r="CXA10" s="185"/>
      <c r="CXB10" s="185"/>
      <c r="CXC10" s="185"/>
      <c r="CXD10" s="185"/>
      <c r="CXE10" s="185"/>
      <c r="CXF10" s="185"/>
      <c r="CXG10" s="185"/>
      <c r="CXH10" s="185"/>
      <c r="CXI10" s="185"/>
      <c r="CXJ10" s="185"/>
      <c r="CXK10" s="185"/>
      <c r="CXL10" s="185"/>
      <c r="CXM10" s="185"/>
      <c r="CXN10" s="185"/>
      <c r="CXO10" s="185"/>
      <c r="CXP10" s="185"/>
      <c r="CXQ10" s="185"/>
      <c r="CXR10" s="185"/>
      <c r="CXS10" s="185"/>
      <c r="CXT10" s="185"/>
      <c r="CXU10" s="185"/>
      <c r="CXV10" s="185"/>
      <c r="CXW10" s="185"/>
      <c r="CXX10" s="185"/>
      <c r="CXY10" s="185"/>
      <c r="CXZ10" s="185"/>
      <c r="CYA10" s="185"/>
      <c r="CYB10" s="185"/>
      <c r="CYC10" s="185"/>
      <c r="CYD10" s="185"/>
      <c r="CYE10" s="185"/>
      <c r="CYF10" s="185"/>
      <c r="CYG10" s="185"/>
      <c r="CYH10" s="185"/>
      <c r="CYI10" s="185"/>
      <c r="CYJ10" s="185"/>
      <c r="CYK10" s="185"/>
      <c r="CYL10" s="185"/>
      <c r="CYM10" s="185"/>
      <c r="CYN10" s="185"/>
      <c r="CYO10" s="185"/>
      <c r="CYP10" s="185"/>
      <c r="CYQ10" s="185"/>
      <c r="CYR10" s="185"/>
      <c r="CYS10" s="185"/>
      <c r="CYT10" s="185"/>
      <c r="CYU10" s="185"/>
      <c r="CYV10" s="185"/>
      <c r="CYW10" s="185"/>
      <c r="CYX10" s="185"/>
      <c r="CYY10" s="185"/>
      <c r="CYZ10" s="185"/>
      <c r="CZA10" s="185"/>
      <c r="CZB10" s="185"/>
      <c r="CZC10" s="185"/>
      <c r="CZD10" s="185"/>
      <c r="CZE10" s="185"/>
      <c r="CZF10" s="185"/>
      <c r="CZG10" s="185"/>
      <c r="CZH10" s="185"/>
      <c r="CZI10" s="185"/>
      <c r="CZJ10" s="185"/>
      <c r="CZK10" s="185"/>
      <c r="CZL10" s="185"/>
      <c r="CZM10" s="185"/>
      <c r="CZN10" s="185"/>
      <c r="CZO10" s="185"/>
      <c r="CZP10" s="185"/>
      <c r="CZQ10" s="185"/>
      <c r="CZR10" s="185"/>
      <c r="CZS10" s="185"/>
      <c r="CZT10" s="185"/>
      <c r="CZU10" s="185"/>
      <c r="CZV10" s="185"/>
      <c r="CZW10" s="185"/>
      <c r="CZX10" s="185"/>
      <c r="CZY10" s="185"/>
      <c r="CZZ10" s="185"/>
      <c r="DAA10" s="185"/>
      <c r="DAB10" s="185"/>
      <c r="DAC10" s="185"/>
      <c r="DAD10" s="185"/>
      <c r="DAE10" s="185"/>
      <c r="DAF10" s="185"/>
      <c r="DAG10" s="185"/>
      <c r="DAH10" s="185"/>
      <c r="DAI10" s="185"/>
      <c r="DAJ10" s="185"/>
      <c r="DAK10" s="185"/>
      <c r="DAL10" s="185"/>
      <c r="DAM10" s="185"/>
      <c r="DAN10" s="185"/>
      <c r="DAO10" s="185"/>
      <c r="DAP10" s="185"/>
      <c r="DAQ10" s="185"/>
      <c r="DAR10" s="185"/>
      <c r="DAS10" s="185"/>
      <c r="DAT10" s="185"/>
      <c r="DAU10" s="185"/>
      <c r="DAV10" s="185"/>
      <c r="DAW10" s="185"/>
      <c r="DAX10" s="185"/>
      <c r="DAY10" s="185"/>
      <c r="DAZ10" s="185"/>
      <c r="DBA10" s="185"/>
      <c r="DBB10" s="185"/>
      <c r="DBC10" s="185"/>
      <c r="DBD10" s="185"/>
      <c r="DBE10" s="185"/>
      <c r="DBF10" s="185"/>
      <c r="DBG10" s="185"/>
      <c r="DBH10" s="185"/>
      <c r="DBI10" s="185"/>
      <c r="DBJ10" s="185"/>
      <c r="DBK10" s="185"/>
      <c r="DBL10" s="185"/>
      <c r="DBM10" s="185"/>
      <c r="DBN10" s="185"/>
      <c r="DBO10" s="185"/>
      <c r="DBP10" s="185"/>
      <c r="DBQ10" s="185"/>
      <c r="DBR10" s="185"/>
      <c r="DBS10" s="185"/>
      <c r="DBT10" s="185"/>
      <c r="DBU10" s="185"/>
      <c r="DBV10" s="185"/>
      <c r="DBW10" s="185"/>
      <c r="DBX10" s="185"/>
      <c r="DBY10" s="185"/>
      <c r="DBZ10" s="185"/>
      <c r="DCA10" s="185"/>
      <c r="DCB10" s="185"/>
      <c r="DCC10" s="185"/>
      <c r="DCD10" s="185"/>
      <c r="DCE10" s="185"/>
      <c r="DCF10" s="185"/>
      <c r="DCG10" s="185"/>
      <c r="DCH10" s="185"/>
      <c r="DCI10" s="185"/>
      <c r="DCJ10" s="185"/>
      <c r="DCK10" s="185"/>
      <c r="DCL10" s="185"/>
      <c r="DCM10" s="185"/>
      <c r="DCN10" s="185"/>
      <c r="DCO10" s="185"/>
      <c r="DCP10" s="185"/>
      <c r="DCQ10" s="185"/>
      <c r="DCR10" s="185"/>
      <c r="DCS10" s="185"/>
      <c r="DCT10" s="185"/>
      <c r="DCU10" s="185"/>
      <c r="DCV10" s="185"/>
      <c r="DCW10" s="185"/>
      <c r="DCX10" s="185"/>
      <c r="DCY10" s="185"/>
      <c r="DCZ10" s="185"/>
      <c r="DDA10" s="185"/>
      <c r="DDB10" s="185"/>
      <c r="DDC10" s="185"/>
      <c r="DDD10" s="185"/>
      <c r="DDE10" s="185"/>
      <c r="DDF10" s="185"/>
      <c r="DDG10" s="185"/>
      <c r="DDH10" s="185"/>
      <c r="DDI10" s="185"/>
      <c r="DDJ10" s="185"/>
      <c r="DDK10" s="185"/>
      <c r="DDL10" s="185"/>
      <c r="DDM10" s="185"/>
      <c r="DDN10" s="185"/>
      <c r="DDO10" s="185"/>
      <c r="DDP10" s="185"/>
      <c r="DDQ10" s="185"/>
      <c r="DDR10" s="185"/>
      <c r="DDS10" s="185"/>
      <c r="DDT10" s="185"/>
      <c r="DDU10" s="185"/>
      <c r="DDV10" s="185"/>
      <c r="DDW10" s="185"/>
      <c r="DDX10" s="185"/>
      <c r="DDY10" s="185"/>
      <c r="DDZ10" s="185"/>
      <c r="DEA10" s="185"/>
      <c r="DEB10" s="185"/>
      <c r="DEC10" s="185"/>
      <c r="DED10" s="185"/>
      <c r="DEE10" s="185"/>
      <c r="DEF10" s="185"/>
      <c r="DEG10" s="185"/>
      <c r="DEH10" s="185"/>
      <c r="DEI10" s="185"/>
      <c r="DEJ10" s="185"/>
      <c r="DEK10" s="185"/>
      <c r="DEL10" s="185"/>
      <c r="DEM10" s="185"/>
      <c r="DEN10" s="185"/>
      <c r="DEO10" s="185"/>
      <c r="DEP10" s="185"/>
      <c r="DEQ10" s="185"/>
      <c r="DER10" s="185"/>
      <c r="DES10" s="185"/>
      <c r="DET10" s="185"/>
      <c r="DEU10" s="185"/>
      <c r="DEV10" s="185"/>
      <c r="DEW10" s="185"/>
      <c r="DEX10" s="185"/>
      <c r="DEY10" s="185"/>
      <c r="DEZ10" s="185"/>
      <c r="DFA10" s="185"/>
      <c r="DFB10" s="185"/>
      <c r="DFC10" s="185"/>
      <c r="DFD10" s="185"/>
      <c r="DFE10" s="185"/>
      <c r="DFF10" s="185"/>
      <c r="DFG10" s="185"/>
      <c r="DFH10" s="185"/>
      <c r="DFI10" s="185"/>
      <c r="DFJ10" s="185"/>
      <c r="DFK10" s="185"/>
      <c r="DFL10" s="185"/>
      <c r="DFM10" s="185"/>
      <c r="DFN10" s="185"/>
      <c r="DFO10" s="185"/>
      <c r="DFP10" s="185"/>
      <c r="DFQ10" s="185"/>
      <c r="DFR10" s="185"/>
      <c r="DFS10" s="185"/>
      <c r="DFT10" s="185"/>
      <c r="DFU10" s="185"/>
      <c r="DFV10" s="185"/>
      <c r="DFW10" s="185"/>
      <c r="DFX10" s="185"/>
      <c r="DFY10" s="185"/>
      <c r="DFZ10" s="185"/>
      <c r="DGA10" s="185"/>
      <c r="DGB10" s="185"/>
      <c r="DGC10" s="185"/>
      <c r="DGD10" s="185"/>
      <c r="DGE10" s="185"/>
      <c r="DGF10" s="185"/>
      <c r="DGG10" s="185"/>
      <c r="DGH10" s="185"/>
      <c r="DGI10" s="185"/>
      <c r="DGJ10" s="185"/>
      <c r="DGK10" s="185"/>
      <c r="DGL10" s="185"/>
      <c r="DGM10" s="185"/>
      <c r="DGN10" s="185"/>
      <c r="DGO10" s="185"/>
      <c r="DGP10" s="185"/>
      <c r="DGQ10" s="185"/>
      <c r="DGR10" s="185"/>
      <c r="DGS10" s="185"/>
      <c r="DGT10" s="185"/>
      <c r="DGU10" s="185"/>
      <c r="DGV10" s="185"/>
      <c r="DGW10" s="185"/>
      <c r="DGX10" s="185"/>
      <c r="DGY10" s="185"/>
      <c r="DGZ10" s="185"/>
      <c r="DHA10" s="185"/>
      <c r="DHB10" s="185"/>
      <c r="DHC10" s="185"/>
      <c r="DHD10" s="185"/>
      <c r="DHE10" s="185"/>
      <c r="DHF10" s="185"/>
      <c r="DHG10" s="185"/>
      <c r="DHH10" s="185"/>
      <c r="DHI10" s="185"/>
      <c r="DHJ10" s="185"/>
      <c r="DHK10" s="185"/>
      <c r="DHL10" s="185"/>
      <c r="DHM10" s="185"/>
      <c r="DHN10" s="185"/>
      <c r="DHO10" s="185"/>
      <c r="DHP10" s="185"/>
      <c r="DHQ10" s="185"/>
      <c r="DHR10" s="185"/>
      <c r="DHS10" s="185"/>
      <c r="DHT10" s="185"/>
      <c r="DHU10" s="185"/>
      <c r="DHV10" s="185"/>
      <c r="DHW10" s="185"/>
      <c r="DHX10" s="185"/>
      <c r="DHY10" s="185"/>
      <c r="DHZ10" s="185"/>
      <c r="DIA10" s="185"/>
      <c r="DIB10" s="185"/>
      <c r="DIC10" s="185"/>
      <c r="DID10" s="185"/>
      <c r="DIE10" s="185"/>
      <c r="DIF10" s="185"/>
      <c r="DIG10" s="185"/>
      <c r="DIH10" s="185"/>
      <c r="DII10" s="185"/>
      <c r="DIJ10" s="185"/>
      <c r="DIK10" s="185"/>
      <c r="DIL10" s="185"/>
      <c r="DIM10" s="185"/>
      <c r="DIN10" s="185"/>
      <c r="DIO10" s="185"/>
      <c r="DIP10" s="185"/>
      <c r="DIQ10" s="185"/>
      <c r="DIR10" s="185"/>
      <c r="DIS10" s="185"/>
      <c r="DIT10" s="185"/>
      <c r="DIU10" s="185"/>
      <c r="DIV10" s="185"/>
      <c r="DIW10" s="185"/>
      <c r="DIX10" s="185"/>
      <c r="DIY10" s="185"/>
      <c r="DIZ10" s="185"/>
      <c r="DJA10" s="185"/>
      <c r="DJB10" s="185"/>
      <c r="DJC10" s="185"/>
      <c r="DJD10" s="185"/>
      <c r="DJE10" s="185"/>
      <c r="DJF10" s="185"/>
      <c r="DJG10" s="185"/>
      <c r="DJH10" s="185"/>
      <c r="DJI10" s="185"/>
      <c r="DJJ10" s="185"/>
      <c r="DJK10" s="185"/>
      <c r="DJL10" s="185"/>
      <c r="DJM10" s="185"/>
      <c r="DJN10" s="185"/>
      <c r="DJO10" s="185"/>
      <c r="DJP10" s="185"/>
      <c r="DJQ10" s="185"/>
      <c r="DJR10" s="185"/>
      <c r="DJS10" s="185"/>
      <c r="DJT10" s="185"/>
      <c r="DJU10" s="185"/>
      <c r="DJV10" s="185"/>
      <c r="DJW10" s="185"/>
      <c r="DJX10" s="185"/>
      <c r="DJY10" s="185"/>
      <c r="DJZ10" s="185"/>
      <c r="DKA10" s="185"/>
      <c r="DKB10" s="185"/>
      <c r="DKC10" s="185"/>
      <c r="DKD10" s="185"/>
      <c r="DKE10" s="185"/>
      <c r="DKF10" s="185"/>
      <c r="DKG10" s="185"/>
      <c r="DKH10" s="185"/>
      <c r="DKI10" s="185"/>
      <c r="DKJ10" s="185"/>
      <c r="DKK10" s="185"/>
      <c r="DKL10" s="185"/>
      <c r="DKM10" s="185"/>
      <c r="DKN10" s="185"/>
      <c r="DKO10" s="185"/>
      <c r="DKP10" s="185"/>
      <c r="DKQ10" s="185"/>
      <c r="DKR10" s="185"/>
      <c r="DKS10" s="185"/>
      <c r="DKT10" s="185"/>
      <c r="DKU10" s="185"/>
      <c r="DKV10" s="185"/>
      <c r="DKW10" s="185"/>
      <c r="DKX10" s="185"/>
      <c r="DKY10" s="185"/>
      <c r="DKZ10" s="185"/>
      <c r="DLA10" s="185"/>
      <c r="DLB10" s="185"/>
      <c r="DLC10" s="185"/>
      <c r="DLD10" s="185"/>
      <c r="DLE10" s="185"/>
      <c r="DLF10" s="185"/>
      <c r="DLG10" s="185"/>
      <c r="DLH10" s="185"/>
      <c r="DLI10" s="185"/>
      <c r="DLJ10" s="185"/>
      <c r="DLK10" s="185"/>
      <c r="DLL10" s="185"/>
      <c r="DLM10" s="185"/>
      <c r="DLN10" s="185"/>
      <c r="DLO10" s="185"/>
      <c r="DLP10" s="185"/>
      <c r="DLQ10" s="185"/>
      <c r="DLR10" s="185"/>
      <c r="DLS10" s="185"/>
      <c r="DLT10" s="185"/>
      <c r="DLU10" s="185"/>
      <c r="DLV10" s="185"/>
      <c r="DLW10" s="185"/>
      <c r="DLX10" s="185"/>
      <c r="DLY10" s="185"/>
      <c r="DLZ10" s="185"/>
      <c r="DMA10" s="185"/>
      <c r="DMB10" s="185"/>
      <c r="DMC10" s="185"/>
      <c r="DMD10" s="185"/>
      <c r="DME10" s="185"/>
      <c r="DMF10" s="185"/>
      <c r="DMG10" s="185"/>
      <c r="DMH10" s="185"/>
      <c r="DMI10" s="185"/>
      <c r="DMJ10" s="185"/>
      <c r="DMK10" s="185"/>
      <c r="DML10" s="185"/>
      <c r="DMM10" s="185"/>
      <c r="DMN10" s="185"/>
      <c r="DMO10" s="185"/>
      <c r="DMP10" s="185"/>
      <c r="DMQ10" s="185"/>
      <c r="DMR10" s="185"/>
      <c r="DMS10" s="185"/>
      <c r="DMT10" s="185"/>
      <c r="DMU10" s="185"/>
      <c r="DMV10" s="185"/>
      <c r="DMW10" s="185"/>
      <c r="DMX10" s="185"/>
      <c r="DMY10" s="185"/>
      <c r="DMZ10" s="185"/>
      <c r="DNA10" s="185"/>
      <c r="DNB10" s="185"/>
      <c r="DNC10" s="185"/>
      <c r="DND10" s="185"/>
      <c r="DNE10" s="185"/>
      <c r="DNF10" s="185"/>
      <c r="DNG10" s="185"/>
      <c r="DNH10" s="185"/>
      <c r="DNI10" s="185"/>
      <c r="DNJ10" s="185"/>
      <c r="DNK10" s="185"/>
      <c r="DNL10" s="185"/>
      <c r="DNM10" s="185"/>
      <c r="DNN10" s="185"/>
      <c r="DNO10" s="185"/>
      <c r="DNP10" s="185"/>
      <c r="DNQ10" s="185"/>
      <c r="DNR10" s="185"/>
      <c r="DNS10" s="185"/>
      <c r="DNT10" s="185"/>
      <c r="DNU10" s="185"/>
      <c r="DNV10" s="185"/>
      <c r="DNW10" s="185"/>
      <c r="DNX10" s="185"/>
      <c r="DNY10" s="185"/>
      <c r="DNZ10" s="185"/>
      <c r="DOA10" s="185"/>
      <c r="DOB10" s="185"/>
      <c r="DOC10" s="185"/>
      <c r="DOD10" s="185"/>
      <c r="DOE10" s="185"/>
      <c r="DOF10" s="185"/>
      <c r="DOG10" s="185"/>
      <c r="DOH10" s="185"/>
      <c r="DOI10" s="185"/>
      <c r="DOJ10" s="185"/>
      <c r="DOK10" s="185"/>
      <c r="DOL10" s="185"/>
      <c r="DOM10" s="185"/>
      <c r="DON10" s="185"/>
      <c r="DOO10" s="185"/>
      <c r="DOP10" s="185"/>
      <c r="DOQ10" s="185"/>
      <c r="DOR10" s="185"/>
      <c r="DOS10" s="185"/>
      <c r="DOT10" s="185"/>
      <c r="DOU10" s="185"/>
      <c r="DOV10" s="185"/>
      <c r="DOW10" s="185"/>
      <c r="DOX10" s="185"/>
      <c r="DOY10" s="185"/>
      <c r="DOZ10" s="185"/>
      <c r="DPA10" s="185"/>
      <c r="DPB10" s="185"/>
      <c r="DPC10" s="185"/>
      <c r="DPD10" s="185"/>
      <c r="DPE10" s="185"/>
      <c r="DPF10" s="185"/>
      <c r="DPG10" s="185"/>
      <c r="DPH10" s="185"/>
      <c r="DPI10" s="185"/>
      <c r="DPJ10" s="185"/>
      <c r="DPK10" s="185"/>
      <c r="DPL10" s="185"/>
      <c r="DPM10" s="185"/>
      <c r="DPN10" s="185"/>
      <c r="DPO10" s="185"/>
      <c r="DPP10" s="185"/>
      <c r="DPQ10" s="185"/>
      <c r="DPR10" s="185"/>
      <c r="DPS10" s="185"/>
      <c r="DPT10" s="185"/>
      <c r="DPU10" s="185"/>
      <c r="DPV10" s="185"/>
      <c r="DPW10" s="185"/>
      <c r="DPX10" s="185"/>
      <c r="DPY10" s="185"/>
      <c r="DPZ10" s="185"/>
      <c r="DQA10" s="185"/>
      <c r="DQB10" s="185"/>
      <c r="DQC10" s="185"/>
      <c r="DQD10" s="185"/>
      <c r="DQE10" s="185"/>
      <c r="DQF10" s="185"/>
      <c r="DQG10" s="185"/>
      <c r="DQH10" s="185"/>
      <c r="DQI10" s="185"/>
      <c r="DQJ10" s="185"/>
      <c r="DQK10" s="185"/>
      <c r="DQL10" s="185"/>
      <c r="DQM10" s="185"/>
      <c r="DQN10" s="185"/>
      <c r="DQO10" s="185"/>
      <c r="DQP10" s="185"/>
      <c r="DQQ10" s="185"/>
      <c r="DQR10" s="185"/>
      <c r="DQS10" s="185"/>
      <c r="DQT10" s="185"/>
      <c r="DQU10" s="185"/>
      <c r="DQV10" s="185"/>
      <c r="DQW10" s="185"/>
      <c r="DQX10" s="185"/>
      <c r="DQY10" s="185"/>
      <c r="DQZ10" s="185"/>
      <c r="DRA10" s="185"/>
      <c r="DRB10" s="185"/>
      <c r="DRC10" s="185"/>
      <c r="DRD10" s="185"/>
      <c r="DRE10" s="185"/>
      <c r="DRF10" s="185"/>
      <c r="DRG10" s="185"/>
      <c r="DRH10" s="185"/>
      <c r="DRI10" s="185"/>
      <c r="DRJ10" s="185"/>
      <c r="DRK10" s="185"/>
      <c r="DRL10" s="185"/>
      <c r="DRM10" s="185"/>
      <c r="DRN10" s="185"/>
      <c r="DRO10" s="185"/>
      <c r="DRP10" s="185"/>
      <c r="DRQ10" s="185"/>
      <c r="DRR10" s="185"/>
      <c r="DRS10" s="185"/>
      <c r="DRT10" s="185"/>
      <c r="DRU10" s="185"/>
      <c r="DRV10" s="185"/>
      <c r="DRW10" s="185"/>
      <c r="DRX10" s="185"/>
      <c r="DRY10" s="185"/>
      <c r="DRZ10" s="185"/>
      <c r="DSA10" s="185"/>
      <c r="DSB10" s="185"/>
      <c r="DSC10" s="185"/>
      <c r="DSD10" s="185"/>
      <c r="DSE10" s="185"/>
      <c r="DSF10" s="185"/>
      <c r="DSG10" s="185"/>
      <c r="DSH10" s="185"/>
      <c r="DSI10" s="185"/>
      <c r="DSJ10" s="185"/>
      <c r="DSK10" s="185"/>
      <c r="DSL10" s="185"/>
      <c r="DSM10" s="185"/>
      <c r="DSN10" s="185"/>
      <c r="DSO10" s="185"/>
      <c r="DSP10" s="185"/>
      <c r="DSQ10" s="185"/>
      <c r="DSR10" s="185"/>
      <c r="DSS10" s="185"/>
      <c r="DST10" s="185"/>
      <c r="DSU10" s="185"/>
      <c r="DSV10" s="185"/>
      <c r="DSW10" s="185"/>
      <c r="DSX10" s="185"/>
      <c r="DSY10" s="185"/>
      <c r="DSZ10" s="185"/>
      <c r="DTA10" s="185"/>
      <c r="DTB10" s="185"/>
      <c r="DTC10" s="185"/>
      <c r="DTD10" s="185"/>
      <c r="DTE10" s="185"/>
      <c r="DTF10" s="185"/>
      <c r="DTG10" s="185"/>
      <c r="DTH10" s="185"/>
      <c r="DTI10" s="185"/>
      <c r="DTJ10" s="185"/>
      <c r="DTK10" s="185"/>
      <c r="DTL10" s="185"/>
      <c r="DTM10" s="185"/>
      <c r="DTN10" s="185"/>
      <c r="DTO10" s="185"/>
      <c r="DTP10" s="185"/>
      <c r="DTQ10" s="185"/>
      <c r="DTR10" s="185"/>
      <c r="DTS10" s="185"/>
      <c r="DTT10" s="185"/>
      <c r="DTU10" s="185"/>
      <c r="DTV10" s="185"/>
      <c r="DTW10" s="185"/>
      <c r="DTX10" s="185"/>
      <c r="DTY10" s="185"/>
      <c r="DTZ10" s="185"/>
      <c r="DUA10" s="185"/>
      <c r="DUB10" s="185"/>
      <c r="DUC10" s="185"/>
      <c r="DUD10" s="185"/>
      <c r="DUE10" s="185"/>
      <c r="DUF10" s="185"/>
      <c r="DUG10" s="185"/>
      <c r="DUH10" s="185"/>
      <c r="DUI10" s="185"/>
      <c r="DUJ10" s="185"/>
      <c r="DUK10" s="185"/>
      <c r="DUL10" s="185"/>
      <c r="DUM10" s="185"/>
      <c r="DUN10" s="185"/>
      <c r="DUO10" s="185"/>
      <c r="DUP10" s="185"/>
      <c r="DUQ10" s="185"/>
      <c r="DUR10" s="185"/>
      <c r="DUS10" s="185"/>
      <c r="DUT10" s="185"/>
      <c r="DUU10" s="185"/>
      <c r="DUV10" s="185"/>
      <c r="DUW10" s="185"/>
      <c r="DUX10" s="185"/>
      <c r="DUY10" s="185"/>
      <c r="DUZ10" s="185"/>
      <c r="DVA10" s="185"/>
      <c r="DVB10" s="185"/>
      <c r="DVC10" s="185"/>
      <c r="DVD10" s="185"/>
      <c r="DVE10" s="185"/>
      <c r="DVF10" s="185"/>
      <c r="DVG10" s="185"/>
      <c r="DVH10" s="185"/>
      <c r="DVI10" s="185"/>
      <c r="DVJ10" s="185"/>
      <c r="DVK10" s="185"/>
      <c r="DVL10" s="185"/>
      <c r="DVM10" s="185"/>
      <c r="DVN10" s="185"/>
      <c r="DVO10" s="185"/>
      <c r="DVP10" s="185"/>
      <c r="DVQ10" s="185"/>
      <c r="DVR10" s="185"/>
      <c r="DVS10" s="185"/>
      <c r="DVT10" s="185"/>
      <c r="DVU10" s="185"/>
      <c r="DVV10" s="185"/>
      <c r="DVW10" s="185"/>
      <c r="DVX10" s="185"/>
      <c r="DVY10" s="185"/>
      <c r="DVZ10" s="185"/>
      <c r="DWA10" s="185"/>
      <c r="DWB10" s="185"/>
      <c r="DWC10" s="185"/>
      <c r="DWD10" s="185"/>
      <c r="DWE10" s="185"/>
      <c r="DWF10" s="185"/>
      <c r="DWG10" s="185"/>
      <c r="DWH10" s="185"/>
      <c r="DWI10" s="185"/>
      <c r="DWJ10" s="185"/>
      <c r="DWK10" s="185"/>
      <c r="DWL10" s="185"/>
      <c r="DWM10" s="185"/>
      <c r="DWN10" s="185"/>
      <c r="DWO10" s="185"/>
      <c r="DWP10" s="185"/>
      <c r="DWQ10" s="185"/>
      <c r="DWR10" s="185"/>
      <c r="DWS10" s="185"/>
      <c r="DWT10" s="185"/>
      <c r="DWU10" s="185"/>
      <c r="DWV10" s="185"/>
      <c r="DWW10" s="185"/>
      <c r="DWX10" s="185"/>
      <c r="DWY10" s="185"/>
      <c r="DWZ10" s="185"/>
      <c r="DXA10" s="185"/>
      <c r="DXB10" s="185"/>
      <c r="DXC10" s="185"/>
      <c r="DXD10" s="185"/>
      <c r="DXE10" s="185"/>
      <c r="DXF10" s="185"/>
      <c r="DXG10" s="185"/>
      <c r="DXH10" s="185"/>
      <c r="DXI10" s="185"/>
      <c r="DXJ10" s="185"/>
      <c r="DXK10" s="185"/>
      <c r="DXL10" s="185"/>
      <c r="DXM10" s="185"/>
      <c r="DXN10" s="185"/>
      <c r="DXO10" s="185"/>
      <c r="DXP10" s="185"/>
      <c r="DXQ10" s="185"/>
      <c r="DXR10" s="185"/>
      <c r="DXS10" s="185"/>
      <c r="DXT10" s="185"/>
      <c r="DXU10" s="185"/>
      <c r="DXV10" s="185"/>
      <c r="DXW10" s="185"/>
      <c r="DXX10" s="185"/>
      <c r="DXY10" s="185"/>
      <c r="DXZ10" s="185"/>
      <c r="DYA10" s="185"/>
      <c r="DYB10" s="185"/>
      <c r="DYC10" s="185"/>
      <c r="DYD10" s="185"/>
      <c r="DYE10" s="185"/>
      <c r="DYF10" s="185"/>
      <c r="DYG10" s="185"/>
      <c r="DYH10" s="185"/>
      <c r="DYI10" s="185"/>
      <c r="DYJ10" s="185"/>
      <c r="DYK10" s="185"/>
      <c r="DYL10" s="185"/>
      <c r="DYM10" s="185"/>
      <c r="DYN10" s="185"/>
      <c r="DYO10" s="185"/>
      <c r="DYP10" s="185"/>
      <c r="DYQ10" s="185"/>
      <c r="DYR10" s="185"/>
      <c r="DYS10" s="185"/>
      <c r="DYT10" s="185"/>
      <c r="DYU10" s="185"/>
      <c r="DYV10" s="185"/>
      <c r="DYW10" s="185"/>
      <c r="DYX10" s="185"/>
      <c r="DYY10" s="185"/>
      <c r="DYZ10" s="185"/>
      <c r="DZA10" s="185"/>
      <c r="DZB10" s="185"/>
      <c r="DZC10" s="185"/>
      <c r="DZD10" s="185"/>
      <c r="DZE10" s="185"/>
      <c r="DZF10" s="185"/>
      <c r="DZG10" s="185"/>
      <c r="DZH10" s="185"/>
      <c r="DZI10" s="185"/>
      <c r="DZJ10" s="185"/>
      <c r="DZK10" s="185"/>
      <c r="DZL10" s="185"/>
      <c r="DZM10" s="185"/>
      <c r="DZN10" s="185"/>
      <c r="DZO10" s="185"/>
      <c r="DZP10" s="185"/>
      <c r="DZQ10" s="185"/>
      <c r="DZR10" s="185"/>
      <c r="DZS10" s="185"/>
      <c r="DZT10" s="185"/>
      <c r="DZU10" s="185"/>
      <c r="DZV10" s="185"/>
      <c r="DZW10" s="185"/>
      <c r="DZX10" s="185"/>
      <c r="DZY10" s="185"/>
      <c r="DZZ10" s="185"/>
      <c r="EAA10" s="185"/>
      <c r="EAB10" s="185"/>
      <c r="EAC10" s="185"/>
      <c r="EAD10" s="185"/>
      <c r="EAE10" s="185"/>
      <c r="EAF10" s="185"/>
      <c r="EAG10" s="185"/>
      <c r="EAH10" s="185"/>
      <c r="EAI10" s="185"/>
      <c r="EAJ10" s="185"/>
      <c r="EAK10" s="185"/>
      <c r="EAL10" s="185"/>
      <c r="EAM10" s="185"/>
      <c r="EAN10" s="185"/>
      <c r="EAO10" s="185"/>
      <c r="EAP10" s="185"/>
      <c r="EAQ10" s="185"/>
      <c r="EAR10" s="185"/>
      <c r="EAS10" s="185"/>
      <c r="EAT10" s="185"/>
      <c r="EAU10" s="185"/>
      <c r="EAV10" s="185"/>
      <c r="EAW10" s="185"/>
      <c r="EAX10" s="185"/>
      <c r="EAY10" s="185"/>
      <c r="EAZ10" s="185"/>
      <c r="EBA10" s="185"/>
      <c r="EBB10" s="185"/>
      <c r="EBC10" s="185"/>
      <c r="EBD10" s="185"/>
      <c r="EBE10" s="185"/>
      <c r="EBF10" s="185"/>
      <c r="EBG10" s="185"/>
      <c r="EBH10" s="185"/>
      <c r="EBI10" s="185"/>
      <c r="EBJ10" s="185"/>
      <c r="EBK10" s="185"/>
      <c r="EBL10" s="185"/>
      <c r="EBM10" s="185"/>
      <c r="EBN10" s="185"/>
      <c r="EBO10" s="185"/>
      <c r="EBP10" s="185"/>
      <c r="EBQ10" s="185"/>
      <c r="EBR10" s="185"/>
      <c r="EBS10" s="185"/>
      <c r="EBT10" s="185"/>
      <c r="EBU10" s="185"/>
      <c r="EBV10" s="185"/>
      <c r="EBW10" s="185"/>
      <c r="EBX10" s="185"/>
      <c r="EBY10" s="185"/>
      <c r="EBZ10" s="185"/>
      <c r="ECA10" s="185"/>
      <c r="ECB10" s="185"/>
      <c r="ECC10" s="185"/>
      <c r="ECD10" s="185"/>
      <c r="ECE10" s="185"/>
      <c r="ECF10" s="185"/>
      <c r="ECG10" s="185"/>
      <c r="ECH10" s="185"/>
      <c r="ECI10" s="185"/>
      <c r="ECJ10" s="185"/>
      <c r="ECK10" s="185"/>
      <c r="ECL10" s="185"/>
      <c r="ECM10" s="185"/>
      <c r="ECN10" s="185"/>
      <c r="ECO10" s="185"/>
      <c r="ECP10" s="185"/>
      <c r="ECQ10" s="185"/>
      <c r="ECR10" s="185"/>
      <c r="ECS10" s="185"/>
      <c r="ECT10" s="185"/>
      <c r="ECU10" s="185"/>
      <c r="ECV10" s="185"/>
      <c r="ECW10" s="185"/>
      <c r="ECX10" s="185"/>
      <c r="ECY10" s="185"/>
      <c r="ECZ10" s="185"/>
      <c r="EDA10" s="185"/>
      <c r="EDB10" s="185"/>
      <c r="EDC10" s="185"/>
      <c r="EDD10" s="185"/>
      <c r="EDE10" s="185"/>
      <c r="EDF10" s="185"/>
      <c r="EDG10" s="185"/>
      <c r="EDH10" s="185"/>
      <c r="EDI10" s="185"/>
      <c r="EDJ10" s="185"/>
      <c r="EDK10" s="185"/>
      <c r="EDL10" s="185"/>
      <c r="EDM10" s="185"/>
      <c r="EDN10" s="185"/>
      <c r="EDO10" s="185"/>
      <c r="EDP10" s="185"/>
      <c r="EDQ10" s="185"/>
      <c r="EDR10" s="185"/>
      <c r="EDS10" s="185"/>
      <c r="EDT10" s="185"/>
      <c r="EDU10" s="185"/>
      <c r="EDV10" s="185"/>
      <c r="EDW10" s="185"/>
      <c r="EDX10" s="185"/>
      <c r="EDY10" s="185"/>
      <c r="EDZ10" s="185"/>
      <c r="EEA10" s="185"/>
      <c r="EEB10" s="185"/>
      <c r="EEC10" s="185"/>
      <c r="EED10" s="185"/>
      <c r="EEE10" s="185"/>
      <c r="EEF10" s="185"/>
      <c r="EEG10" s="185"/>
      <c r="EEH10" s="185"/>
      <c r="EEI10" s="185"/>
      <c r="EEJ10" s="185"/>
      <c r="EEK10" s="185"/>
      <c r="EEL10" s="185"/>
      <c r="EEM10" s="185"/>
      <c r="EEN10" s="185"/>
      <c r="EEO10" s="185"/>
      <c r="EEP10" s="185"/>
      <c r="EEQ10" s="185"/>
      <c r="EER10" s="185"/>
      <c r="EES10" s="185"/>
      <c r="EET10" s="185"/>
      <c r="EEU10" s="185"/>
      <c r="EEV10" s="185"/>
      <c r="EEW10" s="185"/>
      <c r="EEX10" s="185"/>
      <c r="EEY10" s="185"/>
      <c r="EEZ10" s="185"/>
      <c r="EFA10" s="185"/>
      <c r="EFB10" s="185"/>
      <c r="EFC10" s="185"/>
      <c r="EFD10" s="185"/>
      <c r="EFE10" s="185"/>
      <c r="EFF10" s="185"/>
      <c r="EFG10" s="185"/>
      <c r="EFH10" s="185"/>
      <c r="EFI10" s="185"/>
      <c r="EFJ10" s="185"/>
      <c r="EFK10" s="185"/>
      <c r="EFL10" s="185"/>
      <c r="EFM10" s="185"/>
      <c r="EFN10" s="185"/>
      <c r="EFO10" s="185"/>
      <c r="EFP10" s="185"/>
      <c r="EFQ10" s="185"/>
      <c r="EFR10" s="185"/>
      <c r="EFS10" s="185"/>
      <c r="EFT10" s="185"/>
      <c r="EFU10" s="185"/>
      <c r="EFV10" s="185"/>
      <c r="EFW10" s="185"/>
      <c r="EFX10" s="185"/>
      <c r="EFY10" s="185"/>
      <c r="EFZ10" s="185"/>
      <c r="EGA10" s="185"/>
      <c r="EGB10" s="185"/>
      <c r="EGC10" s="185"/>
      <c r="EGD10" s="185"/>
      <c r="EGE10" s="185"/>
      <c r="EGF10" s="185"/>
      <c r="EGG10" s="185"/>
      <c r="EGH10" s="185"/>
      <c r="EGI10" s="185"/>
      <c r="EGJ10" s="185"/>
      <c r="EGK10" s="185"/>
      <c r="EGL10" s="185"/>
      <c r="EGM10" s="185"/>
      <c r="EGN10" s="185"/>
      <c r="EGO10" s="185"/>
      <c r="EGP10" s="185"/>
      <c r="EGQ10" s="185"/>
      <c r="EGR10" s="185"/>
      <c r="EGS10" s="185"/>
      <c r="EGT10" s="185"/>
      <c r="EGU10" s="185"/>
      <c r="EGV10" s="185"/>
      <c r="EGW10" s="185"/>
      <c r="EGX10" s="185"/>
      <c r="EGY10" s="185"/>
      <c r="EGZ10" s="185"/>
      <c r="EHA10" s="185"/>
      <c r="EHB10" s="185"/>
      <c r="EHC10" s="185"/>
      <c r="EHD10" s="185"/>
      <c r="EHE10" s="185"/>
      <c r="EHF10" s="185"/>
      <c r="EHG10" s="185"/>
      <c r="EHH10" s="185"/>
      <c r="EHI10" s="185"/>
      <c r="EHJ10" s="185"/>
      <c r="EHK10" s="185"/>
      <c r="EHL10" s="185"/>
      <c r="EHM10" s="185"/>
      <c r="EHN10" s="185"/>
      <c r="EHO10" s="185"/>
      <c r="EHP10" s="185"/>
      <c r="EHQ10" s="185"/>
      <c r="EHR10" s="185"/>
      <c r="EHS10" s="185"/>
      <c r="EHT10" s="185"/>
      <c r="EHU10" s="185"/>
      <c r="EHV10" s="185"/>
      <c r="EHW10" s="185"/>
      <c r="EHX10" s="185"/>
      <c r="EHY10" s="185"/>
      <c r="EHZ10" s="185"/>
      <c r="EIA10" s="185"/>
      <c r="EIB10" s="185"/>
      <c r="EIC10" s="185"/>
      <c r="EID10" s="185"/>
      <c r="EIE10" s="185"/>
      <c r="EIF10" s="185"/>
      <c r="EIG10" s="185"/>
      <c r="EIH10" s="185"/>
      <c r="EII10" s="185"/>
      <c r="EIJ10" s="185"/>
      <c r="EIK10" s="185"/>
      <c r="EIL10" s="185"/>
      <c r="EIM10" s="185"/>
      <c r="EIN10" s="185"/>
      <c r="EIO10" s="185"/>
      <c r="EIP10" s="185"/>
      <c r="EIQ10" s="185"/>
      <c r="EIR10" s="185"/>
      <c r="EIS10" s="185"/>
      <c r="EIT10" s="185"/>
      <c r="EIU10" s="185"/>
      <c r="EIV10" s="185"/>
      <c r="EIW10" s="185"/>
      <c r="EIX10" s="185"/>
      <c r="EIY10" s="185"/>
      <c r="EIZ10" s="185"/>
      <c r="EJA10" s="185"/>
      <c r="EJB10" s="185"/>
      <c r="EJC10" s="185"/>
      <c r="EJD10" s="185"/>
      <c r="EJE10" s="185"/>
      <c r="EJF10" s="185"/>
      <c r="EJG10" s="185"/>
      <c r="EJH10" s="185"/>
      <c r="EJI10" s="185"/>
      <c r="EJJ10" s="185"/>
      <c r="EJK10" s="185"/>
      <c r="EJL10" s="185"/>
      <c r="EJM10" s="185"/>
      <c r="EJN10" s="185"/>
      <c r="EJO10" s="185"/>
      <c r="EJP10" s="185"/>
      <c r="EJQ10" s="185"/>
      <c r="EJR10" s="185"/>
      <c r="EJS10" s="185"/>
      <c r="EJT10" s="185"/>
      <c r="EJU10" s="185"/>
      <c r="EJV10" s="185"/>
      <c r="EJW10" s="185"/>
      <c r="EJX10" s="185"/>
      <c r="EJY10" s="185"/>
      <c r="EJZ10" s="185"/>
      <c r="EKA10" s="185"/>
      <c r="EKB10" s="185"/>
      <c r="EKC10" s="185"/>
      <c r="EKD10" s="185"/>
      <c r="EKE10" s="185"/>
      <c r="EKF10" s="185"/>
      <c r="EKG10" s="185"/>
      <c r="EKH10" s="185"/>
      <c r="EKI10" s="185"/>
      <c r="EKJ10" s="185"/>
      <c r="EKK10" s="185"/>
      <c r="EKL10" s="185"/>
      <c r="EKM10" s="185"/>
      <c r="EKN10" s="185"/>
      <c r="EKO10" s="185"/>
      <c r="EKP10" s="185"/>
      <c r="EKQ10" s="185"/>
      <c r="EKR10" s="185"/>
      <c r="EKS10" s="185"/>
      <c r="EKT10" s="185"/>
      <c r="EKU10" s="185"/>
      <c r="EKV10" s="185"/>
      <c r="EKW10" s="185"/>
      <c r="EKX10" s="185"/>
      <c r="EKY10" s="185"/>
      <c r="EKZ10" s="185"/>
      <c r="ELA10" s="185"/>
      <c r="ELB10" s="185"/>
      <c r="ELC10" s="185"/>
      <c r="ELD10" s="185"/>
      <c r="ELE10" s="185"/>
      <c r="ELF10" s="185"/>
      <c r="ELG10" s="185"/>
      <c r="ELH10" s="185"/>
      <c r="ELI10" s="185"/>
      <c r="ELJ10" s="185"/>
      <c r="ELK10" s="185"/>
      <c r="ELL10" s="185"/>
      <c r="ELM10" s="185"/>
      <c r="ELN10" s="185"/>
      <c r="ELO10" s="185"/>
      <c r="ELP10" s="185"/>
      <c r="ELQ10" s="185"/>
      <c r="ELR10" s="185"/>
      <c r="ELS10" s="185"/>
      <c r="ELT10" s="185"/>
      <c r="ELU10" s="185"/>
      <c r="ELV10" s="185"/>
      <c r="ELW10" s="185"/>
      <c r="ELX10" s="185"/>
      <c r="ELY10" s="185"/>
      <c r="ELZ10" s="185"/>
      <c r="EMA10" s="185"/>
      <c r="EMB10" s="185"/>
      <c r="EMC10" s="185"/>
      <c r="EMD10" s="185"/>
      <c r="EME10" s="185"/>
      <c r="EMF10" s="185"/>
      <c r="EMG10" s="185"/>
      <c r="EMH10" s="185"/>
      <c r="EMI10" s="185"/>
      <c r="EMJ10" s="185"/>
      <c r="EMK10" s="185"/>
      <c r="EML10" s="185"/>
      <c r="EMM10" s="185"/>
      <c r="EMN10" s="185"/>
      <c r="EMO10" s="185"/>
      <c r="EMP10" s="185"/>
      <c r="EMQ10" s="185"/>
      <c r="EMR10" s="185"/>
      <c r="EMS10" s="185"/>
      <c r="EMT10" s="185"/>
      <c r="EMU10" s="185"/>
      <c r="EMV10" s="185"/>
      <c r="EMW10" s="185"/>
      <c r="EMX10" s="185"/>
      <c r="EMY10" s="185"/>
      <c r="EMZ10" s="185"/>
      <c r="ENA10" s="185"/>
      <c r="ENB10" s="185"/>
      <c r="ENC10" s="185"/>
      <c r="END10" s="185"/>
      <c r="ENE10" s="185"/>
      <c r="ENF10" s="185"/>
      <c r="ENG10" s="185"/>
      <c r="ENH10" s="185"/>
      <c r="ENI10" s="185"/>
      <c r="ENJ10" s="185"/>
      <c r="ENK10" s="185"/>
      <c r="ENL10" s="185"/>
      <c r="ENM10" s="185"/>
      <c r="ENN10" s="185"/>
      <c r="ENO10" s="185"/>
      <c r="ENP10" s="185"/>
      <c r="ENQ10" s="185"/>
      <c r="ENR10" s="185"/>
      <c r="ENS10" s="185"/>
      <c r="ENT10" s="185"/>
      <c r="ENU10" s="185"/>
      <c r="ENV10" s="185"/>
      <c r="ENW10" s="185"/>
      <c r="ENX10" s="185"/>
      <c r="ENY10" s="185"/>
      <c r="ENZ10" s="185"/>
      <c r="EOA10" s="185"/>
      <c r="EOB10" s="185"/>
      <c r="EOC10" s="185"/>
      <c r="EOD10" s="185"/>
      <c r="EOE10" s="185"/>
      <c r="EOF10" s="185"/>
      <c r="EOG10" s="185"/>
      <c r="EOH10" s="185"/>
      <c r="EOI10" s="185"/>
      <c r="EOJ10" s="185"/>
      <c r="EOK10" s="185"/>
      <c r="EOL10" s="185"/>
      <c r="EOM10" s="185"/>
      <c r="EON10" s="185"/>
      <c r="EOO10" s="185"/>
      <c r="EOP10" s="185"/>
      <c r="EOQ10" s="185"/>
      <c r="EOR10" s="185"/>
      <c r="EOS10" s="185"/>
      <c r="EOT10" s="185"/>
      <c r="EOU10" s="185"/>
      <c r="EOV10" s="185"/>
      <c r="EOW10" s="185"/>
      <c r="EOX10" s="185"/>
      <c r="EOY10" s="185"/>
      <c r="EOZ10" s="185"/>
      <c r="EPA10" s="185"/>
      <c r="EPB10" s="185"/>
      <c r="EPC10" s="185"/>
      <c r="EPD10" s="185"/>
      <c r="EPE10" s="185"/>
      <c r="EPF10" s="185"/>
      <c r="EPG10" s="185"/>
      <c r="EPH10" s="185"/>
      <c r="EPI10" s="185"/>
      <c r="EPJ10" s="185"/>
      <c r="EPK10" s="185"/>
      <c r="EPL10" s="185"/>
      <c r="EPM10" s="185"/>
      <c r="EPN10" s="185"/>
      <c r="EPO10" s="185"/>
      <c r="EPP10" s="185"/>
      <c r="EPQ10" s="185"/>
      <c r="EPR10" s="185"/>
      <c r="EPS10" s="185"/>
      <c r="EPT10" s="185"/>
      <c r="EPU10" s="185"/>
      <c r="EPV10" s="185"/>
      <c r="EPW10" s="185"/>
      <c r="EPX10" s="185"/>
      <c r="EPY10" s="185"/>
      <c r="EPZ10" s="185"/>
      <c r="EQA10" s="185"/>
      <c r="EQB10" s="185"/>
      <c r="EQC10" s="185"/>
      <c r="EQD10" s="185"/>
      <c r="EQE10" s="185"/>
      <c r="EQF10" s="185"/>
      <c r="EQG10" s="185"/>
      <c r="EQH10" s="185"/>
      <c r="EQI10" s="185"/>
      <c r="EQJ10" s="185"/>
      <c r="EQK10" s="185"/>
      <c r="EQL10" s="185"/>
      <c r="EQM10" s="185"/>
      <c r="EQN10" s="185"/>
      <c r="EQO10" s="185"/>
      <c r="EQP10" s="185"/>
      <c r="EQQ10" s="185"/>
      <c r="EQR10" s="185"/>
      <c r="EQS10" s="185"/>
      <c r="EQT10" s="185"/>
      <c r="EQU10" s="185"/>
      <c r="EQV10" s="185"/>
      <c r="EQW10" s="185"/>
      <c r="EQX10" s="185"/>
      <c r="EQY10" s="185"/>
      <c r="EQZ10" s="185"/>
      <c r="ERA10" s="185"/>
      <c r="ERB10" s="185"/>
      <c r="ERC10" s="185"/>
      <c r="ERD10" s="185"/>
      <c r="ERE10" s="185"/>
      <c r="ERF10" s="185"/>
      <c r="ERG10" s="185"/>
      <c r="ERH10" s="185"/>
      <c r="ERI10" s="185"/>
      <c r="ERJ10" s="185"/>
      <c r="ERK10" s="185"/>
      <c r="ERL10" s="185"/>
      <c r="ERM10" s="185"/>
      <c r="ERN10" s="185"/>
      <c r="ERO10" s="185"/>
      <c r="ERP10" s="185"/>
      <c r="ERQ10" s="185"/>
      <c r="ERR10" s="185"/>
      <c r="ERS10" s="185"/>
      <c r="ERT10" s="185"/>
      <c r="ERU10" s="185"/>
      <c r="ERV10" s="185"/>
      <c r="ERW10" s="185"/>
      <c r="ERX10" s="185"/>
      <c r="ERY10" s="185"/>
      <c r="ERZ10" s="185"/>
      <c r="ESA10" s="185"/>
      <c r="ESB10" s="185"/>
      <c r="ESC10" s="185"/>
      <c r="ESD10" s="185"/>
      <c r="ESE10" s="185"/>
      <c r="ESF10" s="185"/>
      <c r="ESG10" s="185"/>
      <c r="ESH10" s="185"/>
      <c r="ESI10" s="185"/>
      <c r="ESJ10" s="185"/>
      <c r="ESK10" s="185"/>
      <c r="ESL10" s="185"/>
      <c r="ESM10" s="185"/>
      <c r="ESN10" s="185"/>
      <c r="ESO10" s="185"/>
      <c r="ESP10" s="185"/>
      <c r="ESQ10" s="185"/>
      <c r="ESR10" s="185"/>
      <c r="ESS10" s="185"/>
      <c r="EST10" s="185"/>
      <c r="ESU10" s="185"/>
      <c r="ESV10" s="185"/>
      <c r="ESW10" s="185"/>
      <c r="ESX10" s="185"/>
      <c r="ESY10" s="185"/>
      <c r="ESZ10" s="185"/>
      <c r="ETA10" s="185"/>
      <c r="ETB10" s="185"/>
      <c r="ETC10" s="185"/>
      <c r="ETD10" s="185"/>
      <c r="ETE10" s="185"/>
      <c r="ETF10" s="185"/>
      <c r="ETG10" s="185"/>
      <c r="ETH10" s="185"/>
      <c r="ETI10" s="185"/>
      <c r="ETJ10" s="185"/>
      <c r="ETK10" s="185"/>
      <c r="ETL10" s="185"/>
      <c r="ETM10" s="185"/>
      <c r="ETN10" s="185"/>
      <c r="ETO10" s="185"/>
      <c r="ETP10" s="185"/>
      <c r="ETQ10" s="185"/>
      <c r="ETR10" s="185"/>
      <c r="ETS10" s="185"/>
      <c r="ETT10" s="185"/>
      <c r="ETU10" s="185"/>
      <c r="ETV10" s="185"/>
      <c r="ETW10" s="185"/>
      <c r="ETX10" s="185"/>
      <c r="ETY10" s="185"/>
      <c r="ETZ10" s="185"/>
      <c r="EUA10" s="185"/>
      <c r="EUB10" s="185"/>
      <c r="EUC10" s="185"/>
      <c r="EUD10" s="185"/>
      <c r="EUE10" s="185"/>
      <c r="EUF10" s="185"/>
      <c r="EUG10" s="185"/>
      <c r="EUH10" s="185"/>
      <c r="EUI10" s="185"/>
      <c r="EUJ10" s="185"/>
      <c r="EUK10" s="185"/>
      <c r="EUL10" s="185"/>
      <c r="EUM10" s="185"/>
      <c r="EUN10" s="185"/>
      <c r="EUO10" s="185"/>
      <c r="EUP10" s="185"/>
      <c r="EUQ10" s="185"/>
      <c r="EUR10" s="185"/>
      <c r="EUS10" s="185"/>
      <c r="EUT10" s="185"/>
      <c r="EUU10" s="185"/>
      <c r="EUV10" s="185"/>
      <c r="EUW10" s="185"/>
      <c r="EUX10" s="185"/>
      <c r="EUY10" s="185"/>
      <c r="EUZ10" s="185"/>
      <c r="EVA10" s="185"/>
      <c r="EVB10" s="185"/>
      <c r="EVC10" s="185"/>
      <c r="EVD10" s="185"/>
      <c r="EVE10" s="185"/>
      <c r="EVF10" s="185"/>
      <c r="EVG10" s="185"/>
      <c r="EVH10" s="185"/>
      <c r="EVI10" s="185"/>
      <c r="EVJ10" s="185"/>
      <c r="EVK10" s="185"/>
      <c r="EVL10" s="185"/>
      <c r="EVM10" s="185"/>
      <c r="EVN10" s="185"/>
      <c r="EVO10" s="185"/>
      <c r="EVP10" s="185"/>
      <c r="EVQ10" s="185"/>
      <c r="EVR10" s="185"/>
      <c r="EVS10" s="185"/>
      <c r="EVT10" s="185"/>
      <c r="EVU10" s="185"/>
      <c r="EVV10" s="185"/>
      <c r="EVW10" s="185"/>
      <c r="EVX10" s="185"/>
      <c r="EVY10" s="185"/>
      <c r="EVZ10" s="185"/>
      <c r="EWA10" s="185"/>
      <c r="EWB10" s="185"/>
      <c r="EWC10" s="185"/>
      <c r="EWD10" s="185"/>
      <c r="EWE10" s="185"/>
      <c r="EWF10" s="185"/>
      <c r="EWG10" s="185"/>
      <c r="EWH10" s="185"/>
      <c r="EWI10" s="185"/>
      <c r="EWJ10" s="185"/>
      <c r="EWK10" s="185"/>
      <c r="EWL10" s="185"/>
      <c r="EWM10" s="185"/>
      <c r="EWN10" s="185"/>
      <c r="EWO10" s="185"/>
      <c r="EWP10" s="185"/>
      <c r="EWQ10" s="185"/>
      <c r="EWR10" s="185"/>
      <c r="EWS10" s="185"/>
      <c r="EWT10" s="185"/>
      <c r="EWU10" s="185"/>
      <c r="EWV10" s="185"/>
      <c r="EWW10" s="185"/>
      <c r="EWX10" s="185"/>
      <c r="EWY10" s="185"/>
      <c r="EWZ10" s="185"/>
      <c r="EXA10" s="185"/>
      <c r="EXB10" s="185"/>
      <c r="EXC10" s="185"/>
      <c r="EXD10" s="185"/>
      <c r="EXE10" s="185"/>
      <c r="EXF10" s="185"/>
      <c r="EXG10" s="185"/>
      <c r="EXH10" s="185"/>
      <c r="EXI10" s="185"/>
      <c r="EXJ10" s="185"/>
      <c r="EXK10" s="185"/>
      <c r="EXL10" s="185"/>
      <c r="EXM10" s="185"/>
      <c r="EXN10" s="185"/>
      <c r="EXO10" s="185"/>
      <c r="EXP10" s="185"/>
      <c r="EXQ10" s="185"/>
      <c r="EXR10" s="185"/>
      <c r="EXS10" s="185"/>
      <c r="EXT10" s="185"/>
      <c r="EXU10" s="185"/>
      <c r="EXV10" s="185"/>
      <c r="EXW10" s="185"/>
      <c r="EXX10" s="185"/>
      <c r="EXY10" s="185"/>
      <c r="EXZ10" s="185"/>
      <c r="EYA10" s="185"/>
      <c r="EYB10" s="185"/>
      <c r="EYC10" s="185"/>
      <c r="EYD10" s="185"/>
      <c r="EYE10" s="185"/>
      <c r="EYF10" s="185"/>
      <c r="EYG10" s="185"/>
      <c r="EYH10" s="185"/>
      <c r="EYI10" s="185"/>
      <c r="EYJ10" s="185"/>
      <c r="EYK10" s="185"/>
      <c r="EYL10" s="185"/>
      <c r="EYM10" s="185"/>
      <c r="EYN10" s="185"/>
      <c r="EYO10" s="185"/>
      <c r="EYP10" s="185"/>
      <c r="EYQ10" s="185"/>
      <c r="EYR10" s="185"/>
      <c r="EYS10" s="185"/>
      <c r="EYT10" s="185"/>
      <c r="EYU10" s="185"/>
      <c r="EYV10" s="185"/>
      <c r="EYW10" s="185"/>
      <c r="EYX10" s="185"/>
      <c r="EYY10" s="185"/>
      <c r="EYZ10" s="185"/>
      <c r="EZA10" s="185"/>
      <c r="EZB10" s="185"/>
      <c r="EZC10" s="185"/>
      <c r="EZD10" s="185"/>
      <c r="EZE10" s="185"/>
      <c r="EZF10" s="185"/>
      <c r="EZG10" s="185"/>
      <c r="EZH10" s="185"/>
      <c r="EZI10" s="185"/>
      <c r="EZJ10" s="185"/>
      <c r="EZK10" s="185"/>
      <c r="EZL10" s="185"/>
      <c r="EZM10" s="185"/>
      <c r="EZN10" s="185"/>
      <c r="EZO10" s="185"/>
      <c r="EZP10" s="185"/>
      <c r="EZQ10" s="185"/>
      <c r="EZR10" s="185"/>
      <c r="EZS10" s="185"/>
      <c r="EZT10" s="185"/>
      <c r="EZU10" s="185"/>
      <c r="EZV10" s="185"/>
      <c r="EZW10" s="185"/>
      <c r="EZX10" s="185"/>
      <c r="EZY10" s="185"/>
      <c r="EZZ10" s="185"/>
      <c r="FAA10" s="185"/>
      <c r="FAB10" s="185"/>
      <c r="FAC10" s="185"/>
      <c r="FAD10" s="185"/>
      <c r="FAE10" s="185"/>
      <c r="FAF10" s="185"/>
      <c r="FAG10" s="185"/>
      <c r="FAH10" s="185"/>
      <c r="FAI10" s="185"/>
      <c r="FAJ10" s="185"/>
      <c r="FAK10" s="185"/>
      <c r="FAL10" s="185"/>
      <c r="FAM10" s="185"/>
      <c r="FAN10" s="185"/>
      <c r="FAO10" s="185"/>
      <c r="FAP10" s="185"/>
      <c r="FAQ10" s="185"/>
      <c r="FAR10" s="185"/>
      <c r="FAS10" s="185"/>
      <c r="FAT10" s="185"/>
      <c r="FAU10" s="185"/>
      <c r="FAV10" s="185"/>
      <c r="FAW10" s="185"/>
      <c r="FAX10" s="185"/>
      <c r="FAY10" s="185"/>
      <c r="FAZ10" s="185"/>
      <c r="FBA10" s="185"/>
      <c r="FBB10" s="185"/>
      <c r="FBC10" s="185"/>
      <c r="FBD10" s="185"/>
      <c r="FBE10" s="185"/>
      <c r="FBF10" s="185"/>
      <c r="FBG10" s="185"/>
      <c r="FBH10" s="185"/>
      <c r="FBI10" s="185"/>
      <c r="FBJ10" s="185"/>
      <c r="FBK10" s="185"/>
      <c r="FBL10" s="185"/>
      <c r="FBM10" s="185"/>
      <c r="FBN10" s="185"/>
      <c r="FBO10" s="185"/>
      <c r="FBP10" s="185"/>
      <c r="FBQ10" s="185"/>
      <c r="FBR10" s="185"/>
      <c r="FBS10" s="185"/>
      <c r="FBT10" s="185"/>
      <c r="FBU10" s="185"/>
      <c r="FBV10" s="185"/>
      <c r="FBW10" s="185"/>
      <c r="FBX10" s="185"/>
      <c r="FBY10" s="185"/>
      <c r="FBZ10" s="185"/>
      <c r="FCA10" s="185"/>
      <c r="FCB10" s="185"/>
      <c r="FCC10" s="185"/>
      <c r="FCD10" s="185"/>
      <c r="FCE10" s="185"/>
      <c r="FCF10" s="185"/>
      <c r="FCG10" s="185"/>
      <c r="FCH10" s="185"/>
      <c r="FCI10" s="185"/>
      <c r="FCJ10" s="185"/>
      <c r="FCK10" s="185"/>
      <c r="FCL10" s="185"/>
      <c r="FCM10" s="185"/>
      <c r="FCN10" s="185"/>
      <c r="FCO10" s="185"/>
      <c r="FCP10" s="185"/>
      <c r="FCQ10" s="185"/>
      <c r="FCR10" s="185"/>
      <c r="FCS10" s="185"/>
      <c r="FCT10" s="185"/>
      <c r="FCU10" s="185"/>
      <c r="FCV10" s="185"/>
      <c r="FCW10" s="185"/>
      <c r="FCX10" s="185"/>
      <c r="FCY10" s="185"/>
      <c r="FCZ10" s="185"/>
      <c r="FDA10" s="185"/>
      <c r="FDB10" s="185"/>
      <c r="FDC10" s="185"/>
      <c r="FDD10" s="185"/>
      <c r="FDE10" s="185"/>
      <c r="FDF10" s="185"/>
      <c r="FDG10" s="185"/>
      <c r="FDH10" s="185"/>
      <c r="FDI10" s="185"/>
      <c r="FDJ10" s="185"/>
      <c r="FDK10" s="185"/>
      <c r="FDL10" s="185"/>
      <c r="FDM10" s="185"/>
      <c r="FDN10" s="185"/>
      <c r="FDO10" s="185"/>
      <c r="FDP10" s="185"/>
      <c r="FDQ10" s="185"/>
      <c r="FDR10" s="185"/>
      <c r="FDS10" s="185"/>
      <c r="FDT10" s="185"/>
      <c r="FDU10" s="185"/>
      <c r="FDV10" s="185"/>
      <c r="FDW10" s="185"/>
      <c r="FDX10" s="185"/>
      <c r="FDY10" s="185"/>
      <c r="FDZ10" s="185"/>
      <c r="FEA10" s="185"/>
      <c r="FEB10" s="185"/>
      <c r="FEC10" s="185"/>
      <c r="FED10" s="185"/>
      <c r="FEE10" s="185"/>
      <c r="FEF10" s="185"/>
      <c r="FEG10" s="185"/>
      <c r="FEH10" s="185"/>
      <c r="FEI10" s="185"/>
      <c r="FEJ10" s="185"/>
      <c r="FEK10" s="185"/>
      <c r="FEL10" s="185"/>
      <c r="FEM10" s="185"/>
      <c r="FEN10" s="185"/>
      <c r="FEO10" s="185"/>
      <c r="FEP10" s="185"/>
      <c r="FEQ10" s="185"/>
      <c r="FER10" s="185"/>
      <c r="FES10" s="185"/>
      <c r="FET10" s="185"/>
      <c r="FEU10" s="185"/>
      <c r="FEV10" s="185"/>
      <c r="FEW10" s="185"/>
      <c r="FEX10" s="185"/>
      <c r="FEY10" s="185"/>
      <c r="FEZ10" s="185"/>
      <c r="FFA10" s="185"/>
      <c r="FFB10" s="185"/>
      <c r="FFC10" s="185"/>
      <c r="FFD10" s="185"/>
      <c r="FFE10" s="185"/>
      <c r="FFF10" s="185"/>
      <c r="FFG10" s="185"/>
      <c r="FFH10" s="185"/>
      <c r="FFI10" s="185"/>
      <c r="FFJ10" s="185"/>
      <c r="FFK10" s="185"/>
      <c r="FFL10" s="185"/>
      <c r="FFM10" s="185"/>
      <c r="FFN10" s="185"/>
      <c r="FFO10" s="185"/>
      <c r="FFP10" s="185"/>
      <c r="FFQ10" s="185"/>
      <c r="FFR10" s="185"/>
      <c r="FFS10" s="185"/>
      <c r="FFT10" s="185"/>
      <c r="FFU10" s="185"/>
      <c r="FFV10" s="185"/>
      <c r="FFW10" s="185"/>
      <c r="FFX10" s="185"/>
      <c r="FFY10" s="185"/>
      <c r="FFZ10" s="185"/>
      <c r="FGA10" s="185"/>
      <c r="FGB10" s="185"/>
      <c r="FGC10" s="185"/>
      <c r="FGD10" s="185"/>
      <c r="FGE10" s="185"/>
      <c r="FGF10" s="185"/>
      <c r="FGG10" s="185"/>
      <c r="FGH10" s="185"/>
      <c r="FGI10" s="185"/>
      <c r="FGJ10" s="185"/>
      <c r="FGK10" s="185"/>
      <c r="FGL10" s="185"/>
      <c r="FGM10" s="185"/>
      <c r="FGN10" s="185"/>
      <c r="FGO10" s="185"/>
      <c r="FGP10" s="185"/>
      <c r="FGQ10" s="185"/>
      <c r="FGR10" s="185"/>
      <c r="FGS10" s="185"/>
      <c r="FGT10" s="185"/>
      <c r="FGU10" s="185"/>
      <c r="FGV10" s="185"/>
      <c r="FGW10" s="185"/>
      <c r="FGX10" s="185"/>
      <c r="FGY10" s="185"/>
      <c r="FGZ10" s="185"/>
      <c r="FHA10" s="185"/>
      <c r="FHB10" s="185"/>
      <c r="FHC10" s="185"/>
      <c r="FHD10" s="185"/>
      <c r="FHE10" s="185"/>
      <c r="FHF10" s="185"/>
      <c r="FHG10" s="185"/>
      <c r="FHH10" s="185"/>
      <c r="FHI10" s="185"/>
      <c r="FHJ10" s="185"/>
      <c r="FHK10" s="185"/>
      <c r="FHL10" s="185"/>
      <c r="FHM10" s="185"/>
      <c r="FHN10" s="185"/>
      <c r="FHO10" s="185"/>
      <c r="FHP10" s="185"/>
      <c r="FHQ10" s="185"/>
      <c r="FHR10" s="185"/>
      <c r="FHS10" s="185"/>
      <c r="FHT10" s="185"/>
      <c r="FHU10" s="185"/>
      <c r="FHV10" s="185"/>
      <c r="FHW10" s="185"/>
      <c r="FHX10" s="185"/>
      <c r="FHY10" s="185"/>
      <c r="FHZ10" s="185"/>
      <c r="FIA10" s="185"/>
      <c r="FIB10" s="185"/>
      <c r="FIC10" s="185"/>
      <c r="FID10" s="185"/>
      <c r="FIE10" s="185"/>
      <c r="FIF10" s="185"/>
      <c r="FIG10" s="185"/>
      <c r="FIH10" s="185"/>
      <c r="FII10" s="185"/>
      <c r="FIJ10" s="185"/>
      <c r="FIK10" s="185"/>
      <c r="FIL10" s="185"/>
      <c r="FIM10" s="185"/>
      <c r="FIN10" s="185"/>
      <c r="FIO10" s="185"/>
      <c r="FIP10" s="185"/>
      <c r="FIQ10" s="185"/>
      <c r="FIR10" s="185"/>
      <c r="FIS10" s="185"/>
      <c r="FIT10" s="185"/>
      <c r="FIU10" s="185"/>
      <c r="FIV10" s="185"/>
      <c r="FIW10" s="185"/>
      <c r="FIX10" s="185"/>
      <c r="FIY10" s="185"/>
      <c r="FIZ10" s="185"/>
      <c r="FJA10" s="185"/>
      <c r="FJB10" s="185"/>
      <c r="FJC10" s="185"/>
      <c r="FJD10" s="185"/>
      <c r="FJE10" s="185"/>
      <c r="FJF10" s="185"/>
      <c r="FJG10" s="185"/>
      <c r="FJH10" s="185"/>
      <c r="FJI10" s="185"/>
      <c r="FJJ10" s="185"/>
      <c r="FJK10" s="185"/>
      <c r="FJL10" s="185"/>
      <c r="FJM10" s="185"/>
      <c r="FJN10" s="185"/>
      <c r="FJO10" s="185"/>
      <c r="FJP10" s="185"/>
      <c r="FJQ10" s="185"/>
      <c r="FJR10" s="185"/>
      <c r="FJS10" s="185"/>
      <c r="FJT10" s="185"/>
      <c r="FJU10" s="185"/>
      <c r="FJV10" s="185"/>
      <c r="FJW10" s="185"/>
      <c r="FJX10" s="185"/>
      <c r="FJY10" s="185"/>
      <c r="FJZ10" s="185"/>
      <c r="FKA10" s="185"/>
      <c r="FKB10" s="185"/>
      <c r="FKC10" s="185"/>
      <c r="FKD10" s="185"/>
      <c r="FKE10" s="185"/>
      <c r="FKF10" s="185"/>
      <c r="FKG10" s="185"/>
      <c r="FKH10" s="185"/>
      <c r="FKI10" s="185"/>
      <c r="FKJ10" s="185"/>
      <c r="FKK10" s="185"/>
      <c r="FKL10" s="185"/>
      <c r="FKM10" s="185"/>
      <c r="FKN10" s="185"/>
      <c r="FKO10" s="185"/>
      <c r="FKP10" s="185"/>
      <c r="FKQ10" s="185"/>
      <c r="FKR10" s="185"/>
      <c r="FKS10" s="185"/>
      <c r="FKT10" s="185"/>
      <c r="FKU10" s="185"/>
      <c r="FKV10" s="185"/>
      <c r="FKW10" s="185"/>
      <c r="FKX10" s="185"/>
      <c r="FKY10" s="185"/>
      <c r="FKZ10" s="185"/>
      <c r="FLA10" s="185"/>
      <c r="FLB10" s="185"/>
      <c r="FLC10" s="185"/>
      <c r="FLD10" s="185"/>
      <c r="FLE10" s="185"/>
      <c r="FLF10" s="185"/>
      <c r="FLG10" s="185"/>
      <c r="FLH10" s="185"/>
      <c r="FLI10" s="185"/>
      <c r="FLJ10" s="185"/>
      <c r="FLK10" s="185"/>
      <c r="FLL10" s="185"/>
      <c r="FLM10" s="185"/>
      <c r="FLN10" s="185"/>
      <c r="FLO10" s="185"/>
      <c r="FLP10" s="185"/>
      <c r="FLQ10" s="185"/>
      <c r="FLR10" s="185"/>
      <c r="FLS10" s="185"/>
      <c r="FLT10" s="185"/>
      <c r="FLU10" s="185"/>
      <c r="FLV10" s="185"/>
      <c r="FLW10" s="185"/>
      <c r="FLX10" s="185"/>
      <c r="FLY10" s="185"/>
      <c r="FLZ10" s="185"/>
      <c r="FMA10" s="185"/>
      <c r="FMB10" s="185"/>
      <c r="FMC10" s="185"/>
      <c r="FMD10" s="185"/>
      <c r="FME10" s="185"/>
      <c r="FMF10" s="185"/>
      <c r="FMG10" s="185"/>
      <c r="FMH10" s="185"/>
      <c r="FMI10" s="185"/>
      <c r="FMJ10" s="185"/>
      <c r="FMK10" s="185"/>
      <c r="FML10" s="185"/>
      <c r="FMM10" s="185"/>
      <c r="FMN10" s="185"/>
      <c r="FMO10" s="185"/>
      <c r="FMP10" s="185"/>
      <c r="FMQ10" s="185"/>
      <c r="FMR10" s="185"/>
      <c r="FMS10" s="185"/>
      <c r="FMT10" s="185"/>
      <c r="FMU10" s="185"/>
      <c r="FMV10" s="185"/>
      <c r="FMW10" s="185"/>
      <c r="FMX10" s="185"/>
      <c r="FMY10" s="185"/>
      <c r="FMZ10" s="185"/>
      <c r="FNA10" s="185"/>
      <c r="FNB10" s="185"/>
      <c r="FNC10" s="185"/>
      <c r="FND10" s="185"/>
      <c r="FNE10" s="185"/>
      <c r="FNF10" s="185"/>
      <c r="FNG10" s="185"/>
      <c r="FNH10" s="185"/>
      <c r="FNI10" s="185"/>
      <c r="FNJ10" s="185"/>
      <c r="FNK10" s="185"/>
      <c r="FNL10" s="185"/>
      <c r="FNM10" s="185"/>
      <c r="FNN10" s="185"/>
      <c r="FNO10" s="185"/>
      <c r="FNP10" s="185"/>
      <c r="FNQ10" s="185"/>
      <c r="FNR10" s="185"/>
      <c r="FNS10" s="185"/>
      <c r="FNT10" s="185"/>
      <c r="FNU10" s="185"/>
      <c r="FNV10" s="185"/>
      <c r="FNW10" s="185"/>
      <c r="FNX10" s="185"/>
      <c r="FNY10" s="185"/>
      <c r="FNZ10" s="185"/>
      <c r="FOA10" s="185"/>
      <c r="FOB10" s="185"/>
      <c r="FOC10" s="185"/>
      <c r="FOD10" s="185"/>
      <c r="FOE10" s="185"/>
      <c r="FOF10" s="185"/>
      <c r="FOG10" s="185"/>
      <c r="FOH10" s="185"/>
      <c r="FOI10" s="185"/>
      <c r="FOJ10" s="185"/>
      <c r="FOK10" s="185"/>
      <c r="FOL10" s="185"/>
      <c r="FOM10" s="185"/>
      <c r="FON10" s="185"/>
      <c r="FOO10" s="185"/>
      <c r="FOP10" s="185"/>
      <c r="FOQ10" s="185"/>
      <c r="FOR10" s="185"/>
      <c r="FOS10" s="185"/>
      <c r="FOT10" s="185"/>
      <c r="FOU10" s="185"/>
      <c r="FOV10" s="185"/>
      <c r="FOW10" s="185"/>
      <c r="FOX10" s="185"/>
      <c r="FOY10" s="185"/>
      <c r="FOZ10" s="185"/>
      <c r="FPA10" s="185"/>
      <c r="FPB10" s="185"/>
      <c r="FPC10" s="185"/>
      <c r="FPD10" s="185"/>
      <c r="FPE10" s="185"/>
      <c r="FPF10" s="185"/>
      <c r="FPG10" s="185"/>
      <c r="FPH10" s="185"/>
      <c r="FPI10" s="185"/>
      <c r="FPJ10" s="185"/>
      <c r="FPK10" s="185"/>
      <c r="FPL10" s="185"/>
      <c r="FPM10" s="185"/>
      <c r="FPN10" s="185"/>
      <c r="FPO10" s="185"/>
      <c r="FPP10" s="185"/>
      <c r="FPQ10" s="185"/>
      <c r="FPR10" s="185"/>
      <c r="FPS10" s="185"/>
      <c r="FPT10" s="185"/>
      <c r="FPU10" s="185"/>
      <c r="FPV10" s="185"/>
      <c r="FPW10" s="185"/>
      <c r="FPX10" s="185"/>
      <c r="FPY10" s="185"/>
      <c r="FPZ10" s="185"/>
      <c r="FQA10" s="185"/>
      <c r="FQB10" s="185"/>
      <c r="FQC10" s="185"/>
      <c r="FQD10" s="185"/>
      <c r="FQE10" s="185"/>
      <c r="FQF10" s="185"/>
      <c r="FQG10" s="185"/>
      <c r="FQH10" s="185"/>
      <c r="FQI10" s="185"/>
      <c r="FQJ10" s="185"/>
      <c r="FQK10" s="185"/>
      <c r="FQL10" s="185"/>
      <c r="FQM10" s="185"/>
      <c r="FQN10" s="185"/>
      <c r="FQO10" s="185"/>
      <c r="FQP10" s="185"/>
      <c r="FQQ10" s="185"/>
      <c r="FQR10" s="185"/>
      <c r="FQS10" s="185"/>
      <c r="FQT10" s="185"/>
      <c r="FQU10" s="185"/>
      <c r="FQV10" s="185"/>
      <c r="FQW10" s="185"/>
      <c r="FQX10" s="185"/>
      <c r="FQY10" s="185"/>
      <c r="FQZ10" s="185"/>
      <c r="FRA10" s="185"/>
      <c r="FRB10" s="185"/>
      <c r="FRC10" s="185"/>
      <c r="FRD10" s="185"/>
      <c r="FRE10" s="185"/>
      <c r="FRF10" s="185"/>
      <c r="FRG10" s="185"/>
      <c r="FRH10" s="185"/>
      <c r="FRI10" s="185"/>
      <c r="FRJ10" s="185"/>
      <c r="FRK10" s="185"/>
      <c r="FRL10" s="185"/>
      <c r="FRM10" s="185"/>
      <c r="FRN10" s="185"/>
      <c r="FRO10" s="185"/>
      <c r="FRP10" s="185"/>
      <c r="FRQ10" s="185"/>
      <c r="FRR10" s="185"/>
      <c r="FRS10" s="185"/>
      <c r="FRT10" s="185"/>
      <c r="FRU10" s="185"/>
      <c r="FRV10" s="185"/>
      <c r="FRW10" s="185"/>
      <c r="FRX10" s="185"/>
      <c r="FRY10" s="185"/>
      <c r="FRZ10" s="185"/>
      <c r="FSA10" s="185"/>
      <c r="FSB10" s="185"/>
      <c r="FSC10" s="185"/>
      <c r="FSD10" s="185"/>
      <c r="FSE10" s="185"/>
      <c r="FSF10" s="185"/>
      <c r="FSG10" s="185"/>
      <c r="FSH10" s="185"/>
      <c r="FSI10" s="185"/>
      <c r="FSJ10" s="185"/>
      <c r="FSK10" s="185"/>
      <c r="FSL10" s="185"/>
      <c r="FSM10" s="185"/>
      <c r="FSN10" s="185"/>
      <c r="FSO10" s="185"/>
      <c r="FSP10" s="185"/>
      <c r="FSQ10" s="185"/>
      <c r="FSR10" s="185"/>
      <c r="FSS10" s="185"/>
      <c r="FST10" s="185"/>
      <c r="FSU10" s="185"/>
      <c r="FSV10" s="185"/>
      <c r="FSW10" s="185"/>
      <c r="FSX10" s="185"/>
      <c r="FSY10" s="185"/>
      <c r="FSZ10" s="185"/>
      <c r="FTA10" s="185"/>
      <c r="FTB10" s="185"/>
      <c r="FTC10" s="185"/>
      <c r="FTD10" s="185"/>
      <c r="FTE10" s="185"/>
      <c r="FTF10" s="185"/>
      <c r="FTG10" s="185"/>
      <c r="FTH10" s="185"/>
      <c r="FTI10" s="185"/>
      <c r="FTJ10" s="185"/>
      <c r="FTK10" s="185"/>
      <c r="FTL10" s="185"/>
      <c r="FTM10" s="185"/>
      <c r="FTN10" s="185"/>
      <c r="FTO10" s="185"/>
      <c r="FTP10" s="185"/>
      <c r="FTQ10" s="185"/>
      <c r="FTR10" s="185"/>
      <c r="FTS10" s="185"/>
      <c r="FTT10" s="185"/>
      <c r="FTU10" s="185"/>
      <c r="FTV10" s="185"/>
      <c r="FTW10" s="185"/>
      <c r="FTX10" s="185"/>
      <c r="FTY10" s="185"/>
      <c r="FTZ10" s="185"/>
      <c r="FUA10" s="185"/>
      <c r="FUB10" s="185"/>
      <c r="FUC10" s="185"/>
      <c r="FUD10" s="185"/>
      <c r="FUE10" s="185"/>
      <c r="FUF10" s="185"/>
      <c r="FUG10" s="185"/>
      <c r="FUH10" s="185"/>
      <c r="FUI10" s="185"/>
      <c r="FUJ10" s="185"/>
      <c r="FUK10" s="185"/>
      <c r="FUL10" s="185"/>
      <c r="FUM10" s="185"/>
      <c r="FUN10" s="185"/>
      <c r="FUO10" s="185"/>
      <c r="FUP10" s="185"/>
      <c r="FUQ10" s="185"/>
      <c r="FUR10" s="185"/>
      <c r="FUS10" s="185"/>
      <c r="FUT10" s="185"/>
      <c r="FUU10" s="185"/>
      <c r="FUV10" s="185"/>
      <c r="FUW10" s="185"/>
      <c r="FUX10" s="185"/>
      <c r="FUY10" s="185"/>
      <c r="FUZ10" s="185"/>
      <c r="FVA10" s="185"/>
      <c r="FVB10" s="185"/>
      <c r="FVC10" s="185"/>
      <c r="FVD10" s="185"/>
      <c r="FVE10" s="185"/>
      <c r="FVF10" s="185"/>
      <c r="FVG10" s="185"/>
      <c r="FVH10" s="185"/>
      <c r="FVI10" s="185"/>
      <c r="FVJ10" s="185"/>
      <c r="FVK10" s="185"/>
      <c r="FVL10" s="185"/>
      <c r="FVM10" s="185"/>
      <c r="FVN10" s="185"/>
      <c r="FVO10" s="185"/>
      <c r="FVP10" s="185"/>
      <c r="FVQ10" s="185"/>
      <c r="FVR10" s="185"/>
      <c r="FVS10" s="185"/>
      <c r="FVT10" s="185"/>
      <c r="FVU10" s="185"/>
      <c r="FVV10" s="185"/>
      <c r="FVW10" s="185"/>
      <c r="FVX10" s="185"/>
      <c r="FVY10" s="185"/>
      <c r="FVZ10" s="185"/>
      <c r="FWA10" s="185"/>
      <c r="FWB10" s="185"/>
      <c r="FWC10" s="185"/>
      <c r="FWD10" s="185"/>
      <c r="FWE10" s="185"/>
      <c r="FWF10" s="185"/>
      <c r="FWG10" s="185"/>
      <c r="FWH10" s="185"/>
      <c r="FWI10" s="185"/>
      <c r="FWJ10" s="185"/>
      <c r="FWK10" s="185"/>
      <c r="FWL10" s="185"/>
      <c r="FWM10" s="185"/>
      <c r="FWN10" s="185"/>
      <c r="FWO10" s="185"/>
      <c r="FWP10" s="185"/>
      <c r="FWQ10" s="185"/>
      <c r="FWR10" s="185"/>
      <c r="FWS10" s="185"/>
      <c r="FWT10" s="185"/>
      <c r="FWU10" s="185"/>
      <c r="FWV10" s="185"/>
      <c r="FWW10" s="185"/>
      <c r="FWX10" s="185"/>
      <c r="FWY10" s="185"/>
      <c r="FWZ10" s="185"/>
      <c r="FXA10" s="185"/>
      <c r="FXB10" s="185"/>
      <c r="FXC10" s="185"/>
      <c r="FXD10" s="185"/>
      <c r="FXE10" s="185"/>
      <c r="FXF10" s="185"/>
      <c r="FXG10" s="185"/>
      <c r="FXH10" s="185"/>
      <c r="FXI10" s="185"/>
      <c r="FXJ10" s="185"/>
      <c r="FXK10" s="185"/>
      <c r="FXL10" s="185"/>
      <c r="FXM10" s="185"/>
      <c r="FXN10" s="185"/>
      <c r="FXO10" s="185"/>
      <c r="FXP10" s="185"/>
      <c r="FXQ10" s="185"/>
      <c r="FXR10" s="185"/>
      <c r="FXS10" s="185"/>
      <c r="FXT10" s="185"/>
      <c r="FXU10" s="185"/>
      <c r="FXV10" s="185"/>
      <c r="FXW10" s="185"/>
      <c r="FXX10" s="185"/>
      <c r="FXY10" s="185"/>
      <c r="FXZ10" s="185"/>
      <c r="FYA10" s="185"/>
      <c r="FYB10" s="185"/>
      <c r="FYC10" s="185"/>
      <c r="FYD10" s="185"/>
      <c r="FYE10" s="185"/>
      <c r="FYF10" s="185"/>
      <c r="FYG10" s="185"/>
      <c r="FYH10" s="185"/>
      <c r="FYI10" s="185"/>
      <c r="FYJ10" s="185"/>
      <c r="FYK10" s="185"/>
      <c r="FYL10" s="185"/>
      <c r="FYM10" s="185"/>
      <c r="FYN10" s="185"/>
      <c r="FYO10" s="185"/>
      <c r="FYP10" s="185"/>
      <c r="FYQ10" s="185"/>
      <c r="FYR10" s="185"/>
      <c r="FYS10" s="185"/>
      <c r="FYT10" s="185"/>
      <c r="FYU10" s="185"/>
      <c r="FYV10" s="185"/>
      <c r="FYW10" s="185"/>
      <c r="FYX10" s="185"/>
      <c r="FYY10" s="185"/>
      <c r="FYZ10" s="185"/>
      <c r="FZA10" s="185"/>
      <c r="FZB10" s="185"/>
      <c r="FZC10" s="185"/>
      <c r="FZD10" s="185"/>
      <c r="FZE10" s="185"/>
      <c r="FZF10" s="185"/>
      <c r="FZG10" s="185"/>
      <c r="FZH10" s="185"/>
      <c r="FZI10" s="185"/>
      <c r="FZJ10" s="185"/>
      <c r="FZK10" s="185"/>
      <c r="FZL10" s="185"/>
      <c r="FZM10" s="185"/>
      <c r="FZN10" s="185"/>
      <c r="FZO10" s="185"/>
      <c r="FZP10" s="185"/>
      <c r="FZQ10" s="185"/>
      <c r="FZR10" s="185"/>
      <c r="FZS10" s="185"/>
      <c r="FZT10" s="185"/>
      <c r="FZU10" s="185"/>
      <c r="FZV10" s="185"/>
      <c r="FZW10" s="185"/>
      <c r="FZX10" s="185"/>
      <c r="FZY10" s="185"/>
      <c r="FZZ10" s="185"/>
      <c r="GAA10" s="185"/>
      <c r="GAB10" s="185"/>
      <c r="GAC10" s="185"/>
      <c r="GAD10" s="185"/>
      <c r="GAE10" s="185"/>
      <c r="GAF10" s="185"/>
      <c r="GAG10" s="185"/>
      <c r="GAH10" s="185"/>
      <c r="GAI10" s="185"/>
      <c r="GAJ10" s="185"/>
      <c r="GAK10" s="185"/>
      <c r="GAL10" s="185"/>
      <c r="GAM10" s="185"/>
      <c r="GAN10" s="185"/>
      <c r="GAO10" s="185"/>
      <c r="GAP10" s="185"/>
      <c r="GAQ10" s="185"/>
      <c r="GAR10" s="185"/>
      <c r="GAS10" s="185"/>
      <c r="GAT10" s="185"/>
      <c r="GAU10" s="185"/>
      <c r="GAV10" s="185"/>
      <c r="GAW10" s="185"/>
      <c r="GAX10" s="185"/>
      <c r="GAY10" s="185"/>
      <c r="GAZ10" s="185"/>
      <c r="GBA10" s="185"/>
      <c r="GBB10" s="185"/>
      <c r="GBC10" s="185"/>
      <c r="GBD10" s="185"/>
      <c r="GBE10" s="185"/>
      <c r="GBF10" s="185"/>
      <c r="GBG10" s="185"/>
      <c r="GBH10" s="185"/>
      <c r="GBI10" s="185"/>
      <c r="GBJ10" s="185"/>
      <c r="GBK10" s="185"/>
      <c r="GBL10" s="185"/>
      <c r="GBM10" s="185"/>
      <c r="GBN10" s="185"/>
      <c r="GBO10" s="185"/>
      <c r="GBP10" s="185"/>
      <c r="GBQ10" s="185"/>
      <c r="GBR10" s="185"/>
      <c r="GBS10" s="185"/>
      <c r="GBT10" s="185"/>
      <c r="GBU10" s="185"/>
      <c r="GBV10" s="185"/>
      <c r="GBW10" s="185"/>
      <c r="GBX10" s="185"/>
      <c r="GBY10" s="185"/>
      <c r="GBZ10" s="185"/>
      <c r="GCA10" s="185"/>
      <c r="GCB10" s="185"/>
      <c r="GCC10" s="185"/>
      <c r="GCD10" s="185"/>
      <c r="GCE10" s="185"/>
      <c r="GCF10" s="185"/>
      <c r="GCG10" s="185"/>
      <c r="GCH10" s="185"/>
      <c r="GCI10" s="185"/>
      <c r="GCJ10" s="185"/>
      <c r="GCK10" s="185"/>
      <c r="GCL10" s="185"/>
      <c r="GCM10" s="185"/>
      <c r="GCN10" s="185"/>
      <c r="GCO10" s="185"/>
      <c r="GCP10" s="185"/>
      <c r="GCQ10" s="185"/>
      <c r="GCR10" s="185"/>
      <c r="GCS10" s="185"/>
      <c r="GCT10" s="185"/>
      <c r="GCU10" s="185"/>
      <c r="GCV10" s="185"/>
      <c r="GCW10" s="185"/>
      <c r="GCX10" s="185"/>
      <c r="GCY10" s="185"/>
      <c r="GCZ10" s="185"/>
      <c r="GDA10" s="185"/>
      <c r="GDB10" s="185"/>
      <c r="GDC10" s="185"/>
      <c r="GDD10" s="185"/>
      <c r="GDE10" s="185"/>
      <c r="GDF10" s="185"/>
      <c r="GDG10" s="185"/>
      <c r="GDH10" s="185"/>
      <c r="GDI10" s="185"/>
      <c r="GDJ10" s="185"/>
      <c r="GDK10" s="185"/>
      <c r="GDL10" s="185"/>
      <c r="GDM10" s="185"/>
      <c r="GDN10" s="185"/>
      <c r="GDO10" s="185"/>
      <c r="GDP10" s="185"/>
      <c r="GDQ10" s="185"/>
      <c r="GDR10" s="185"/>
      <c r="GDS10" s="185"/>
      <c r="GDT10" s="185"/>
      <c r="GDU10" s="185"/>
      <c r="GDV10" s="185"/>
      <c r="GDW10" s="185"/>
      <c r="GDX10" s="185"/>
      <c r="GDY10" s="185"/>
      <c r="GDZ10" s="185"/>
      <c r="GEA10" s="185"/>
      <c r="GEB10" s="185"/>
      <c r="GEC10" s="185"/>
      <c r="GED10" s="185"/>
      <c r="GEE10" s="185"/>
      <c r="GEF10" s="185"/>
      <c r="GEG10" s="185"/>
      <c r="GEH10" s="185"/>
      <c r="GEI10" s="185"/>
      <c r="GEJ10" s="185"/>
      <c r="GEK10" s="185"/>
      <c r="GEL10" s="185"/>
      <c r="GEM10" s="185"/>
      <c r="GEN10" s="185"/>
      <c r="GEO10" s="185"/>
      <c r="GEP10" s="185"/>
      <c r="GEQ10" s="185"/>
      <c r="GER10" s="185"/>
      <c r="GES10" s="185"/>
      <c r="GET10" s="185"/>
      <c r="GEU10" s="185"/>
      <c r="GEV10" s="185"/>
      <c r="GEW10" s="185"/>
      <c r="GEX10" s="185"/>
      <c r="GEY10" s="185"/>
      <c r="GEZ10" s="185"/>
      <c r="GFA10" s="185"/>
      <c r="GFB10" s="185"/>
      <c r="GFC10" s="185"/>
      <c r="GFD10" s="185"/>
      <c r="GFE10" s="185"/>
      <c r="GFF10" s="185"/>
      <c r="GFG10" s="185"/>
      <c r="GFH10" s="185"/>
      <c r="GFI10" s="185"/>
      <c r="GFJ10" s="185"/>
      <c r="GFK10" s="185"/>
      <c r="GFL10" s="185"/>
      <c r="GFM10" s="185"/>
      <c r="GFN10" s="185"/>
      <c r="GFO10" s="185"/>
      <c r="GFP10" s="185"/>
      <c r="GFQ10" s="185"/>
      <c r="GFR10" s="185"/>
      <c r="GFS10" s="185"/>
      <c r="GFT10" s="185"/>
      <c r="GFU10" s="185"/>
      <c r="GFV10" s="185"/>
      <c r="GFW10" s="185"/>
      <c r="GFX10" s="185"/>
      <c r="GFY10" s="185"/>
      <c r="GFZ10" s="185"/>
      <c r="GGA10" s="185"/>
      <c r="GGB10" s="185"/>
      <c r="GGC10" s="185"/>
      <c r="GGD10" s="185"/>
      <c r="GGE10" s="185"/>
      <c r="GGF10" s="185"/>
      <c r="GGG10" s="185"/>
      <c r="GGH10" s="185"/>
      <c r="GGI10" s="185"/>
      <c r="GGJ10" s="185"/>
      <c r="GGK10" s="185"/>
      <c r="GGL10" s="185"/>
      <c r="GGM10" s="185"/>
      <c r="GGN10" s="185"/>
      <c r="GGO10" s="185"/>
      <c r="GGP10" s="185"/>
      <c r="GGQ10" s="185"/>
      <c r="GGR10" s="185"/>
      <c r="GGS10" s="185"/>
      <c r="GGT10" s="185"/>
      <c r="GGU10" s="185"/>
      <c r="GGV10" s="185"/>
      <c r="GGW10" s="185"/>
      <c r="GGX10" s="185"/>
      <c r="GGY10" s="185"/>
      <c r="GGZ10" s="185"/>
      <c r="GHA10" s="185"/>
      <c r="GHB10" s="185"/>
      <c r="GHC10" s="185"/>
      <c r="GHD10" s="185"/>
      <c r="GHE10" s="185"/>
      <c r="GHF10" s="185"/>
      <c r="GHG10" s="185"/>
      <c r="GHH10" s="185"/>
      <c r="GHI10" s="185"/>
      <c r="GHJ10" s="185"/>
      <c r="GHK10" s="185"/>
      <c r="GHL10" s="185"/>
      <c r="GHM10" s="185"/>
      <c r="GHN10" s="185"/>
      <c r="GHO10" s="185"/>
      <c r="GHP10" s="185"/>
      <c r="GHQ10" s="185"/>
      <c r="GHR10" s="185"/>
      <c r="GHS10" s="185"/>
      <c r="GHT10" s="185"/>
      <c r="GHU10" s="185"/>
      <c r="GHV10" s="185"/>
      <c r="GHW10" s="185"/>
      <c r="GHX10" s="185"/>
      <c r="GHY10" s="185"/>
      <c r="GHZ10" s="185"/>
      <c r="GIA10" s="185"/>
      <c r="GIB10" s="185"/>
      <c r="GIC10" s="185"/>
      <c r="GID10" s="185"/>
      <c r="GIE10" s="185"/>
      <c r="GIF10" s="185"/>
      <c r="GIG10" s="185"/>
      <c r="GIH10" s="185"/>
      <c r="GII10" s="185"/>
      <c r="GIJ10" s="185"/>
      <c r="GIK10" s="185"/>
      <c r="GIL10" s="185"/>
      <c r="GIM10" s="185"/>
      <c r="GIN10" s="185"/>
      <c r="GIO10" s="185"/>
      <c r="GIP10" s="185"/>
      <c r="GIQ10" s="185"/>
      <c r="GIR10" s="185"/>
      <c r="GIS10" s="185"/>
      <c r="GIT10" s="185"/>
      <c r="GIU10" s="185"/>
      <c r="GIV10" s="185"/>
      <c r="GIW10" s="185"/>
      <c r="GIX10" s="185"/>
      <c r="GIY10" s="185"/>
      <c r="GIZ10" s="185"/>
      <c r="GJA10" s="185"/>
      <c r="GJB10" s="185"/>
      <c r="GJC10" s="185"/>
      <c r="GJD10" s="185"/>
      <c r="GJE10" s="185"/>
      <c r="GJF10" s="185"/>
      <c r="GJG10" s="185"/>
      <c r="GJH10" s="185"/>
      <c r="GJI10" s="185"/>
      <c r="GJJ10" s="185"/>
      <c r="GJK10" s="185"/>
      <c r="GJL10" s="185"/>
      <c r="GJM10" s="185"/>
      <c r="GJN10" s="185"/>
      <c r="GJO10" s="185"/>
      <c r="GJP10" s="185"/>
      <c r="GJQ10" s="185"/>
      <c r="GJR10" s="185"/>
      <c r="GJS10" s="185"/>
      <c r="GJT10" s="185"/>
      <c r="GJU10" s="185"/>
      <c r="GJV10" s="185"/>
      <c r="GJW10" s="185"/>
      <c r="GJX10" s="185"/>
      <c r="GJY10" s="185"/>
      <c r="GJZ10" s="185"/>
      <c r="GKA10" s="185"/>
      <c r="GKB10" s="185"/>
      <c r="GKC10" s="185"/>
      <c r="GKD10" s="185"/>
      <c r="GKE10" s="185"/>
      <c r="GKF10" s="185"/>
      <c r="GKG10" s="185"/>
      <c r="GKH10" s="185"/>
      <c r="GKI10" s="185"/>
      <c r="GKJ10" s="185"/>
      <c r="GKK10" s="185"/>
      <c r="GKL10" s="185"/>
      <c r="GKM10" s="185"/>
      <c r="GKN10" s="185"/>
      <c r="GKO10" s="185"/>
      <c r="GKP10" s="185"/>
      <c r="GKQ10" s="185"/>
      <c r="GKR10" s="185"/>
      <c r="GKS10" s="185"/>
      <c r="GKT10" s="185"/>
      <c r="GKU10" s="185"/>
      <c r="GKV10" s="185"/>
      <c r="GKW10" s="185"/>
      <c r="GKX10" s="185"/>
      <c r="GKY10" s="185"/>
      <c r="GKZ10" s="185"/>
      <c r="GLA10" s="185"/>
      <c r="GLB10" s="185"/>
      <c r="GLC10" s="185"/>
      <c r="GLD10" s="185"/>
      <c r="GLE10" s="185"/>
      <c r="GLF10" s="185"/>
      <c r="GLG10" s="185"/>
      <c r="GLH10" s="185"/>
      <c r="GLI10" s="185"/>
      <c r="GLJ10" s="185"/>
      <c r="GLK10" s="185"/>
      <c r="GLL10" s="185"/>
      <c r="GLM10" s="185"/>
      <c r="GLN10" s="185"/>
      <c r="GLO10" s="185"/>
      <c r="GLP10" s="185"/>
      <c r="GLQ10" s="185"/>
      <c r="GLR10" s="185"/>
      <c r="GLS10" s="185"/>
      <c r="GLT10" s="185"/>
      <c r="GLU10" s="185"/>
      <c r="GLV10" s="185"/>
      <c r="GLW10" s="185"/>
      <c r="GLX10" s="185"/>
      <c r="GLY10" s="185"/>
      <c r="GLZ10" s="185"/>
      <c r="GMA10" s="185"/>
      <c r="GMB10" s="185"/>
      <c r="GMC10" s="185"/>
      <c r="GMD10" s="185"/>
      <c r="GME10" s="185"/>
      <c r="GMF10" s="185"/>
      <c r="GMG10" s="185"/>
      <c r="GMH10" s="185"/>
      <c r="GMI10" s="185"/>
      <c r="GMJ10" s="185"/>
      <c r="GMK10" s="185"/>
      <c r="GML10" s="185"/>
      <c r="GMM10" s="185"/>
      <c r="GMN10" s="185"/>
      <c r="GMO10" s="185"/>
      <c r="GMP10" s="185"/>
      <c r="GMQ10" s="185"/>
      <c r="GMR10" s="185"/>
      <c r="GMS10" s="185"/>
      <c r="GMT10" s="185"/>
      <c r="GMU10" s="185"/>
      <c r="GMV10" s="185"/>
      <c r="GMW10" s="185"/>
      <c r="GMX10" s="185"/>
      <c r="GMY10" s="185"/>
      <c r="GMZ10" s="185"/>
      <c r="GNA10" s="185"/>
      <c r="GNB10" s="185"/>
      <c r="GNC10" s="185"/>
      <c r="GND10" s="185"/>
      <c r="GNE10" s="185"/>
      <c r="GNF10" s="185"/>
      <c r="GNG10" s="185"/>
      <c r="GNH10" s="185"/>
      <c r="GNI10" s="185"/>
      <c r="GNJ10" s="185"/>
      <c r="GNK10" s="185"/>
      <c r="GNL10" s="185"/>
      <c r="GNM10" s="185"/>
      <c r="GNN10" s="185"/>
      <c r="GNO10" s="185"/>
      <c r="GNP10" s="185"/>
      <c r="GNQ10" s="185"/>
      <c r="GNR10" s="185"/>
      <c r="GNS10" s="185"/>
      <c r="GNT10" s="185"/>
      <c r="GNU10" s="185"/>
      <c r="GNV10" s="185"/>
      <c r="GNW10" s="185"/>
      <c r="GNX10" s="185"/>
      <c r="GNY10" s="185"/>
      <c r="GNZ10" s="185"/>
      <c r="GOA10" s="185"/>
      <c r="GOB10" s="185"/>
      <c r="GOC10" s="185"/>
      <c r="GOD10" s="185"/>
      <c r="GOE10" s="185"/>
      <c r="GOF10" s="185"/>
      <c r="GOG10" s="185"/>
      <c r="GOH10" s="185"/>
      <c r="GOI10" s="185"/>
      <c r="GOJ10" s="185"/>
      <c r="GOK10" s="185"/>
      <c r="GOL10" s="185"/>
      <c r="GOM10" s="185"/>
      <c r="GON10" s="185"/>
      <c r="GOO10" s="185"/>
      <c r="GOP10" s="185"/>
      <c r="GOQ10" s="185"/>
      <c r="GOR10" s="185"/>
      <c r="GOS10" s="185"/>
      <c r="GOT10" s="185"/>
      <c r="GOU10" s="185"/>
      <c r="GOV10" s="185"/>
      <c r="GOW10" s="185"/>
      <c r="GOX10" s="185"/>
      <c r="GOY10" s="185"/>
      <c r="GOZ10" s="185"/>
      <c r="GPA10" s="185"/>
      <c r="GPB10" s="185"/>
      <c r="GPC10" s="185"/>
      <c r="GPD10" s="185"/>
      <c r="GPE10" s="185"/>
      <c r="GPF10" s="185"/>
      <c r="GPG10" s="185"/>
      <c r="GPH10" s="185"/>
      <c r="GPI10" s="185"/>
      <c r="GPJ10" s="185"/>
      <c r="GPK10" s="185"/>
      <c r="GPL10" s="185"/>
      <c r="GPM10" s="185"/>
      <c r="GPN10" s="185"/>
      <c r="GPO10" s="185"/>
      <c r="GPP10" s="185"/>
      <c r="GPQ10" s="185"/>
      <c r="GPR10" s="185"/>
      <c r="GPS10" s="185"/>
      <c r="GPT10" s="185"/>
      <c r="GPU10" s="185"/>
      <c r="GPV10" s="185"/>
      <c r="GPW10" s="185"/>
      <c r="GPX10" s="185"/>
      <c r="GPY10" s="185"/>
      <c r="GPZ10" s="185"/>
      <c r="GQA10" s="185"/>
      <c r="GQB10" s="185"/>
      <c r="GQC10" s="185"/>
      <c r="GQD10" s="185"/>
      <c r="GQE10" s="185"/>
      <c r="GQF10" s="185"/>
      <c r="GQG10" s="185"/>
      <c r="GQH10" s="185"/>
      <c r="GQI10" s="185"/>
      <c r="GQJ10" s="185"/>
      <c r="GQK10" s="185"/>
      <c r="GQL10" s="185"/>
      <c r="GQM10" s="185"/>
      <c r="GQN10" s="185"/>
      <c r="GQO10" s="185"/>
      <c r="GQP10" s="185"/>
      <c r="GQQ10" s="185"/>
      <c r="GQR10" s="185"/>
      <c r="GQS10" s="185"/>
      <c r="GQT10" s="185"/>
      <c r="GQU10" s="185"/>
      <c r="GQV10" s="185"/>
      <c r="GQW10" s="185"/>
      <c r="GQX10" s="185"/>
      <c r="GQY10" s="185"/>
      <c r="GQZ10" s="185"/>
      <c r="GRA10" s="185"/>
      <c r="GRB10" s="185"/>
      <c r="GRC10" s="185"/>
      <c r="GRD10" s="185"/>
      <c r="GRE10" s="185"/>
      <c r="GRF10" s="185"/>
      <c r="GRG10" s="185"/>
      <c r="GRH10" s="185"/>
      <c r="GRI10" s="185"/>
      <c r="GRJ10" s="185"/>
      <c r="GRK10" s="185"/>
      <c r="GRL10" s="185"/>
      <c r="GRM10" s="185"/>
      <c r="GRN10" s="185"/>
      <c r="GRO10" s="185"/>
      <c r="GRP10" s="185"/>
      <c r="GRQ10" s="185"/>
      <c r="GRR10" s="185"/>
      <c r="GRS10" s="185"/>
      <c r="GRT10" s="185"/>
      <c r="GRU10" s="185"/>
      <c r="GRV10" s="185"/>
      <c r="GRW10" s="185"/>
      <c r="GRX10" s="185"/>
      <c r="GRY10" s="185"/>
      <c r="GRZ10" s="185"/>
      <c r="GSA10" s="185"/>
      <c r="GSB10" s="185"/>
      <c r="GSC10" s="185"/>
      <c r="GSD10" s="185"/>
      <c r="GSE10" s="185"/>
      <c r="GSF10" s="185"/>
      <c r="GSG10" s="185"/>
      <c r="GSH10" s="185"/>
      <c r="GSI10" s="185"/>
      <c r="GSJ10" s="185"/>
      <c r="GSK10" s="185"/>
      <c r="GSL10" s="185"/>
      <c r="GSM10" s="185"/>
      <c r="GSN10" s="185"/>
      <c r="GSO10" s="185"/>
      <c r="GSP10" s="185"/>
      <c r="GSQ10" s="185"/>
      <c r="GSR10" s="185"/>
      <c r="GSS10" s="185"/>
      <c r="GST10" s="185"/>
      <c r="GSU10" s="185"/>
      <c r="GSV10" s="185"/>
      <c r="GSW10" s="185"/>
      <c r="GSX10" s="185"/>
      <c r="GSY10" s="185"/>
      <c r="GSZ10" s="185"/>
      <c r="GTA10" s="185"/>
      <c r="GTB10" s="185"/>
      <c r="GTC10" s="185"/>
      <c r="GTD10" s="185"/>
      <c r="GTE10" s="185"/>
      <c r="GTF10" s="185"/>
      <c r="GTG10" s="185"/>
      <c r="GTH10" s="185"/>
      <c r="GTI10" s="185"/>
      <c r="GTJ10" s="185"/>
      <c r="GTK10" s="185"/>
      <c r="GTL10" s="185"/>
      <c r="GTM10" s="185"/>
      <c r="GTN10" s="185"/>
      <c r="GTO10" s="185"/>
      <c r="GTP10" s="185"/>
      <c r="GTQ10" s="185"/>
      <c r="GTR10" s="185"/>
      <c r="GTS10" s="185"/>
      <c r="GTT10" s="185"/>
      <c r="GTU10" s="185"/>
      <c r="GTV10" s="185"/>
      <c r="GTW10" s="185"/>
      <c r="GTX10" s="185"/>
      <c r="GTY10" s="185"/>
      <c r="GTZ10" s="185"/>
      <c r="GUA10" s="185"/>
      <c r="GUB10" s="185"/>
      <c r="GUC10" s="185"/>
      <c r="GUD10" s="185"/>
      <c r="GUE10" s="185"/>
      <c r="GUF10" s="185"/>
      <c r="GUG10" s="185"/>
      <c r="GUH10" s="185"/>
      <c r="GUI10" s="185"/>
      <c r="GUJ10" s="185"/>
      <c r="GUK10" s="185"/>
      <c r="GUL10" s="185"/>
      <c r="GUM10" s="185"/>
      <c r="GUN10" s="185"/>
      <c r="GUO10" s="185"/>
      <c r="GUP10" s="185"/>
      <c r="GUQ10" s="185"/>
      <c r="GUR10" s="185"/>
      <c r="GUS10" s="185"/>
      <c r="GUT10" s="185"/>
      <c r="GUU10" s="185"/>
      <c r="GUV10" s="185"/>
      <c r="GUW10" s="185"/>
      <c r="GUX10" s="185"/>
      <c r="GUY10" s="185"/>
      <c r="GUZ10" s="185"/>
      <c r="GVA10" s="185"/>
      <c r="GVB10" s="185"/>
      <c r="GVC10" s="185"/>
      <c r="GVD10" s="185"/>
      <c r="GVE10" s="185"/>
      <c r="GVF10" s="185"/>
      <c r="GVG10" s="185"/>
      <c r="GVH10" s="185"/>
      <c r="GVI10" s="185"/>
      <c r="GVJ10" s="185"/>
      <c r="GVK10" s="185"/>
      <c r="GVL10" s="185"/>
      <c r="GVM10" s="185"/>
      <c r="GVN10" s="185"/>
      <c r="GVO10" s="185"/>
      <c r="GVP10" s="185"/>
      <c r="GVQ10" s="185"/>
      <c r="GVR10" s="185"/>
      <c r="GVS10" s="185"/>
      <c r="GVT10" s="185"/>
      <c r="GVU10" s="185"/>
      <c r="GVV10" s="185"/>
      <c r="GVW10" s="185"/>
      <c r="GVX10" s="185"/>
      <c r="GVY10" s="185"/>
      <c r="GVZ10" s="185"/>
      <c r="GWA10" s="185"/>
      <c r="GWB10" s="185"/>
      <c r="GWC10" s="185"/>
      <c r="GWD10" s="185"/>
      <c r="GWE10" s="185"/>
      <c r="GWF10" s="185"/>
      <c r="GWG10" s="185"/>
      <c r="GWH10" s="185"/>
      <c r="GWI10" s="185"/>
      <c r="GWJ10" s="185"/>
      <c r="GWK10" s="185"/>
      <c r="GWL10" s="185"/>
      <c r="GWM10" s="185"/>
      <c r="GWN10" s="185"/>
      <c r="GWO10" s="185"/>
      <c r="GWP10" s="185"/>
      <c r="GWQ10" s="185"/>
      <c r="GWR10" s="185"/>
      <c r="GWS10" s="185"/>
      <c r="GWT10" s="185"/>
      <c r="GWU10" s="185"/>
      <c r="GWV10" s="185"/>
      <c r="GWW10" s="185"/>
      <c r="GWX10" s="185"/>
      <c r="GWY10" s="185"/>
      <c r="GWZ10" s="185"/>
      <c r="GXA10" s="185"/>
      <c r="GXB10" s="185"/>
      <c r="GXC10" s="185"/>
      <c r="GXD10" s="185"/>
      <c r="GXE10" s="185"/>
      <c r="GXF10" s="185"/>
      <c r="GXG10" s="185"/>
      <c r="GXH10" s="185"/>
      <c r="GXI10" s="185"/>
      <c r="GXJ10" s="185"/>
      <c r="GXK10" s="185"/>
      <c r="GXL10" s="185"/>
      <c r="GXM10" s="185"/>
      <c r="GXN10" s="185"/>
      <c r="GXO10" s="185"/>
      <c r="GXP10" s="185"/>
      <c r="GXQ10" s="185"/>
      <c r="GXR10" s="185"/>
      <c r="GXS10" s="185"/>
      <c r="GXT10" s="185"/>
      <c r="GXU10" s="185"/>
      <c r="GXV10" s="185"/>
      <c r="GXW10" s="185"/>
      <c r="GXX10" s="185"/>
      <c r="GXY10" s="185"/>
      <c r="GXZ10" s="185"/>
      <c r="GYA10" s="185"/>
      <c r="GYB10" s="185"/>
      <c r="GYC10" s="185"/>
      <c r="GYD10" s="185"/>
      <c r="GYE10" s="185"/>
      <c r="GYF10" s="185"/>
      <c r="GYG10" s="185"/>
      <c r="GYH10" s="185"/>
      <c r="GYI10" s="185"/>
      <c r="GYJ10" s="185"/>
      <c r="GYK10" s="185"/>
      <c r="GYL10" s="185"/>
      <c r="GYM10" s="185"/>
      <c r="GYN10" s="185"/>
      <c r="GYO10" s="185"/>
      <c r="GYP10" s="185"/>
      <c r="GYQ10" s="185"/>
      <c r="GYR10" s="185"/>
      <c r="GYS10" s="185"/>
      <c r="GYT10" s="185"/>
      <c r="GYU10" s="185"/>
      <c r="GYV10" s="185"/>
      <c r="GYW10" s="185"/>
      <c r="GYX10" s="185"/>
      <c r="GYY10" s="185"/>
      <c r="GYZ10" s="185"/>
      <c r="GZA10" s="185"/>
      <c r="GZB10" s="185"/>
      <c r="GZC10" s="185"/>
      <c r="GZD10" s="185"/>
      <c r="GZE10" s="185"/>
      <c r="GZF10" s="185"/>
      <c r="GZG10" s="185"/>
      <c r="GZH10" s="185"/>
      <c r="GZI10" s="185"/>
      <c r="GZJ10" s="185"/>
      <c r="GZK10" s="185"/>
      <c r="GZL10" s="185"/>
      <c r="GZM10" s="185"/>
      <c r="GZN10" s="185"/>
      <c r="GZO10" s="185"/>
      <c r="GZP10" s="185"/>
      <c r="GZQ10" s="185"/>
      <c r="GZR10" s="185"/>
      <c r="GZS10" s="185"/>
      <c r="GZT10" s="185"/>
      <c r="GZU10" s="185"/>
      <c r="GZV10" s="185"/>
      <c r="GZW10" s="185"/>
      <c r="GZX10" s="185"/>
      <c r="GZY10" s="185"/>
      <c r="GZZ10" s="185"/>
      <c r="HAA10" s="185"/>
      <c r="HAB10" s="185"/>
      <c r="HAC10" s="185"/>
      <c r="HAD10" s="185"/>
      <c r="HAE10" s="185"/>
      <c r="HAF10" s="185"/>
      <c r="HAG10" s="185"/>
      <c r="HAH10" s="185"/>
      <c r="HAI10" s="185"/>
      <c r="HAJ10" s="185"/>
      <c r="HAK10" s="185"/>
      <c r="HAL10" s="185"/>
      <c r="HAM10" s="185"/>
      <c r="HAN10" s="185"/>
      <c r="HAO10" s="185"/>
      <c r="HAP10" s="185"/>
      <c r="HAQ10" s="185"/>
      <c r="HAR10" s="185"/>
      <c r="HAS10" s="185"/>
      <c r="HAT10" s="185"/>
      <c r="HAU10" s="185"/>
      <c r="HAV10" s="185"/>
      <c r="HAW10" s="185"/>
      <c r="HAX10" s="185"/>
      <c r="HAY10" s="185"/>
      <c r="HAZ10" s="185"/>
      <c r="HBA10" s="185"/>
      <c r="HBB10" s="185"/>
      <c r="HBC10" s="185"/>
      <c r="HBD10" s="185"/>
      <c r="HBE10" s="185"/>
      <c r="HBF10" s="185"/>
      <c r="HBG10" s="185"/>
      <c r="HBH10" s="185"/>
      <c r="HBI10" s="185"/>
      <c r="HBJ10" s="185"/>
      <c r="HBK10" s="185"/>
      <c r="HBL10" s="185"/>
      <c r="HBM10" s="185"/>
      <c r="HBN10" s="185"/>
      <c r="HBO10" s="185"/>
      <c r="HBP10" s="185"/>
      <c r="HBQ10" s="185"/>
      <c r="HBR10" s="185"/>
      <c r="HBS10" s="185"/>
      <c r="HBT10" s="185"/>
      <c r="HBU10" s="185"/>
      <c r="HBV10" s="185"/>
      <c r="HBW10" s="185"/>
      <c r="HBX10" s="185"/>
      <c r="HBY10" s="185"/>
      <c r="HBZ10" s="185"/>
      <c r="HCA10" s="185"/>
      <c r="HCB10" s="185"/>
      <c r="HCC10" s="185"/>
      <c r="HCD10" s="185"/>
      <c r="HCE10" s="185"/>
      <c r="HCF10" s="185"/>
      <c r="HCG10" s="185"/>
      <c r="HCH10" s="185"/>
      <c r="HCI10" s="185"/>
      <c r="HCJ10" s="185"/>
      <c r="HCK10" s="185"/>
      <c r="HCL10" s="185"/>
      <c r="HCM10" s="185"/>
      <c r="HCN10" s="185"/>
      <c r="HCO10" s="185"/>
      <c r="HCP10" s="185"/>
      <c r="HCQ10" s="185"/>
      <c r="HCR10" s="185"/>
      <c r="HCS10" s="185"/>
      <c r="HCT10" s="185"/>
      <c r="HCU10" s="185"/>
      <c r="HCV10" s="185"/>
      <c r="HCW10" s="185"/>
      <c r="HCX10" s="185"/>
      <c r="HCY10" s="185"/>
      <c r="HCZ10" s="185"/>
      <c r="HDA10" s="185"/>
      <c r="HDB10" s="185"/>
      <c r="HDC10" s="185"/>
      <c r="HDD10" s="185"/>
      <c r="HDE10" s="185"/>
      <c r="HDF10" s="185"/>
      <c r="HDG10" s="185"/>
      <c r="HDH10" s="185"/>
      <c r="HDI10" s="185"/>
      <c r="HDJ10" s="185"/>
      <c r="HDK10" s="185"/>
      <c r="HDL10" s="185"/>
      <c r="HDM10" s="185"/>
      <c r="HDN10" s="185"/>
      <c r="HDO10" s="185"/>
      <c r="HDP10" s="185"/>
      <c r="HDQ10" s="185"/>
      <c r="HDR10" s="185"/>
      <c r="HDS10" s="185"/>
      <c r="HDT10" s="185"/>
      <c r="HDU10" s="185"/>
      <c r="HDV10" s="185"/>
      <c r="HDW10" s="185"/>
      <c r="HDX10" s="185"/>
      <c r="HDY10" s="185"/>
      <c r="HDZ10" s="185"/>
      <c r="HEA10" s="185"/>
      <c r="HEB10" s="185"/>
      <c r="HEC10" s="185"/>
      <c r="HED10" s="185"/>
      <c r="HEE10" s="185"/>
      <c r="HEF10" s="185"/>
      <c r="HEG10" s="185"/>
      <c r="HEH10" s="185"/>
      <c r="HEI10" s="185"/>
      <c r="HEJ10" s="185"/>
      <c r="HEK10" s="185"/>
      <c r="HEL10" s="185"/>
      <c r="HEM10" s="185"/>
      <c r="HEN10" s="185"/>
      <c r="HEO10" s="185"/>
      <c r="HEP10" s="185"/>
      <c r="HEQ10" s="185"/>
      <c r="HER10" s="185"/>
      <c r="HES10" s="185"/>
      <c r="HET10" s="185"/>
      <c r="HEU10" s="185"/>
      <c r="HEV10" s="185"/>
      <c r="HEW10" s="185"/>
      <c r="HEX10" s="185"/>
      <c r="HEY10" s="185"/>
      <c r="HEZ10" s="185"/>
      <c r="HFA10" s="185"/>
      <c r="HFB10" s="185"/>
      <c r="HFC10" s="185"/>
      <c r="HFD10" s="185"/>
      <c r="HFE10" s="185"/>
      <c r="HFF10" s="185"/>
      <c r="HFG10" s="185"/>
      <c r="HFH10" s="185"/>
      <c r="HFI10" s="185"/>
      <c r="HFJ10" s="185"/>
      <c r="HFK10" s="185"/>
      <c r="HFL10" s="185"/>
      <c r="HFM10" s="185"/>
      <c r="HFN10" s="185"/>
      <c r="HFO10" s="185"/>
      <c r="HFP10" s="185"/>
      <c r="HFQ10" s="185"/>
      <c r="HFR10" s="185"/>
      <c r="HFS10" s="185"/>
      <c r="HFT10" s="185"/>
      <c r="HFU10" s="185"/>
      <c r="HFV10" s="185"/>
      <c r="HFW10" s="185"/>
      <c r="HFX10" s="185"/>
      <c r="HFY10" s="185"/>
      <c r="HFZ10" s="185"/>
      <c r="HGA10" s="185"/>
      <c r="HGB10" s="185"/>
      <c r="HGC10" s="185"/>
      <c r="HGD10" s="185"/>
      <c r="HGE10" s="185"/>
      <c r="HGF10" s="185"/>
      <c r="HGG10" s="185"/>
      <c r="HGH10" s="185"/>
      <c r="HGI10" s="185"/>
      <c r="HGJ10" s="185"/>
      <c r="HGK10" s="185"/>
      <c r="HGL10" s="185"/>
      <c r="HGM10" s="185"/>
      <c r="HGN10" s="185"/>
      <c r="HGO10" s="185"/>
      <c r="HGP10" s="185"/>
      <c r="HGQ10" s="185"/>
      <c r="HGR10" s="185"/>
      <c r="HGS10" s="185"/>
      <c r="HGT10" s="185"/>
      <c r="HGU10" s="185"/>
      <c r="HGV10" s="185"/>
      <c r="HGW10" s="185"/>
      <c r="HGX10" s="185"/>
      <c r="HGY10" s="185"/>
      <c r="HGZ10" s="185"/>
      <c r="HHA10" s="185"/>
      <c r="HHB10" s="185"/>
      <c r="HHC10" s="185"/>
      <c r="HHD10" s="185"/>
      <c r="HHE10" s="185"/>
      <c r="HHF10" s="185"/>
      <c r="HHG10" s="185"/>
      <c r="HHH10" s="185"/>
      <c r="HHI10" s="185"/>
      <c r="HHJ10" s="185"/>
      <c r="HHK10" s="185"/>
      <c r="HHL10" s="185"/>
      <c r="HHM10" s="185"/>
      <c r="HHN10" s="185"/>
      <c r="HHO10" s="185"/>
      <c r="HHP10" s="185"/>
      <c r="HHQ10" s="185"/>
      <c r="HHR10" s="185"/>
      <c r="HHS10" s="185"/>
      <c r="HHT10" s="185"/>
      <c r="HHU10" s="185"/>
      <c r="HHV10" s="185"/>
      <c r="HHW10" s="185"/>
      <c r="HHX10" s="185"/>
      <c r="HHY10" s="185"/>
      <c r="HHZ10" s="185"/>
      <c r="HIA10" s="185"/>
      <c r="HIB10" s="185"/>
      <c r="HIC10" s="185"/>
      <c r="HID10" s="185"/>
      <c r="HIE10" s="185"/>
      <c r="HIF10" s="185"/>
      <c r="HIG10" s="185"/>
      <c r="HIH10" s="185"/>
      <c r="HII10" s="185"/>
      <c r="HIJ10" s="185"/>
      <c r="HIK10" s="185"/>
      <c r="HIL10" s="185"/>
      <c r="HIM10" s="185"/>
      <c r="HIN10" s="185"/>
      <c r="HIO10" s="185"/>
      <c r="HIP10" s="185"/>
      <c r="HIQ10" s="185"/>
      <c r="HIR10" s="185"/>
      <c r="HIS10" s="185"/>
      <c r="HIT10" s="185"/>
      <c r="HIU10" s="185"/>
      <c r="HIV10" s="185"/>
      <c r="HIW10" s="185"/>
      <c r="HIX10" s="185"/>
      <c r="HIY10" s="185"/>
      <c r="HIZ10" s="185"/>
      <c r="HJA10" s="185"/>
      <c r="HJB10" s="185"/>
      <c r="HJC10" s="185"/>
      <c r="HJD10" s="185"/>
      <c r="HJE10" s="185"/>
      <c r="HJF10" s="185"/>
      <c r="HJG10" s="185"/>
      <c r="HJH10" s="185"/>
      <c r="HJI10" s="185"/>
      <c r="HJJ10" s="185"/>
      <c r="HJK10" s="185"/>
      <c r="HJL10" s="185"/>
      <c r="HJM10" s="185"/>
      <c r="HJN10" s="185"/>
      <c r="HJO10" s="185"/>
      <c r="HJP10" s="185"/>
      <c r="HJQ10" s="185"/>
      <c r="HJR10" s="185"/>
      <c r="HJS10" s="185"/>
      <c r="HJT10" s="185"/>
      <c r="HJU10" s="185"/>
      <c r="HJV10" s="185"/>
      <c r="HJW10" s="185"/>
      <c r="HJX10" s="185"/>
      <c r="HJY10" s="185"/>
      <c r="HJZ10" s="185"/>
      <c r="HKA10" s="185"/>
      <c r="HKB10" s="185"/>
      <c r="HKC10" s="185"/>
      <c r="HKD10" s="185"/>
      <c r="HKE10" s="185"/>
      <c r="HKF10" s="185"/>
      <c r="HKG10" s="185"/>
      <c r="HKH10" s="185"/>
      <c r="HKI10" s="185"/>
      <c r="HKJ10" s="185"/>
      <c r="HKK10" s="185"/>
      <c r="HKL10" s="185"/>
      <c r="HKM10" s="185"/>
      <c r="HKN10" s="185"/>
      <c r="HKO10" s="185"/>
      <c r="HKP10" s="185"/>
      <c r="HKQ10" s="185"/>
      <c r="HKR10" s="185"/>
      <c r="HKS10" s="185"/>
      <c r="HKT10" s="185"/>
      <c r="HKU10" s="185"/>
      <c r="HKV10" s="185"/>
      <c r="HKW10" s="185"/>
      <c r="HKX10" s="185"/>
      <c r="HKY10" s="185"/>
      <c r="HKZ10" s="185"/>
      <c r="HLA10" s="185"/>
      <c r="HLB10" s="185"/>
      <c r="HLC10" s="185"/>
      <c r="HLD10" s="185"/>
      <c r="HLE10" s="185"/>
      <c r="HLF10" s="185"/>
      <c r="HLG10" s="185"/>
      <c r="HLH10" s="185"/>
      <c r="HLI10" s="185"/>
      <c r="HLJ10" s="185"/>
      <c r="HLK10" s="185"/>
      <c r="HLL10" s="185"/>
      <c r="HLM10" s="185"/>
      <c r="HLN10" s="185"/>
      <c r="HLO10" s="185"/>
      <c r="HLP10" s="185"/>
      <c r="HLQ10" s="185"/>
      <c r="HLR10" s="185"/>
      <c r="HLS10" s="185"/>
      <c r="HLT10" s="185"/>
      <c r="HLU10" s="185"/>
      <c r="HLV10" s="185"/>
      <c r="HLW10" s="185"/>
      <c r="HLX10" s="185"/>
      <c r="HLY10" s="185"/>
      <c r="HLZ10" s="185"/>
      <c r="HMA10" s="185"/>
      <c r="HMB10" s="185"/>
      <c r="HMC10" s="185"/>
      <c r="HMD10" s="185"/>
      <c r="HME10" s="185"/>
      <c r="HMF10" s="185"/>
      <c r="HMG10" s="185"/>
      <c r="HMH10" s="185"/>
      <c r="HMI10" s="185"/>
      <c r="HMJ10" s="185"/>
      <c r="HMK10" s="185"/>
      <c r="HML10" s="185"/>
      <c r="HMM10" s="185"/>
      <c r="HMN10" s="185"/>
      <c r="HMO10" s="185"/>
      <c r="HMP10" s="185"/>
      <c r="HMQ10" s="185"/>
      <c r="HMR10" s="185"/>
      <c r="HMS10" s="185"/>
      <c r="HMT10" s="185"/>
      <c r="HMU10" s="185"/>
      <c r="HMV10" s="185"/>
      <c r="HMW10" s="185"/>
      <c r="HMX10" s="185"/>
      <c r="HMY10" s="185"/>
      <c r="HMZ10" s="185"/>
      <c r="HNA10" s="185"/>
      <c r="HNB10" s="185"/>
      <c r="HNC10" s="185"/>
      <c r="HND10" s="185"/>
      <c r="HNE10" s="185"/>
      <c r="HNF10" s="185"/>
      <c r="HNG10" s="185"/>
      <c r="HNH10" s="185"/>
      <c r="HNI10" s="185"/>
      <c r="HNJ10" s="185"/>
      <c r="HNK10" s="185"/>
      <c r="HNL10" s="185"/>
      <c r="HNM10" s="185"/>
      <c r="HNN10" s="185"/>
      <c r="HNO10" s="185"/>
      <c r="HNP10" s="185"/>
      <c r="HNQ10" s="185"/>
      <c r="HNR10" s="185"/>
      <c r="HNS10" s="185"/>
      <c r="HNT10" s="185"/>
      <c r="HNU10" s="185"/>
      <c r="HNV10" s="185"/>
      <c r="HNW10" s="185"/>
      <c r="HNX10" s="185"/>
      <c r="HNY10" s="185"/>
      <c r="HNZ10" s="185"/>
      <c r="HOA10" s="185"/>
      <c r="HOB10" s="185"/>
      <c r="HOC10" s="185"/>
      <c r="HOD10" s="185"/>
      <c r="HOE10" s="185"/>
      <c r="HOF10" s="185"/>
      <c r="HOG10" s="185"/>
      <c r="HOH10" s="185"/>
      <c r="HOI10" s="185"/>
      <c r="HOJ10" s="185"/>
      <c r="HOK10" s="185"/>
      <c r="HOL10" s="185"/>
      <c r="HOM10" s="185"/>
      <c r="HON10" s="185"/>
      <c r="HOO10" s="185"/>
      <c r="HOP10" s="185"/>
      <c r="HOQ10" s="185"/>
      <c r="HOR10" s="185"/>
      <c r="HOS10" s="185"/>
      <c r="HOT10" s="185"/>
      <c r="HOU10" s="185"/>
      <c r="HOV10" s="185"/>
      <c r="HOW10" s="185"/>
      <c r="HOX10" s="185"/>
      <c r="HOY10" s="185"/>
      <c r="HOZ10" s="185"/>
      <c r="HPA10" s="185"/>
      <c r="HPB10" s="185"/>
      <c r="HPC10" s="185"/>
      <c r="HPD10" s="185"/>
      <c r="HPE10" s="185"/>
      <c r="HPF10" s="185"/>
      <c r="HPG10" s="185"/>
      <c r="HPH10" s="185"/>
      <c r="HPI10" s="185"/>
      <c r="HPJ10" s="185"/>
      <c r="HPK10" s="185"/>
      <c r="HPL10" s="185"/>
      <c r="HPM10" s="185"/>
      <c r="HPN10" s="185"/>
      <c r="HPO10" s="185"/>
      <c r="HPP10" s="185"/>
      <c r="HPQ10" s="185"/>
      <c r="HPR10" s="185"/>
      <c r="HPS10" s="185"/>
      <c r="HPT10" s="185"/>
      <c r="HPU10" s="185"/>
      <c r="HPV10" s="185"/>
      <c r="HPW10" s="185"/>
      <c r="HPX10" s="185"/>
      <c r="HPY10" s="185"/>
      <c r="HPZ10" s="185"/>
      <c r="HQA10" s="185"/>
      <c r="HQB10" s="185"/>
      <c r="HQC10" s="185"/>
      <c r="HQD10" s="185"/>
      <c r="HQE10" s="185"/>
      <c r="HQF10" s="185"/>
      <c r="HQG10" s="185"/>
      <c r="HQH10" s="185"/>
      <c r="HQI10" s="185"/>
      <c r="HQJ10" s="185"/>
      <c r="HQK10" s="185"/>
      <c r="HQL10" s="185"/>
      <c r="HQM10" s="185"/>
      <c r="HQN10" s="185"/>
      <c r="HQO10" s="185"/>
      <c r="HQP10" s="185"/>
      <c r="HQQ10" s="185"/>
      <c r="HQR10" s="185"/>
      <c r="HQS10" s="185"/>
      <c r="HQT10" s="185"/>
      <c r="HQU10" s="185"/>
      <c r="HQV10" s="185"/>
      <c r="HQW10" s="185"/>
      <c r="HQX10" s="185"/>
      <c r="HQY10" s="185"/>
      <c r="HQZ10" s="185"/>
      <c r="HRA10" s="185"/>
      <c r="HRB10" s="185"/>
      <c r="HRC10" s="185"/>
      <c r="HRD10" s="185"/>
      <c r="HRE10" s="185"/>
      <c r="HRF10" s="185"/>
      <c r="HRG10" s="185"/>
      <c r="HRH10" s="185"/>
      <c r="HRI10" s="185"/>
      <c r="HRJ10" s="185"/>
      <c r="HRK10" s="185"/>
      <c r="HRL10" s="185"/>
      <c r="HRM10" s="185"/>
      <c r="HRN10" s="185"/>
      <c r="HRO10" s="185"/>
      <c r="HRP10" s="185"/>
      <c r="HRQ10" s="185"/>
      <c r="HRR10" s="185"/>
      <c r="HRS10" s="185"/>
      <c r="HRT10" s="185"/>
      <c r="HRU10" s="185"/>
      <c r="HRV10" s="185"/>
      <c r="HRW10" s="185"/>
      <c r="HRX10" s="185"/>
      <c r="HRY10" s="185"/>
      <c r="HRZ10" s="185"/>
      <c r="HSA10" s="185"/>
      <c r="HSB10" s="185"/>
      <c r="HSC10" s="185"/>
      <c r="HSD10" s="185"/>
      <c r="HSE10" s="185"/>
      <c r="HSF10" s="185"/>
      <c r="HSG10" s="185"/>
      <c r="HSH10" s="185"/>
      <c r="HSI10" s="185"/>
      <c r="HSJ10" s="185"/>
      <c r="HSK10" s="185"/>
      <c r="HSL10" s="185"/>
      <c r="HSM10" s="185"/>
      <c r="HSN10" s="185"/>
      <c r="HSO10" s="185"/>
      <c r="HSP10" s="185"/>
      <c r="HSQ10" s="185"/>
      <c r="HSR10" s="185"/>
      <c r="HSS10" s="185"/>
      <c r="HST10" s="185"/>
      <c r="HSU10" s="185"/>
      <c r="HSV10" s="185"/>
      <c r="HSW10" s="185"/>
      <c r="HSX10" s="185"/>
      <c r="HSY10" s="185"/>
      <c r="HSZ10" s="185"/>
      <c r="HTA10" s="185"/>
      <c r="HTB10" s="185"/>
      <c r="HTC10" s="185"/>
      <c r="HTD10" s="185"/>
      <c r="HTE10" s="185"/>
      <c r="HTF10" s="185"/>
      <c r="HTG10" s="185"/>
      <c r="HTH10" s="185"/>
      <c r="HTI10" s="185"/>
      <c r="HTJ10" s="185"/>
      <c r="HTK10" s="185"/>
      <c r="HTL10" s="185"/>
      <c r="HTM10" s="185"/>
      <c r="HTN10" s="185"/>
      <c r="HTO10" s="185"/>
      <c r="HTP10" s="185"/>
      <c r="HTQ10" s="185"/>
      <c r="HTR10" s="185"/>
      <c r="HTS10" s="185"/>
      <c r="HTT10" s="185"/>
      <c r="HTU10" s="185"/>
      <c r="HTV10" s="185"/>
      <c r="HTW10" s="185"/>
      <c r="HTX10" s="185"/>
      <c r="HTY10" s="185"/>
      <c r="HTZ10" s="185"/>
      <c r="HUA10" s="185"/>
      <c r="HUB10" s="185"/>
      <c r="HUC10" s="185"/>
      <c r="HUD10" s="185"/>
      <c r="HUE10" s="185"/>
      <c r="HUF10" s="185"/>
      <c r="HUG10" s="185"/>
      <c r="HUH10" s="185"/>
      <c r="HUI10" s="185"/>
      <c r="HUJ10" s="185"/>
      <c r="HUK10" s="185"/>
      <c r="HUL10" s="185"/>
      <c r="HUM10" s="185"/>
      <c r="HUN10" s="185"/>
      <c r="HUO10" s="185"/>
      <c r="HUP10" s="185"/>
      <c r="HUQ10" s="185"/>
      <c r="HUR10" s="185"/>
      <c r="HUS10" s="185"/>
      <c r="HUT10" s="185"/>
      <c r="HUU10" s="185"/>
      <c r="HUV10" s="185"/>
      <c r="HUW10" s="185"/>
      <c r="HUX10" s="185"/>
      <c r="HUY10" s="185"/>
      <c r="HUZ10" s="185"/>
      <c r="HVA10" s="185"/>
      <c r="HVB10" s="185"/>
      <c r="HVC10" s="185"/>
      <c r="HVD10" s="185"/>
      <c r="HVE10" s="185"/>
      <c r="HVF10" s="185"/>
      <c r="HVG10" s="185"/>
      <c r="HVH10" s="185"/>
      <c r="HVI10" s="185"/>
      <c r="HVJ10" s="185"/>
      <c r="HVK10" s="185"/>
      <c r="HVL10" s="185"/>
      <c r="HVM10" s="185"/>
      <c r="HVN10" s="185"/>
      <c r="HVO10" s="185"/>
      <c r="HVP10" s="185"/>
      <c r="HVQ10" s="185"/>
      <c r="HVR10" s="185"/>
      <c r="HVS10" s="185"/>
      <c r="HVT10" s="185"/>
      <c r="HVU10" s="185"/>
      <c r="HVV10" s="185"/>
      <c r="HVW10" s="185"/>
      <c r="HVX10" s="185"/>
      <c r="HVY10" s="185"/>
      <c r="HVZ10" s="185"/>
      <c r="HWA10" s="185"/>
      <c r="HWB10" s="185"/>
      <c r="HWC10" s="185"/>
      <c r="HWD10" s="185"/>
      <c r="HWE10" s="185"/>
      <c r="HWF10" s="185"/>
      <c r="HWG10" s="185"/>
      <c r="HWH10" s="185"/>
      <c r="HWI10" s="185"/>
      <c r="HWJ10" s="185"/>
      <c r="HWK10" s="185"/>
      <c r="HWL10" s="185"/>
      <c r="HWM10" s="185"/>
      <c r="HWN10" s="185"/>
      <c r="HWO10" s="185"/>
      <c r="HWP10" s="185"/>
      <c r="HWQ10" s="185"/>
      <c r="HWR10" s="185"/>
      <c r="HWS10" s="185"/>
      <c r="HWT10" s="185"/>
      <c r="HWU10" s="185"/>
      <c r="HWV10" s="185"/>
      <c r="HWW10" s="185"/>
      <c r="HWX10" s="185"/>
      <c r="HWY10" s="185"/>
      <c r="HWZ10" s="185"/>
      <c r="HXA10" s="185"/>
      <c r="HXB10" s="185"/>
      <c r="HXC10" s="185"/>
      <c r="HXD10" s="185"/>
      <c r="HXE10" s="185"/>
      <c r="HXF10" s="185"/>
      <c r="HXG10" s="185"/>
      <c r="HXH10" s="185"/>
      <c r="HXI10" s="185"/>
      <c r="HXJ10" s="185"/>
      <c r="HXK10" s="185"/>
      <c r="HXL10" s="185"/>
      <c r="HXM10" s="185"/>
      <c r="HXN10" s="185"/>
      <c r="HXO10" s="185"/>
      <c r="HXP10" s="185"/>
      <c r="HXQ10" s="185"/>
      <c r="HXR10" s="185"/>
      <c r="HXS10" s="185"/>
      <c r="HXT10" s="185"/>
      <c r="HXU10" s="185"/>
      <c r="HXV10" s="185"/>
      <c r="HXW10" s="185"/>
      <c r="HXX10" s="185"/>
      <c r="HXY10" s="185"/>
      <c r="HXZ10" s="185"/>
      <c r="HYA10" s="185"/>
      <c r="HYB10" s="185"/>
      <c r="HYC10" s="185"/>
      <c r="HYD10" s="185"/>
      <c r="HYE10" s="185"/>
      <c r="HYF10" s="185"/>
      <c r="HYG10" s="185"/>
      <c r="HYH10" s="185"/>
      <c r="HYI10" s="185"/>
      <c r="HYJ10" s="185"/>
      <c r="HYK10" s="185"/>
      <c r="HYL10" s="185"/>
      <c r="HYM10" s="185"/>
      <c r="HYN10" s="185"/>
      <c r="HYO10" s="185"/>
      <c r="HYP10" s="185"/>
      <c r="HYQ10" s="185"/>
      <c r="HYR10" s="185"/>
      <c r="HYS10" s="185"/>
      <c r="HYT10" s="185"/>
      <c r="HYU10" s="185"/>
      <c r="HYV10" s="185"/>
      <c r="HYW10" s="185"/>
      <c r="HYX10" s="185"/>
      <c r="HYY10" s="185"/>
      <c r="HYZ10" s="185"/>
      <c r="HZA10" s="185"/>
      <c r="HZB10" s="185"/>
      <c r="HZC10" s="185"/>
      <c r="HZD10" s="185"/>
      <c r="HZE10" s="185"/>
      <c r="HZF10" s="185"/>
      <c r="HZG10" s="185"/>
      <c r="HZH10" s="185"/>
      <c r="HZI10" s="185"/>
      <c r="HZJ10" s="185"/>
      <c r="HZK10" s="185"/>
      <c r="HZL10" s="185"/>
      <c r="HZM10" s="185"/>
      <c r="HZN10" s="185"/>
      <c r="HZO10" s="185"/>
      <c r="HZP10" s="185"/>
      <c r="HZQ10" s="185"/>
      <c r="HZR10" s="185"/>
      <c r="HZS10" s="185"/>
      <c r="HZT10" s="185"/>
      <c r="HZU10" s="185"/>
      <c r="HZV10" s="185"/>
      <c r="HZW10" s="185"/>
      <c r="HZX10" s="185"/>
      <c r="HZY10" s="185"/>
      <c r="HZZ10" s="185"/>
      <c r="IAA10" s="185"/>
      <c r="IAB10" s="185"/>
      <c r="IAC10" s="185"/>
      <c r="IAD10" s="185"/>
      <c r="IAE10" s="185"/>
      <c r="IAF10" s="185"/>
      <c r="IAG10" s="185"/>
      <c r="IAH10" s="185"/>
      <c r="IAI10" s="185"/>
      <c r="IAJ10" s="185"/>
      <c r="IAK10" s="185"/>
      <c r="IAL10" s="185"/>
      <c r="IAM10" s="185"/>
      <c r="IAN10" s="185"/>
      <c r="IAO10" s="185"/>
      <c r="IAP10" s="185"/>
      <c r="IAQ10" s="185"/>
      <c r="IAR10" s="185"/>
      <c r="IAS10" s="185"/>
      <c r="IAT10" s="185"/>
      <c r="IAU10" s="185"/>
      <c r="IAV10" s="185"/>
      <c r="IAW10" s="185"/>
      <c r="IAX10" s="185"/>
      <c r="IAY10" s="185"/>
      <c r="IAZ10" s="185"/>
      <c r="IBA10" s="185"/>
      <c r="IBB10" s="185"/>
      <c r="IBC10" s="185"/>
      <c r="IBD10" s="185"/>
      <c r="IBE10" s="185"/>
      <c r="IBF10" s="185"/>
      <c r="IBG10" s="185"/>
      <c r="IBH10" s="185"/>
      <c r="IBI10" s="185"/>
      <c r="IBJ10" s="185"/>
      <c r="IBK10" s="185"/>
      <c r="IBL10" s="185"/>
      <c r="IBM10" s="185"/>
      <c r="IBN10" s="185"/>
      <c r="IBO10" s="185"/>
      <c r="IBP10" s="185"/>
      <c r="IBQ10" s="185"/>
      <c r="IBR10" s="185"/>
      <c r="IBS10" s="185"/>
      <c r="IBT10" s="185"/>
      <c r="IBU10" s="185"/>
      <c r="IBV10" s="185"/>
      <c r="IBW10" s="185"/>
      <c r="IBX10" s="185"/>
      <c r="IBY10" s="185"/>
      <c r="IBZ10" s="185"/>
      <c r="ICA10" s="185"/>
      <c r="ICB10" s="185"/>
      <c r="ICC10" s="185"/>
      <c r="ICD10" s="185"/>
      <c r="ICE10" s="185"/>
      <c r="ICF10" s="185"/>
      <c r="ICG10" s="185"/>
      <c r="ICH10" s="185"/>
      <c r="ICI10" s="185"/>
      <c r="ICJ10" s="185"/>
      <c r="ICK10" s="185"/>
      <c r="ICL10" s="185"/>
      <c r="ICM10" s="185"/>
      <c r="ICN10" s="185"/>
      <c r="ICO10" s="185"/>
      <c r="ICP10" s="185"/>
      <c r="ICQ10" s="185"/>
      <c r="ICR10" s="185"/>
      <c r="ICS10" s="185"/>
      <c r="ICT10" s="185"/>
      <c r="ICU10" s="185"/>
      <c r="ICV10" s="185"/>
      <c r="ICW10" s="185"/>
      <c r="ICX10" s="185"/>
      <c r="ICY10" s="185"/>
      <c r="ICZ10" s="185"/>
      <c r="IDA10" s="185"/>
      <c r="IDB10" s="185"/>
      <c r="IDC10" s="185"/>
      <c r="IDD10" s="185"/>
      <c r="IDE10" s="185"/>
      <c r="IDF10" s="185"/>
      <c r="IDG10" s="185"/>
      <c r="IDH10" s="185"/>
      <c r="IDI10" s="185"/>
      <c r="IDJ10" s="185"/>
      <c r="IDK10" s="185"/>
      <c r="IDL10" s="185"/>
      <c r="IDM10" s="185"/>
      <c r="IDN10" s="185"/>
      <c r="IDO10" s="185"/>
      <c r="IDP10" s="185"/>
      <c r="IDQ10" s="185"/>
      <c r="IDR10" s="185"/>
      <c r="IDS10" s="185"/>
      <c r="IDT10" s="185"/>
      <c r="IDU10" s="185"/>
      <c r="IDV10" s="185"/>
      <c r="IDW10" s="185"/>
      <c r="IDX10" s="185"/>
      <c r="IDY10" s="185"/>
      <c r="IDZ10" s="185"/>
      <c r="IEA10" s="185"/>
      <c r="IEB10" s="185"/>
      <c r="IEC10" s="185"/>
      <c r="IED10" s="185"/>
      <c r="IEE10" s="185"/>
      <c r="IEF10" s="185"/>
      <c r="IEG10" s="185"/>
      <c r="IEH10" s="185"/>
      <c r="IEI10" s="185"/>
      <c r="IEJ10" s="185"/>
      <c r="IEK10" s="185"/>
      <c r="IEL10" s="185"/>
      <c r="IEM10" s="185"/>
      <c r="IEN10" s="185"/>
      <c r="IEO10" s="185"/>
      <c r="IEP10" s="185"/>
      <c r="IEQ10" s="185"/>
      <c r="IER10" s="185"/>
      <c r="IES10" s="185"/>
      <c r="IET10" s="185"/>
      <c r="IEU10" s="185"/>
      <c r="IEV10" s="185"/>
      <c r="IEW10" s="185"/>
      <c r="IEX10" s="185"/>
      <c r="IEY10" s="185"/>
      <c r="IEZ10" s="185"/>
      <c r="IFA10" s="185"/>
      <c r="IFB10" s="185"/>
      <c r="IFC10" s="185"/>
      <c r="IFD10" s="185"/>
      <c r="IFE10" s="185"/>
      <c r="IFF10" s="185"/>
      <c r="IFG10" s="185"/>
      <c r="IFH10" s="185"/>
      <c r="IFI10" s="185"/>
      <c r="IFJ10" s="185"/>
      <c r="IFK10" s="185"/>
      <c r="IFL10" s="185"/>
      <c r="IFM10" s="185"/>
      <c r="IFN10" s="185"/>
      <c r="IFO10" s="185"/>
      <c r="IFP10" s="185"/>
      <c r="IFQ10" s="185"/>
      <c r="IFR10" s="185"/>
      <c r="IFS10" s="185"/>
      <c r="IFT10" s="185"/>
      <c r="IFU10" s="185"/>
      <c r="IFV10" s="185"/>
      <c r="IFW10" s="185"/>
      <c r="IFX10" s="185"/>
      <c r="IFY10" s="185"/>
      <c r="IFZ10" s="185"/>
      <c r="IGA10" s="185"/>
      <c r="IGB10" s="185"/>
      <c r="IGC10" s="185"/>
      <c r="IGD10" s="185"/>
      <c r="IGE10" s="185"/>
      <c r="IGF10" s="185"/>
      <c r="IGG10" s="185"/>
      <c r="IGH10" s="185"/>
      <c r="IGI10" s="185"/>
      <c r="IGJ10" s="185"/>
      <c r="IGK10" s="185"/>
      <c r="IGL10" s="185"/>
      <c r="IGM10" s="185"/>
      <c r="IGN10" s="185"/>
      <c r="IGO10" s="185"/>
      <c r="IGP10" s="185"/>
      <c r="IGQ10" s="185"/>
      <c r="IGR10" s="185"/>
      <c r="IGS10" s="185"/>
      <c r="IGT10" s="185"/>
      <c r="IGU10" s="185"/>
      <c r="IGV10" s="185"/>
      <c r="IGW10" s="185"/>
      <c r="IGX10" s="185"/>
      <c r="IGY10" s="185"/>
      <c r="IGZ10" s="185"/>
      <c r="IHA10" s="185"/>
      <c r="IHB10" s="185"/>
      <c r="IHC10" s="185"/>
      <c r="IHD10" s="185"/>
      <c r="IHE10" s="185"/>
      <c r="IHF10" s="185"/>
      <c r="IHG10" s="185"/>
      <c r="IHH10" s="185"/>
      <c r="IHI10" s="185"/>
      <c r="IHJ10" s="185"/>
      <c r="IHK10" s="185"/>
      <c r="IHL10" s="185"/>
      <c r="IHM10" s="185"/>
      <c r="IHN10" s="185"/>
      <c r="IHO10" s="185"/>
      <c r="IHP10" s="185"/>
      <c r="IHQ10" s="185"/>
      <c r="IHR10" s="185"/>
      <c r="IHS10" s="185"/>
      <c r="IHT10" s="185"/>
      <c r="IHU10" s="185"/>
      <c r="IHV10" s="185"/>
      <c r="IHW10" s="185"/>
      <c r="IHX10" s="185"/>
      <c r="IHY10" s="185"/>
      <c r="IHZ10" s="185"/>
      <c r="IIA10" s="185"/>
      <c r="IIB10" s="185"/>
      <c r="IIC10" s="185"/>
      <c r="IID10" s="185"/>
      <c r="IIE10" s="185"/>
      <c r="IIF10" s="185"/>
      <c r="IIG10" s="185"/>
      <c r="IIH10" s="185"/>
      <c r="III10" s="185"/>
      <c r="IIJ10" s="185"/>
      <c r="IIK10" s="185"/>
      <c r="IIL10" s="185"/>
      <c r="IIM10" s="185"/>
      <c r="IIN10" s="185"/>
      <c r="IIO10" s="185"/>
      <c r="IIP10" s="185"/>
      <c r="IIQ10" s="185"/>
      <c r="IIR10" s="185"/>
      <c r="IIS10" s="185"/>
      <c r="IIT10" s="185"/>
      <c r="IIU10" s="185"/>
      <c r="IIV10" s="185"/>
      <c r="IIW10" s="185"/>
      <c r="IIX10" s="185"/>
      <c r="IIY10" s="185"/>
      <c r="IIZ10" s="185"/>
      <c r="IJA10" s="185"/>
      <c r="IJB10" s="185"/>
      <c r="IJC10" s="185"/>
      <c r="IJD10" s="185"/>
      <c r="IJE10" s="185"/>
      <c r="IJF10" s="185"/>
      <c r="IJG10" s="185"/>
      <c r="IJH10" s="185"/>
      <c r="IJI10" s="185"/>
      <c r="IJJ10" s="185"/>
      <c r="IJK10" s="185"/>
      <c r="IJL10" s="185"/>
      <c r="IJM10" s="185"/>
      <c r="IJN10" s="185"/>
      <c r="IJO10" s="185"/>
      <c r="IJP10" s="185"/>
      <c r="IJQ10" s="185"/>
      <c r="IJR10" s="185"/>
      <c r="IJS10" s="185"/>
      <c r="IJT10" s="185"/>
      <c r="IJU10" s="185"/>
      <c r="IJV10" s="185"/>
      <c r="IJW10" s="185"/>
      <c r="IJX10" s="185"/>
      <c r="IJY10" s="185"/>
      <c r="IJZ10" s="185"/>
      <c r="IKA10" s="185"/>
      <c r="IKB10" s="185"/>
      <c r="IKC10" s="185"/>
      <c r="IKD10" s="185"/>
      <c r="IKE10" s="185"/>
      <c r="IKF10" s="185"/>
      <c r="IKG10" s="185"/>
      <c r="IKH10" s="185"/>
      <c r="IKI10" s="185"/>
      <c r="IKJ10" s="185"/>
      <c r="IKK10" s="185"/>
      <c r="IKL10" s="185"/>
      <c r="IKM10" s="185"/>
      <c r="IKN10" s="185"/>
      <c r="IKO10" s="185"/>
      <c r="IKP10" s="185"/>
      <c r="IKQ10" s="185"/>
      <c r="IKR10" s="185"/>
      <c r="IKS10" s="185"/>
      <c r="IKT10" s="185"/>
      <c r="IKU10" s="185"/>
      <c r="IKV10" s="185"/>
      <c r="IKW10" s="185"/>
      <c r="IKX10" s="185"/>
      <c r="IKY10" s="185"/>
      <c r="IKZ10" s="185"/>
      <c r="ILA10" s="185"/>
      <c r="ILB10" s="185"/>
      <c r="ILC10" s="185"/>
      <c r="ILD10" s="185"/>
      <c r="ILE10" s="185"/>
      <c r="ILF10" s="185"/>
      <c r="ILG10" s="185"/>
      <c r="ILH10" s="185"/>
      <c r="ILI10" s="185"/>
      <c r="ILJ10" s="185"/>
      <c r="ILK10" s="185"/>
      <c r="ILL10" s="185"/>
      <c r="ILM10" s="185"/>
      <c r="ILN10" s="185"/>
      <c r="ILO10" s="185"/>
      <c r="ILP10" s="185"/>
      <c r="ILQ10" s="185"/>
      <c r="ILR10" s="185"/>
      <c r="ILS10" s="185"/>
      <c r="ILT10" s="185"/>
      <c r="ILU10" s="185"/>
      <c r="ILV10" s="185"/>
      <c r="ILW10" s="185"/>
      <c r="ILX10" s="185"/>
      <c r="ILY10" s="185"/>
      <c r="ILZ10" s="185"/>
      <c r="IMA10" s="185"/>
      <c r="IMB10" s="185"/>
      <c r="IMC10" s="185"/>
      <c r="IMD10" s="185"/>
      <c r="IME10" s="185"/>
      <c r="IMF10" s="185"/>
      <c r="IMG10" s="185"/>
      <c r="IMH10" s="185"/>
      <c r="IMI10" s="185"/>
      <c r="IMJ10" s="185"/>
      <c r="IMK10" s="185"/>
      <c r="IML10" s="185"/>
      <c r="IMM10" s="185"/>
      <c r="IMN10" s="185"/>
      <c r="IMO10" s="185"/>
      <c r="IMP10" s="185"/>
      <c r="IMQ10" s="185"/>
      <c r="IMR10" s="185"/>
      <c r="IMS10" s="185"/>
      <c r="IMT10" s="185"/>
      <c r="IMU10" s="185"/>
      <c r="IMV10" s="185"/>
      <c r="IMW10" s="185"/>
      <c r="IMX10" s="185"/>
      <c r="IMY10" s="185"/>
      <c r="IMZ10" s="185"/>
      <c r="INA10" s="185"/>
      <c r="INB10" s="185"/>
      <c r="INC10" s="185"/>
      <c r="IND10" s="185"/>
      <c r="INE10" s="185"/>
      <c r="INF10" s="185"/>
      <c r="ING10" s="185"/>
      <c r="INH10" s="185"/>
      <c r="INI10" s="185"/>
      <c r="INJ10" s="185"/>
      <c r="INK10" s="185"/>
      <c r="INL10" s="185"/>
      <c r="INM10" s="185"/>
      <c r="INN10" s="185"/>
      <c r="INO10" s="185"/>
      <c r="INP10" s="185"/>
      <c r="INQ10" s="185"/>
      <c r="INR10" s="185"/>
      <c r="INS10" s="185"/>
      <c r="INT10" s="185"/>
      <c r="INU10" s="185"/>
      <c r="INV10" s="185"/>
      <c r="INW10" s="185"/>
      <c r="INX10" s="185"/>
      <c r="INY10" s="185"/>
      <c r="INZ10" s="185"/>
      <c r="IOA10" s="185"/>
      <c r="IOB10" s="185"/>
      <c r="IOC10" s="185"/>
      <c r="IOD10" s="185"/>
      <c r="IOE10" s="185"/>
      <c r="IOF10" s="185"/>
      <c r="IOG10" s="185"/>
      <c r="IOH10" s="185"/>
      <c r="IOI10" s="185"/>
      <c r="IOJ10" s="185"/>
      <c r="IOK10" s="185"/>
      <c r="IOL10" s="185"/>
      <c r="IOM10" s="185"/>
      <c r="ION10" s="185"/>
      <c r="IOO10" s="185"/>
      <c r="IOP10" s="185"/>
      <c r="IOQ10" s="185"/>
      <c r="IOR10" s="185"/>
      <c r="IOS10" s="185"/>
      <c r="IOT10" s="185"/>
      <c r="IOU10" s="185"/>
      <c r="IOV10" s="185"/>
      <c r="IOW10" s="185"/>
      <c r="IOX10" s="185"/>
      <c r="IOY10" s="185"/>
      <c r="IOZ10" s="185"/>
      <c r="IPA10" s="185"/>
      <c r="IPB10" s="185"/>
      <c r="IPC10" s="185"/>
      <c r="IPD10" s="185"/>
      <c r="IPE10" s="185"/>
      <c r="IPF10" s="185"/>
      <c r="IPG10" s="185"/>
      <c r="IPH10" s="185"/>
      <c r="IPI10" s="185"/>
      <c r="IPJ10" s="185"/>
      <c r="IPK10" s="185"/>
      <c r="IPL10" s="185"/>
      <c r="IPM10" s="185"/>
      <c r="IPN10" s="185"/>
      <c r="IPO10" s="185"/>
      <c r="IPP10" s="185"/>
      <c r="IPQ10" s="185"/>
      <c r="IPR10" s="185"/>
      <c r="IPS10" s="185"/>
      <c r="IPT10" s="185"/>
      <c r="IPU10" s="185"/>
      <c r="IPV10" s="185"/>
      <c r="IPW10" s="185"/>
      <c r="IPX10" s="185"/>
      <c r="IPY10" s="185"/>
      <c r="IPZ10" s="185"/>
      <c r="IQA10" s="185"/>
      <c r="IQB10" s="185"/>
      <c r="IQC10" s="185"/>
      <c r="IQD10" s="185"/>
      <c r="IQE10" s="185"/>
      <c r="IQF10" s="185"/>
      <c r="IQG10" s="185"/>
      <c r="IQH10" s="185"/>
      <c r="IQI10" s="185"/>
      <c r="IQJ10" s="185"/>
      <c r="IQK10" s="185"/>
      <c r="IQL10" s="185"/>
      <c r="IQM10" s="185"/>
      <c r="IQN10" s="185"/>
      <c r="IQO10" s="185"/>
      <c r="IQP10" s="185"/>
      <c r="IQQ10" s="185"/>
      <c r="IQR10" s="185"/>
      <c r="IQS10" s="185"/>
      <c r="IQT10" s="185"/>
      <c r="IQU10" s="185"/>
      <c r="IQV10" s="185"/>
      <c r="IQW10" s="185"/>
      <c r="IQX10" s="185"/>
      <c r="IQY10" s="185"/>
      <c r="IQZ10" s="185"/>
      <c r="IRA10" s="185"/>
      <c r="IRB10" s="185"/>
      <c r="IRC10" s="185"/>
      <c r="IRD10" s="185"/>
      <c r="IRE10" s="185"/>
      <c r="IRF10" s="185"/>
      <c r="IRG10" s="185"/>
      <c r="IRH10" s="185"/>
      <c r="IRI10" s="185"/>
      <c r="IRJ10" s="185"/>
      <c r="IRK10" s="185"/>
      <c r="IRL10" s="185"/>
      <c r="IRM10" s="185"/>
      <c r="IRN10" s="185"/>
      <c r="IRO10" s="185"/>
      <c r="IRP10" s="185"/>
      <c r="IRQ10" s="185"/>
      <c r="IRR10" s="185"/>
      <c r="IRS10" s="185"/>
      <c r="IRT10" s="185"/>
      <c r="IRU10" s="185"/>
      <c r="IRV10" s="185"/>
      <c r="IRW10" s="185"/>
      <c r="IRX10" s="185"/>
      <c r="IRY10" s="185"/>
      <c r="IRZ10" s="185"/>
      <c r="ISA10" s="185"/>
      <c r="ISB10" s="185"/>
      <c r="ISC10" s="185"/>
      <c r="ISD10" s="185"/>
      <c r="ISE10" s="185"/>
      <c r="ISF10" s="185"/>
      <c r="ISG10" s="185"/>
      <c r="ISH10" s="185"/>
      <c r="ISI10" s="185"/>
      <c r="ISJ10" s="185"/>
      <c r="ISK10" s="185"/>
      <c r="ISL10" s="185"/>
      <c r="ISM10" s="185"/>
      <c r="ISN10" s="185"/>
      <c r="ISO10" s="185"/>
      <c r="ISP10" s="185"/>
      <c r="ISQ10" s="185"/>
      <c r="ISR10" s="185"/>
      <c r="ISS10" s="185"/>
      <c r="IST10" s="185"/>
      <c r="ISU10" s="185"/>
      <c r="ISV10" s="185"/>
      <c r="ISW10" s="185"/>
      <c r="ISX10" s="185"/>
      <c r="ISY10" s="185"/>
      <c r="ISZ10" s="185"/>
      <c r="ITA10" s="185"/>
      <c r="ITB10" s="185"/>
      <c r="ITC10" s="185"/>
      <c r="ITD10" s="185"/>
      <c r="ITE10" s="185"/>
      <c r="ITF10" s="185"/>
      <c r="ITG10" s="185"/>
      <c r="ITH10" s="185"/>
      <c r="ITI10" s="185"/>
      <c r="ITJ10" s="185"/>
      <c r="ITK10" s="185"/>
      <c r="ITL10" s="185"/>
      <c r="ITM10" s="185"/>
      <c r="ITN10" s="185"/>
      <c r="ITO10" s="185"/>
      <c r="ITP10" s="185"/>
      <c r="ITQ10" s="185"/>
      <c r="ITR10" s="185"/>
      <c r="ITS10" s="185"/>
      <c r="ITT10" s="185"/>
      <c r="ITU10" s="185"/>
      <c r="ITV10" s="185"/>
      <c r="ITW10" s="185"/>
      <c r="ITX10" s="185"/>
      <c r="ITY10" s="185"/>
      <c r="ITZ10" s="185"/>
      <c r="IUA10" s="185"/>
      <c r="IUB10" s="185"/>
      <c r="IUC10" s="185"/>
      <c r="IUD10" s="185"/>
      <c r="IUE10" s="185"/>
      <c r="IUF10" s="185"/>
      <c r="IUG10" s="185"/>
      <c r="IUH10" s="185"/>
      <c r="IUI10" s="185"/>
      <c r="IUJ10" s="185"/>
      <c r="IUK10" s="185"/>
      <c r="IUL10" s="185"/>
      <c r="IUM10" s="185"/>
      <c r="IUN10" s="185"/>
      <c r="IUO10" s="185"/>
      <c r="IUP10" s="185"/>
      <c r="IUQ10" s="185"/>
      <c r="IUR10" s="185"/>
      <c r="IUS10" s="185"/>
      <c r="IUT10" s="185"/>
      <c r="IUU10" s="185"/>
      <c r="IUV10" s="185"/>
      <c r="IUW10" s="185"/>
      <c r="IUX10" s="185"/>
      <c r="IUY10" s="185"/>
      <c r="IUZ10" s="185"/>
      <c r="IVA10" s="185"/>
      <c r="IVB10" s="185"/>
      <c r="IVC10" s="185"/>
      <c r="IVD10" s="185"/>
      <c r="IVE10" s="185"/>
      <c r="IVF10" s="185"/>
      <c r="IVG10" s="185"/>
      <c r="IVH10" s="185"/>
      <c r="IVI10" s="185"/>
      <c r="IVJ10" s="185"/>
      <c r="IVK10" s="185"/>
      <c r="IVL10" s="185"/>
      <c r="IVM10" s="185"/>
      <c r="IVN10" s="185"/>
      <c r="IVO10" s="185"/>
      <c r="IVP10" s="185"/>
      <c r="IVQ10" s="185"/>
      <c r="IVR10" s="185"/>
      <c r="IVS10" s="185"/>
      <c r="IVT10" s="185"/>
      <c r="IVU10" s="185"/>
      <c r="IVV10" s="185"/>
      <c r="IVW10" s="185"/>
      <c r="IVX10" s="185"/>
      <c r="IVY10" s="185"/>
      <c r="IVZ10" s="185"/>
      <c r="IWA10" s="185"/>
      <c r="IWB10" s="185"/>
      <c r="IWC10" s="185"/>
      <c r="IWD10" s="185"/>
      <c r="IWE10" s="185"/>
      <c r="IWF10" s="185"/>
      <c r="IWG10" s="185"/>
      <c r="IWH10" s="185"/>
      <c r="IWI10" s="185"/>
      <c r="IWJ10" s="185"/>
      <c r="IWK10" s="185"/>
      <c r="IWL10" s="185"/>
      <c r="IWM10" s="185"/>
      <c r="IWN10" s="185"/>
      <c r="IWO10" s="185"/>
      <c r="IWP10" s="185"/>
      <c r="IWQ10" s="185"/>
      <c r="IWR10" s="185"/>
      <c r="IWS10" s="185"/>
      <c r="IWT10" s="185"/>
      <c r="IWU10" s="185"/>
      <c r="IWV10" s="185"/>
      <c r="IWW10" s="185"/>
      <c r="IWX10" s="185"/>
      <c r="IWY10" s="185"/>
      <c r="IWZ10" s="185"/>
      <c r="IXA10" s="185"/>
      <c r="IXB10" s="185"/>
      <c r="IXC10" s="185"/>
      <c r="IXD10" s="185"/>
      <c r="IXE10" s="185"/>
      <c r="IXF10" s="185"/>
      <c r="IXG10" s="185"/>
      <c r="IXH10" s="185"/>
      <c r="IXI10" s="185"/>
      <c r="IXJ10" s="185"/>
      <c r="IXK10" s="185"/>
      <c r="IXL10" s="185"/>
      <c r="IXM10" s="185"/>
      <c r="IXN10" s="185"/>
      <c r="IXO10" s="185"/>
      <c r="IXP10" s="185"/>
      <c r="IXQ10" s="185"/>
      <c r="IXR10" s="185"/>
      <c r="IXS10" s="185"/>
      <c r="IXT10" s="185"/>
      <c r="IXU10" s="185"/>
      <c r="IXV10" s="185"/>
      <c r="IXW10" s="185"/>
      <c r="IXX10" s="185"/>
      <c r="IXY10" s="185"/>
      <c r="IXZ10" s="185"/>
      <c r="IYA10" s="185"/>
      <c r="IYB10" s="185"/>
      <c r="IYC10" s="185"/>
      <c r="IYD10" s="185"/>
      <c r="IYE10" s="185"/>
      <c r="IYF10" s="185"/>
      <c r="IYG10" s="185"/>
      <c r="IYH10" s="185"/>
      <c r="IYI10" s="185"/>
      <c r="IYJ10" s="185"/>
      <c r="IYK10" s="185"/>
      <c r="IYL10" s="185"/>
      <c r="IYM10" s="185"/>
      <c r="IYN10" s="185"/>
      <c r="IYO10" s="185"/>
      <c r="IYP10" s="185"/>
      <c r="IYQ10" s="185"/>
      <c r="IYR10" s="185"/>
      <c r="IYS10" s="185"/>
      <c r="IYT10" s="185"/>
      <c r="IYU10" s="185"/>
      <c r="IYV10" s="185"/>
      <c r="IYW10" s="185"/>
      <c r="IYX10" s="185"/>
      <c r="IYY10" s="185"/>
      <c r="IYZ10" s="185"/>
      <c r="IZA10" s="185"/>
      <c r="IZB10" s="185"/>
      <c r="IZC10" s="185"/>
      <c r="IZD10" s="185"/>
      <c r="IZE10" s="185"/>
      <c r="IZF10" s="185"/>
      <c r="IZG10" s="185"/>
      <c r="IZH10" s="185"/>
      <c r="IZI10" s="185"/>
      <c r="IZJ10" s="185"/>
      <c r="IZK10" s="185"/>
      <c r="IZL10" s="185"/>
      <c r="IZM10" s="185"/>
      <c r="IZN10" s="185"/>
      <c r="IZO10" s="185"/>
      <c r="IZP10" s="185"/>
      <c r="IZQ10" s="185"/>
      <c r="IZR10" s="185"/>
      <c r="IZS10" s="185"/>
      <c r="IZT10" s="185"/>
      <c r="IZU10" s="185"/>
      <c r="IZV10" s="185"/>
      <c r="IZW10" s="185"/>
      <c r="IZX10" s="185"/>
      <c r="IZY10" s="185"/>
      <c r="IZZ10" s="185"/>
      <c r="JAA10" s="185"/>
      <c r="JAB10" s="185"/>
      <c r="JAC10" s="185"/>
      <c r="JAD10" s="185"/>
      <c r="JAE10" s="185"/>
      <c r="JAF10" s="185"/>
      <c r="JAG10" s="185"/>
      <c r="JAH10" s="185"/>
      <c r="JAI10" s="185"/>
      <c r="JAJ10" s="185"/>
      <c r="JAK10" s="185"/>
      <c r="JAL10" s="185"/>
      <c r="JAM10" s="185"/>
      <c r="JAN10" s="185"/>
      <c r="JAO10" s="185"/>
      <c r="JAP10" s="185"/>
      <c r="JAQ10" s="185"/>
      <c r="JAR10" s="185"/>
      <c r="JAS10" s="185"/>
      <c r="JAT10" s="185"/>
      <c r="JAU10" s="185"/>
      <c r="JAV10" s="185"/>
      <c r="JAW10" s="185"/>
      <c r="JAX10" s="185"/>
      <c r="JAY10" s="185"/>
      <c r="JAZ10" s="185"/>
      <c r="JBA10" s="185"/>
      <c r="JBB10" s="185"/>
      <c r="JBC10" s="185"/>
      <c r="JBD10" s="185"/>
      <c r="JBE10" s="185"/>
      <c r="JBF10" s="185"/>
      <c r="JBG10" s="185"/>
      <c r="JBH10" s="185"/>
      <c r="JBI10" s="185"/>
      <c r="JBJ10" s="185"/>
      <c r="JBK10" s="185"/>
      <c r="JBL10" s="185"/>
      <c r="JBM10" s="185"/>
      <c r="JBN10" s="185"/>
      <c r="JBO10" s="185"/>
      <c r="JBP10" s="185"/>
      <c r="JBQ10" s="185"/>
      <c r="JBR10" s="185"/>
      <c r="JBS10" s="185"/>
      <c r="JBT10" s="185"/>
      <c r="JBU10" s="185"/>
      <c r="JBV10" s="185"/>
      <c r="JBW10" s="185"/>
      <c r="JBX10" s="185"/>
      <c r="JBY10" s="185"/>
      <c r="JBZ10" s="185"/>
      <c r="JCA10" s="185"/>
      <c r="JCB10" s="185"/>
      <c r="JCC10" s="185"/>
      <c r="JCD10" s="185"/>
      <c r="JCE10" s="185"/>
      <c r="JCF10" s="185"/>
      <c r="JCG10" s="185"/>
      <c r="JCH10" s="185"/>
      <c r="JCI10" s="185"/>
      <c r="JCJ10" s="185"/>
      <c r="JCK10" s="185"/>
      <c r="JCL10" s="185"/>
      <c r="JCM10" s="185"/>
      <c r="JCN10" s="185"/>
      <c r="JCO10" s="185"/>
      <c r="JCP10" s="185"/>
      <c r="JCQ10" s="185"/>
      <c r="JCR10" s="185"/>
      <c r="JCS10" s="185"/>
      <c r="JCT10" s="185"/>
      <c r="JCU10" s="185"/>
      <c r="JCV10" s="185"/>
      <c r="JCW10" s="185"/>
      <c r="JCX10" s="185"/>
      <c r="JCY10" s="185"/>
      <c r="JCZ10" s="185"/>
      <c r="JDA10" s="185"/>
      <c r="JDB10" s="185"/>
      <c r="JDC10" s="185"/>
      <c r="JDD10" s="185"/>
      <c r="JDE10" s="185"/>
      <c r="JDF10" s="185"/>
      <c r="JDG10" s="185"/>
      <c r="JDH10" s="185"/>
      <c r="JDI10" s="185"/>
      <c r="JDJ10" s="185"/>
      <c r="JDK10" s="185"/>
      <c r="JDL10" s="185"/>
      <c r="JDM10" s="185"/>
      <c r="JDN10" s="185"/>
      <c r="JDO10" s="185"/>
      <c r="JDP10" s="185"/>
      <c r="JDQ10" s="185"/>
      <c r="JDR10" s="185"/>
      <c r="JDS10" s="185"/>
      <c r="JDT10" s="185"/>
      <c r="JDU10" s="185"/>
      <c r="JDV10" s="185"/>
      <c r="JDW10" s="185"/>
      <c r="JDX10" s="185"/>
      <c r="JDY10" s="185"/>
      <c r="JDZ10" s="185"/>
      <c r="JEA10" s="185"/>
      <c r="JEB10" s="185"/>
      <c r="JEC10" s="185"/>
      <c r="JED10" s="185"/>
      <c r="JEE10" s="185"/>
      <c r="JEF10" s="185"/>
      <c r="JEG10" s="185"/>
      <c r="JEH10" s="185"/>
      <c r="JEI10" s="185"/>
      <c r="JEJ10" s="185"/>
      <c r="JEK10" s="185"/>
      <c r="JEL10" s="185"/>
      <c r="JEM10" s="185"/>
      <c r="JEN10" s="185"/>
      <c r="JEO10" s="185"/>
      <c r="JEP10" s="185"/>
      <c r="JEQ10" s="185"/>
      <c r="JER10" s="185"/>
      <c r="JES10" s="185"/>
      <c r="JET10" s="185"/>
      <c r="JEU10" s="185"/>
      <c r="JEV10" s="185"/>
      <c r="JEW10" s="185"/>
      <c r="JEX10" s="185"/>
      <c r="JEY10" s="185"/>
      <c r="JEZ10" s="185"/>
      <c r="JFA10" s="185"/>
      <c r="JFB10" s="185"/>
      <c r="JFC10" s="185"/>
      <c r="JFD10" s="185"/>
      <c r="JFE10" s="185"/>
      <c r="JFF10" s="185"/>
      <c r="JFG10" s="185"/>
      <c r="JFH10" s="185"/>
      <c r="JFI10" s="185"/>
      <c r="JFJ10" s="185"/>
      <c r="JFK10" s="185"/>
      <c r="JFL10" s="185"/>
      <c r="JFM10" s="185"/>
      <c r="JFN10" s="185"/>
      <c r="JFO10" s="185"/>
      <c r="JFP10" s="185"/>
      <c r="JFQ10" s="185"/>
      <c r="JFR10" s="185"/>
      <c r="JFS10" s="185"/>
      <c r="JFT10" s="185"/>
      <c r="JFU10" s="185"/>
      <c r="JFV10" s="185"/>
      <c r="JFW10" s="185"/>
      <c r="JFX10" s="185"/>
      <c r="JFY10" s="185"/>
      <c r="JFZ10" s="185"/>
      <c r="JGA10" s="185"/>
      <c r="JGB10" s="185"/>
      <c r="JGC10" s="185"/>
      <c r="JGD10" s="185"/>
      <c r="JGE10" s="185"/>
      <c r="JGF10" s="185"/>
      <c r="JGG10" s="185"/>
      <c r="JGH10" s="185"/>
      <c r="JGI10" s="185"/>
      <c r="JGJ10" s="185"/>
      <c r="JGK10" s="185"/>
      <c r="JGL10" s="185"/>
      <c r="JGM10" s="185"/>
      <c r="JGN10" s="185"/>
      <c r="JGO10" s="185"/>
      <c r="JGP10" s="185"/>
      <c r="JGQ10" s="185"/>
      <c r="JGR10" s="185"/>
      <c r="JGS10" s="185"/>
      <c r="JGT10" s="185"/>
      <c r="JGU10" s="185"/>
      <c r="JGV10" s="185"/>
      <c r="JGW10" s="185"/>
      <c r="JGX10" s="185"/>
      <c r="JGY10" s="185"/>
      <c r="JGZ10" s="185"/>
      <c r="JHA10" s="185"/>
      <c r="JHB10" s="185"/>
      <c r="JHC10" s="185"/>
      <c r="JHD10" s="185"/>
      <c r="JHE10" s="185"/>
      <c r="JHF10" s="185"/>
      <c r="JHG10" s="185"/>
      <c r="JHH10" s="185"/>
      <c r="JHI10" s="185"/>
      <c r="JHJ10" s="185"/>
      <c r="JHK10" s="185"/>
      <c r="JHL10" s="185"/>
      <c r="JHM10" s="185"/>
      <c r="JHN10" s="185"/>
      <c r="JHO10" s="185"/>
      <c r="JHP10" s="185"/>
      <c r="JHQ10" s="185"/>
      <c r="JHR10" s="185"/>
      <c r="JHS10" s="185"/>
      <c r="JHT10" s="185"/>
      <c r="JHU10" s="185"/>
      <c r="JHV10" s="185"/>
      <c r="JHW10" s="185"/>
      <c r="JHX10" s="185"/>
      <c r="JHY10" s="185"/>
      <c r="JHZ10" s="185"/>
      <c r="JIA10" s="185"/>
      <c r="JIB10" s="185"/>
      <c r="JIC10" s="185"/>
      <c r="JID10" s="185"/>
      <c r="JIE10" s="185"/>
      <c r="JIF10" s="185"/>
      <c r="JIG10" s="185"/>
      <c r="JIH10" s="185"/>
      <c r="JII10" s="185"/>
      <c r="JIJ10" s="185"/>
      <c r="JIK10" s="185"/>
      <c r="JIL10" s="185"/>
      <c r="JIM10" s="185"/>
      <c r="JIN10" s="185"/>
      <c r="JIO10" s="185"/>
      <c r="JIP10" s="185"/>
      <c r="JIQ10" s="185"/>
      <c r="JIR10" s="185"/>
      <c r="JIS10" s="185"/>
      <c r="JIT10" s="185"/>
      <c r="JIU10" s="185"/>
      <c r="JIV10" s="185"/>
      <c r="JIW10" s="185"/>
      <c r="JIX10" s="185"/>
      <c r="JIY10" s="185"/>
      <c r="JIZ10" s="185"/>
      <c r="JJA10" s="185"/>
      <c r="JJB10" s="185"/>
      <c r="JJC10" s="185"/>
      <c r="JJD10" s="185"/>
      <c r="JJE10" s="185"/>
      <c r="JJF10" s="185"/>
      <c r="JJG10" s="185"/>
      <c r="JJH10" s="185"/>
      <c r="JJI10" s="185"/>
      <c r="JJJ10" s="185"/>
      <c r="JJK10" s="185"/>
      <c r="JJL10" s="185"/>
      <c r="JJM10" s="185"/>
      <c r="JJN10" s="185"/>
      <c r="JJO10" s="185"/>
      <c r="JJP10" s="185"/>
      <c r="JJQ10" s="185"/>
      <c r="JJR10" s="185"/>
      <c r="JJS10" s="185"/>
      <c r="JJT10" s="185"/>
      <c r="JJU10" s="185"/>
      <c r="JJV10" s="185"/>
      <c r="JJW10" s="185"/>
      <c r="JJX10" s="185"/>
      <c r="JJY10" s="185"/>
      <c r="JJZ10" s="185"/>
      <c r="JKA10" s="185"/>
      <c r="JKB10" s="185"/>
      <c r="JKC10" s="185"/>
      <c r="JKD10" s="185"/>
      <c r="JKE10" s="185"/>
      <c r="JKF10" s="185"/>
      <c r="JKG10" s="185"/>
      <c r="JKH10" s="185"/>
      <c r="JKI10" s="185"/>
      <c r="JKJ10" s="185"/>
      <c r="JKK10" s="185"/>
      <c r="JKL10" s="185"/>
      <c r="JKM10" s="185"/>
      <c r="JKN10" s="185"/>
      <c r="JKO10" s="185"/>
      <c r="JKP10" s="185"/>
      <c r="JKQ10" s="185"/>
      <c r="JKR10" s="185"/>
      <c r="JKS10" s="185"/>
      <c r="JKT10" s="185"/>
      <c r="JKU10" s="185"/>
      <c r="JKV10" s="185"/>
      <c r="JKW10" s="185"/>
      <c r="JKX10" s="185"/>
      <c r="JKY10" s="185"/>
      <c r="JKZ10" s="185"/>
      <c r="JLA10" s="185"/>
      <c r="JLB10" s="185"/>
      <c r="JLC10" s="185"/>
      <c r="JLD10" s="185"/>
      <c r="JLE10" s="185"/>
      <c r="JLF10" s="185"/>
      <c r="JLG10" s="185"/>
      <c r="JLH10" s="185"/>
      <c r="JLI10" s="185"/>
      <c r="JLJ10" s="185"/>
      <c r="JLK10" s="185"/>
      <c r="JLL10" s="185"/>
      <c r="JLM10" s="185"/>
      <c r="JLN10" s="185"/>
      <c r="JLO10" s="185"/>
      <c r="JLP10" s="185"/>
      <c r="JLQ10" s="185"/>
      <c r="JLR10" s="185"/>
      <c r="JLS10" s="185"/>
      <c r="JLT10" s="185"/>
      <c r="JLU10" s="185"/>
      <c r="JLV10" s="185"/>
      <c r="JLW10" s="185"/>
      <c r="JLX10" s="185"/>
      <c r="JLY10" s="185"/>
      <c r="JLZ10" s="185"/>
      <c r="JMA10" s="185"/>
      <c r="JMB10" s="185"/>
      <c r="JMC10" s="185"/>
      <c r="JMD10" s="185"/>
      <c r="JME10" s="185"/>
      <c r="JMF10" s="185"/>
      <c r="JMG10" s="185"/>
      <c r="JMH10" s="185"/>
      <c r="JMI10" s="185"/>
      <c r="JMJ10" s="185"/>
      <c r="JMK10" s="185"/>
      <c r="JML10" s="185"/>
      <c r="JMM10" s="185"/>
      <c r="JMN10" s="185"/>
      <c r="JMO10" s="185"/>
      <c r="JMP10" s="185"/>
      <c r="JMQ10" s="185"/>
      <c r="JMR10" s="185"/>
      <c r="JMS10" s="185"/>
      <c r="JMT10" s="185"/>
      <c r="JMU10" s="185"/>
      <c r="JMV10" s="185"/>
      <c r="JMW10" s="185"/>
      <c r="JMX10" s="185"/>
      <c r="JMY10" s="185"/>
      <c r="JMZ10" s="185"/>
      <c r="JNA10" s="185"/>
      <c r="JNB10" s="185"/>
      <c r="JNC10" s="185"/>
      <c r="JND10" s="185"/>
      <c r="JNE10" s="185"/>
      <c r="JNF10" s="185"/>
      <c r="JNG10" s="185"/>
      <c r="JNH10" s="185"/>
      <c r="JNI10" s="185"/>
      <c r="JNJ10" s="185"/>
      <c r="JNK10" s="185"/>
      <c r="JNL10" s="185"/>
      <c r="JNM10" s="185"/>
      <c r="JNN10" s="185"/>
      <c r="JNO10" s="185"/>
      <c r="JNP10" s="185"/>
      <c r="JNQ10" s="185"/>
      <c r="JNR10" s="185"/>
      <c r="JNS10" s="185"/>
      <c r="JNT10" s="185"/>
      <c r="JNU10" s="185"/>
      <c r="JNV10" s="185"/>
      <c r="JNW10" s="185"/>
      <c r="JNX10" s="185"/>
      <c r="JNY10" s="185"/>
      <c r="JNZ10" s="185"/>
      <c r="JOA10" s="185"/>
      <c r="JOB10" s="185"/>
      <c r="JOC10" s="185"/>
      <c r="JOD10" s="185"/>
      <c r="JOE10" s="185"/>
      <c r="JOF10" s="185"/>
      <c r="JOG10" s="185"/>
      <c r="JOH10" s="185"/>
      <c r="JOI10" s="185"/>
      <c r="JOJ10" s="185"/>
      <c r="JOK10" s="185"/>
      <c r="JOL10" s="185"/>
      <c r="JOM10" s="185"/>
      <c r="JON10" s="185"/>
      <c r="JOO10" s="185"/>
      <c r="JOP10" s="185"/>
      <c r="JOQ10" s="185"/>
      <c r="JOR10" s="185"/>
      <c r="JOS10" s="185"/>
      <c r="JOT10" s="185"/>
      <c r="JOU10" s="185"/>
      <c r="JOV10" s="185"/>
      <c r="JOW10" s="185"/>
      <c r="JOX10" s="185"/>
      <c r="JOY10" s="185"/>
      <c r="JOZ10" s="185"/>
      <c r="JPA10" s="185"/>
      <c r="JPB10" s="185"/>
      <c r="JPC10" s="185"/>
      <c r="JPD10" s="185"/>
      <c r="JPE10" s="185"/>
      <c r="JPF10" s="185"/>
      <c r="JPG10" s="185"/>
      <c r="JPH10" s="185"/>
      <c r="JPI10" s="185"/>
      <c r="JPJ10" s="185"/>
      <c r="JPK10" s="185"/>
      <c r="JPL10" s="185"/>
      <c r="JPM10" s="185"/>
      <c r="JPN10" s="185"/>
      <c r="JPO10" s="185"/>
      <c r="JPP10" s="185"/>
      <c r="JPQ10" s="185"/>
      <c r="JPR10" s="185"/>
      <c r="JPS10" s="185"/>
      <c r="JPT10" s="185"/>
      <c r="JPU10" s="185"/>
      <c r="JPV10" s="185"/>
      <c r="JPW10" s="185"/>
      <c r="JPX10" s="185"/>
      <c r="JPY10" s="185"/>
      <c r="JPZ10" s="185"/>
      <c r="JQA10" s="185"/>
      <c r="JQB10" s="185"/>
      <c r="JQC10" s="185"/>
      <c r="JQD10" s="185"/>
      <c r="JQE10" s="185"/>
      <c r="JQF10" s="185"/>
      <c r="JQG10" s="185"/>
      <c r="JQH10" s="185"/>
      <c r="JQI10" s="185"/>
      <c r="JQJ10" s="185"/>
      <c r="JQK10" s="185"/>
      <c r="JQL10" s="185"/>
      <c r="JQM10" s="185"/>
      <c r="JQN10" s="185"/>
      <c r="JQO10" s="185"/>
      <c r="JQP10" s="185"/>
      <c r="JQQ10" s="185"/>
      <c r="JQR10" s="185"/>
      <c r="JQS10" s="185"/>
      <c r="JQT10" s="185"/>
      <c r="JQU10" s="185"/>
      <c r="JQV10" s="185"/>
      <c r="JQW10" s="185"/>
      <c r="JQX10" s="185"/>
      <c r="JQY10" s="185"/>
      <c r="JQZ10" s="185"/>
      <c r="JRA10" s="185"/>
      <c r="JRB10" s="185"/>
      <c r="JRC10" s="185"/>
      <c r="JRD10" s="185"/>
      <c r="JRE10" s="185"/>
      <c r="JRF10" s="185"/>
      <c r="JRG10" s="185"/>
      <c r="JRH10" s="185"/>
      <c r="JRI10" s="185"/>
      <c r="JRJ10" s="185"/>
      <c r="JRK10" s="185"/>
      <c r="JRL10" s="185"/>
      <c r="JRM10" s="185"/>
      <c r="JRN10" s="185"/>
      <c r="JRO10" s="185"/>
      <c r="JRP10" s="185"/>
      <c r="JRQ10" s="185"/>
      <c r="JRR10" s="185"/>
      <c r="JRS10" s="185"/>
      <c r="JRT10" s="185"/>
      <c r="JRU10" s="185"/>
      <c r="JRV10" s="185"/>
      <c r="JRW10" s="185"/>
      <c r="JRX10" s="185"/>
      <c r="JRY10" s="185"/>
      <c r="JRZ10" s="185"/>
      <c r="JSA10" s="185"/>
      <c r="JSB10" s="185"/>
      <c r="JSC10" s="185"/>
      <c r="JSD10" s="185"/>
      <c r="JSE10" s="185"/>
      <c r="JSF10" s="185"/>
      <c r="JSG10" s="185"/>
      <c r="JSH10" s="185"/>
      <c r="JSI10" s="185"/>
      <c r="JSJ10" s="185"/>
      <c r="JSK10" s="185"/>
      <c r="JSL10" s="185"/>
      <c r="JSM10" s="185"/>
      <c r="JSN10" s="185"/>
      <c r="JSO10" s="185"/>
      <c r="JSP10" s="185"/>
      <c r="JSQ10" s="185"/>
      <c r="JSR10" s="185"/>
      <c r="JSS10" s="185"/>
      <c r="JST10" s="185"/>
      <c r="JSU10" s="185"/>
      <c r="JSV10" s="185"/>
      <c r="JSW10" s="185"/>
      <c r="JSX10" s="185"/>
      <c r="JSY10" s="185"/>
      <c r="JSZ10" s="185"/>
      <c r="JTA10" s="185"/>
      <c r="JTB10" s="185"/>
      <c r="JTC10" s="185"/>
      <c r="JTD10" s="185"/>
      <c r="JTE10" s="185"/>
      <c r="JTF10" s="185"/>
      <c r="JTG10" s="185"/>
      <c r="JTH10" s="185"/>
      <c r="JTI10" s="185"/>
      <c r="JTJ10" s="185"/>
      <c r="JTK10" s="185"/>
      <c r="JTL10" s="185"/>
      <c r="JTM10" s="185"/>
      <c r="JTN10" s="185"/>
      <c r="JTO10" s="185"/>
      <c r="JTP10" s="185"/>
      <c r="JTQ10" s="185"/>
      <c r="JTR10" s="185"/>
      <c r="JTS10" s="185"/>
      <c r="JTT10" s="185"/>
      <c r="JTU10" s="185"/>
      <c r="JTV10" s="185"/>
      <c r="JTW10" s="185"/>
      <c r="JTX10" s="185"/>
      <c r="JTY10" s="185"/>
      <c r="JTZ10" s="185"/>
      <c r="JUA10" s="185"/>
      <c r="JUB10" s="185"/>
      <c r="JUC10" s="185"/>
      <c r="JUD10" s="185"/>
      <c r="JUE10" s="185"/>
      <c r="JUF10" s="185"/>
      <c r="JUG10" s="185"/>
      <c r="JUH10" s="185"/>
      <c r="JUI10" s="185"/>
      <c r="JUJ10" s="185"/>
      <c r="JUK10" s="185"/>
      <c r="JUL10" s="185"/>
      <c r="JUM10" s="185"/>
      <c r="JUN10" s="185"/>
      <c r="JUO10" s="185"/>
      <c r="JUP10" s="185"/>
      <c r="JUQ10" s="185"/>
      <c r="JUR10" s="185"/>
      <c r="JUS10" s="185"/>
      <c r="JUT10" s="185"/>
      <c r="JUU10" s="185"/>
      <c r="JUV10" s="185"/>
      <c r="JUW10" s="185"/>
      <c r="JUX10" s="185"/>
      <c r="JUY10" s="185"/>
      <c r="JUZ10" s="185"/>
      <c r="JVA10" s="185"/>
      <c r="JVB10" s="185"/>
      <c r="JVC10" s="185"/>
      <c r="JVD10" s="185"/>
      <c r="JVE10" s="185"/>
      <c r="JVF10" s="185"/>
      <c r="JVG10" s="185"/>
      <c r="JVH10" s="185"/>
      <c r="JVI10" s="185"/>
      <c r="JVJ10" s="185"/>
      <c r="JVK10" s="185"/>
      <c r="JVL10" s="185"/>
      <c r="JVM10" s="185"/>
      <c r="JVN10" s="185"/>
      <c r="JVO10" s="185"/>
      <c r="JVP10" s="185"/>
      <c r="JVQ10" s="185"/>
      <c r="JVR10" s="185"/>
      <c r="JVS10" s="185"/>
      <c r="JVT10" s="185"/>
      <c r="JVU10" s="185"/>
      <c r="JVV10" s="185"/>
      <c r="JVW10" s="185"/>
      <c r="JVX10" s="185"/>
      <c r="JVY10" s="185"/>
      <c r="JVZ10" s="185"/>
      <c r="JWA10" s="185"/>
      <c r="JWB10" s="185"/>
      <c r="JWC10" s="185"/>
      <c r="JWD10" s="185"/>
      <c r="JWE10" s="185"/>
      <c r="JWF10" s="185"/>
      <c r="JWG10" s="185"/>
      <c r="JWH10" s="185"/>
      <c r="JWI10" s="185"/>
      <c r="JWJ10" s="185"/>
      <c r="JWK10" s="185"/>
      <c r="JWL10" s="185"/>
      <c r="JWM10" s="185"/>
      <c r="JWN10" s="185"/>
      <c r="JWO10" s="185"/>
      <c r="JWP10" s="185"/>
      <c r="JWQ10" s="185"/>
      <c r="JWR10" s="185"/>
      <c r="JWS10" s="185"/>
      <c r="JWT10" s="185"/>
      <c r="JWU10" s="185"/>
      <c r="JWV10" s="185"/>
      <c r="JWW10" s="185"/>
      <c r="JWX10" s="185"/>
      <c r="JWY10" s="185"/>
      <c r="JWZ10" s="185"/>
      <c r="JXA10" s="185"/>
      <c r="JXB10" s="185"/>
      <c r="JXC10" s="185"/>
      <c r="JXD10" s="185"/>
      <c r="JXE10" s="185"/>
      <c r="JXF10" s="185"/>
      <c r="JXG10" s="185"/>
      <c r="JXH10" s="185"/>
      <c r="JXI10" s="185"/>
      <c r="JXJ10" s="185"/>
      <c r="JXK10" s="185"/>
      <c r="JXL10" s="185"/>
      <c r="JXM10" s="185"/>
      <c r="JXN10" s="185"/>
      <c r="JXO10" s="185"/>
      <c r="JXP10" s="185"/>
      <c r="JXQ10" s="185"/>
      <c r="JXR10" s="185"/>
      <c r="JXS10" s="185"/>
      <c r="JXT10" s="185"/>
      <c r="JXU10" s="185"/>
      <c r="JXV10" s="185"/>
      <c r="JXW10" s="185"/>
      <c r="JXX10" s="185"/>
      <c r="JXY10" s="185"/>
      <c r="JXZ10" s="185"/>
      <c r="JYA10" s="185"/>
      <c r="JYB10" s="185"/>
      <c r="JYC10" s="185"/>
      <c r="JYD10" s="185"/>
      <c r="JYE10" s="185"/>
      <c r="JYF10" s="185"/>
      <c r="JYG10" s="185"/>
      <c r="JYH10" s="185"/>
      <c r="JYI10" s="185"/>
      <c r="JYJ10" s="185"/>
      <c r="JYK10" s="185"/>
      <c r="JYL10" s="185"/>
      <c r="JYM10" s="185"/>
      <c r="JYN10" s="185"/>
      <c r="JYO10" s="185"/>
      <c r="JYP10" s="185"/>
      <c r="JYQ10" s="185"/>
      <c r="JYR10" s="185"/>
      <c r="JYS10" s="185"/>
      <c r="JYT10" s="185"/>
      <c r="JYU10" s="185"/>
      <c r="JYV10" s="185"/>
      <c r="JYW10" s="185"/>
      <c r="JYX10" s="185"/>
      <c r="JYY10" s="185"/>
      <c r="JYZ10" s="185"/>
      <c r="JZA10" s="185"/>
      <c r="JZB10" s="185"/>
      <c r="JZC10" s="185"/>
      <c r="JZD10" s="185"/>
      <c r="JZE10" s="185"/>
      <c r="JZF10" s="185"/>
      <c r="JZG10" s="185"/>
      <c r="JZH10" s="185"/>
      <c r="JZI10" s="185"/>
      <c r="JZJ10" s="185"/>
      <c r="JZK10" s="185"/>
      <c r="JZL10" s="185"/>
      <c r="JZM10" s="185"/>
      <c r="JZN10" s="185"/>
      <c r="JZO10" s="185"/>
      <c r="JZP10" s="185"/>
      <c r="JZQ10" s="185"/>
      <c r="JZR10" s="185"/>
      <c r="JZS10" s="185"/>
      <c r="JZT10" s="185"/>
      <c r="JZU10" s="185"/>
      <c r="JZV10" s="185"/>
      <c r="JZW10" s="185"/>
      <c r="JZX10" s="185"/>
      <c r="JZY10" s="185"/>
      <c r="JZZ10" s="185"/>
      <c r="KAA10" s="185"/>
      <c r="KAB10" s="185"/>
      <c r="KAC10" s="185"/>
      <c r="KAD10" s="185"/>
      <c r="KAE10" s="185"/>
      <c r="KAF10" s="185"/>
      <c r="KAG10" s="185"/>
      <c r="KAH10" s="185"/>
      <c r="KAI10" s="185"/>
      <c r="KAJ10" s="185"/>
      <c r="KAK10" s="185"/>
      <c r="KAL10" s="185"/>
      <c r="KAM10" s="185"/>
      <c r="KAN10" s="185"/>
      <c r="KAO10" s="185"/>
      <c r="KAP10" s="185"/>
      <c r="KAQ10" s="185"/>
      <c r="KAR10" s="185"/>
      <c r="KAS10" s="185"/>
      <c r="KAT10" s="185"/>
      <c r="KAU10" s="185"/>
      <c r="KAV10" s="185"/>
      <c r="KAW10" s="185"/>
      <c r="KAX10" s="185"/>
      <c r="KAY10" s="185"/>
      <c r="KAZ10" s="185"/>
      <c r="KBA10" s="185"/>
      <c r="KBB10" s="185"/>
      <c r="KBC10" s="185"/>
      <c r="KBD10" s="185"/>
      <c r="KBE10" s="185"/>
      <c r="KBF10" s="185"/>
      <c r="KBG10" s="185"/>
      <c r="KBH10" s="185"/>
      <c r="KBI10" s="185"/>
      <c r="KBJ10" s="185"/>
      <c r="KBK10" s="185"/>
      <c r="KBL10" s="185"/>
      <c r="KBM10" s="185"/>
      <c r="KBN10" s="185"/>
      <c r="KBO10" s="185"/>
      <c r="KBP10" s="185"/>
      <c r="KBQ10" s="185"/>
      <c r="KBR10" s="185"/>
      <c r="KBS10" s="185"/>
      <c r="KBT10" s="185"/>
      <c r="KBU10" s="185"/>
      <c r="KBV10" s="185"/>
      <c r="KBW10" s="185"/>
      <c r="KBX10" s="185"/>
      <c r="KBY10" s="185"/>
      <c r="KBZ10" s="185"/>
      <c r="KCA10" s="185"/>
      <c r="KCB10" s="185"/>
      <c r="KCC10" s="185"/>
      <c r="KCD10" s="185"/>
      <c r="KCE10" s="185"/>
      <c r="KCF10" s="185"/>
      <c r="KCG10" s="185"/>
      <c r="KCH10" s="185"/>
      <c r="KCI10" s="185"/>
      <c r="KCJ10" s="185"/>
      <c r="KCK10" s="185"/>
      <c r="KCL10" s="185"/>
      <c r="KCM10" s="185"/>
      <c r="KCN10" s="185"/>
      <c r="KCO10" s="185"/>
      <c r="KCP10" s="185"/>
      <c r="KCQ10" s="185"/>
      <c r="KCR10" s="185"/>
      <c r="KCS10" s="185"/>
      <c r="KCT10" s="185"/>
      <c r="KCU10" s="185"/>
      <c r="KCV10" s="185"/>
      <c r="KCW10" s="185"/>
      <c r="KCX10" s="185"/>
      <c r="KCY10" s="185"/>
      <c r="KCZ10" s="185"/>
      <c r="KDA10" s="185"/>
      <c r="KDB10" s="185"/>
      <c r="KDC10" s="185"/>
      <c r="KDD10" s="185"/>
      <c r="KDE10" s="185"/>
      <c r="KDF10" s="185"/>
      <c r="KDG10" s="185"/>
      <c r="KDH10" s="185"/>
      <c r="KDI10" s="185"/>
      <c r="KDJ10" s="185"/>
      <c r="KDK10" s="185"/>
      <c r="KDL10" s="185"/>
      <c r="KDM10" s="185"/>
      <c r="KDN10" s="185"/>
      <c r="KDO10" s="185"/>
      <c r="KDP10" s="185"/>
      <c r="KDQ10" s="185"/>
      <c r="KDR10" s="185"/>
      <c r="KDS10" s="185"/>
      <c r="KDT10" s="185"/>
      <c r="KDU10" s="185"/>
      <c r="KDV10" s="185"/>
      <c r="KDW10" s="185"/>
      <c r="KDX10" s="185"/>
      <c r="KDY10" s="185"/>
      <c r="KDZ10" s="185"/>
      <c r="KEA10" s="185"/>
      <c r="KEB10" s="185"/>
      <c r="KEC10" s="185"/>
      <c r="KED10" s="185"/>
      <c r="KEE10" s="185"/>
      <c r="KEF10" s="185"/>
      <c r="KEG10" s="185"/>
      <c r="KEH10" s="185"/>
      <c r="KEI10" s="185"/>
      <c r="KEJ10" s="185"/>
      <c r="KEK10" s="185"/>
      <c r="KEL10" s="185"/>
      <c r="KEM10" s="185"/>
      <c r="KEN10" s="185"/>
      <c r="KEO10" s="185"/>
      <c r="KEP10" s="185"/>
      <c r="KEQ10" s="185"/>
      <c r="KER10" s="185"/>
      <c r="KES10" s="185"/>
      <c r="KET10" s="185"/>
      <c r="KEU10" s="185"/>
      <c r="KEV10" s="185"/>
      <c r="KEW10" s="185"/>
      <c r="KEX10" s="185"/>
      <c r="KEY10" s="185"/>
      <c r="KEZ10" s="185"/>
      <c r="KFA10" s="185"/>
      <c r="KFB10" s="185"/>
      <c r="KFC10" s="185"/>
      <c r="KFD10" s="185"/>
      <c r="KFE10" s="185"/>
      <c r="KFF10" s="185"/>
      <c r="KFG10" s="185"/>
      <c r="KFH10" s="185"/>
      <c r="KFI10" s="185"/>
      <c r="KFJ10" s="185"/>
      <c r="KFK10" s="185"/>
      <c r="KFL10" s="185"/>
      <c r="KFM10" s="185"/>
      <c r="KFN10" s="185"/>
      <c r="KFO10" s="185"/>
      <c r="KFP10" s="185"/>
      <c r="KFQ10" s="185"/>
      <c r="KFR10" s="185"/>
      <c r="KFS10" s="185"/>
      <c r="KFT10" s="185"/>
      <c r="KFU10" s="185"/>
      <c r="KFV10" s="185"/>
      <c r="KFW10" s="185"/>
      <c r="KFX10" s="185"/>
      <c r="KFY10" s="185"/>
      <c r="KFZ10" s="185"/>
      <c r="KGA10" s="185"/>
      <c r="KGB10" s="185"/>
      <c r="KGC10" s="185"/>
      <c r="KGD10" s="185"/>
      <c r="KGE10" s="185"/>
      <c r="KGF10" s="185"/>
      <c r="KGG10" s="185"/>
      <c r="KGH10" s="185"/>
      <c r="KGI10" s="185"/>
      <c r="KGJ10" s="185"/>
      <c r="KGK10" s="185"/>
      <c r="KGL10" s="185"/>
      <c r="KGM10" s="185"/>
      <c r="KGN10" s="185"/>
      <c r="KGO10" s="185"/>
      <c r="KGP10" s="185"/>
      <c r="KGQ10" s="185"/>
      <c r="KGR10" s="185"/>
      <c r="KGS10" s="185"/>
      <c r="KGT10" s="185"/>
      <c r="KGU10" s="185"/>
      <c r="KGV10" s="185"/>
      <c r="KGW10" s="185"/>
      <c r="KGX10" s="185"/>
      <c r="KGY10" s="185"/>
      <c r="KGZ10" s="185"/>
      <c r="KHA10" s="185"/>
      <c r="KHB10" s="185"/>
      <c r="KHC10" s="185"/>
      <c r="KHD10" s="185"/>
      <c r="KHE10" s="185"/>
      <c r="KHF10" s="185"/>
      <c r="KHG10" s="185"/>
      <c r="KHH10" s="185"/>
      <c r="KHI10" s="185"/>
      <c r="KHJ10" s="185"/>
      <c r="KHK10" s="185"/>
      <c r="KHL10" s="185"/>
      <c r="KHM10" s="185"/>
      <c r="KHN10" s="185"/>
      <c r="KHO10" s="185"/>
      <c r="KHP10" s="185"/>
      <c r="KHQ10" s="185"/>
      <c r="KHR10" s="185"/>
      <c r="KHS10" s="185"/>
      <c r="KHT10" s="185"/>
      <c r="KHU10" s="185"/>
      <c r="KHV10" s="185"/>
      <c r="KHW10" s="185"/>
      <c r="KHX10" s="185"/>
      <c r="KHY10" s="185"/>
      <c r="KHZ10" s="185"/>
      <c r="KIA10" s="185"/>
      <c r="KIB10" s="185"/>
      <c r="KIC10" s="185"/>
      <c r="KID10" s="185"/>
      <c r="KIE10" s="185"/>
      <c r="KIF10" s="185"/>
      <c r="KIG10" s="185"/>
      <c r="KIH10" s="185"/>
      <c r="KII10" s="185"/>
      <c r="KIJ10" s="185"/>
      <c r="KIK10" s="185"/>
      <c r="KIL10" s="185"/>
      <c r="KIM10" s="185"/>
      <c r="KIN10" s="185"/>
      <c r="KIO10" s="185"/>
      <c r="KIP10" s="185"/>
      <c r="KIQ10" s="185"/>
      <c r="KIR10" s="185"/>
      <c r="KIS10" s="185"/>
      <c r="KIT10" s="185"/>
      <c r="KIU10" s="185"/>
      <c r="KIV10" s="185"/>
      <c r="KIW10" s="185"/>
      <c r="KIX10" s="185"/>
      <c r="KIY10" s="185"/>
      <c r="KIZ10" s="185"/>
      <c r="KJA10" s="185"/>
      <c r="KJB10" s="185"/>
      <c r="KJC10" s="185"/>
      <c r="KJD10" s="185"/>
      <c r="KJE10" s="185"/>
      <c r="KJF10" s="185"/>
      <c r="KJG10" s="185"/>
      <c r="KJH10" s="185"/>
      <c r="KJI10" s="185"/>
      <c r="KJJ10" s="185"/>
      <c r="KJK10" s="185"/>
      <c r="KJL10" s="185"/>
      <c r="KJM10" s="185"/>
      <c r="KJN10" s="185"/>
      <c r="KJO10" s="185"/>
      <c r="KJP10" s="185"/>
      <c r="KJQ10" s="185"/>
      <c r="KJR10" s="185"/>
      <c r="KJS10" s="185"/>
      <c r="KJT10" s="185"/>
      <c r="KJU10" s="185"/>
      <c r="KJV10" s="185"/>
      <c r="KJW10" s="185"/>
      <c r="KJX10" s="185"/>
      <c r="KJY10" s="185"/>
      <c r="KJZ10" s="185"/>
      <c r="KKA10" s="185"/>
      <c r="KKB10" s="185"/>
      <c r="KKC10" s="185"/>
      <c r="KKD10" s="185"/>
      <c r="KKE10" s="185"/>
      <c r="KKF10" s="185"/>
      <c r="KKG10" s="185"/>
      <c r="KKH10" s="185"/>
      <c r="KKI10" s="185"/>
      <c r="KKJ10" s="185"/>
      <c r="KKK10" s="185"/>
      <c r="KKL10" s="185"/>
      <c r="KKM10" s="185"/>
      <c r="KKN10" s="185"/>
      <c r="KKO10" s="185"/>
      <c r="KKP10" s="185"/>
      <c r="KKQ10" s="185"/>
      <c r="KKR10" s="185"/>
      <c r="KKS10" s="185"/>
      <c r="KKT10" s="185"/>
      <c r="KKU10" s="185"/>
      <c r="KKV10" s="185"/>
      <c r="KKW10" s="185"/>
      <c r="KKX10" s="185"/>
      <c r="KKY10" s="185"/>
      <c r="KKZ10" s="185"/>
      <c r="KLA10" s="185"/>
      <c r="KLB10" s="185"/>
      <c r="KLC10" s="185"/>
      <c r="KLD10" s="185"/>
      <c r="KLE10" s="185"/>
      <c r="KLF10" s="185"/>
      <c r="KLG10" s="185"/>
      <c r="KLH10" s="185"/>
      <c r="KLI10" s="185"/>
      <c r="KLJ10" s="185"/>
      <c r="KLK10" s="185"/>
      <c r="KLL10" s="185"/>
      <c r="KLM10" s="185"/>
      <c r="KLN10" s="185"/>
      <c r="KLO10" s="185"/>
      <c r="KLP10" s="185"/>
      <c r="KLQ10" s="185"/>
      <c r="KLR10" s="185"/>
      <c r="KLS10" s="185"/>
      <c r="KLT10" s="185"/>
      <c r="KLU10" s="185"/>
      <c r="KLV10" s="185"/>
      <c r="KLW10" s="185"/>
      <c r="KLX10" s="185"/>
      <c r="KLY10" s="185"/>
      <c r="KLZ10" s="185"/>
      <c r="KMA10" s="185"/>
      <c r="KMB10" s="185"/>
      <c r="KMC10" s="185"/>
      <c r="KMD10" s="185"/>
      <c r="KME10" s="185"/>
      <c r="KMF10" s="185"/>
      <c r="KMG10" s="185"/>
      <c r="KMH10" s="185"/>
      <c r="KMI10" s="185"/>
      <c r="KMJ10" s="185"/>
      <c r="KMK10" s="185"/>
      <c r="KML10" s="185"/>
      <c r="KMM10" s="185"/>
      <c r="KMN10" s="185"/>
      <c r="KMO10" s="185"/>
      <c r="KMP10" s="185"/>
      <c r="KMQ10" s="185"/>
      <c r="KMR10" s="185"/>
      <c r="KMS10" s="185"/>
      <c r="KMT10" s="185"/>
      <c r="KMU10" s="185"/>
      <c r="KMV10" s="185"/>
      <c r="KMW10" s="185"/>
      <c r="KMX10" s="185"/>
      <c r="KMY10" s="185"/>
      <c r="KMZ10" s="185"/>
      <c r="KNA10" s="185"/>
      <c r="KNB10" s="185"/>
      <c r="KNC10" s="185"/>
      <c r="KND10" s="185"/>
      <c r="KNE10" s="185"/>
      <c r="KNF10" s="185"/>
      <c r="KNG10" s="185"/>
      <c r="KNH10" s="185"/>
      <c r="KNI10" s="185"/>
      <c r="KNJ10" s="185"/>
      <c r="KNK10" s="185"/>
      <c r="KNL10" s="185"/>
      <c r="KNM10" s="185"/>
      <c r="KNN10" s="185"/>
      <c r="KNO10" s="185"/>
      <c r="KNP10" s="185"/>
      <c r="KNQ10" s="185"/>
      <c r="KNR10" s="185"/>
      <c r="KNS10" s="185"/>
      <c r="KNT10" s="185"/>
      <c r="KNU10" s="185"/>
      <c r="KNV10" s="185"/>
      <c r="KNW10" s="185"/>
      <c r="KNX10" s="185"/>
      <c r="KNY10" s="185"/>
      <c r="KNZ10" s="185"/>
      <c r="KOA10" s="185"/>
      <c r="KOB10" s="185"/>
      <c r="KOC10" s="185"/>
      <c r="KOD10" s="185"/>
      <c r="KOE10" s="185"/>
      <c r="KOF10" s="185"/>
      <c r="KOG10" s="185"/>
      <c r="KOH10" s="185"/>
      <c r="KOI10" s="185"/>
      <c r="KOJ10" s="185"/>
      <c r="KOK10" s="185"/>
      <c r="KOL10" s="185"/>
      <c r="KOM10" s="185"/>
      <c r="KON10" s="185"/>
      <c r="KOO10" s="185"/>
      <c r="KOP10" s="185"/>
      <c r="KOQ10" s="185"/>
      <c r="KOR10" s="185"/>
      <c r="KOS10" s="185"/>
      <c r="KOT10" s="185"/>
      <c r="KOU10" s="185"/>
      <c r="KOV10" s="185"/>
      <c r="KOW10" s="185"/>
      <c r="KOX10" s="185"/>
      <c r="KOY10" s="185"/>
      <c r="KOZ10" s="185"/>
      <c r="KPA10" s="185"/>
      <c r="KPB10" s="185"/>
      <c r="KPC10" s="185"/>
      <c r="KPD10" s="185"/>
      <c r="KPE10" s="185"/>
      <c r="KPF10" s="185"/>
      <c r="KPG10" s="185"/>
      <c r="KPH10" s="185"/>
      <c r="KPI10" s="185"/>
      <c r="KPJ10" s="185"/>
      <c r="KPK10" s="185"/>
      <c r="KPL10" s="185"/>
      <c r="KPM10" s="185"/>
      <c r="KPN10" s="185"/>
      <c r="KPO10" s="185"/>
      <c r="KPP10" s="185"/>
      <c r="KPQ10" s="185"/>
      <c r="KPR10" s="185"/>
      <c r="KPS10" s="185"/>
      <c r="KPT10" s="185"/>
      <c r="KPU10" s="185"/>
      <c r="KPV10" s="185"/>
      <c r="KPW10" s="185"/>
      <c r="KPX10" s="185"/>
      <c r="KPY10" s="185"/>
      <c r="KPZ10" s="185"/>
      <c r="KQA10" s="185"/>
      <c r="KQB10" s="185"/>
      <c r="KQC10" s="185"/>
      <c r="KQD10" s="185"/>
      <c r="KQE10" s="185"/>
      <c r="KQF10" s="185"/>
      <c r="KQG10" s="185"/>
      <c r="KQH10" s="185"/>
      <c r="KQI10" s="185"/>
      <c r="KQJ10" s="185"/>
      <c r="KQK10" s="185"/>
      <c r="KQL10" s="185"/>
      <c r="KQM10" s="185"/>
      <c r="KQN10" s="185"/>
      <c r="KQO10" s="185"/>
      <c r="KQP10" s="185"/>
      <c r="KQQ10" s="185"/>
      <c r="KQR10" s="185"/>
      <c r="KQS10" s="185"/>
      <c r="KQT10" s="185"/>
      <c r="KQU10" s="185"/>
      <c r="KQV10" s="185"/>
      <c r="KQW10" s="185"/>
      <c r="KQX10" s="185"/>
      <c r="KQY10" s="185"/>
      <c r="KQZ10" s="185"/>
      <c r="KRA10" s="185"/>
      <c r="KRB10" s="185"/>
      <c r="KRC10" s="185"/>
      <c r="KRD10" s="185"/>
      <c r="KRE10" s="185"/>
      <c r="KRF10" s="185"/>
      <c r="KRG10" s="185"/>
      <c r="KRH10" s="185"/>
      <c r="KRI10" s="185"/>
      <c r="KRJ10" s="185"/>
      <c r="KRK10" s="185"/>
      <c r="KRL10" s="185"/>
      <c r="KRM10" s="185"/>
      <c r="KRN10" s="185"/>
      <c r="KRO10" s="185"/>
      <c r="KRP10" s="185"/>
      <c r="KRQ10" s="185"/>
      <c r="KRR10" s="185"/>
      <c r="KRS10" s="185"/>
      <c r="KRT10" s="185"/>
      <c r="KRU10" s="185"/>
      <c r="KRV10" s="185"/>
      <c r="KRW10" s="185"/>
      <c r="KRX10" s="185"/>
      <c r="KRY10" s="185"/>
      <c r="KRZ10" s="185"/>
      <c r="KSA10" s="185"/>
      <c r="KSB10" s="185"/>
      <c r="KSC10" s="185"/>
      <c r="KSD10" s="185"/>
      <c r="KSE10" s="185"/>
      <c r="KSF10" s="185"/>
      <c r="KSG10" s="185"/>
      <c r="KSH10" s="185"/>
      <c r="KSI10" s="185"/>
      <c r="KSJ10" s="185"/>
      <c r="KSK10" s="185"/>
      <c r="KSL10" s="185"/>
      <c r="KSM10" s="185"/>
      <c r="KSN10" s="185"/>
      <c r="KSO10" s="185"/>
      <c r="KSP10" s="185"/>
      <c r="KSQ10" s="185"/>
      <c r="KSR10" s="185"/>
      <c r="KSS10" s="185"/>
      <c r="KST10" s="185"/>
      <c r="KSU10" s="185"/>
      <c r="KSV10" s="185"/>
      <c r="KSW10" s="185"/>
      <c r="KSX10" s="185"/>
      <c r="KSY10" s="185"/>
      <c r="KSZ10" s="185"/>
      <c r="KTA10" s="185"/>
      <c r="KTB10" s="185"/>
      <c r="KTC10" s="185"/>
      <c r="KTD10" s="185"/>
      <c r="KTE10" s="185"/>
      <c r="KTF10" s="185"/>
      <c r="KTG10" s="185"/>
      <c r="KTH10" s="185"/>
      <c r="KTI10" s="185"/>
      <c r="KTJ10" s="185"/>
      <c r="KTK10" s="185"/>
      <c r="KTL10" s="185"/>
      <c r="KTM10" s="185"/>
      <c r="KTN10" s="185"/>
      <c r="KTO10" s="185"/>
      <c r="KTP10" s="185"/>
      <c r="KTQ10" s="185"/>
      <c r="KTR10" s="185"/>
      <c r="KTS10" s="185"/>
      <c r="KTT10" s="185"/>
      <c r="KTU10" s="185"/>
      <c r="KTV10" s="185"/>
      <c r="KTW10" s="185"/>
      <c r="KTX10" s="185"/>
      <c r="KTY10" s="185"/>
      <c r="KTZ10" s="185"/>
      <c r="KUA10" s="185"/>
      <c r="KUB10" s="185"/>
      <c r="KUC10" s="185"/>
      <c r="KUD10" s="185"/>
      <c r="KUE10" s="185"/>
      <c r="KUF10" s="185"/>
      <c r="KUG10" s="185"/>
      <c r="KUH10" s="185"/>
      <c r="KUI10" s="185"/>
      <c r="KUJ10" s="185"/>
      <c r="KUK10" s="185"/>
      <c r="KUL10" s="185"/>
      <c r="KUM10" s="185"/>
      <c r="KUN10" s="185"/>
      <c r="KUO10" s="185"/>
      <c r="KUP10" s="185"/>
      <c r="KUQ10" s="185"/>
      <c r="KUR10" s="185"/>
      <c r="KUS10" s="185"/>
      <c r="KUT10" s="185"/>
      <c r="KUU10" s="185"/>
      <c r="KUV10" s="185"/>
      <c r="KUW10" s="185"/>
      <c r="KUX10" s="185"/>
      <c r="KUY10" s="185"/>
      <c r="KUZ10" s="185"/>
      <c r="KVA10" s="185"/>
      <c r="KVB10" s="185"/>
      <c r="KVC10" s="185"/>
      <c r="KVD10" s="185"/>
      <c r="KVE10" s="185"/>
      <c r="KVF10" s="185"/>
      <c r="KVG10" s="185"/>
      <c r="KVH10" s="185"/>
      <c r="KVI10" s="185"/>
      <c r="KVJ10" s="185"/>
      <c r="KVK10" s="185"/>
      <c r="KVL10" s="185"/>
      <c r="KVM10" s="185"/>
      <c r="KVN10" s="185"/>
      <c r="KVO10" s="185"/>
      <c r="KVP10" s="185"/>
      <c r="KVQ10" s="185"/>
      <c r="KVR10" s="185"/>
      <c r="KVS10" s="185"/>
      <c r="KVT10" s="185"/>
      <c r="KVU10" s="185"/>
      <c r="KVV10" s="185"/>
      <c r="KVW10" s="185"/>
      <c r="KVX10" s="185"/>
      <c r="KVY10" s="185"/>
      <c r="KVZ10" s="185"/>
      <c r="KWA10" s="185"/>
      <c r="KWB10" s="185"/>
      <c r="KWC10" s="185"/>
      <c r="KWD10" s="185"/>
      <c r="KWE10" s="185"/>
      <c r="KWF10" s="185"/>
      <c r="KWG10" s="185"/>
      <c r="KWH10" s="185"/>
      <c r="KWI10" s="185"/>
      <c r="KWJ10" s="185"/>
      <c r="KWK10" s="185"/>
      <c r="KWL10" s="185"/>
      <c r="KWM10" s="185"/>
      <c r="KWN10" s="185"/>
      <c r="KWO10" s="185"/>
      <c r="KWP10" s="185"/>
      <c r="KWQ10" s="185"/>
      <c r="KWR10" s="185"/>
      <c r="KWS10" s="185"/>
      <c r="KWT10" s="185"/>
      <c r="KWU10" s="185"/>
      <c r="KWV10" s="185"/>
      <c r="KWW10" s="185"/>
      <c r="KWX10" s="185"/>
      <c r="KWY10" s="185"/>
      <c r="KWZ10" s="185"/>
      <c r="KXA10" s="185"/>
      <c r="KXB10" s="185"/>
      <c r="KXC10" s="185"/>
      <c r="KXD10" s="185"/>
      <c r="KXE10" s="185"/>
      <c r="KXF10" s="185"/>
      <c r="KXG10" s="185"/>
      <c r="KXH10" s="185"/>
      <c r="KXI10" s="185"/>
      <c r="KXJ10" s="185"/>
      <c r="KXK10" s="185"/>
      <c r="KXL10" s="185"/>
      <c r="KXM10" s="185"/>
      <c r="KXN10" s="185"/>
      <c r="KXO10" s="185"/>
      <c r="KXP10" s="185"/>
      <c r="KXQ10" s="185"/>
      <c r="KXR10" s="185"/>
      <c r="KXS10" s="185"/>
      <c r="KXT10" s="185"/>
      <c r="KXU10" s="185"/>
      <c r="KXV10" s="185"/>
      <c r="KXW10" s="185"/>
      <c r="KXX10" s="185"/>
      <c r="KXY10" s="185"/>
      <c r="KXZ10" s="185"/>
      <c r="KYA10" s="185"/>
      <c r="KYB10" s="185"/>
      <c r="KYC10" s="185"/>
      <c r="KYD10" s="185"/>
      <c r="KYE10" s="185"/>
      <c r="KYF10" s="185"/>
      <c r="KYG10" s="185"/>
      <c r="KYH10" s="185"/>
      <c r="KYI10" s="185"/>
      <c r="KYJ10" s="185"/>
      <c r="KYK10" s="185"/>
      <c r="KYL10" s="185"/>
      <c r="KYM10" s="185"/>
      <c r="KYN10" s="185"/>
      <c r="KYO10" s="185"/>
      <c r="KYP10" s="185"/>
      <c r="KYQ10" s="185"/>
      <c r="KYR10" s="185"/>
      <c r="KYS10" s="185"/>
      <c r="KYT10" s="185"/>
      <c r="KYU10" s="185"/>
      <c r="KYV10" s="185"/>
      <c r="KYW10" s="185"/>
      <c r="KYX10" s="185"/>
      <c r="KYY10" s="185"/>
      <c r="KYZ10" s="185"/>
      <c r="KZA10" s="185"/>
      <c r="KZB10" s="185"/>
      <c r="KZC10" s="185"/>
      <c r="KZD10" s="185"/>
      <c r="KZE10" s="185"/>
      <c r="KZF10" s="185"/>
      <c r="KZG10" s="185"/>
      <c r="KZH10" s="185"/>
      <c r="KZI10" s="185"/>
      <c r="KZJ10" s="185"/>
      <c r="KZK10" s="185"/>
      <c r="KZL10" s="185"/>
      <c r="KZM10" s="185"/>
      <c r="KZN10" s="185"/>
      <c r="KZO10" s="185"/>
      <c r="KZP10" s="185"/>
      <c r="KZQ10" s="185"/>
      <c r="KZR10" s="185"/>
      <c r="KZS10" s="185"/>
      <c r="KZT10" s="185"/>
      <c r="KZU10" s="185"/>
      <c r="KZV10" s="185"/>
      <c r="KZW10" s="185"/>
      <c r="KZX10" s="185"/>
      <c r="KZY10" s="185"/>
      <c r="KZZ10" s="185"/>
      <c r="LAA10" s="185"/>
      <c r="LAB10" s="185"/>
      <c r="LAC10" s="185"/>
      <c r="LAD10" s="185"/>
      <c r="LAE10" s="185"/>
      <c r="LAF10" s="185"/>
      <c r="LAG10" s="185"/>
      <c r="LAH10" s="185"/>
      <c r="LAI10" s="185"/>
      <c r="LAJ10" s="185"/>
      <c r="LAK10" s="185"/>
      <c r="LAL10" s="185"/>
      <c r="LAM10" s="185"/>
      <c r="LAN10" s="185"/>
      <c r="LAO10" s="185"/>
      <c r="LAP10" s="185"/>
      <c r="LAQ10" s="185"/>
      <c r="LAR10" s="185"/>
      <c r="LAS10" s="185"/>
      <c r="LAT10" s="185"/>
      <c r="LAU10" s="185"/>
      <c r="LAV10" s="185"/>
      <c r="LAW10" s="185"/>
      <c r="LAX10" s="185"/>
      <c r="LAY10" s="185"/>
      <c r="LAZ10" s="185"/>
      <c r="LBA10" s="185"/>
      <c r="LBB10" s="185"/>
      <c r="LBC10" s="185"/>
      <c r="LBD10" s="185"/>
      <c r="LBE10" s="185"/>
      <c r="LBF10" s="185"/>
      <c r="LBG10" s="185"/>
      <c r="LBH10" s="185"/>
      <c r="LBI10" s="185"/>
      <c r="LBJ10" s="185"/>
      <c r="LBK10" s="185"/>
      <c r="LBL10" s="185"/>
      <c r="LBM10" s="185"/>
      <c r="LBN10" s="185"/>
      <c r="LBO10" s="185"/>
      <c r="LBP10" s="185"/>
      <c r="LBQ10" s="185"/>
      <c r="LBR10" s="185"/>
      <c r="LBS10" s="185"/>
      <c r="LBT10" s="185"/>
      <c r="LBU10" s="185"/>
      <c r="LBV10" s="185"/>
      <c r="LBW10" s="185"/>
      <c r="LBX10" s="185"/>
      <c r="LBY10" s="185"/>
      <c r="LBZ10" s="185"/>
      <c r="LCA10" s="185"/>
      <c r="LCB10" s="185"/>
      <c r="LCC10" s="185"/>
      <c r="LCD10" s="185"/>
      <c r="LCE10" s="185"/>
      <c r="LCF10" s="185"/>
      <c r="LCG10" s="185"/>
      <c r="LCH10" s="185"/>
      <c r="LCI10" s="185"/>
      <c r="LCJ10" s="185"/>
      <c r="LCK10" s="185"/>
      <c r="LCL10" s="185"/>
      <c r="LCM10" s="185"/>
      <c r="LCN10" s="185"/>
      <c r="LCO10" s="185"/>
      <c r="LCP10" s="185"/>
      <c r="LCQ10" s="185"/>
      <c r="LCR10" s="185"/>
      <c r="LCS10" s="185"/>
      <c r="LCT10" s="185"/>
      <c r="LCU10" s="185"/>
      <c r="LCV10" s="185"/>
      <c r="LCW10" s="185"/>
      <c r="LCX10" s="185"/>
      <c r="LCY10" s="185"/>
      <c r="LCZ10" s="185"/>
      <c r="LDA10" s="185"/>
      <c r="LDB10" s="185"/>
      <c r="LDC10" s="185"/>
      <c r="LDD10" s="185"/>
      <c r="LDE10" s="185"/>
      <c r="LDF10" s="185"/>
      <c r="LDG10" s="185"/>
      <c r="LDH10" s="185"/>
      <c r="LDI10" s="185"/>
      <c r="LDJ10" s="185"/>
      <c r="LDK10" s="185"/>
      <c r="LDL10" s="185"/>
      <c r="LDM10" s="185"/>
      <c r="LDN10" s="185"/>
      <c r="LDO10" s="185"/>
      <c r="LDP10" s="185"/>
      <c r="LDQ10" s="185"/>
      <c r="LDR10" s="185"/>
      <c r="LDS10" s="185"/>
      <c r="LDT10" s="185"/>
      <c r="LDU10" s="185"/>
      <c r="LDV10" s="185"/>
      <c r="LDW10" s="185"/>
      <c r="LDX10" s="185"/>
      <c r="LDY10" s="185"/>
      <c r="LDZ10" s="185"/>
      <c r="LEA10" s="185"/>
      <c r="LEB10" s="185"/>
      <c r="LEC10" s="185"/>
      <c r="LED10" s="185"/>
      <c r="LEE10" s="185"/>
      <c r="LEF10" s="185"/>
      <c r="LEG10" s="185"/>
      <c r="LEH10" s="185"/>
      <c r="LEI10" s="185"/>
      <c r="LEJ10" s="185"/>
      <c r="LEK10" s="185"/>
      <c r="LEL10" s="185"/>
      <c r="LEM10" s="185"/>
      <c r="LEN10" s="185"/>
      <c r="LEO10" s="185"/>
      <c r="LEP10" s="185"/>
      <c r="LEQ10" s="185"/>
      <c r="LER10" s="185"/>
      <c r="LES10" s="185"/>
      <c r="LET10" s="185"/>
      <c r="LEU10" s="185"/>
      <c r="LEV10" s="185"/>
      <c r="LEW10" s="185"/>
      <c r="LEX10" s="185"/>
      <c r="LEY10" s="185"/>
      <c r="LEZ10" s="185"/>
      <c r="LFA10" s="185"/>
      <c r="LFB10" s="185"/>
      <c r="LFC10" s="185"/>
      <c r="LFD10" s="185"/>
      <c r="LFE10" s="185"/>
      <c r="LFF10" s="185"/>
      <c r="LFG10" s="185"/>
      <c r="LFH10" s="185"/>
      <c r="LFI10" s="185"/>
      <c r="LFJ10" s="185"/>
      <c r="LFK10" s="185"/>
      <c r="LFL10" s="185"/>
      <c r="LFM10" s="185"/>
      <c r="LFN10" s="185"/>
      <c r="LFO10" s="185"/>
      <c r="LFP10" s="185"/>
      <c r="LFQ10" s="185"/>
      <c r="LFR10" s="185"/>
      <c r="LFS10" s="185"/>
      <c r="LFT10" s="185"/>
      <c r="LFU10" s="185"/>
      <c r="LFV10" s="185"/>
      <c r="LFW10" s="185"/>
      <c r="LFX10" s="185"/>
      <c r="LFY10" s="185"/>
      <c r="LFZ10" s="185"/>
      <c r="LGA10" s="185"/>
      <c r="LGB10" s="185"/>
      <c r="LGC10" s="185"/>
      <c r="LGD10" s="185"/>
      <c r="LGE10" s="185"/>
      <c r="LGF10" s="185"/>
      <c r="LGG10" s="185"/>
      <c r="LGH10" s="185"/>
      <c r="LGI10" s="185"/>
      <c r="LGJ10" s="185"/>
      <c r="LGK10" s="185"/>
      <c r="LGL10" s="185"/>
      <c r="LGM10" s="185"/>
      <c r="LGN10" s="185"/>
      <c r="LGO10" s="185"/>
      <c r="LGP10" s="185"/>
      <c r="LGQ10" s="185"/>
      <c r="LGR10" s="185"/>
      <c r="LGS10" s="185"/>
      <c r="LGT10" s="185"/>
      <c r="LGU10" s="185"/>
      <c r="LGV10" s="185"/>
      <c r="LGW10" s="185"/>
      <c r="LGX10" s="185"/>
      <c r="LGY10" s="185"/>
      <c r="LGZ10" s="185"/>
      <c r="LHA10" s="185"/>
      <c r="LHB10" s="185"/>
      <c r="LHC10" s="185"/>
      <c r="LHD10" s="185"/>
      <c r="LHE10" s="185"/>
      <c r="LHF10" s="185"/>
      <c r="LHG10" s="185"/>
      <c r="LHH10" s="185"/>
      <c r="LHI10" s="185"/>
      <c r="LHJ10" s="185"/>
      <c r="LHK10" s="185"/>
      <c r="LHL10" s="185"/>
      <c r="LHM10" s="185"/>
      <c r="LHN10" s="185"/>
      <c r="LHO10" s="185"/>
      <c r="LHP10" s="185"/>
      <c r="LHQ10" s="185"/>
      <c r="LHR10" s="185"/>
      <c r="LHS10" s="185"/>
      <c r="LHT10" s="185"/>
      <c r="LHU10" s="185"/>
      <c r="LHV10" s="185"/>
      <c r="LHW10" s="185"/>
      <c r="LHX10" s="185"/>
      <c r="LHY10" s="185"/>
      <c r="LHZ10" s="185"/>
      <c r="LIA10" s="185"/>
      <c r="LIB10" s="185"/>
      <c r="LIC10" s="185"/>
      <c r="LID10" s="185"/>
      <c r="LIE10" s="185"/>
      <c r="LIF10" s="185"/>
      <c r="LIG10" s="185"/>
      <c r="LIH10" s="185"/>
      <c r="LII10" s="185"/>
      <c r="LIJ10" s="185"/>
      <c r="LIK10" s="185"/>
      <c r="LIL10" s="185"/>
      <c r="LIM10" s="185"/>
      <c r="LIN10" s="185"/>
      <c r="LIO10" s="185"/>
      <c r="LIP10" s="185"/>
      <c r="LIQ10" s="185"/>
      <c r="LIR10" s="185"/>
      <c r="LIS10" s="185"/>
      <c r="LIT10" s="185"/>
      <c r="LIU10" s="185"/>
      <c r="LIV10" s="185"/>
      <c r="LIW10" s="185"/>
      <c r="LIX10" s="185"/>
      <c r="LIY10" s="185"/>
      <c r="LIZ10" s="185"/>
      <c r="LJA10" s="185"/>
      <c r="LJB10" s="185"/>
      <c r="LJC10" s="185"/>
      <c r="LJD10" s="185"/>
      <c r="LJE10" s="185"/>
      <c r="LJF10" s="185"/>
      <c r="LJG10" s="185"/>
      <c r="LJH10" s="185"/>
      <c r="LJI10" s="185"/>
      <c r="LJJ10" s="185"/>
      <c r="LJK10" s="185"/>
      <c r="LJL10" s="185"/>
      <c r="LJM10" s="185"/>
      <c r="LJN10" s="185"/>
      <c r="LJO10" s="185"/>
      <c r="LJP10" s="185"/>
      <c r="LJQ10" s="185"/>
      <c r="LJR10" s="185"/>
      <c r="LJS10" s="185"/>
      <c r="LJT10" s="185"/>
      <c r="LJU10" s="185"/>
      <c r="LJV10" s="185"/>
      <c r="LJW10" s="185"/>
      <c r="LJX10" s="185"/>
      <c r="LJY10" s="185"/>
      <c r="LJZ10" s="185"/>
      <c r="LKA10" s="185"/>
      <c r="LKB10" s="185"/>
      <c r="LKC10" s="185"/>
      <c r="LKD10" s="185"/>
      <c r="LKE10" s="185"/>
      <c r="LKF10" s="185"/>
      <c r="LKG10" s="185"/>
      <c r="LKH10" s="185"/>
      <c r="LKI10" s="185"/>
      <c r="LKJ10" s="185"/>
      <c r="LKK10" s="185"/>
      <c r="LKL10" s="185"/>
      <c r="LKM10" s="185"/>
      <c r="LKN10" s="185"/>
      <c r="LKO10" s="185"/>
      <c r="LKP10" s="185"/>
      <c r="LKQ10" s="185"/>
      <c r="LKR10" s="185"/>
      <c r="LKS10" s="185"/>
      <c r="LKT10" s="185"/>
      <c r="LKU10" s="185"/>
      <c r="LKV10" s="185"/>
      <c r="LKW10" s="185"/>
      <c r="LKX10" s="185"/>
      <c r="LKY10" s="185"/>
      <c r="LKZ10" s="185"/>
      <c r="LLA10" s="185"/>
      <c r="LLB10" s="185"/>
      <c r="LLC10" s="185"/>
      <c r="LLD10" s="185"/>
      <c r="LLE10" s="185"/>
      <c r="LLF10" s="185"/>
      <c r="LLG10" s="185"/>
      <c r="LLH10" s="185"/>
      <c r="LLI10" s="185"/>
      <c r="LLJ10" s="185"/>
      <c r="LLK10" s="185"/>
      <c r="LLL10" s="185"/>
      <c r="LLM10" s="185"/>
      <c r="LLN10" s="185"/>
      <c r="LLO10" s="185"/>
      <c r="LLP10" s="185"/>
      <c r="LLQ10" s="185"/>
      <c r="LLR10" s="185"/>
      <c r="LLS10" s="185"/>
      <c r="LLT10" s="185"/>
      <c r="LLU10" s="185"/>
      <c r="LLV10" s="185"/>
      <c r="LLW10" s="185"/>
      <c r="LLX10" s="185"/>
      <c r="LLY10" s="185"/>
      <c r="LLZ10" s="185"/>
      <c r="LMA10" s="185"/>
      <c r="LMB10" s="185"/>
      <c r="LMC10" s="185"/>
      <c r="LMD10" s="185"/>
      <c r="LME10" s="185"/>
      <c r="LMF10" s="185"/>
      <c r="LMG10" s="185"/>
      <c r="LMH10" s="185"/>
      <c r="LMI10" s="185"/>
      <c r="LMJ10" s="185"/>
      <c r="LMK10" s="185"/>
      <c r="LML10" s="185"/>
      <c r="LMM10" s="185"/>
      <c r="LMN10" s="185"/>
      <c r="LMO10" s="185"/>
      <c r="LMP10" s="185"/>
      <c r="LMQ10" s="185"/>
      <c r="LMR10" s="185"/>
      <c r="LMS10" s="185"/>
      <c r="LMT10" s="185"/>
      <c r="LMU10" s="185"/>
      <c r="LMV10" s="185"/>
      <c r="LMW10" s="185"/>
      <c r="LMX10" s="185"/>
      <c r="LMY10" s="185"/>
      <c r="LMZ10" s="185"/>
      <c r="LNA10" s="185"/>
      <c r="LNB10" s="185"/>
      <c r="LNC10" s="185"/>
      <c r="LND10" s="185"/>
      <c r="LNE10" s="185"/>
      <c r="LNF10" s="185"/>
      <c r="LNG10" s="185"/>
      <c r="LNH10" s="185"/>
      <c r="LNI10" s="185"/>
      <c r="LNJ10" s="185"/>
      <c r="LNK10" s="185"/>
      <c r="LNL10" s="185"/>
      <c r="LNM10" s="185"/>
      <c r="LNN10" s="185"/>
      <c r="LNO10" s="185"/>
      <c r="LNP10" s="185"/>
      <c r="LNQ10" s="185"/>
      <c r="LNR10" s="185"/>
      <c r="LNS10" s="185"/>
      <c r="LNT10" s="185"/>
      <c r="LNU10" s="185"/>
      <c r="LNV10" s="185"/>
      <c r="LNW10" s="185"/>
      <c r="LNX10" s="185"/>
      <c r="LNY10" s="185"/>
      <c r="LNZ10" s="185"/>
      <c r="LOA10" s="185"/>
      <c r="LOB10" s="185"/>
      <c r="LOC10" s="185"/>
      <c r="LOD10" s="185"/>
      <c r="LOE10" s="185"/>
      <c r="LOF10" s="185"/>
      <c r="LOG10" s="185"/>
      <c r="LOH10" s="185"/>
      <c r="LOI10" s="185"/>
      <c r="LOJ10" s="185"/>
      <c r="LOK10" s="185"/>
      <c r="LOL10" s="185"/>
      <c r="LOM10" s="185"/>
      <c r="LON10" s="185"/>
      <c r="LOO10" s="185"/>
      <c r="LOP10" s="185"/>
      <c r="LOQ10" s="185"/>
      <c r="LOR10" s="185"/>
      <c r="LOS10" s="185"/>
      <c r="LOT10" s="185"/>
      <c r="LOU10" s="185"/>
      <c r="LOV10" s="185"/>
      <c r="LOW10" s="185"/>
      <c r="LOX10" s="185"/>
      <c r="LOY10" s="185"/>
      <c r="LOZ10" s="185"/>
      <c r="LPA10" s="185"/>
      <c r="LPB10" s="185"/>
      <c r="LPC10" s="185"/>
      <c r="LPD10" s="185"/>
      <c r="LPE10" s="185"/>
      <c r="LPF10" s="185"/>
      <c r="LPG10" s="185"/>
      <c r="LPH10" s="185"/>
      <c r="LPI10" s="185"/>
      <c r="LPJ10" s="185"/>
      <c r="LPK10" s="185"/>
      <c r="LPL10" s="185"/>
      <c r="LPM10" s="185"/>
      <c r="LPN10" s="185"/>
      <c r="LPO10" s="185"/>
      <c r="LPP10" s="185"/>
      <c r="LPQ10" s="185"/>
      <c r="LPR10" s="185"/>
      <c r="LPS10" s="185"/>
      <c r="LPT10" s="185"/>
      <c r="LPU10" s="185"/>
      <c r="LPV10" s="185"/>
      <c r="LPW10" s="185"/>
      <c r="LPX10" s="185"/>
      <c r="LPY10" s="185"/>
      <c r="LPZ10" s="185"/>
      <c r="LQA10" s="185"/>
      <c r="LQB10" s="185"/>
      <c r="LQC10" s="185"/>
      <c r="LQD10" s="185"/>
      <c r="LQE10" s="185"/>
      <c r="LQF10" s="185"/>
      <c r="LQG10" s="185"/>
      <c r="LQH10" s="185"/>
      <c r="LQI10" s="185"/>
      <c r="LQJ10" s="185"/>
      <c r="LQK10" s="185"/>
      <c r="LQL10" s="185"/>
      <c r="LQM10" s="185"/>
      <c r="LQN10" s="185"/>
      <c r="LQO10" s="185"/>
      <c r="LQP10" s="185"/>
      <c r="LQQ10" s="185"/>
      <c r="LQR10" s="185"/>
      <c r="LQS10" s="185"/>
      <c r="LQT10" s="185"/>
      <c r="LQU10" s="185"/>
      <c r="LQV10" s="185"/>
      <c r="LQW10" s="185"/>
      <c r="LQX10" s="185"/>
      <c r="LQY10" s="185"/>
      <c r="LQZ10" s="185"/>
      <c r="LRA10" s="185"/>
      <c r="LRB10" s="185"/>
      <c r="LRC10" s="185"/>
      <c r="LRD10" s="185"/>
      <c r="LRE10" s="185"/>
      <c r="LRF10" s="185"/>
      <c r="LRG10" s="185"/>
      <c r="LRH10" s="185"/>
      <c r="LRI10" s="185"/>
      <c r="LRJ10" s="185"/>
      <c r="LRK10" s="185"/>
      <c r="LRL10" s="185"/>
      <c r="LRM10" s="185"/>
      <c r="LRN10" s="185"/>
      <c r="LRO10" s="185"/>
      <c r="LRP10" s="185"/>
      <c r="LRQ10" s="185"/>
      <c r="LRR10" s="185"/>
      <c r="LRS10" s="185"/>
      <c r="LRT10" s="185"/>
      <c r="LRU10" s="185"/>
      <c r="LRV10" s="185"/>
      <c r="LRW10" s="185"/>
      <c r="LRX10" s="185"/>
      <c r="LRY10" s="185"/>
      <c r="LRZ10" s="185"/>
      <c r="LSA10" s="185"/>
      <c r="LSB10" s="185"/>
      <c r="LSC10" s="185"/>
      <c r="LSD10" s="185"/>
      <c r="LSE10" s="185"/>
      <c r="LSF10" s="185"/>
      <c r="LSG10" s="185"/>
      <c r="LSH10" s="185"/>
      <c r="LSI10" s="185"/>
      <c r="LSJ10" s="185"/>
      <c r="LSK10" s="185"/>
      <c r="LSL10" s="185"/>
      <c r="LSM10" s="185"/>
      <c r="LSN10" s="185"/>
      <c r="LSO10" s="185"/>
      <c r="LSP10" s="185"/>
      <c r="LSQ10" s="185"/>
      <c r="LSR10" s="185"/>
      <c r="LSS10" s="185"/>
      <c r="LST10" s="185"/>
      <c r="LSU10" s="185"/>
      <c r="LSV10" s="185"/>
      <c r="LSW10" s="185"/>
      <c r="LSX10" s="185"/>
      <c r="LSY10" s="185"/>
      <c r="LSZ10" s="185"/>
      <c r="LTA10" s="185"/>
      <c r="LTB10" s="185"/>
      <c r="LTC10" s="185"/>
      <c r="LTD10" s="185"/>
      <c r="LTE10" s="185"/>
      <c r="LTF10" s="185"/>
      <c r="LTG10" s="185"/>
      <c r="LTH10" s="185"/>
      <c r="LTI10" s="185"/>
      <c r="LTJ10" s="185"/>
      <c r="LTK10" s="185"/>
      <c r="LTL10" s="185"/>
      <c r="LTM10" s="185"/>
      <c r="LTN10" s="185"/>
      <c r="LTO10" s="185"/>
      <c r="LTP10" s="185"/>
      <c r="LTQ10" s="185"/>
      <c r="LTR10" s="185"/>
      <c r="LTS10" s="185"/>
      <c r="LTT10" s="185"/>
      <c r="LTU10" s="185"/>
      <c r="LTV10" s="185"/>
      <c r="LTW10" s="185"/>
      <c r="LTX10" s="185"/>
      <c r="LTY10" s="185"/>
      <c r="LTZ10" s="185"/>
      <c r="LUA10" s="185"/>
      <c r="LUB10" s="185"/>
      <c r="LUC10" s="185"/>
      <c r="LUD10" s="185"/>
      <c r="LUE10" s="185"/>
      <c r="LUF10" s="185"/>
      <c r="LUG10" s="185"/>
      <c r="LUH10" s="185"/>
      <c r="LUI10" s="185"/>
      <c r="LUJ10" s="185"/>
      <c r="LUK10" s="185"/>
      <c r="LUL10" s="185"/>
      <c r="LUM10" s="185"/>
      <c r="LUN10" s="185"/>
      <c r="LUO10" s="185"/>
      <c r="LUP10" s="185"/>
      <c r="LUQ10" s="185"/>
      <c r="LUR10" s="185"/>
      <c r="LUS10" s="185"/>
      <c r="LUT10" s="185"/>
      <c r="LUU10" s="185"/>
      <c r="LUV10" s="185"/>
      <c r="LUW10" s="185"/>
      <c r="LUX10" s="185"/>
      <c r="LUY10" s="185"/>
      <c r="LUZ10" s="185"/>
      <c r="LVA10" s="185"/>
      <c r="LVB10" s="185"/>
      <c r="LVC10" s="185"/>
      <c r="LVD10" s="185"/>
      <c r="LVE10" s="185"/>
      <c r="LVF10" s="185"/>
      <c r="LVG10" s="185"/>
      <c r="LVH10" s="185"/>
      <c r="LVI10" s="185"/>
      <c r="LVJ10" s="185"/>
      <c r="LVK10" s="185"/>
      <c r="LVL10" s="185"/>
      <c r="LVM10" s="185"/>
      <c r="LVN10" s="185"/>
      <c r="LVO10" s="185"/>
      <c r="LVP10" s="185"/>
      <c r="LVQ10" s="185"/>
      <c r="LVR10" s="185"/>
      <c r="LVS10" s="185"/>
      <c r="LVT10" s="185"/>
      <c r="LVU10" s="185"/>
      <c r="LVV10" s="185"/>
      <c r="LVW10" s="185"/>
      <c r="LVX10" s="185"/>
      <c r="LVY10" s="185"/>
      <c r="LVZ10" s="185"/>
      <c r="LWA10" s="185"/>
      <c r="LWB10" s="185"/>
      <c r="LWC10" s="185"/>
      <c r="LWD10" s="185"/>
      <c r="LWE10" s="185"/>
      <c r="LWF10" s="185"/>
      <c r="LWG10" s="185"/>
      <c r="LWH10" s="185"/>
      <c r="LWI10" s="185"/>
      <c r="LWJ10" s="185"/>
      <c r="LWK10" s="185"/>
      <c r="LWL10" s="185"/>
      <c r="LWM10" s="185"/>
      <c r="LWN10" s="185"/>
      <c r="LWO10" s="185"/>
      <c r="LWP10" s="185"/>
      <c r="LWQ10" s="185"/>
      <c r="LWR10" s="185"/>
      <c r="LWS10" s="185"/>
      <c r="LWT10" s="185"/>
      <c r="LWU10" s="185"/>
      <c r="LWV10" s="185"/>
      <c r="LWW10" s="185"/>
      <c r="LWX10" s="185"/>
      <c r="LWY10" s="185"/>
      <c r="LWZ10" s="185"/>
      <c r="LXA10" s="185"/>
      <c r="LXB10" s="185"/>
      <c r="LXC10" s="185"/>
      <c r="LXD10" s="185"/>
      <c r="LXE10" s="185"/>
      <c r="LXF10" s="185"/>
      <c r="LXG10" s="185"/>
      <c r="LXH10" s="185"/>
      <c r="LXI10" s="185"/>
      <c r="LXJ10" s="185"/>
      <c r="LXK10" s="185"/>
      <c r="LXL10" s="185"/>
      <c r="LXM10" s="185"/>
      <c r="LXN10" s="185"/>
      <c r="LXO10" s="185"/>
      <c r="LXP10" s="185"/>
      <c r="LXQ10" s="185"/>
      <c r="LXR10" s="185"/>
      <c r="LXS10" s="185"/>
      <c r="LXT10" s="185"/>
      <c r="LXU10" s="185"/>
      <c r="LXV10" s="185"/>
      <c r="LXW10" s="185"/>
      <c r="LXX10" s="185"/>
      <c r="LXY10" s="185"/>
      <c r="LXZ10" s="185"/>
      <c r="LYA10" s="185"/>
      <c r="LYB10" s="185"/>
      <c r="LYC10" s="185"/>
      <c r="LYD10" s="185"/>
      <c r="LYE10" s="185"/>
      <c r="LYF10" s="185"/>
      <c r="LYG10" s="185"/>
      <c r="LYH10" s="185"/>
      <c r="LYI10" s="185"/>
      <c r="LYJ10" s="185"/>
      <c r="LYK10" s="185"/>
      <c r="LYL10" s="185"/>
      <c r="LYM10" s="185"/>
      <c r="LYN10" s="185"/>
      <c r="LYO10" s="185"/>
      <c r="LYP10" s="185"/>
      <c r="LYQ10" s="185"/>
      <c r="LYR10" s="185"/>
      <c r="LYS10" s="185"/>
      <c r="LYT10" s="185"/>
      <c r="LYU10" s="185"/>
      <c r="LYV10" s="185"/>
      <c r="LYW10" s="185"/>
      <c r="LYX10" s="185"/>
      <c r="LYY10" s="185"/>
      <c r="LYZ10" s="185"/>
      <c r="LZA10" s="185"/>
      <c r="LZB10" s="185"/>
      <c r="LZC10" s="185"/>
      <c r="LZD10" s="185"/>
      <c r="LZE10" s="185"/>
      <c r="LZF10" s="185"/>
      <c r="LZG10" s="185"/>
      <c r="LZH10" s="185"/>
      <c r="LZI10" s="185"/>
      <c r="LZJ10" s="185"/>
      <c r="LZK10" s="185"/>
      <c r="LZL10" s="185"/>
      <c r="LZM10" s="185"/>
      <c r="LZN10" s="185"/>
      <c r="LZO10" s="185"/>
      <c r="LZP10" s="185"/>
      <c r="LZQ10" s="185"/>
      <c r="LZR10" s="185"/>
      <c r="LZS10" s="185"/>
      <c r="LZT10" s="185"/>
      <c r="LZU10" s="185"/>
      <c r="LZV10" s="185"/>
      <c r="LZW10" s="185"/>
      <c r="LZX10" s="185"/>
      <c r="LZY10" s="185"/>
      <c r="LZZ10" s="185"/>
      <c r="MAA10" s="185"/>
      <c r="MAB10" s="185"/>
      <c r="MAC10" s="185"/>
      <c r="MAD10" s="185"/>
      <c r="MAE10" s="185"/>
      <c r="MAF10" s="185"/>
      <c r="MAG10" s="185"/>
      <c r="MAH10" s="185"/>
      <c r="MAI10" s="185"/>
      <c r="MAJ10" s="185"/>
      <c r="MAK10" s="185"/>
      <c r="MAL10" s="185"/>
      <c r="MAM10" s="185"/>
      <c r="MAN10" s="185"/>
      <c r="MAO10" s="185"/>
      <c r="MAP10" s="185"/>
      <c r="MAQ10" s="185"/>
      <c r="MAR10" s="185"/>
      <c r="MAS10" s="185"/>
      <c r="MAT10" s="185"/>
      <c r="MAU10" s="185"/>
      <c r="MAV10" s="185"/>
      <c r="MAW10" s="185"/>
      <c r="MAX10" s="185"/>
      <c r="MAY10" s="185"/>
      <c r="MAZ10" s="185"/>
      <c r="MBA10" s="185"/>
      <c r="MBB10" s="185"/>
      <c r="MBC10" s="185"/>
      <c r="MBD10" s="185"/>
      <c r="MBE10" s="185"/>
      <c r="MBF10" s="185"/>
      <c r="MBG10" s="185"/>
      <c r="MBH10" s="185"/>
      <c r="MBI10" s="185"/>
      <c r="MBJ10" s="185"/>
      <c r="MBK10" s="185"/>
      <c r="MBL10" s="185"/>
      <c r="MBM10" s="185"/>
      <c r="MBN10" s="185"/>
      <c r="MBO10" s="185"/>
      <c r="MBP10" s="185"/>
      <c r="MBQ10" s="185"/>
      <c r="MBR10" s="185"/>
      <c r="MBS10" s="185"/>
      <c r="MBT10" s="185"/>
      <c r="MBU10" s="185"/>
      <c r="MBV10" s="185"/>
      <c r="MBW10" s="185"/>
      <c r="MBX10" s="185"/>
      <c r="MBY10" s="185"/>
      <c r="MBZ10" s="185"/>
      <c r="MCA10" s="185"/>
      <c r="MCB10" s="185"/>
      <c r="MCC10" s="185"/>
      <c r="MCD10" s="185"/>
      <c r="MCE10" s="185"/>
      <c r="MCF10" s="185"/>
      <c r="MCG10" s="185"/>
      <c r="MCH10" s="185"/>
      <c r="MCI10" s="185"/>
      <c r="MCJ10" s="185"/>
      <c r="MCK10" s="185"/>
      <c r="MCL10" s="185"/>
      <c r="MCM10" s="185"/>
      <c r="MCN10" s="185"/>
      <c r="MCO10" s="185"/>
      <c r="MCP10" s="185"/>
      <c r="MCQ10" s="185"/>
      <c r="MCR10" s="185"/>
      <c r="MCS10" s="185"/>
      <c r="MCT10" s="185"/>
      <c r="MCU10" s="185"/>
      <c r="MCV10" s="185"/>
      <c r="MCW10" s="185"/>
      <c r="MCX10" s="185"/>
      <c r="MCY10" s="185"/>
      <c r="MCZ10" s="185"/>
      <c r="MDA10" s="185"/>
      <c r="MDB10" s="185"/>
      <c r="MDC10" s="185"/>
      <c r="MDD10" s="185"/>
      <c r="MDE10" s="185"/>
      <c r="MDF10" s="185"/>
      <c r="MDG10" s="185"/>
      <c r="MDH10" s="185"/>
      <c r="MDI10" s="185"/>
      <c r="MDJ10" s="185"/>
      <c r="MDK10" s="185"/>
      <c r="MDL10" s="185"/>
      <c r="MDM10" s="185"/>
      <c r="MDN10" s="185"/>
      <c r="MDO10" s="185"/>
      <c r="MDP10" s="185"/>
      <c r="MDQ10" s="185"/>
      <c r="MDR10" s="185"/>
      <c r="MDS10" s="185"/>
      <c r="MDT10" s="185"/>
      <c r="MDU10" s="185"/>
      <c r="MDV10" s="185"/>
      <c r="MDW10" s="185"/>
      <c r="MDX10" s="185"/>
      <c r="MDY10" s="185"/>
      <c r="MDZ10" s="185"/>
      <c r="MEA10" s="185"/>
      <c r="MEB10" s="185"/>
      <c r="MEC10" s="185"/>
      <c r="MED10" s="185"/>
      <c r="MEE10" s="185"/>
      <c r="MEF10" s="185"/>
      <c r="MEG10" s="185"/>
      <c r="MEH10" s="185"/>
      <c r="MEI10" s="185"/>
      <c r="MEJ10" s="185"/>
      <c r="MEK10" s="185"/>
      <c r="MEL10" s="185"/>
      <c r="MEM10" s="185"/>
      <c r="MEN10" s="185"/>
      <c r="MEO10" s="185"/>
      <c r="MEP10" s="185"/>
      <c r="MEQ10" s="185"/>
      <c r="MER10" s="185"/>
      <c r="MES10" s="185"/>
      <c r="MET10" s="185"/>
      <c r="MEU10" s="185"/>
      <c r="MEV10" s="185"/>
      <c r="MEW10" s="185"/>
      <c r="MEX10" s="185"/>
      <c r="MEY10" s="185"/>
      <c r="MEZ10" s="185"/>
      <c r="MFA10" s="185"/>
      <c r="MFB10" s="185"/>
      <c r="MFC10" s="185"/>
      <c r="MFD10" s="185"/>
      <c r="MFE10" s="185"/>
      <c r="MFF10" s="185"/>
      <c r="MFG10" s="185"/>
      <c r="MFH10" s="185"/>
      <c r="MFI10" s="185"/>
      <c r="MFJ10" s="185"/>
      <c r="MFK10" s="185"/>
      <c r="MFL10" s="185"/>
      <c r="MFM10" s="185"/>
      <c r="MFN10" s="185"/>
      <c r="MFO10" s="185"/>
      <c r="MFP10" s="185"/>
      <c r="MFQ10" s="185"/>
      <c r="MFR10" s="185"/>
      <c r="MFS10" s="185"/>
      <c r="MFT10" s="185"/>
      <c r="MFU10" s="185"/>
      <c r="MFV10" s="185"/>
      <c r="MFW10" s="185"/>
      <c r="MFX10" s="185"/>
      <c r="MFY10" s="185"/>
      <c r="MFZ10" s="185"/>
      <c r="MGA10" s="185"/>
      <c r="MGB10" s="185"/>
      <c r="MGC10" s="185"/>
      <c r="MGD10" s="185"/>
      <c r="MGE10" s="185"/>
      <c r="MGF10" s="185"/>
      <c r="MGG10" s="185"/>
      <c r="MGH10" s="185"/>
      <c r="MGI10" s="185"/>
      <c r="MGJ10" s="185"/>
      <c r="MGK10" s="185"/>
      <c r="MGL10" s="185"/>
      <c r="MGM10" s="185"/>
      <c r="MGN10" s="185"/>
      <c r="MGO10" s="185"/>
      <c r="MGP10" s="185"/>
      <c r="MGQ10" s="185"/>
      <c r="MGR10" s="185"/>
      <c r="MGS10" s="185"/>
      <c r="MGT10" s="185"/>
      <c r="MGU10" s="185"/>
      <c r="MGV10" s="185"/>
      <c r="MGW10" s="185"/>
      <c r="MGX10" s="185"/>
      <c r="MGY10" s="185"/>
      <c r="MGZ10" s="185"/>
      <c r="MHA10" s="185"/>
      <c r="MHB10" s="185"/>
      <c r="MHC10" s="185"/>
      <c r="MHD10" s="185"/>
      <c r="MHE10" s="185"/>
      <c r="MHF10" s="185"/>
      <c r="MHG10" s="185"/>
      <c r="MHH10" s="185"/>
      <c r="MHI10" s="185"/>
      <c r="MHJ10" s="185"/>
      <c r="MHK10" s="185"/>
      <c r="MHL10" s="185"/>
      <c r="MHM10" s="185"/>
      <c r="MHN10" s="185"/>
      <c r="MHO10" s="185"/>
      <c r="MHP10" s="185"/>
      <c r="MHQ10" s="185"/>
      <c r="MHR10" s="185"/>
      <c r="MHS10" s="185"/>
      <c r="MHT10" s="185"/>
      <c r="MHU10" s="185"/>
      <c r="MHV10" s="185"/>
      <c r="MHW10" s="185"/>
      <c r="MHX10" s="185"/>
      <c r="MHY10" s="185"/>
      <c r="MHZ10" s="185"/>
      <c r="MIA10" s="185"/>
      <c r="MIB10" s="185"/>
      <c r="MIC10" s="185"/>
      <c r="MID10" s="185"/>
      <c r="MIE10" s="185"/>
      <c r="MIF10" s="185"/>
      <c r="MIG10" s="185"/>
      <c r="MIH10" s="185"/>
      <c r="MII10" s="185"/>
      <c r="MIJ10" s="185"/>
      <c r="MIK10" s="185"/>
      <c r="MIL10" s="185"/>
      <c r="MIM10" s="185"/>
      <c r="MIN10" s="185"/>
      <c r="MIO10" s="185"/>
      <c r="MIP10" s="185"/>
      <c r="MIQ10" s="185"/>
      <c r="MIR10" s="185"/>
      <c r="MIS10" s="185"/>
      <c r="MIT10" s="185"/>
      <c r="MIU10" s="185"/>
      <c r="MIV10" s="185"/>
      <c r="MIW10" s="185"/>
      <c r="MIX10" s="185"/>
      <c r="MIY10" s="185"/>
      <c r="MIZ10" s="185"/>
      <c r="MJA10" s="185"/>
      <c r="MJB10" s="185"/>
      <c r="MJC10" s="185"/>
      <c r="MJD10" s="185"/>
      <c r="MJE10" s="185"/>
      <c r="MJF10" s="185"/>
      <c r="MJG10" s="185"/>
      <c r="MJH10" s="185"/>
      <c r="MJI10" s="185"/>
      <c r="MJJ10" s="185"/>
      <c r="MJK10" s="185"/>
      <c r="MJL10" s="185"/>
      <c r="MJM10" s="185"/>
      <c r="MJN10" s="185"/>
      <c r="MJO10" s="185"/>
      <c r="MJP10" s="185"/>
      <c r="MJQ10" s="185"/>
      <c r="MJR10" s="185"/>
      <c r="MJS10" s="185"/>
      <c r="MJT10" s="185"/>
      <c r="MJU10" s="185"/>
      <c r="MJV10" s="185"/>
      <c r="MJW10" s="185"/>
      <c r="MJX10" s="185"/>
      <c r="MJY10" s="185"/>
      <c r="MJZ10" s="185"/>
      <c r="MKA10" s="185"/>
      <c r="MKB10" s="185"/>
      <c r="MKC10" s="185"/>
      <c r="MKD10" s="185"/>
      <c r="MKE10" s="185"/>
      <c r="MKF10" s="185"/>
      <c r="MKG10" s="185"/>
      <c r="MKH10" s="185"/>
      <c r="MKI10" s="185"/>
      <c r="MKJ10" s="185"/>
      <c r="MKK10" s="185"/>
      <c r="MKL10" s="185"/>
      <c r="MKM10" s="185"/>
      <c r="MKN10" s="185"/>
      <c r="MKO10" s="185"/>
      <c r="MKP10" s="185"/>
      <c r="MKQ10" s="185"/>
      <c r="MKR10" s="185"/>
      <c r="MKS10" s="185"/>
      <c r="MKT10" s="185"/>
      <c r="MKU10" s="185"/>
      <c r="MKV10" s="185"/>
      <c r="MKW10" s="185"/>
      <c r="MKX10" s="185"/>
      <c r="MKY10" s="185"/>
      <c r="MKZ10" s="185"/>
      <c r="MLA10" s="185"/>
      <c r="MLB10" s="185"/>
      <c r="MLC10" s="185"/>
      <c r="MLD10" s="185"/>
      <c r="MLE10" s="185"/>
      <c r="MLF10" s="185"/>
      <c r="MLG10" s="185"/>
      <c r="MLH10" s="185"/>
      <c r="MLI10" s="185"/>
      <c r="MLJ10" s="185"/>
      <c r="MLK10" s="185"/>
      <c r="MLL10" s="185"/>
      <c r="MLM10" s="185"/>
      <c r="MLN10" s="185"/>
      <c r="MLO10" s="185"/>
      <c r="MLP10" s="185"/>
      <c r="MLQ10" s="185"/>
      <c r="MLR10" s="185"/>
      <c r="MLS10" s="185"/>
      <c r="MLT10" s="185"/>
      <c r="MLU10" s="185"/>
      <c r="MLV10" s="185"/>
      <c r="MLW10" s="185"/>
      <c r="MLX10" s="185"/>
      <c r="MLY10" s="185"/>
      <c r="MLZ10" s="185"/>
      <c r="MMA10" s="185"/>
      <c r="MMB10" s="185"/>
      <c r="MMC10" s="185"/>
      <c r="MMD10" s="185"/>
      <c r="MME10" s="185"/>
      <c r="MMF10" s="185"/>
      <c r="MMG10" s="185"/>
      <c r="MMH10" s="185"/>
      <c r="MMI10" s="185"/>
      <c r="MMJ10" s="185"/>
      <c r="MMK10" s="185"/>
      <c r="MML10" s="185"/>
      <c r="MMM10" s="185"/>
      <c r="MMN10" s="185"/>
      <c r="MMO10" s="185"/>
      <c r="MMP10" s="185"/>
      <c r="MMQ10" s="185"/>
      <c r="MMR10" s="185"/>
      <c r="MMS10" s="185"/>
      <c r="MMT10" s="185"/>
      <c r="MMU10" s="185"/>
      <c r="MMV10" s="185"/>
      <c r="MMW10" s="185"/>
      <c r="MMX10" s="185"/>
      <c r="MMY10" s="185"/>
      <c r="MMZ10" s="185"/>
      <c r="MNA10" s="185"/>
      <c r="MNB10" s="185"/>
      <c r="MNC10" s="185"/>
      <c r="MND10" s="185"/>
      <c r="MNE10" s="185"/>
      <c r="MNF10" s="185"/>
      <c r="MNG10" s="185"/>
      <c r="MNH10" s="185"/>
      <c r="MNI10" s="185"/>
      <c r="MNJ10" s="185"/>
      <c r="MNK10" s="185"/>
      <c r="MNL10" s="185"/>
      <c r="MNM10" s="185"/>
      <c r="MNN10" s="185"/>
      <c r="MNO10" s="185"/>
      <c r="MNP10" s="185"/>
      <c r="MNQ10" s="185"/>
      <c r="MNR10" s="185"/>
      <c r="MNS10" s="185"/>
      <c r="MNT10" s="185"/>
      <c r="MNU10" s="185"/>
      <c r="MNV10" s="185"/>
      <c r="MNW10" s="185"/>
      <c r="MNX10" s="185"/>
      <c r="MNY10" s="185"/>
      <c r="MNZ10" s="185"/>
      <c r="MOA10" s="185"/>
      <c r="MOB10" s="185"/>
      <c r="MOC10" s="185"/>
      <c r="MOD10" s="185"/>
      <c r="MOE10" s="185"/>
      <c r="MOF10" s="185"/>
      <c r="MOG10" s="185"/>
      <c r="MOH10" s="185"/>
      <c r="MOI10" s="185"/>
      <c r="MOJ10" s="185"/>
      <c r="MOK10" s="185"/>
      <c r="MOL10" s="185"/>
      <c r="MOM10" s="185"/>
      <c r="MON10" s="185"/>
      <c r="MOO10" s="185"/>
      <c r="MOP10" s="185"/>
      <c r="MOQ10" s="185"/>
      <c r="MOR10" s="185"/>
      <c r="MOS10" s="185"/>
      <c r="MOT10" s="185"/>
      <c r="MOU10" s="185"/>
      <c r="MOV10" s="185"/>
      <c r="MOW10" s="185"/>
      <c r="MOX10" s="185"/>
      <c r="MOY10" s="185"/>
      <c r="MOZ10" s="185"/>
      <c r="MPA10" s="185"/>
      <c r="MPB10" s="185"/>
      <c r="MPC10" s="185"/>
      <c r="MPD10" s="185"/>
      <c r="MPE10" s="185"/>
      <c r="MPF10" s="185"/>
      <c r="MPG10" s="185"/>
      <c r="MPH10" s="185"/>
      <c r="MPI10" s="185"/>
      <c r="MPJ10" s="185"/>
      <c r="MPK10" s="185"/>
      <c r="MPL10" s="185"/>
      <c r="MPM10" s="185"/>
      <c r="MPN10" s="185"/>
      <c r="MPO10" s="185"/>
      <c r="MPP10" s="185"/>
      <c r="MPQ10" s="185"/>
      <c r="MPR10" s="185"/>
      <c r="MPS10" s="185"/>
      <c r="MPT10" s="185"/>
      <c r="MPU10" s="185"/>
      <c r="MPV10" s="185"/>
      <c r="MPW10" s="185"/>
      <c r="MPX10" s="185"/>
      <c r="MPY10" s="185"/>
      <c r="MPZ10" s="185"/>
      <c r="MQA10" s="185"/>
      <c r="MQB10" s="185"/>
      <c r="MQC10" s="185"/>
      <c r="MQD10" s="185"/>
      <c r="MQE10" s="185"/>
      <c r="MQF10" s="185"/>
      <c r="MQG10" s="185"/>
      <c r="MQH10" s="185"/>
      <c r="MQI10" s="185"/>
      <c r="MQJ10" s="185"/>
      <c r="MQK10" s="185"/>
      <c r="MQL10" s="185"/>
      <c r="MQM10" s="185"/>
      <c r="MQN10" s="185"/>
      <c r="MQO10" s="185"/>
      <c r="MQP10" s="185"/>
      <c r="MQQ10" s="185"/>
      <c r="MQR10" s="185"/>
      <c r="MQS10" s="185"/>
      <c r="MQT10" s="185"/>
      <c r="MQU10" s="185"/>
      <c r="MQV10" s="185"/>
      <c r="MQW10" s="185"/>
      <c r="MQX10" s="185"/>
      <c r="MQY10" s="185"/>
      <c r="MQZ10" s="185"/>
      <c r="MRA10" s="185"/>
      <c r="MRB10" s="185"/>
      <c r="MRC10" s="185"/>
      <c r="MRD10" s="185"/>
      <c r="MRE10" s="185"/>
      <c r="MRF10" s="185"/>
      <c r="MRG10" s="185"/>
      <c r="MRH10" s="185"/>
      <c r="MRI10" s="185"/>
      <c r="MRJ10" s="185"/>
      <c r="MRK10" s="185"/>
      <c r="MRL10" s="185"/>
      <c r="MRM10" s="185"/>
      <c r="MRN10" s="185"/>
      <c r="MRO10" s="185"/>
      <c r="MRP10" s="185"/>
      <c r="MRQ10" s="185"/>
      <c r="MRR10" s="185"/>
      <c r="MRS10" s="185"/>
      <c r="MRT10" s="185"/>
      <c r="MRU10" s="185"/>
      <c r="MRV10" s="185"/>
      <c r="MRW10" s="185"/>
      <c r="MRX10" s="185"/>
      <c r="MRY10" s="185"/>
      <c r="MRZ10" s="185"/>
      <c r="MSA10" s="185"/>
      <c r="MSB10" s="185"/>
      <c r="MSC10" s="185"/>
      <c r="MSD10" s="185"/>
      <c r="MSE10" s="185"/>
      <c r="MSF10" s="185"/>
      <c r="MSG10" s="185"/>
      <c r="MSH10" s="185"/>
      <c r="MSI10" s="185"/>
      <c r="MSJ10" s="185"/>
      <c r="MSK10" s="185"/>
      <c r="MSL10" s="185"/>
      <c r="MSM10" s="185"/>
      <c r="MSN10" s="185"/>
      <c r="MSO10" s="185"/>
      <c r="MSP10" s="185"/>
      <c r="MSQ10" s="185"/>
      <c r="MSR10" s="185"/>
      <c r="MSS10" s="185"/>
      <c r="MST10" s="185"/>
      <c r="MSU10" s="185"/>
      <c r="MSV10" s="185"/>
      <c r="MSW10" s="185"/>
      <c r="MSX10" s="185"/>
      <c r="MSY10" s="185"/>
      <c r="MSZ10" s="185"/>
      <c r="MTA10" s="185"/>
      <c r="MTB10" s="185"/>
      <c r="MTC10" s="185"/>
      <c r="MTD10" s="185"/>
      <c r="MTE10" s="185"/>
      <c r="MTF10" s="185"/>
      <c r="MTG10" s="185"/>
      <c r="MTH10" s="185"/>
      <c r="MTI10" s="185"/>
      <c r="MTJ10" s="185"/>
      <c r="MTK10" s="185"/>
      <c r="MTL10" s="185"/>
      <c r="MTM10" s="185"/>
      <c r="MTN10" s="185"/>
      <c r="MTO10" s="185"/>
      <c r="MTP10" s="185"/>
      <c r="MTQ10" s="185"/>
      <c r="MTR10" s="185"/>
      <c r="MTS10" s="185"/>
      <c r="MTT10" s="185"/>
      <c r="MTU10" s="185"/>
      <c r="MTV10" s="185"/>
      <c r="MTW10" s="185"/>
      <c r="MTX10" s="185"/>
      <c r="MTY10" s="185"/>
      <c r="MTZ10" s="185"/>
      <c r="MUA10" s="185"/>
      <c r="MUB10" s="185"/>
      <c r="MUC10" s="185"/>
      <c r="MUD10" s="185"/>
      <c r="MUE10" s="185"/>
      <c r="MUF10" s="185"/>
      <c r="MUG10" s="185"/>
      <c r="MUH10" s="185"/>
      <c r="MUI10" s="185"/>
      <c r="MUJ10" s="185"/>
      <c r="MUK10" s="185"/>
      <c r="MUL10" s="185"/>
      <c r="MUM10" s="185"/>
      <c r="MUN10" s="185"/>
      <c r="MUO10" s="185"/>
      <c r="MUP10" s="185"/>
      <c r="MUQ10" s="185"/>
      <c r="MUR10" s="185"/>
      <c r="MUS10" s="185"/>
      <c r="MUT10" s="185"/>
      <c r="MUU10" s="185"/>
      <c r="MUV10" s="185"/>
      <c r="MUW10" s="185"/>
      <c r="MUX10" s="185"/>
      <c r="MUY10" s="185"/>
      <c r="MUZ10" s="185"/>
      <c r="MVA10" s="185"/>
      <c r="MVB10" s="185"/>
      <c r="MVC10" s="185"/>
      <c r="MVD10" s="185"/>
      <c r="MVE10" s="185"/>
      <c r="MVF10" s="185"/>
      <c r="MVG10" s="185"/>
      <c r="MVH10" s="185"/>
      <c r="MVI10" s="185"/>
      <c r="MVJ10" s="185"/>
      <c r="MVK10" s="185"/>
      <c r="MVL10" s="185"/>
      <c r="MVM10" s="185"/>
      <c r="MVN10" s="185"/>
      <c r="MVO10" s="185"/>
      <c r="MVP10" s="185"/>
      <c r="MVQ10" s="185"/>
      <c r="MVR10" s="185"/>
      <c r="MVS10" s="185"/>
      <c r="MVT10" s="185"/>
      <c r="MVU10" s="185"/>
      <c r="MVV10" s="185"/>
      <c r="MVW10" s="185"/>
      <c r="MVX10" s="185"/>
      <c r="MVY10" s="185"/>
      <c r="MVZ10" s="185"/>
      <c r="MWA10" s="185"/>
      <c r="MWB10" s="185"/>
      <c r="MWC10" s="185"/>
      <c r="MWD10" s="185"/>
      <c r="MWE10" s="185"/>
      <c r="MWF10" s="185"/>
      <c r="MWG10" s="185"/>
      <c r="MWH10" s="185"/>
      <c r="MWI10" s="185"/>
      <c r="MWJ10" s="185"/>
      <c r="MWK10" s="185"/>
      <c r="MWL10" s="185"/>
      <c r="MWM10" s="185"/>
      <c r="MWN10" s="185"/>
      <c r="MWO10" s="185"/>
      <c r="MWP10" s="185"/>
      <c r="MWQ10" s="185"/>
      <c r="MWR10" s="185"/>
      <c r="MWS10" s="185"/>
      <c r="MWT10" s="185"/>
      <c r="MWU10" s="185"/>
      <c r="MWV10" s="185"/>
      <c r="MWW10" s="185"/>
      <c r="MWX10" s="185"/>
      <c r="MWY10" s="185"/>
      <c r="MWZ10" s="185"/>
      <c r="MXA10" s="185"/>
      <c r="MXB10" s="185"/>
      <c r="MXC10" s="185"/>
      <c r="MXD10" s="185"/>
      <c r="MXE10" s="185"/>
      <c r="MXF10" s="185"/>
      <c r="MXG10" s="185"/>
      <c r="MXH10" s="185"/>
      <c r="MXI10" s="185"/>
      <c r="MXJ10" s="185"/>
      <c r="MXK10" s="185"/>
      <c r="MXL10" s="185"/>
      <c r="MXM10" s="185"/>
      <c r="MXN10" s="185"/>
      <c r="MXO10" s="185"/>
      <c r="MXP10" s="185"/>
      <c r="MXQ10" s="185"/>
      <c r="MXR10" s="185"/>
      <c r="MXS10" s="185"/>
      <c r="MXT10" s="185"/>
      <c r="MXU10" s="185"/>
      <c r="MXV10" s="185"/>
      <c r="MXW10" s="185"/>
      <c r="MXX10" s="185"/>
      <c r="MXY10" s="185"/>
      <c r="MXZ10" s="185"/>
      <c r="MYA10" s="185"/>
      <c r="MYB10" s="185"/>
      <c r="MYC10" s="185"/>
      <c r="MYD10" s="185"/>
      <c r="MYE10" s="185"/>
      <c r="MYF10" s="185"/>
      <c r="MYG10" s="185"/>
      <c r="MYH10" s="185"/>
      <c r="MYI10" s="185"/>
      <c r="MYJ10" s="185"/>
      <c r="MYK10" s="185"/>
      <c r="MYL10" s="185"/>
      <c r="MYM10" s="185"/>
      <c r="MYN10" s="185"/>
      <c r="MYO10" s="185"/>
      <c r="MYP10" s="185"/>
      <c r="MYQ10" s="185"/>
      <c r="MYR10" s="185"/>
      <c r="MYS10" s="185"/>
      <c r="MYT10" s="185"/>
      <c r="MYU10" s="185"/>
      <c r="MYV10" s="185"/>
      <c r="MYW10" s="185"/>
      <c r="MYX10" s="185"/>
      <c r="MYY10" s="185"/>
      <c r="MYZ10" s="185"/>
      <c r="MZA10" s="185"/>
      <c r="MZB10" s="185"/>
      <c r="MZC10" s="185"/>
      <c r="MZD10" s="185"/>
      <c r="MZE10" s="185"/>
      <c r="MZF10" s="185"/>
      <c r="MZG10" s="185"/>
      <c r="MZH10" s="185"/>
      <c r="MZI10" s="185"/>
      <c r="MZJ10" s="185"/>
      <c r="MZK10" s="185"/>
      <c r="MZL10" s="185"/>
      <c r="MZM10" s="185"/>
      <c r="MZN10" s="185"/>
      <c r="MZO10" s="185"/>
      <c r="MZP10" s="185"/>
      <c r="MZQ10" s="185"/>
      <c r="MZR10" s="185"/>
      <c r="MZS10" s="185"/>
      <c r="MZT10" s="185"/>
      <c r="MZU10" s="185"/>
      <c r="MZV10" s="185"/>
      <c r="MZW10" s="185"/>
      <c r="MZX10" s="185"/>
      <c r="MZY10" s="185"/>
      <c r="MZZ10" s="185"/>
      <c r="NAA10" s="185"/>
      <c r="NAB10" s="185"/>
      <c r="NAC10" s="185"/>
      <c r="NAD10" s="185"/>
      <c r="NAE10" s="185"/>
      <c r="NAF10" s="185"/>
      <c r="NAG10" s="185"/>
      <c r="NAH10" s="185"/>
      <c r="NAI10" s="185"/>
      <c r="NAJ10" s="185"/>
      <c r="NAK10" s="185"/>
      <c r="NAL10" s="185"/>
      <c r="NAM10" s="185"/>
      <c r="NAN10" s="185"/>
      <c r="NAO10" s="185"/>
      <c r="NAP10" s="185"/>
      <c r="NAQ10" s="185"/>
      <c r="NAR10" s="185"/>
      <c r="NAS10" s="185"/>
      <c r="NAT10" s="185"/>
      <c r="NAU10" s="185"/>
      <c r="NAV10" s="185"/>
      <c r="NAW10" s="185"/>
      <c r="NAX10" s="185"/>
      <c r="NAY10" s="185"/>
      <c r="NAZ10" s="185"/>
      <c r="NBA10" s="185"/>
      <c r="NBB10" s="185"/>
      <c r="NBC10" s="185"/>
      <c r="NBD10" s="185"/>
      <c r="NBE10" s="185"/>
      <c r="NBF10" s="185"/>
      <c r="NBG10" s="185"/>
      <c r="NBH10" s="185"/>
      <c r="NBI10" s="185"/>
      <c r="NBJ10" s="185"/>
      <c r="NBK10" s="185"/>
      <c r="NBL10" s="185"/>
      <c r="NBM10" s="185"/>
      <c r="NBN10" s="185"/>
      <c r="NBO10" s="185"/>
      <c r="NBP10" s="185"/>
      <c r="NBQ10" s="185"/>
      <c r="NBR10" s="185"/>
      <c r="NBS10" s="185"/>
      <c r="NBT10" s="185"/>
      <c r="NBU10" s="185"/>
      <c r="NBV10" s="185"/>
      <c r="NBW10" s="185"/>
      <c r="NBX10" s="185"/>
      <c r="NBY10" s="185"/>
      <c r="NBZ10" s="185"/>
      <c r="NCA10" s="185"/>
      <c r="NCB10" s="185"/>
      <c r="NCC10" s="185"/>
      <c r="NCD10" s="185"/>
      <c r="NCE10" s="185"/>
      <c r="NCF10" s="185"/>
      <c r="NCG10" s="185"/>
      <c r="NCH10" s="185"/>
      <c r="NCI10" s="185"/>
      <c r="NCJ10" s="185"/>
      <c r="NCK10" s="185"/>
      <c r="NCL10" s="185"/>
      <c r="NCM10" s="185"/>
      <c r="NCN10" s="185"/>
      <c r="NCO10" s="185"/>
      <c r="NCP10" s="185"/>
      <c r="NCQ10" s="185"/>
      <c r="NCR10" s="185"/>
      <c r="NCS10" s="185"/>
      <c r="NCT10" s="185"/>
      <c r="NCU10" s="185"/>
      <c r="NCV10" s="185"/>
      <c r="NCW10" s="185"/>
      <c r="NCX10" s="185"/>
      <c r="NCY10" s="185"/>
      <c r="NCZ10" s="185"/>
      <c r="NDA10" s="185"/>
      <c r="NDB10" s="185"/>
      <c r="NDC10" s="185"/>
      <c r="NDD10" s="185"/>
      <c r="NDE10" s="185"/>
      <c r="NDF10" s="185"/>
      <c r="NDG10" s="185"/>
      <c r="NDH10" s="185"/>
      <c r="NDI10" s="185"/>
      <c r="NDJ10" s="185"/>
      <c r="NDK10" s="185"/>
      <c r="NDL10" s="185"/>
      <c r="NDM10" s="185"/>
      <c r="NDN10" s="185"/>
      <c r="NDO10" s="185"/>
      <c r="NDP10" s="185"/>
      <c r="NDQ10" s="185"/>
      <c r="NDR10" s="185"/>
      <c r="NDS10" s="185"/>
      <c r="NDT10" s="185"/>
      <c r="NDU10" s="185"/>
      <c r="NDV10" s="185"/>
      <c r="NDW10" s="185"/>
      <c r="NDX10" s="185"/>
      <c r="NDY10" s="185"/>
      <c r="NDZ10" s="185"/>
      <c r="NEA10" s="185"/>
      <c r="NEB10" s="185"/>
      <c r="NEC10" s="185"/>
      <c r="NED10" s="185"/>
      <c r="NEE10" s="185"/>
      <c r="NEF10" s="185"/>
      <c r="NEG10" s="185"/>
      <c r="NEH10" s="185"/>
      <c r="NEI10" s="185"/>
      <c r="NEJ10" s="185"/>
      <c r="NEK10" s="185"/>
      <c r="NEL10" s="185"/>
      <c r="NEM10" s="185"/>
      <c r="NEN10" s="185"/>
      <c r="NEO10" s="185"/>
      <c r="NEP10" s="185"/>
      <c r="NEQ10" s="185"/>
      <c r="NER10" s="185"/>
      <c r="NES10" s="185"/>
      <c r="NET10" s="185"/>
      <c r="NEU10" s="185"/>
      <c r="NEV10" s="185"/>
      <c r="NEW10" s="185"/>
      <c r="NEX10" s="185"/>
      <c r="NEY10" s="185"/>
      <c r="NEZ10" s="185"/>
      <c r="NFA10" s="185"/>
      <c r="NFB10" s="185"/>
      <c r="NFC10" s="185"/>
      <c r="NFD10" s="185"/>
      <c r="NFE10" s="185"/>
      <c r="NFF10" s="185"/>
      <c r="NFG10" s="185"/>
      <c r="NFH10" s="185"/>
      <c r="NFI10" s="185"/>
      <c r="NFJ10" s="185"/>
      <c r="NFK10" s="185"/>
      <c r="NFL10" s="185"/>
      <c r="NFM10" s="185"/>
      <c r="NFN10" s="185"/>
      <c r="NFO10" s="185"/>
      <c r="NFP10" s="185"/>
      <c r="NFQ10" s="185"/>
      <c r="NFR10" s="185"/>
      <c r="NFS10" s="185"/>
      <c r="NFT10" s="185"/>
      <c r="NFU10" s="185"/>
      <c r="NFV10" s="185"/>
      <c r="NFW10" s="185"/>
      <c r="NFX10" s="185"/>
      <c r="NFY10" s="185"/>
      <c r="NFZ10" s="185"/>
      <c r="NGA10" s="185"/>
      <c r="NGB10" s="185"/>
      <c r="NGC10" s="185"/>
      <c r="NGD10" s="185"/>
      <c r="NGE10" s="185"/>
      <c r="NGF10" s="185"/>
      <c r="NGG10" s="185"/>
      <c r="NGH10" s="185"/>
      <c r="NGI10" s="185"/>
      <c r="NGJ10" s="185"/>
      <c r="NGK10" s="185"/>
      <c r="NGL10" s="185"/>
      <c r="NGM10" s="185"/>
      <c r="NGN10" s="185"/>
      <c r="NGO10" s="185"/>
      <c r="NGP10" s="185"/>
      <c r="NGQ10" s="185"/>
      <c r="NGR10" s="185"/>
      <c r="NGS10" s="185"/>
      <c r="NGT10" s="185"/>
      <c r="NGU10" s="185"/>
      <c r="NGV10" s="185"/>
      <c r="NGW10" s="185"/>
      <c r="NGX10" s="185"/>
      <c r="NGY10" s="185"/>
      <c r="NGZ10" s="185"/>
      <c r="NHA10" s="185"/>
      <c r="NHB10" s="185"/>
      <c r="NHC10" s="185"/>
      <c r="NHD10" s="185"/>
      <c r="NHE10" s="185"/>
      <c r="NHF10" s="185"/>
      <c r="NHG10" s="185"/>
      <c r="NHH10" s="185"/>
      <c r="NHI10" s="185"/>
      <c r="NHJ10" s="185"/>
      <c r="NHK10" s="185"/>
      <c r="NHL10" s="185"/>
      <c r="NHM10" s="185"/>
      <c r="NHN10" s="185"/>
      <c r="NHO10" s="185"/>
      <c r="NHP10" s="185"/>
      <c r="NHQ10" s="185"/>
      <c r="NHR10" s="185"/>
      <c r="NHS10" s="185"/>
      <c r="NHT10" s="185"/>
      <c r="NHU10" s="185"/>
      <c r="NHV10" s="185"/>
      <c r="NHW10" s="185"/>
      <c r="NHX10" s="185"/>
      <c r="NHY10" s="185"/>
      <c r="NHZ10" s="185"/>
      <c r="NIA10" s="185"/>
      <c r="NIB10" s="185"/>
      <c r="NIC10" s="185"/>
      <c r="NID10" s="185"/>
      <c r="NIE10" s="185"/>
      <c r="NIF10" s="185"/>
      <c r="NIG10" s="185"/>
      <c r="NIH10" s="185"/>
      <c r="NII10" s="185"/>
      <c r="NIJ10" s="185"/>
      <c r="NIK10" s="185"/>
      <c r="NIL10" s="185"/>
      <c r="NIM10" s="185"/>
      <c r="NIN10" s="185"/>
      <c r="NIO10" s="185"/>
      <c r="NIP10" s="185"/>
      <c r="NIQ10" s="185"/>
      <c r="NIR10" s="185"/>
      <c r="NIS10" s="185"/>
      <c r="NIT10" s="185"/>
      <c r="NIU10" s="185"/>
      <c r="NIV10" s="185"/>
      <c r="NIW10" s="185"/>
      <c r="NIX10" s="185"/>
      <c r="NIY10" s="185"/>
      <c r="NIZ10" s="185"/>
      <c r="NJA10" s="185"/>
      <c r="NJB10" s="185"/>
      <c r="NJC10" s="185"/>
      <c r="NJD10" s="185"/>
      <c r="NJE10" s="185"/>
      <c r="NJF10" s="185"/>
      <c r="NJG10" s="185"/>
      <c r="NJH10" s="185"/>
      <c r="NJI10" s="185"/>
      <c r="NJJ10" s="185"/>
      <c r="NJK10" s="185"/>
      <c r="NJL10" s="185"/>
      <c r="NJM10" s="185"/>
      <c r="NJN10" s="185"/>
      <c r="NJO10" s="185"/>
      <c r="NJP10" s="185"/>
      <c r="NJQ10" s="185"/>
      <c r="NJR10" s="185"/>
      <c r="NJS10" s="185"/>
      <c r="NJT10" s="185"/>
      <c r="NJU10" s="185"/>
      <c r="NJV10" s="185"/>
      <c r="NJW10" s="185"/>
      <c r="NJX10" s="185"/>
      <c r="NJY10" s="185"/>
      <c r="NJZ10" s="185"/>
      <c r="NKA10" s="185"/>
      <c r="NKB10" s="185"/>
      <c r="NKC10" s="185"/>
      <c r="NKD10" s="185"/>
      <c r="NKE10" s="185"/>
      <c r="NKF10" s="185"/>
      <c r="NKG10" s="185"/>
      <c r="NKH10" s="185"/>
      <c r="NKI10" s="185"/>
      <c r="NKJ10" s="185"/>
      <c r="NKK10" s="185"/>
      <c r="NKL10" s="185"/>
      <c r="NKM10" s="185"/>
      <c r="NKN10" s="185"/>
      <c r="NKO10" s="185"/>
      <c r="NKP10" s="185"/>
      <c r="NKQ10" s="185"/>
      <c r="NKR10" s="185"/>
      <c r="NKS10" s="185"/>
      <c r="NKT10" s="185"/>
      <c r="NKU10" s="185"/>
      <c r="NKV10" s="185"/>
      <c r="NKW10" s="185"/>
      <c r="NKX10" s="185"/>
      <c r="NKY10" s="185"/>
      <c r="NKZ10" s="185"/>
      <c r="NLA10" s="185"/>
      <c r="NLB10" s="185"/>
      <c r="NLC10" s="185"/>
      <c r="NLD10" s="185"/>
      <c r="NLE10" s="185"/>
      <c r="NLF10" s="185"/>
      <c r="NLG10" s="185"/>
      <c r="NLH10" s="185"/>
      <c r="NLI10" s="185"/>
      <c r="NLJ10" s="185"/>
      <c r="NLK10" s="185"/>
      <c r="NLL10" s="185"/>
      <c r="NLM10" s="185"/>
      <c r="NLN10" s="185"/>
      <c r="NLO10" s="185"/>
      <c r="NLP10" s="185"/>
      <c r="NLQ10" s="185"/>
      <c r="NLR10" s="185"/>
      <c r="NLS10" s="185"/>
      <c r="NLT10" s="185"/>
      <c r="NLU10" s="185"/>
      <c r="NLV10" s="185"/>
      <c r="NLW10" s="185"/>
      <c r="NLX10" s="185"/>
      <c r="NLY10" s="185"/>
      <c r="NLZ10" s="185"/>
      <c r="NMA10" s="185"/>
      <c r="NMB10" s="185"/>
      <c r="NMC10" s="185"/>
      <c r="NMD10" s="185"/>
      <c r="NME10" s="185"/>
      <c r="NMF10" s="185"/>
      <c r="NMG10" s="185"/>
      <c r="NMH10" s="185"/>
      <c r="NMI10" s="185"/>
      <c r="NMJ10" s="185"/>
      <c r="NMK10" s="185"/>
      <c r="NML10" s="185"/>
      <c r="NMM10" s="185"/>
      <c r="NMN10" s="185"/>
      <c r="NMO10" s="185"/>
      <c r="NMP10" s="185"/>
      <c r="NMQ10" s="185"/>
      <c r="NMR10" s="185"/>
      <c r="NMS10" s="185"/>
      <c r="NMT10" s="185"/>
      <c r="NMU10" s="185"/>
      <c r="NMV10" s="185"/>
      <c r="NMW10" s="185"/>
      <c r="NMX10" s="185"/>
      <c r="NMY10" s="185"/>
      <c r="NMZ10" s="185"/>
      <c r="NNA10" s="185"/>
      <c r="NNB10" s="185"/>
      <c r="NNC10" s="185"/>
      <c r="NND10" s="185"/>
      <c r="NNE10" s="185"/>
      <c r="NNF10" s="185"/>
      <c r="NNG10" s="185"/>
      <c r="NNH10" s="185"/>
      <c r="NNI10" s="185"/>
      <c r="NNJ10" s="185"/>
      <c r="NNK10" s="185"/>
      <c r="NNL10" s="185"/>
      <c r="NNM10" s="185"/>
      <c r="NNN10" s="185"/>
      <c r="NNO10" s="185"/>
      <c r="NNP10" s="185"/>
      <c r="NNQ10" s="185"/>
      <c r="NNR10" s="185"/>
      <c r="NNS10" s="185"/>
      <c r="NNT10" s="185"/>
      <c r="NNU10" s="185"/>
      <c r="NNV10" s="185"/>
      <c r="NNW10" s="185"/>
      <c r="NNX10" s="185"/>
      <c r="NNY10" s="185"/>
      <c r="NNZ10" s="185"/>
      <c r="NOA10" s="185"/>
      <c r="NOB10" s="185"/>
      <c r="NOC10" s="185"/>
      <c r="NOD10" s="185"/>
      <c r="NOE10" s="185"/>
      <c r="NOF10" s="185"/>
      <c r="NOG10" s="185"/>
      <c r="NOH10" s="185"/>
      <c r="NOI10" s="185"/>
      <c r="NOJ10" s="185"/>
      <c r="NOK10" s="185"/>
      <c r="NOL10" s="185"/>
      <c r="NOM10" s="185"/>
      <c r="NON10" s="185"/>
      <c r="NOO10" s="185"/>
      <c r="NOP10" s="185"/>
      <c r="NOQ10" s="185"/>
      <c r="NOR10" s="185"/>
      <c r="NOS10" s="185"/>
      <c r="NOT10" s="185"/>
      <c r="NOU10" s="185"/>
      <c r="NOV10" s="185"/>
      <c r="NOW10" s="185"/>
      <c r="NOX10" s="185"/>
      <c r="NOY10" s="185"/>
      <c r="NOZ10" s="185"/>
      <c r="NPA10" s="185"/>
      <c r="NPB10" s="185"/>
      <c r="NPC10" s="185"/>
      <c r="NPD10" s="185"/>
      <c r="NPE10" s="185"/>
      <c r="NPF10" s="185"/>
      <c r="NPG10" s="185"/>
      <c r="NPH10" s="185"/>
      <c r="NPI10" s="185"/>
      <c r="NPJ10" s="185"/>
      <c r="NPK10" s="185"/>
      <c r="NPL10" s="185"/>
      <c r="NPM10" s="185"/>
      <c r="NPN10" s="185"/>
      <c r="NPO10" s="185"/>
      <c r="NPP10" s="185"/>
      <c r="NPQ10" s="185"/>
      <c r="NPR10" s="185"/>
      <c r="NPS10" s="185"/>
      <c r="NPT10" s="185"/>
      <c r="NPU10" s="185"/>
      <c r="NPV10" s="185"/>
      <c r="NPW10" s="185"/>
      <c r="NPX10" s="185"/>
      <c r="NPY10" s="185"/>
      <c r="NPZ10" s="185"/>
      <c r="NQA10" s="185"/>
      <c r="NQB10" s="185"/>
      <c r="NQC10" s="185"/>
      <c r="NQD10" s="185"/>
      <c r="NQE10" s="185"/>
      <c r="NQF10" s="185"/>
      <c r="NQG10" s="185"/>
      <c r="NQH10" s="185"/>
      <c r="NQI10" s="185"/>
      <c r="NQJ10" s="185"/>
      <c r="NQK10" s="185"/>
      <c r="NQL10" s="185"/>
      <c r="NQM10" s="185"/>
      <c r="NQN10" s="185"/>
      <c r="NQO10" s="185"/>
      <c r="NQP10" s="185"/>
      <c r="NQQ10" s="185"/>
      <c r="NQR10" s="185"/>
      <c r="NQS10" s="185"/>
      <c r="NQT10" s="185"/>
      <c r="NQU10" s="185"/>
      <c r="NQV10" s="185"/>
      <c r="NQW10" s="185"/>
      <c r="NQX10" s="185"/>
      <c r="NQY10" s="185"/>
      <c r="NQZ10" s="185"/>
      <c r="NRA10" s="185"/>
      <c r="NRB10" s="185"/>
      <c r="NRC10" s="185"/>
      <c r="NRD10" s="185"/>
      <c r="NRE10" s="185"/>
      <c r="NRF10" s="185"/>
      <c r="NRG10" s="185"/>
      <c r="NRH10" s="185"/>
      <c r="NRI10" s="185"/>
      <c r="NRJ10" s="185"/>
      <c r="NRK10" s="185"/>
      <c r="NRL10" s="185"/>
      <c r="NRM10" s="185"/>
      <c r="NRN10" s="185"/>
      <c r="NRO10" s="185"/>
      <c r="NRP10" s="185"/>
      <c r="NRQ10" s="185"/>
      <c r="NRR10" s="185"/>
      <c r="NRS10" s="185"/>
      <c r="NRT10" s="185"/>
      <c r="NRU10" s="185"/>
      <c r="NRV10" s="185"/>
      <c r="NRW10" s="185"/>
      <c r="NRX10" s="185"/>
      <c r="NRY10" s="185"/>
      <c r="NRZ10" s="185"/>
      <c r="NSA10" s="185"/>
      <c r="NSB10" s="185"/>
      <c r="NSC10" s="185"/>
      <c r="NSD10" s="185"/>
      <c r="NSE10" s="185"/>
      <c r="NSF10" s="185"/>
      <c r="NSG10" s="185"/>
      <c r="NSH10" s="185"/>
      <c r="NSI10" s="185"/>
      <c r="NSJ10" s="185"/>
      <c r="NSK10" s="185"/>
      <c r="NSL10" s="185"/>
      <c r="NSM10" s="185"/>
      <c r="NSN10" s="185"/>
      <c r="NSO10" s="185"/>
      <c r="NSP10" s="185"/>
      <c r="NSQ10" s="185"/>
      <c r="NSR10" s="185"/>
      <c r="NSS10" s="185"/>
      <c r="NST10" s="185"/>
      <c r="NSU10" s="185"/>
      <c r="NSV10" s="185"/>
      <c r="NSW10" s="185"/>
      <c r="NSX10" s="185"/>
      <c r="NSY10" s="185"/>
      <c r="NSZ10" s="185"/>
      <c r="NTA10" s="185"/>
      <c r="NTB10" s="185"/>
      <c r="NTC10" s="185"/>
      <c r="NTD10" s="185"/>
      <c r="NTE10" s="185"/>
      <c r="NTF10" s="185"/>
      <c r="NTG10" s="185"/>
      <c r="NTH10" s="185"/>
      <c r="NTI10" s="185"/>
      <c r="NTJ10" s="185"/>
      <c r="NTK10" s="185"/>
      <c r="NTL10" s="185"/>
      <c r="NTM10" s="185"/>
      <c r="NTN10" s="185"/>
      <c r="NTO10" s="185"/>
      <c r="NTP10" s="185"/>
      <c r="NTQ10" s="185"/>
      <c r="NTR10" s="185"/>
      <c r="NTS10" s="185"/>
      <c r="NTT10" s="185"/>
      <c r="NTU10" s="185"/>
      <c r="NTV10" s="185"/>
      <c r="NTW10" s="185"/>
      <c r="NTX10" s="185"/>
      <c r="NTY10" s="185"/>
      <c r="NTZ10" s="185"/>
      <c r="NUA10" s="185"/>
      <c r="NUB10" s="185"/>
      <c r="NUC10" s="185"/>
      <c r="NUD10" s="185"/>
      <c r="NUE10" s="185"/>
      <c r="NUF10" s="185"/>
      <c r="NUG10" s="185"/>
      <c r="NUH10" s="185"/>
      <c r="NUI10" s="185"/>
      <c r="NUJ10" s="185"/>
      <c r="NUK10" s="185"/>
      <c r="NUL10" s="185"/>
      <c r="NUM10" s="185"/>
      <c r="NUN10" s="185"/>
      <c r="NUO10" s="185"/>
      <c r="NUP10" s="185"/>
      <c r="NUQ10" s="185"/>
      <c r="NUR10" s="185"/>
      <c r="NUS10" s="185"/>
      <c r="NUT10" s="185"/>
      <c r="NUU10" s="185"/>
      <c r="NUV10" s="185"/>
      <c r="NUW10" s="185"/>
      <c r="NUX10" s="185"/>
      <c r="NUY10" s="185"/>
      <c r="NUZ10" s="185"/>
      <c r="NVA10" s="185"/>
      <c r="NVB10" s="185"/>
      <c r="NVC10" s="185"/>
      <c r="NVD10" s="185"/>
      <c r="NVE10" s="185"/>
      <c r="NVF10" s="185"/>
      <c r="NVG10" s="185"/>
      <c r="NVH10" s="185"/>
      <c r="NVI10" s="185"/>
      <c r="NVJ10" s="185"/>
      <c r="NVK10" s="185"/>
      <c r="NVL10" s="185"/>
      <c r="NVM10" s="185"/>
      <c r="NVN10" s="185"/>
      <c r="NVO10" s="185"/>
      <c r="NVP10" s="185"/>
      <c r="NVQ10" s="185"/>
      <c r="NVR10" s="185"/>
      <c r="NVS10" s="185"/>
      <c r="NVT10" s="185"/>
      <c r="NVU10" s="185"/>
      <c r="NVV10" s="185"/>
      <c r="NVW10" s="185"/>
      <c r="NVX10" s="185"/>
      <c r="NVY10" s="185"/>
      <c r="NVZ10" s="185"/>
      <c r="NWA10" s="185"/>
      <c r="NWB10" s="185"/>
      <c r="NWC10" s="185"/>
      <c r="NWD10" s="185"/>
      <c r="NWE10" s="185"/>
      <c r="NWF10" s="185"/>
      <c r="NWG10" s="185"/>
      <c r="NWH10" s="185"/>
      <c r="NWI10" s="185"/>
      <c r="NWJ10" s="185"/>
      <c r="NWK10" s="185"/>
      <c r="NWL10" s="185"/>
      <c r="NWM10" s="185"/>
      <c r="NWN10" s="185"/>
      <c r="NWO10" s="185"/>
      <c r="NWP10" s="185"/>
      <c r="NWQ10" s="185"/>
      <c r="NWR10" s="185"/>
      <c r="NWS10" s="185"/>
      <c r="NWT10" s="185"/>
      <c r="NWU10" s="185"/>
      <c r="NWV10" s="185"/>
      <c r="NWW10" s="185"/>
      <c r="NWX10" s="185"/>
      <c r="NWY10" s="185"/>
      <c r="NWZ10" s="185"/>
      <c r="NXA10" s="185"/>
      <c r="NXB10" s="185"/>
      <c r="NXC10" s="185"/>
      <c r="NXD10" s="185"/>
      <c r="NXE10" s="185"/>
      <c r="NXF10" s="185"/>
      <c r="NXG10" s="185"/>
      <c r="NXH10" s="185"/>
      <c r="NXI10" s="185"/>
      <c r="NXJ10" s="185"/>
      <c r="NXK10" s="185"/>
      <c r="NXL10" s="185"/>
      <c r="NXM10" s="185"/>
      <c r="NXN10" s="185"/>
      <c r="NXO10" s="185"/>
      <c r="NXP10" s="185"/>
      <c r="NXQ10" s="185"/>
      <c r="NXR10" s="185"/>
      <c r="NXS10" s="185"/>
      <c r="NXT10" s="185"/>
      <c r="NXU10" s="185"/>
      <c r="NXV10" s="185"/>
      <c r="NXW10" s="185"/>
      <c r="NXX10" s="185"/>
      <c r="NXY10" s="185"/>
      <c r="NXZ10" s="185"/>
      <c r="NYA10" s="185"/>
      <c r="NYB10" s="185"/>
      <c r="NYC10" s="185"/>
      <c r="NYD10" s="185"/>
      <c r="NYE10" s="185"/>
      <c r="NYF10" s="185"/>
      <c r="NYG10" s="185"/>
      <c r="NYH10" s="185"/>
      <c r="NYI10" s="185"/>
      <c r="NYJ10" s="185"/>
      <c r="NYK10" s="185"/>
      <c r="NYL10" s="185"/>
      <c r="NYM10" s="185"/>
      <c r="NYN10" s="185"/>
      <c r="NYO10" s="185"/>
      <c r="NYP10" s="185"/>
      <c r="NYQ10" s="185"/>
      <c r="NYR10" s="185"/>
      <c r="NYS10" s="185"/>
      <c r="NYT10" s="185"/>
      <c r="NYU10" s="185"/>
      <c r="NYV10" s="185"/>
      <c r="NYW10" s="185"/>
      <c r="NYX10" s="185"/>
      <c r="NYY10" s="185"/>
      <c r="NYZ10" s="185"/>
      <c r="NZA10" s="185"/>
      <c r="NZB10" s="185"/>
      <c r="NZC10" s="185"/>
      <c r="NZD10" s="185"/>
      <c r="NZE10" s="185"/>
      <c r="NZF10" s="185"/>
      <c r="NZG10" s="185"/>
      <c r="NZH10" s="185"/>
      <c r="NZI10" s="185"/>
      <c r="NZJ10" s="185"/>
      <c r="NZK10" s="185"/>
      <c r="NZL10" s="185"/>
      <c r="NZM10" s="185"/>
      <c r="NZN10" s="185"/>
      <c r="NZO10" s="185"/>
      <c r="NZP10" s="185"/>
      <c r="NZQ10" s="185"/>
      <c r="NZR10" s="185"/>
      <c r="NZS10" s="185"/>
      <c r="NZT10" s="185"/>
      <c r="NZU10" s="185"/>
      <c r="NZV10" s="185"/>
      <c r="NZW10" s="185"/>
      <c r="NZX10" s="185"/>
      <c r="NZY10" s="185"/>
      <c r="NZZ10" s="185"/>
      <c r="OAA10" s="185"/>
      <c r="OAB10" s="185"/>
      <c r="OAC10" s="185"/>
      <c r="OAD10" s="185"/>
      <c r="OAE10" s="185"/>
      <c r="OAF10" s="185"/>
      <c r="OAG10" s="185"/>
      <c r="OAH10" s="185"/>
      <c r="OAI10" s="185"/>
      <c r="OAJ10" s="185"/>
      <c r="OAK10" s="185"/>
      <c r="OAL10" s="185"/>
      <c r="OAM10" s="185"/>
      <c r="OAN10" s="185"/>
      <c r="OAO10" s="185"/>
      <c r="OAP10" s="185"/>
      <c r="OAQ10" s="185"/>
      <c r="OAR10" s="185"/>
      <c r="OAS10" s="185"/>
      <c r="OAT10" s="185"/>
      <c r="OAU10" s="185"/>
      <c r="OAV10" s="185"/>
      <c r="OAW10" s="185"/>
      <c r="OAX10" s="185"/>
      <c r="OAY10" s="185"/>
      <c r="OAZ10" s="185"/>
      <c r="OBA10" s="185"/>
      <c r="OBB10" s="185"/>
      <c r="OBC10" s="185"/>
      <c r="OBD10" s="185"/>
      <c r="OBE10" s="185"/>
      <c r="OBF10" s="185"/>
      <c r="OBG10" s="185"/>
      <c r="OBH10" s="185"/>
      <c r="OBI10" s="185"/>
      <c r="OBJ10" s="185"/>
      <c r="OBK10" s="185"/>
      <c r="OBL10" s="185"/>
      <c r="OBM10" s="185"/>
      <c r="OBN10" s="185"/>
      <c r="OBO10" s="185"/>
      <c r="OBP10" s="185"/>
      <c r="OBQ10" s="185"/>
      <c r="OBR10" s="185"/>
      <c r="OBS10" s="185"/>
      <c r="OBT10" s="185"/>
      <c r="OBU10" s="185"/>
      <c r="OBV10" s="185"/>
      <c r="OBW10" s="185"/>
      <c r="OBX10" s="185"/>
      <c r="OBY10" s="185"/>
      <c r="OBZ10" s="185"/>
      <c r="OCA10" s="185"/>
      <c r="OCB10" s="185"/>
      <c r="OCC10" s="185"/>
      <c r="OCD10" s="185"/>
      <c r="OCE10" s="185"/>
      <c r="OCF10" s="185"/>
      <c r="OCG10" s="185"/>
      <c r="OCH10" s="185"/>
      <c r="OCI10" s="185"/>
      <c r="OCJ10" s="185"/>
      <c r="OCK10" s="185"/>
      <c r="OCL10" s="185"/>
      <c r="OCM10" s="185"/>
      <c r="OCN10" s="185"/>
      <c r="OCO10" s="185"/>
      <c r="OCP10" s="185"/>
      <c r="OCQ10" s="185"/>
      <c r="OCR10" s="185"/>
      <c r="OCS10" s="185"/>
      <c r="OCT10" s="185"/>
      <c r="OCU10" s="185"/>
      <c r="OCV10" s="185"/>
      <c r="OCW10" s="185"/>
      <c r="OCX10" s="185"/>
      <c r="OCY10" s="185"/>
      <c r="OCZ10" s="185"/>
      <c r="ODA10" s="185"/>
      <c r="ODB10" s="185"/>
      <c r="ODC10" s="185"/>
      <c r="ODD10" s="185"/>
      <c r="ODE10" s="185"/>
      <c r="ODF10" s="185"/>
      <c r="ODG10" s="185"/>
      <c r="ODH10" s="185"/>
      <c r="ODI10" s="185"/>
      <c r="ODJ10" s="185"/>
      <c r="ODK10" s="185"/>
      <c r="ODL10" s="185"/>
      <c r="ODM10" s="185"/>
      <c r="ODN10" s="185"/>
      <c r="ODO10" s="185"/>
      <c r="ODP10" s="185"/>
      <c r="ODQ10" s="185"/>
      <c r="ODR10" s="185"/>
      <c r="ODS10" s="185"/>
      <c r="ODT10" s="185"/>
      <c r="ODU10" s="185"/>
      <c r="ODV10" s="185"/>
      <c r="ODW10" s="185"/>
      <c r="ODX10" s="185"/>
      <c r="ODY10" s="185"/>
      <c r="ODZ10" s="185"/>
      <c r="OEA10" s="185"/>
      <c r="OEB10" s="185"/>
      <c r="OEC10" s="185"/>
      <c r="OED10" s="185"/>
      <c r="OEE10" s="185"/>
      <c r="OEF10" s="185"/>
      <c r="OEG10" s="185"/>
      <c r="OEH10" s="185"/>
      <c r="OEI10" s="185"/>
      <c r="OEJ10" s="185"/>
      <c r="OEK10" s="185"/>
      <c r="OEL10" s="185"/>
      <c r="OEM10" s="185"/>
      <c r="OEN10" s="185"/>
      <c r="OEO10" s="185"/>
      <c r="OEP10" s="185"/>
      <c r="OEQ10" s="185"/>
      <c r="OER10" s="185"/>
      <c r="OES10" s="185"/>
      <c r="OET10" s="185"/>
      <c r="OEU10" s="185"/>
      <c r="OEV10" s="185"/>
      <c r="OEW10" s="185"/>
      <c r="OEX10" s="185"/>
      <c r="OEY10" s="185"/>
      <c r="OEZ10" s="185"/>
      <c r="OFA10" s="185"/>
      <c r="OFB10" s="185"/>
      <c r="OFC10" s="185"/>
      <c r="OFD10" s="185"/>
      <c r="OFE10" s="185"/>
      <c r="OFF10" s="185"/>
      <c r="OFG10" s="185"/>
      <c r="OFH10" s="185"/>
      <c r="OFI10" s="185"/>
      <c r="OFJ10" s="185"/>
      <c r="OFK10" s="185"/>
      <c r="OFL10" s="185"/>
      <c r="OFM10" s="185"/>
      <c r="OFN10" s="185"/>
      <c r="OFO10" s="185"/>
      <c r="OFP10" s="185"/>
      <c r="OFQ10" s="185"/>
      <c r="OFR10" s="185"/>
      <c r="OFS10" s="185"/>
      <c r="OFT10" s="185"/>
      <c r="OFU10" s="185"/>
      <c r="OFV10" s="185"/>
      <c r="OFW10" s="185"/>
      <c r="OFX10" s="185"/>
      <c r="OFY10" s="185"/>
      <c r="OFZ10" s="185"/>
      <c r="OGA10" s="185"/>
      <c r="OGB10" s="185"/>
      <c r="OGC10" s="185"/>
      <c r="OGD10" s="185"/>
      <c r="OGE10" s="185"/>
      <c r="OGF10" s="185"/>
      <c r="OGG10" s="185"/>
      <c r="OGH10" s="185"/>
      <c r="OGI10" s="185"/>
      <c r="OGJ10" s="185"/>
      <c r="OGK10" s="185"/>
      <c r="OGL10" s="185"/>
      <c r="OGM10" s="185"/>
      <c r="OGN10" s="185"/>
      <c r="OGO10" s="185"/>
      <c r="OGP10" s="185"/>
      <c r="OGQ10" s="185"/>
      <c r="OGR10" s="185"/>
      <c r="OGS10" s="185"/>
      <c r="OGT10" s="185"/>
      <c r="OGU10" s="185"/>
      <c r="OGV10" s="185"/>
      <c r="OGW10" s="185"/>
      <c r="OGX10" s="185"/>
      <c r="OGY10" s="185"/>
      <c r="OGZ10" s="185"/>
      <c r="OHA10" s="185"/>
      <c r="OHB10" s="185"/>
      <c r="OHC10" s="185"/>
      <c r="OHD10" s="185"/>
      <c r="OHE10" s="185"/>
      <c r="OHF10" s="185"/>
      <c r="OHG10" s="185"/>
      <c r="OHH10" s="185"/>
      <c r="OHI10" s="185"/>
      <c r="OHJ10" s="185"/>
      <c r="OHK10" s="185"/>
      <c r="OHL10" s="185"/>
      <c r="OHM10" s="185"/>
      <c r="OHN10" s="185"/>
      <c r="OHO10" s="185"/>
      <c r="OHP10" s="185"/>
      <c r="OHQ10" s="185"/>
      <c r="OHR10" s="185"/>
      <c r="OHS10" s="185"/>
      <c r="OHT10" s="185"/>
      <c r="OHU10" s="185"/>
      <c r="OHV10" s="185"/>
      <c r="OHW10" s="185"/>
      <c r="OHX10" s="185"/>
      <c r="OHY10" s="185"/>
      <c r="OHZ10" s="185"/>
      <c r="OIA10" s="185"/>
      <c r="OIB10" s="185"/>
      <c r="OIC10" s="185"/>
      <c r="OID10" s="185"/>
      <c r="OIE10" s="185"/>
      <c r="OIF10" s="185"/>
      <c r="OIG10" s="185"/>
      <c r="OIH10" s="185"/>
      <c r="OII10" s="185"/>
      <c r="OIJ10" s="185"/>
      <c r="OIK10" s="185"/>
      <c r="OIL10" s="185"/>
      <c r="OIM10" s="185"/>
      <c r="OIN10" s="185"/>
      <c r="OIO10" s="185"/>
      <c r="OIP10" s="185"/>
      <c r="OIQ10" s="185"/>
      <c r="OIR10" s="185"/>
      <c r="OIS10" s="185"/>
      <c r="OIT10" s="185"/>
      <c r="OIU10" s="185"/>
      <c r="OIV10" s="185"/>
      <c r="OIW10" s="185"/>
      <c r="OIX10" s="185"/>
      <c r="OIY10" s="185"/>
      <c r="OIZ10" s="185"/>
      <c r="OJA10" s="185"/>
      <c r="OJB10" s="185"/>
      <c r="OJC10" s="185"/>
      <c r="OJD10" s="185"/>
      <c r="OJE10" s="185"/>
      <c r="OJF10" s="185"/>
      <c r="OJG10" s="185"/>
      <c r="OJH10" s="185"/>
      <c r="OJI10" s="185"/>
      <c r="OJJ10" s="185"/>
      <c r="OJK10" s="185"/>
      <c r="OJL10" s="185"/>
      <c r="OJM10" s="185"/>
      <c r="OJN10" s="185"/>
      <c r="OJO10" s="185"/>
      <c r="OJP10" s="185"/>
      <c r="OJQ10" s="185"/>
      <c r="OJR10" s="185"/>
      <c r="OJS10" s="185"/>
      <c r="OJT10" s="185"/>
      <c r="OJU10" s="185"/>
      <c r="OJV10" s="185"/>
      <c r="OJW10" s="185"/>
      <c r="OJX10" s="185"/>
      <c r="OJY10" s="185"/>
      <c r="OJZ10" s="185"/>
      <c r="OKA10" s="185"/>
      <c r="OKB10" s="185"/>
      <c r="OKC10" s="185"/>
      <c r="OKD10" s="185"/>
      <c r="OKE10" s="185"/>
      <c r="OKF10" s="185"/>
      <c r="OKG10" s="185"/>
      <c r="OKH10" s="185"/>
      <c r="OKI10" s="185"/>
      <c r="OKJ10" s="185"/>
      <c r="OKK10" s="185"/>
      <c r="OKL10" s="185"/>
      <c r="OKM10" s="185"/>
      <c r="OKN10" s="185"/>
      <c r="OKO10" s="185"/>
      <c r="OKP10" s="185"/>
      <c r="OKQ10" s="185"/>
      <c r="OKR10" s="185"/>
      <c r="OKS10" s="185"/>
      <c r="OKT10" s="185"/>
      <c r="OKU10" s="185"/>
      <c r="OKV10" s="185"/>
      <c r="OKW10" s="185"/>
      <c r="OKX10" s="185"/>
      <c r="OKY10" s="185"/>
      <c r="OKZ10" s="185"/>
      <c r="OLA10" s="185"/>
      <c r="OLB10" s="185"/>
      <c r="OLC10" s="185"/>
      <c r="OLD10" s="185"/>
      <c r="OLE10" s="185"/>
      <c r="OLF10" s="185"/>
      <c r="OLG10" s="185"/>
      <c r="OLH10" s="185"/>
      <c r="OLI10" s="185"/>
      <c r="OLJ10" s="185"/>
      <c r="OLK10" s="185"/>
      <c r="OLL10" s="185"/>
      <c r="OLM10" s="185"/>
      <c r="OLN10" s="185"/>
      <c r="OLO10" s="185"/>
      <c r="OLP10" s="185"/>
      <c r="OLQ10" s="185"/>
      <c r="OLR10" s="185"/>
      <c r="OLS10" s="185"/>
      <c r="OLT10" s="185"/>
      <c r="OLU10" s="185"/>
      <c r="OLV10" s="185"/>
      <c r="OLW10" s="185"/>
      <c r="OLX10" s="185"/>
      <c r="OLY10" s="185"/>
      <c r="OLZ10" s="185"/>
      <c r="OMA10" s="185"/>
      <c r="OMB10" s="185"/>
      <c r="OMC10" s="185"/>
      <c r="OMD10" s="185"/>
      <c r="OME10" s="185"/>
      <c r="OMF10" s="185"/>
      <c r="OMG10" s="185"/>
      <c r="OMH10" s="185"/>
      <c r="OMI10" s="185"/>
      <c r="OMJ10" s="185"/>
      <c r="OMK10" s="185"/>
      <c r="OML10" s="185"/>
      <c r="OMM10" s="185"/>
      <c r="OMN10" s="185"/>
      <c r="OMO10" s="185"/>
      <c r="OMP10" s="185"/>
      <c r="OMQ10" s="185"/>
      <c r="OMR10" s="185"/>
      <c r="OMS10" s="185"/>
      <c r="OMT10" s="185"/>
      <c r="OMU10" s="185"/>
      <c r="OMV10" s="185"/>
      <c r="OMW10" s="185"/>
      <c r="OMX10" s="185"/>
      <c r="OMY10" s="185"/>
      <c r="OMZ10" s="185"/>
      <c r="ONA10" s="185"/>
      <c r="ONB10" s="185"/>
      <c r="ONC10" s="185"/>
      <c r="OND10" s="185"/>
      <c r="ONE10" s="185"/>
      <c r="ONF10" s="185"/>
      <c r="ONG10" s="185"/>
      <c r="ONH10" s="185"/>
      <c r="ONI10" s="185"/>
      <c r="ONJ10" s="185"/>
      <c r="ONK10" s="185"/>
      <c r="ONL10" s="185"/>
      <c r="ONM10" s="185"/>
      <c r="ONN10" s="185"/>
      <c r="ONO10" s="185"/>
      <c r="ONP10" s="185"/>
      <c r="ONQ10" s="185"/>
      <c r="ONR10" s="185"/>
      <c r="ONS10" s="185"/>
      <c r="ONT10" s="185"/>
      <c r="ONU10" s="185"/>
      <c r="ONV10" s="185"/>
      <c r="ONW10" s="185"/>
      <c r="ONX10" s="185"/>
      <c r="ONY10" s="185"/>
      <c r="ONZ10" s="185"/>
      <c r="OOA10" s="185"/>
      <c r="OOB10" s="185"/>
      <c r="OOC10" s="185"/>
      <c r="OOD10" s="185"/>
      <c r="OOE10" s="185"/>
      <c r="OOF10" s="185"/>
      <c r="OOG10" s="185"/>
      <c r="OOH10" s="185"/>
      <c r="OOI10" s="185"/>
      <c r="OOJ10" s="185"/>
      <c r="OOK10" s="185"/>
      <c r="OOL10" s="185"/>
      <c r="OOM10" s="185"/>
      <c r="OON10" s="185"/>
      <c r="OOO10" s="185"/>
      <c r="OOP10" s="185"/>
      <c r="OOQ10" s="185"/>
      <c r="OOR10" s="185"/>
      <c r="OOS10" s="185"/>
      <c r="OOT10" s="185"/>
      <c r="OOU10" s="185"/>
      <c r="OOV10" s="185"/>
      <c r="OOW10" s="185"/>
      <c r="OOX10" s="185"/>
      <c r="OOY10" s="185"/>
      <c r="OOZ10" s="185"/>
      <c r="OPA10" s="185"/>
      <c r="OPB10" s="185"/>
      <c r="OPC10" s="185"/>
      <c r="OPD10" s="185"/>
      <c r="OPE10" s="185"/>
      <c r="OPF10" s="185"/>
      <c r="OPG10" s="185"/>
      <c r="OPH10" s="185"/>
      <c r="OPI10" s="185"/>
      <c r="OPJ10" s="185"/>
      <c r="OPK10" s="185"/>
      <c r="OPL10" s="185"/>
      <c r="OPM10" s="185"/>
      <c r="OPN10" s="185"/>
      <c r="OPO10" s="185"/>
      <c r="OPP10" s="185"/>
      <c r="OPQ10" s="185"/>
      <c r="OPR10" s="185"/>
      <c r="OPS10" s="185"/>
      <c r="OPT10" s="185"/>
      <c r="OPU10" s="185"/>
      <c r="OPV10" s="185"/>
      <c r="OPW10" s="185"/>
      <c r="OPX10" s="185"/>
      <c r="OPY10" s="185"/>
      <c r="OPZ10" s="185"/>
      <c r="OQA10" s="185"/>
      <c r="OQB10" s="185"/>
      <c r="OQC10" s="185"/>
      <c r="OQD10" s="185"/>
      <c r="OQE10" s="185"/>
      <c r="OQF10" s="185"/>
      <c r="OQG10" s="185"/>
      <c r="OQH10" s="185"/>
      <c r="OQI10" s="185"/>
      <c r="OQJ10" s="185"/>
      <c r="OQK10" s="185"/>
      <c r="OQL10" s="185"/>
      <c r="OQM10" s="185"/>
      <c r="OQN10" s="185"/>
      <c r="OQO10" s="185"/>
      <c r="OQP10" s="185"/>
      <c r="OQQ10" s="185"/>
      <c r="OQR10" s="185"/>
      <c r="OQS10" s="185"/>
      <c r="OQT10" s="185"/>
      <c r="OQU10" s="185"/>
      <c r="OQV10" s="185"/>
      <c r="OQW10" s="185"/>
      <c r="OQX10" s="185"/>
      <c r="OQY10" s="185"/>
      <c r="OQZ10" s="185"/>
      <c r="ORA10" s="185"/>
      <c r="ORB10" s="185"/>
      <c r="ORC10" s="185"/>
      <c r="ORD10" s="185"/>
      <c r="ORE10" s="185"/>
      <c r="ORF10" s="185"/>
      <c r="ORG10" s="185"/>
      <c r="ORH10" s="185"/>
      <c r="ORI10" s="185"/>
      <c r="ORJ10" s="185"/>
      <c r="ORK10" s="185"/>
      <c r="ORL10" s="185"/>
      <c r="ORM10" s="185"/>
      <c r="ORN10" s="185"/>
      <c r="ORO10" s="185"/>
      <c r="ORP10" s="185"/>
      <c r="ORQ10" s="185"/>
      <c r="ORR10" s="185"/>
      <c r="ORS10" s="185"/>
      <c r="ORT10" s="185"/>
      <c r="ORU10" s="185"/>
      <c r="ORV10" s="185"/>
      <c r="ORW10" s="185"/>
      <c r="ORX10" s="185"/>
      <c r="ORY10" s="185"/>
      <c r="ORZ10" s="185"/>
      <c r="OSA10" s="185"/>
      <c r="OSB10" s="185"/>
      <c r="OSC10" s="185"/>
      <c r="OSD10" s="185"/>
      <c r="OSE10" s="185"/>
      <c r="OSF10" s="185"/>
      <c r="OSG10" s="185"/>
      <c r="OSH10" s="185"/>
      <c r="OSI10" s="185"/>
      <c r="OSJ10" s="185"/>
      <c r="OSK10" s="185"/>
      <c r="OSL10" s="185"/>
      <c r="OSM10" s="185"/>
      <c r="OSN10" s="185"/>
      <c r="OSO10" s="185"/>
      <c r="OSP10" s="185"/>
      <c r="OSQ10" s="185"/>
      <c r="OSR10" s="185"/>
      <c r="OSS10" s="185"/>
      <c r="OST10" s="185"/>
      <c r="OSU10" s="185"/>
      <c r="OSV10" s="185"/>
      <c r="OSW10" s="185"/>
      <c r="OSX10" s="185"/>
      <c r="OSY10" s="185"/>
      <c r="OSZ10" s="185"/>
      <c r="OTA10" s="185"/>
      <c r="OTB10" s="185"/>
      <c r="OTC10" s="185"/>
      <c r="OTD10" s="185"/>
      <c r="OTE10" s="185"/>
      <c r="OTF10" s="185"/>
      <c r="OTG10" s="185"/>
      <c r="OTH10" s="185"/>
      <c r="OTI10" s="185"/>
      <c r="OTJ10" s="185"/>
      <c r="OTK10" s="185"/>
      <c r="OTL10" s="185"/>
      <c r="OTM10" s="185"/>
      <c r="OTN10" s="185"/>
      <c r="OTO10" s="185"/>
      <c r="OTP10" s="185"/>
      <c r="OTQ10" s="185"/>
      <c r="OTR10" s="185"/>
      <c r="OTS10" s="185"/>
      <c r="OTT10" s="185"/>
      <c r="OTU10" s="185"/>
      <c r="OTV10" s="185"/>
      <c r="OTW10" s="185"/>
      <c r="OTX10" s="185"/>
      <c r="OTY10" s="185"/>
      <c r="OTZ10" s="185"/>
      <c r="OUA10" s="185"/>
      <c r="OUB10" s="185"/>
      <c r="OUC10" s="185"/>
      <c r="OUD10" s="185"/>
      <c r="OUE10" s="185"/>
      <c r="OUF10" s="185"/>
      <c r="OUG10" s="185"/>
      <c r="OUH10" s="185"/>
      <c r="OUI10" s="185"/>
      <c r="OUJ10" s="185"/>
      <c r="OUK10" s="185"/>
      <c r="OUL10" s="185"/>
      <c r="OUM10" s="185"/>
      <c r="OUN10" s="185"/>
      <c r="OUO10" s="185"/>
      <c r="OUP10" s="185"/>
      <c r="OUQ10" s="185"/>
      <c r="OUR10" s="185"/>
      <c r="OUS10" s="185"/>
      <c r="OUT10" s="185"/>
      <c r="OUU10" s="185"/>
      <c r="OUV10" s="185"/>
      <c r="OUW10" s="185"/>
      <c r="OUX10" s="185"/>
      <c r="OUY10" s="185"/>
      <c r="OUZ10" s="185"/>
      <c r="OVA10" s="185"/>
      <c r="OVB10" s="185"/>
      <c r="OVC10" s="185"/>
      <c r="OVD10" s="185"/>
      <c r="OVE10" s="185"/>
      <c r="OVF10" s="185"/>
      <c r="OVG10" s="185"/>
      <c r="OVH10" s="185"/>
      <c r="OVI10" s="185"/>
      <c r="OVJ10" s="185"/>
      <c r="OVK10" s="185"/>
      <c r="OVL10" s="185"/>
      <c r="OVM10" s="185"/>
      <c r="OVN10" s="185"/>
      <c r="OVO10" s="185"/>
      <c r="OVP10" s="185"/>
      <c r="OVQ10" s="185"/>
      <c r="OVR10" s="185"/>
      <c r="OVS10" s="185"/>
      <c r="OVT10" s="185"/>
      <c r="OVU10" s="185"/>
      <c r="OVV10" s="185"/>
      <c r="OVW10" s="185"/>
      <c r="OVX10" s="185"/>
      <c r="OVY10" s="185"/>
      <c r="OVZ10" s="185"/>
      <c r="OWA10" s="185"/>
      <c r="OWB10" s="185"/>
      <c r="OWC10" s="185"/>
      <c r="OWD10" s="185"/>
      <c r="OWE10" s="185"/>
      <c r="OWF10" s="185"/>
      <c r="OWG10" s="185"/>
      <c r="OWH10" s="185"/>
      <c r="OWI10" s="185"/>
      <c r="OWJ10" s="185"/>
      <c r="OWK10" s="185"/>
      <c r="OWL10" s="185"/>
      <c r="OWM10" s="185"/>
      <c r="OWN10" s="185"/>
      <c r="OWO10" s="185"/>
      <c r="OWP10" s="185"/>
      <c r="OWQ10" s="185"/>
      <c r="OWR10" s="185"/>
      <c r="OWS10" s="185"/>
      <c r="OWT10" s="185"/>
      <c r="OWU10" s="185"/>
      <c r="OWV10" s="185"/>
      <c r="OWW10" s="185"/>
      <c r="OWX10" s="185"/>
      <c r="OWY10" s="185"/>
      <c r="OWZ10" s="185"/>
      <c r="OXA10" s="185"/>
      <c r="OXB10" s="185"/>
      <c r="OXC10" s="185"/>
      <c r="OXD10" s="185"/>
      <c r="OXE10" s="185"/>
      <c r="OXF10" s="185"/>
      <c r="OXG10" s="185"/>
      <c r="OXH10" s="185"/>
      <c r="OXI10" s="185"/>
      <c r="OXJ10" s="185"/>
      <c r="OXK10" s="185"/>
      <c r="OXL10" s="185"/>
      <c r="OXM10" s="185"/>
      <c r="OXN10" s="185"/>
      <c r="OXO10" s="185"/>
      <c r="OXP10" s="185"/>
      <c r="OXQ10" s="185"/>
      <c r="OXR10" s="185"/>
      <c r="OXS10" s="185"/>
      <c r="OXT10" s="185"/>
      <c r="OXU10" s="185"/>
      <c r="OXV10" s="185"/>
      <c r="OXW10" s="185"/>
      <c r="OXX10" s="185"/>
      <c r="OXY10" s="185"/>
      <c r="OXZ10" s="185"/>
      <c r="OYA10" s="185"/>
      <c r="OYB10" s="185"/>
      <c r="OYC10" s="185"/>
      <c r="OYD10" s="185"/>
      <c r="OYE10" s="185"/>
      <c r="OYF10" s="185"/>
      <c r="OYG10" s="185"/>
      <c r="OYH10" s="185"/>
      <c r="OYI10" s="185"/>
      <c r="OYJ10" s="185"/>
      <c r="OYK10" s="185"/>
      <c r="OYL10" s="185"/>
      <c r="OYM10" s="185"/>
      <c r="OYN10" s="185"/>
      <c r="OYO10" s="185"/>
      <c r="OYP10" s="185"/>
      <c r="OYQ10" s="185"/>
      <c r="OYR10" s="185"/>
      <c r="OYS10" s="185"/>
      <c r="OYT10" s="185"/>
      <c r="OYU10" s="185"/>
      <c r="OYV10" s="185"/>
      <c r="OYW10" s="185"/>
      <c r="OYX10" s="185"/>
      <c r="OYY10" s="185"/>
      <c r="OYZ10" s="185"/>
      <c r="OZA10" s="185"/>
      <c r="OZB10" s="185"/>
      <c r="OZC10" s="185"/>
      <c r="OZD10" s="185"/>
      <c r="OZE10" s="185"/>
      <c r="OZF10" s="185"/>
      <c r="OZG10" s="185"/>
      <c r="OZH10" s="185"/>
      <c r="OZI10" s="185"/>
      <c r="OZJ10" s="185"/>
      <c r="OZK10" s="185"/>
      <c r="OZL10" s="185"/>
      <c r="OZM10" s="185"/>
      <c r="OZN10" s="185"/>
      <c r="OZO10" s="185"/>
      <c r="OZP10" s="185"/>
      <c r="OZQ10" s="185"/>
      <c r="OZR10" s="185"/>
      <c r="OZS10" s="185"/>
      <c r="OZT10" s="185"/>
      <c r="OZU10" s="185"/>
      <c r="OZV10" s="185"/>
      <c r="OZW10" s="185"/>
      <c r="OZX10" s="185"/>
      <c r="OZY10" s="185"/>
      <c r="OZZ10" s="185"/>
      <c r="PAA10" s="185"/>
      <c r="PAB10" s="185"/>
      <c r="PAC10" s="185"/>
      <c r="PAD10" s="185"/>
      <c r="PAE10" s="185"/>
      <c r="PAF10" s="185"/>
      <c r="PAG10" s="185"/>
      <c r="PAH10" s="185"/>
      <c r="PAI10" s="185"/>
      <c r="PAJ10" s="185"/>
      <c r="PAK10" s="185"/>
      <c r="PAL10" s="185"/>
      <c r="PAM10" s="185"/>
      <c r="PAN10" s="185"/>
      <c r="PAO10" s="185"/>
      <c r="PAP10" s="185"/>
      <c r="PAQ10" s="185"/>
      <c r="PAR10" s="185"/>
      <c r="PAS10" s="185"/>
      <c r="PAT10" s="185"/>
      <c r="PAU10" s="185"/>
      <c r="PAV10" s="185"/>
      <c r="PAW10" s="185"/>
      <c r="PAX10" s="185"/>
      <c r="PAY10" s="185"/>
      <c r="PAZ10" s="185"/>
      <c r="PBA10" s="185"/>
      <c r="PBB10" s="185"/>
      <c r="PBC10" s="185"/>
      <c r="PBD10" s="185"/>
      <c r="PBE10" s="185"/>
      <c r="PBF10" s="185"/>
      <c r="PBG10" s="185"/>
      <c r="PBH10" s="185"/>
      <c r="PBI10" s="185"/>
      <c r="PBJ10" s="185"/>
      <c r="PBK10" s="185"/>
      <c r="PBL10" s="185"/>
      <c r="PBM10" s="185"/>
      <c r="PBN10" s="185"/>
      <c r="PBO10" s="185"/>
      <c r="PBP10" s="185"/>
      <c r="PBQ10" s="185"/>
      <c r="PBR10" s="185"/>
      <c r="PBS10" s="185"/>
      <c r="PBT10" s="185"/>
      <c r="PBU10" s="185"/>
      <c r="PBV10" s="185"/>
      <c r="PBW10" s="185"/>
      <c r="PBX10" s="185"/>
      <c r="PBY10" s="185"/>
      <c r="PBZ10" s="185"/>
      <c r="PCA10" s="185"/>
      <c r="PCB10" s="185"/>
      <c r="PCC10" s="185"/>
      <c r="PCD10" s="185"/>
      <c r="PCE10" s="185"/>
      <c r="PCF10" s="185"/>
      <c r="PCG10" s="185"/>
      <c r="PCH10" s="185"/>
      <c r="PCI10" s="185"/>
      <c r="PCJ10" s="185"/>
      <c r="PCK10" s="185"/>
      <c r="PCL10" s="185"/>
      <c r="PCM10" s="185"/>
      <c r="PCN10" s="185"/>
      <c r="PCO10" s="185"/>
      <c r="PCP10" s="185"/>
      <c r="PCQ10" s="185"/>
      <c r="PCR10" s="185"/>
      <c r="PCS10" s="185"/>
      <c r="PCT10" s="185"/>
      <c r="PCU10" s="185"/>
      <c r="PCV10" s="185"/>
      <c r="PCW10" s="185"/>
      <c r="PCX10" s="185"/>
      <c r="PCY10" s="185"/>
      <c r="PCZ10" s="185"/>
      <c r="PDA10" s="185"/>
      <c r="PDB10" s="185"/>
      <c r="PDC10" s="185"/>
      <c r="PDD10" s="185"/>
      <c r="PDE10" s="185"/>
      <c r="PDF10" s="185"/>
      <c r="PDG10" s="185"/>
      <c r="PDH10" s="185"/>
      <c r="PDI10" s="185"/>
      <c r="PDJ10" s="185"/>
      <c r="PDK10" s="185"/>
      <c r="PDL10" s="185"/>
      <c r="PDM10" s="185"/>
      <c r="PDN10" s="185"/>
      <c r="PDO10" s="185"/>
      <c r="PDP10" s="185"/>
      <c r="PDQ10" s="185"/>
      <c r="PDR10" s="185"/>
      <c r="PDS10" s="185"/>
      <c r="PDT10" s="185"/>
      <c r="PDU10" s="185"/>
      <c r="PDV10" s="185"/>
      <c r="PDW10" s="185"/>
      <c r="PDX10" s="185"/>
      <c r="PDY10" s="185"/>
      <c r="PDZ10" s="185"/>
      <c r="PEA10" s="185"/>
      <c r="PEB10" s="185"/>
      <c r="PEC10" s="185"/>
      <c r="PED10" s="185"/>
      <c r="PEE10" s="185"/>
      <c r="PEF10" s="185"/>
      <c r="PEG10" s="185"/>
      <c r="PEH10" s="185"/>
      <c r="PEI10" s="185"/>
      <c r="PEJ10" s="185"/>
      <c r="PEK10" s="185"/>
      <c r="PEL10" s="185"/>
      <c r="PEM10" s="185"/>
      <c r="PEN10" s="185"/>
      <c r="PEO10" s="185"/>
      <c r="PEP10" s="185"/>
      <c r="PEQ10" s="185"/>
      <c r="PER10" s="185"/>
      <c r="PES10" s="185"/>
      <c r="PET10" s="185"/>
      <c r="PEU10" s="185"/>
      <c r="PEV10" s="185"/>
      <c r="PEW10" s="185"/>
      <c r="PEX10" s="185"/>
      <c r="PEY10" s="185"/>
      <c r="PEZ10" s="185"/>
      <c r="PFA10" s="185"/>
      <c r="PFB10" s="185"/>
      <c r="PFC10" s="185"/>
      <c r="PFD10" s="185"/>
      <c r="PFE10" s="185"/>
      <c r="PFF10" s="185"/>
      <c r="PFG10" s="185"/>
      <c r="PFH10" s="185"/>
      <c r="PFI10" s="185"/>
      <c r="PFJ10" s="185"/>
      <c r="PFK10" s="185"/>
      <c r="PFL10" s="185"/>
      <c r="PFM10" s="185"/>
      <c r="PFN10" s="185"/>
      <c r="PFO10" s="185"/>
      <c r="PFP10" s="185"/>
      <c r="PFQ10" s="185"/>
      <c r="PFR10" s="185"/>
      <c r="PFS10" s="185"/>
      <c r="PFT10" s="185"/>
      <c r="PFU10" s="185"/>
      <c r="PFV10" s="185"/>
      <c r="PFW10" s="185"/>
      <c r="PFX10" s="185"/>
      <c r="PFY10" s="185"/>
      <c r="PFZ10" s="185"/>
      <c r="PGA10" s="185"/>
      <c r="PGB10" s="185"/>
      <c r="PGC10" s="185"/>
      <c r="PGD10" s="185"/>
      <c r="PGE10" s="185"/>
      <c r="PGF10" s="185"/>
      <c r="PGG10" s="185"/>
      <c r="PGH10" s="185"/>
      <c r="PGI10" s="185"/>
      <c r="PGJ10" s="185"/>
      <c r="PGK10" s="185"/>
      <c r="PGL10" s="185"/>
      <c r="PGM10" s="185"/>
      <c r="PGN10" s="185"/>
      <c r="PGO10" s="185"/>
      <c r="PGP10" s="185"/>
      <c r="PGQ10" s="185"/>
      <c r="PGR10" s="185"/>
      <c r="PGS10" s="185"/>
      <c r="PGT10" s="185"/>
      <c r="PGU10" s="185"/>
      <c r="PGV10" s="185"/>
      <c r="PGW10" s="185"/>
      <c r="PGX10" s="185"/>
      <c r="PGY10" s="185"/>
      <c r="PGZ10" s="185"/>
      <c r="PHA10" s="185"/>
      <c r="PHB10" s="185"/>
      <c r="PHC10" s="185"/>
      <c r="PHD10" s="185"/>
      <c r="PHE10" s="185"/>
      <c r="PHF10" s="185"/>
      <c r="PHG10" s="185"/>
      <c r="PHH10" s="185"/>
      <c r="PHI10" s="185"/>
      <c r="PHJ10" s="185"/>
      <c r="PHK10" s="185"/>
      <c r="PHL10" s="185"/>
      <c r="PHM10" s="185"/>
      <c r="PHN10" s="185"/>
      <c r="PHO10" s="185"/>
      <c r="PHP10" s="185"/>
      <c r="PHQ10" s="185"/>
      <c r="PHR10" s="185"/>
      <c r="PHS10" s="185"/>
      <c r="PHT10" s="185"/>
      <c r="PHU10" s="185"/>
      <c r="PHV10" s="185"/>
      <c r="PHW10" s="185"/>
      <c r="PHX10" s="185"/>
      <c r="PHY10" s="185"/>
      <c r="PHZ10" s="185"/>
      <c r="PIA10" s="185"/>
      <c r="PIB10" s="185"/>
      <c r="PIC10" s="185"/>
      <c r="PID10" s="185"/>
      <c r="PIE10" s="185"/>
      <c r="PIF10" s="185"/>
      <c r="PIG10" s="185"/>
      <c r="PIH10" s="185"/>
      <c r="PII10" s="185"/>
      <c r="PIJ10" s="185"/>
      <c r="PIK10" s="185"/>
      <c r="PIL10" s="185"/>
      <c r="PIM10" s="185"/>
      <c r="PIN10" s="185"/>
      <c r="PIO10" s="185"/>
      <c r="PIP10" s="185"/>
      <c r="PIQ10" s="185"/>
      <c r="PIR10" s="185"/>
      <c r="PIS10" s="185"/>
      <c r="PIT10" s="185"/>
      <c r="PIU10" s="185"/>
      <c r="PIV10" s="185"/>
      <c r="PIW10" s="185"/>
      <c r="PIX10" s="185"/>
      <c r="PIY10" s="185"/>
      <c r="PIZ10" s="185"/>
      <c r="PJA10" s="185"/>
      <c r="PJB10" s="185"/>
      <c r="PJC10" s="185"/>
      <c r="PJD10" s="185"/>
      <c r="PJE10" s="185"/>
      <c r="PJF10" s="185"/>
      <c r="PJG10" s="185"/>
      <c r="PJH10" s="185"/>
      <c r="PJI10" s="185"/>
      <c r="PJJ10" s="185"/>
      <c r="PJK10" s="185"/>
      <c r="PJL10" s="185"/>
      <c r="PJM10" s="185"/>
      <c r="PJN10" s="185"/>
      <c r="PJO10" s="185"/>
      <c r="PJP10" s="185"/>
      <c r="PJQ10" s="185"/>
      <c r="PJR10" s="185"/>
      <c r="PJS10" s="185"/>
      <c r="PJT10" s="185"/>
      <c r="PJU10" s="185"/>
      <c r="PJV10" s="185"/>
      <c r="PJW10" s="185"/>
      <c r="PJX10" s="185"/>
      <c r="PJY10" s="185"/>
      <c r="PJZ10" s="185"/>
      <c r="PKA10" s="185"/>
      <c r="PKB10" s="185"/>
      <c r="PKC10" s="185"/>
      <c r="PKD10" s="185"/>
      <c r="PKE10" s="185"/>
      <c r="PKF10" s="185"/>
      <c r="PKG10" s="185"/>
      <c r="PKH10" s="185"/>
      <c r="PKI10" s="185"/>
      <c r="PKJ10" s="185"/>
      <c r="PKK10" s="185"/>
      <c r="PKL10" s="185"/>
      <c r="PKM10" s="185"/>
      <c r="PKN10" s="185"/>
      <c r="PKO10" s="185"/>
      <c r="PKP10" s="185"/>
      <c r="PKQ10" s="185"/>
      <c r="PKR10" s="185"/>
      <c r="PKS10" s="185"/>
      <c r="PKT10" s="185"/>
      <c r="PKU10" s="185"/>
      <c r="PKV10" s="185"/>
      <c r="PKW10" s="185"/>
      <c r="PKX10" s="185"/>
      <c r="PKY10" s="185"/>
      <c r="PKZ10" s="185"/>
      <c r="PLA10" s="185"/>
      <c r="PLB10" s="185"/>
      <c r="PLC10" s="185"/>
      <c r="PLD10" s="185"/>
      <c r="PLE10" s="185"/>
      <c r="PLF10" s="185"/>
      <c r="PLG10" s="185"/>
      <c r="PLH10" s="185"/>
      <c r="PLI10" s="185"/>
      <c r="PLJ10" s="185"/>
      <c r="PLK10" s="185"/>
      <c r="PLL10" s="185"/>
      <c r="PLM10" s="185"/>
      <c r="PLN10" s="185"/>
      <c r="PLO10" s="185"/>
      <c r="PLP10" s="185"/>
      <c r="PLQ10" s="185"/>
      <c r="PLR10" s="185"/>
      <c r="PLS10" s="185"/>
      <c r="PLT10" s="185"/>
      <c r="PLU10" s="185"/>
      <c r="PLV10" s="185"/>
      <c r="PLW10" s="185"/>
      <c r="PLX10" s="185"/>
      <c r="PLY10" s="185"/>
      <c r="PLZ10" s="185"/>
      <c r="PMA10" s="185"/>
      <c r="PMB10" s="185"/>
      <c r="PMC10" s="185"/>
      <c r="PMD10" s="185"/>
      <c r="PME10" s="185"/>
      <c r="PMF10" s="185"/>
      <c r="PMG10" s="185"/>
      <c r="PMH10" s="185"/>
      <c r="PMI10" s="185"/>
      <c r="PMJ10" s="185"/>
      <c r="PMK10" s="185"/>
      <c r="PML10" s="185"/>
      <c r="PMM10" s="185"/>
      <c r="PMN10" s="185"/>
      <c r="PMO10" s="185"/>
      <c r="PMP10" s="185"/>
      <c r="PMQ10" s="185"/>
      <c r="PMR10" s="185"/>
      <c r="PMS10" s="185"/>
      <c r="PMT10" s="185"/>
      <c r="PMU10" s="185"/>
      <c r="PMV10" s="185"/>
      <c r="PMW10" s="185"/>
      <c r="PMX10" s="185"/>
      <c r="PMY10" s="185"/>
      <c r="PMZ10" s="185"/>
      <c r="PNA10" s="185"/>
      <c r="PNB10" s="185"/>
      <c r="PNC10" s="185"/>
      <c r="PND10" s="185"/>
      <c r="PNE10" s="185"/>
      <c r="PNF10" s="185"/>
      <c r="PNG10" s="185"/>
      <c r="PNH10" s="185"/>
      <c r="PNI10" s="185"/>
      <c r="PNJ10" s="185"/>
      <c r="PNK10" s="185"/>
      <c r="PNL10" s="185"/>
      <c r="PNM10" s="185"/>
      <c r="PNN10" s="185"/>
      <c r="PNO10" s="185"/>
      <c r="PNP10" s="185"/>
      <c r="PNQ10" s="185"/>
      <c r="PNR10" s="185"/>
      <c r="PNS10" s="185"/>
      <c r="PNT10" s="185"/>
      <c r="PNU10" s="185"/>
      <c r="PNV10" s="185"/>
      <c r="PNW10" s="185"/>
      <c r="PNX10" s="185"/>
      <c r="PNY10" s="185"/>
      <c r="PNZ10" s="185"/>
      <c r="POA10" s="185"/>
      <c r="POB10" s="185"/>
      <c r="POC10" s="185"/>
      <c r="POD10" s="185"/>
      <c r="POE10" s="185"/>
      <c r="POF10" s="185"/>
      <c r="POG10" s="185"/>
      <c r="POH10" s="185"/>
      <c r="POI10" s="185"/>
      <c r="POJ10" s="185"/>
      <c r="POK10" s="185"/>
      <c r="POL10" s="185"/>
      <c r="POM10" s="185"/>
      <c r="PON10" s="185"/>
      <c r="POO10" s="185"/>
      <c r="POP10" s="185"/>
      <c r="POQ10" s="185"/>
      <c r="POR10" s="185"/>
      <c r="POS10" s="185"/>
      <c r="POT10" s="185"/>
      <c r="POU10" s="185"/>
      <c r="POV10" s="185"/>
      <c r="POW10" s="185"/>
      <c r="POX10" s="185"/>
      <c r="POY10" s="185"/>
      <c r="POZ10" s="185"/>
      <c r="PPA10" s="185"/>
      <c r="PPB10" s="185"/>
      <c r="PPC10" s="185"/>
      <c r="PPD10" s="185"/>
      <c r="PPE10" s="185"/>
      <c r="PPF10" s="185"/>
      <c r="PPG10" s="185"/>
      <c r="PPH10" s="185"/>
      <c r="PPI10" s="185"/>
      <c r="PPJ10" s="185"/>
      <c r="PPK10" s="185"/>
      <c r="PPL10" s="185"/>
      <c r="PPM10" s="185"/>
      <c r="PPN10" s="185"/>
      <c r="PPO10" s="185"/>
      <c r="PPP10" s="185"/>
      <c r="PPQ10" s="185"/>
      <c r="PPR10" s="185"/>
      <c r="PPS10" s="185"/>
      <c r="PPT10" s="185"/>
      <c r="PPU10" s="185"/>
      <c r="PPV10" s="185"/>
      <c r="PPW10" s="185"/>
      <c r="PPX10" s="185"/>
      <c r="PPY10" s="185"/>
      <c r="PPZ10" s="185"/>
      <c r="PQA10" s="185"/>
      <c r="PQB10" s="185"/>
      <c r="PQC10" s="185"/>
      <c r="PQD10" s="185"/>
      <c r="PQE10" s="185"/>
      <c r="PQF10" s="185"/>
      <c r="PQG10" s="185"/>
      <c r="PQH10" s="185"/>
      <c r="PQI10" s="185"/>
      <c r="PQJ10" s="185"/>
      <c r="PQK10" s="185"/>
      <c r="PQL10" s="185"/>
      <c r="PQM10" s="185"/>
      <c r="PQN10" s="185"/>
      <c r="PQO10" s="185"/>
      <c r="PQP10" s="185"/>
      <c r="PQQ10" s="185"/>
      <c r="PQR10" s="185"/>
      <c r="PQS10" s="185"/>
      <c r="PQT10" s="185"/>
      <c r="PQU10" s="185"/>
      <c r="PQV10" s="185"/>
      <c r="PQW10" s="185"/>
      <c r="PQX10" s="185"/>
      <c r="PQY10" s="185"/>
      <c r="PQZ10" s="185"/>
      <c r="PRA10" s="185"/>
      <c r="PRB10" s="185"/>
      <c r="PRC10" s="185"/>
      <c r="PRD10" s="185"/>
      <c r="PRE10" s="185"/>
      <c r="PRF10" s="185"/>
      <c r="PRG10" s="185"/>
      <c r="PRH10" s="185"/>
      <c r="PRI10" s="185"/>
      <c r="PRJ10" s="185"/>
      <c r="PRK10" s="185"/>
      <c r="PRL10" s="185"/>
      <c r="PRM10" s="185"/>
      <c r="PRN10" s="185"/>
      <c r="PRO10" s="185"/>
      <c r="PRP10" s="185"/>
      <c r="PRQ10" s="185"/>
      <c r="PRR10" s="185"/>
      <c r="PRS10" s="185"/>
      <c r="PRT10" s="185"/>
      <c r="PRU10" s="185"/>
      <c r="PRV10" s="185"/>
      <c r="PRW10" s="185"/>
      <c r="PRX10" s="185"/>
      <c r="PRY10" s="185"/>
      <c r="PRZ10" s="185"/>
      <c r="PSA10" s="185"/>
      <c r="PSB10" s="185"/>
      <c r="PSC10" s="185"/>
      <c r="PSD10" s="185"/>
      <c r="PSE10" s="185"/>
      <c r="PSF10" s="185"/>
      <c r="PSG10" s="185"/>
      <c r="PSH10" s="185"/>
      <c r="PSI10" s="185"/>
      <c r="PSJ10" s="185"/>
      <c r="PSK10" s="185"/>
      <c r="PSL10" s="185"/>
      <c r="PSM10" s="185"/>
      <c r="PSN10" s="185"/>
      <c r="PSO10" s="185"/>
      <c r="PSP10" s="185"/>
      <c r="PSQ10" s="185"/>
      <c r="PSR10" s="185"/>
      <c r="PSS10" s="185"/>
      <c r="PST10" s="185"/>
      <c r="PSU10" s="185"/>
      <c r="PSV10" s="185"/>
      <c r="PSW10" s="185"/>
      <c r="PSX10" s="185"/>
      <c r="PSY10" s="185"/>
      <c r="PSZ10" s="185"/>
      <c r="PTA10" s="185"/>
      <c r="PTB10" s="185"/>
      <c r="PTC10" s="185"/>
      <c r="PTD10" s="185"/>
      <c r="PTE10" s="185"/>
      <c r="PTF10" s="185"/>
      <c r="PTG10" s="185"/>
      <c r="PTH10" s="185"/>
      <c r="PTI10" s="185"/>
      <c r="PTJ10" s="185"/>
      <c r="PTK10" s="185"/>
      <c r="PTL10" s="185"/>
      <c r="PTM10" s="185"/>
      <c r="PTN10" s="185"/>
      <c r="PTO10" s="185"/>
      <c r="PTP10" s="185"/>
      <c r="PTQ10" s="185"/>
      <c r="PTR10" s="185"/>
      <c r="PTS10" s="185"/>
      <c r="PTT10" s="185"/>
      <c r="PTU10" s="185"/>
      <c r="PTV10" s="185"/>
      <c r="PTW10" s="185"/>
      <c r="PTX10" s="185"/>
      <c r="PTY10" s="185"/>
      <c r="PTZ10" s="185"/>
      <c r="PUA10" s="185"/>
      <c r="PUB10" s="185"/>
      <c r="PUC10" s="185"/>
      <c r="PUD10" s="185"/>
      <c r="PUE10" s="185"/>
      <c r="PUF10" s="185"/>
      <c r="PUG10" s="185"/>
      <c r="PUH10" s="185"/>
      <c r="PUI10" s="185"/>
      <c r="PUJ10" s="185"/>
      <c r="PUK10" s="185"/>
      <c r="PUL10" s="185"/>
      <c r="PUM10" s="185"/>
      <c r="PUN10" s="185"/>
      <c r="PUO10" s="185"/>
      <c r="PUP10" s="185"/>
      <c r="PUQ10" s="185"/>
      <c r="PUR10" s="185"/>
      <c r="PUS10" s="185"/>
      <c r="PUT10" s="185"/>
      <c r="PUU10" s="185"/>
      <c r="PUV10" s="185"/>
      <c r="PUW10" s="185"/>
      <c r="PUX10" s="185"/>
      <c r="PUY10" s="185"/>
      <c r="PUZ10" s="185"/>
      <c r="PVA10" s="185"/>
      <c r="PVB10" s="185"/>
      <c r="PVC10" s="185"/>
      <c r="PVD10" s="185"/>
      <c r="PVE10" s="185"/>
      <c r="PVF10" s="185"/>
      <c r="PVG10" s="185"/>
      <c r="PVH10" s="185"/>
      <c r="PVI10" s="185"/>
      <c r="PVJ10" s="185"/>
      <c r="PVK10" s="185"/>
      <c r="PVL10" s="185"/>
      <c r="PVM10" s="185"/>
      <c r="PVN10" s="185"/>
      <c r="PVO10" s="185"/>
      <c r="PVP10" s="185"/>
      <c r="PVQ10" s="185"/>
      <c r="PVR10" s="185"/>
      <c r="PVS10" s="185"/>
      <c r="PVT10" s="185"/>
      <c r="PVU10" s="185"/>
      <c r="PVV10" s="185"/>
      <c r="PVW10" s="185"/>
      <c r="PVX10" s="185"/>
      <c r="PVY10" s="185"/>
      <c r="PVZ10" s="185"/>
      <c r="PWA10" s="185"/>
      <c r="PWB10" s="185"/>
      <c r="PWC10" s="185"/>
      <c r="PWD10" s="185"/>
      <c r="PWE10" s="185"/>
      <c r="PWF10" s="185"/>
      <c r="PWG10" s="185"/>
      <c r="PWH10" s="185"/>
      <c r="PWI10" s="185"/>
      <c r="PWJ10" s="185"/>
      <c r="PWK10" s="185"/>
      <c r="PWL10" s="185"/>
      <c r="PWM10" s="185"/>
      <c r="PWN10" s="185"/>
      <c r="PWO10" s="185"/>
      <c r="PWP10" s="185"/>
      <c r="PWQ10" s="185"/>
      <c r="PWR10" s="185"/>
      <c r="PWS10" s="185"/>
      <c r="PWT10" s="185"/>
      <c r="PWU10" s="185"/>
      <c r="PWV10" s="185"/>
      <c r="PWW10" s="185"/>
      <c r="PWX10" s="185"/>
      <c r="PWY10" s="185"/>
      <c r="PWZ10" s="185"/>
      <c r="PXA10" s="185"/>
      <c r="PXB10" s="185"/>
      <c r="PXC10" s="185"/>
      <c r="PXD10" s="185"/>
      <c r="PXE10" s="185"/>
      <c r="PXF10" s="185"/>
      <c r="PXG10" s="185"/>
      <c r="PXH10" s="185"/>
      <c r="PXI10" s="185"/>
      <c r="PXJ10" s="185"/>
      <c r="PXK10" s="185"/>
      <c r="PXL10" s="185"/>
      <c r="PXM10" s="185"/>
      <c r="PXN10" s="185"/>
      <c r="PXO10" s="185"/>
      <c r="PXP10" s="185"/>
      <c r="PXQ10" s="185"/>
      <c r="PXR10" s="185"/>
      <c r="PXS10" s="185"/>
      <c r="PXT10" s="185"/>
      <c r="PXU10" s="185"/>
      <c r="PXV10" s="185"/>
      <c r="PXW10" s="185"/>
      <c r="PXX10" s="185"/>
      <c r="PXY10" s="185"/>
      <c r="PXZ10" s="185"/>
      <c r="PYA10" s="185"/>
      <c r="PYB10" s="185"/>
      <c r="PYC10" s="185"/>
      <c r="PYD10" s="185"/>
      <c r="PYE10" s="185"/>
      <c r="PYF10" s="185"/>
      <c r="PYG10" s="185"/>
      <c r="PYH10" s="185"/>
      <c r="PYI10" s="185"/>
      <c r="PYJ10" s="185"/>
      <c r="PYK10" s="185"/>
      <c r="PYL10" s="185"/>
      <c r="PYM10" s="185"/>
      <c r="PYN10" s="185"/>
      <c r="PYO10" s="185"/>
      <c r="PYP10" s="185"/>
      <c r="PYQ10" s="185"/>
      <c r="PYR10" s="185"/>
      <c r="PYS10" s="185"/>
      <c r="PYT10" s="185"/>
      <c r="PYU10" s="185"/>
      <c r="PYV10" s="185"/>
      <c r="PYW10" s="185"/>
      <c r="PYX10" s="185"/>
      <c r="PYY10" s="185"/>
      <c r="PYZ10" s="185"/>
      <c r="PZA10" s="185"/>
      <c r="PZB10" s="185"/>
      <c r="PZC10" s="185"/>
      <c r="PZD10" s="185"/>
      <c r="PZE10" s="185"/>
      <c r="PZF10" s="185"/>
      <c r="PZG10" s="185"/>
      <c r="PZH10" s="185"/>
      <c r="PZI10" s="185"/>
      <c r="PZJ10" s="185"/>
      <c r="PZK10" s="185"/>
      <c r="PZL10" s="185"/>
      <c r="PZM10" s="185"/>
      <c r="PZN10" s="185"/>
      <c r="PZO10" s="185"/>
      <c r="PZP10" s="185"/>
      <c r="PZQ10" s="185"/>
      <c r="PZR10" s="185"/>
      <c r="PZS10" s="185"/>
      <c r="PZT10" s="185"/>
      <c r="PZU10" s="185"/>
      <c r="PZV10" s="185"/>
      <c r="PZW10" s="185"/>
      <c r="PZX10" s="185"/>
      <c r="PZY10" s="185"/>
      <c r="PZZ10" s="185"/>
      <c r="QAA10" s="185"/>
      <c r="QAB10" s="185"/>
      <c r="QAC10" s="185"/>
      <c r="QAD10" s="185"/>
      <c r="QAE10" s="185"/>
      <c r="QAF10" s="185"/>
      <c r="QAG10" s="185"/>
      <c r="QAH10" s="185"/>
      <c r="QAI10" s="185"/>
      <c r="QAJ10" s="185"/>
      <c r="QAK10" s="185"/>
      <c r="QAL10" s="185"/>
      <c r="QAM10" s="185"/>
      <c r="QAN10" s="185"/>
      <c r="QAO10" s="185"/>
      <c r="QAP10" s="185"/>
      <c r="QAQ10" s="185"/>
      <c r="QAR10" s="185"/>
      <c r="QAS10" s="185"/>
      <c r="QAT10" s="185"/>
      <c r="QAU10" s="185"/>
      <c r="QAV10" s="185"/>
      <c r="QAW10" s="185"/>
      <c r="QAX10" s="185"/>
      <c r="QAY10" s="185"/>
      <c r="QAZ10" s="185"/>
      <c r="QBA10" s="185"/>
      <c r="QBB10" s="185"/>
      <c r="QBC10" s="185"/>
      <c r="QBD10" s="185"/>
      <c r="QBE10" s="185"/>
      <c r="QBF10" s="185"/>
      <c r="QBG10" s="185"/>
      <c r="QBH10" s="185"/>
      <c r="QBI10" s="185"/>
      <c r="QBJ10" s="185"/>
      <c r="QBK10" s="185"/>
      <c r="QBL10" s="185"/>
      <c r="QBM10" s="185"/>
      <c r="QBN10" s="185"/>
      <c r="QBO10" s="185"/>
      <c r="QBP10" s="185"/>
      <c r="QBQ10" s="185"/>
      <c r="QBR10" s="185"/>
      <c r="QBS10" s="185"/>
      <c r="QBT10" s="185"/>
      <c r="QBU10" s="185"/>
      <c r="QBV10" s="185"/>
      <c r="QBW10" s="185"/>
      <c r="QBX10" s="185"/>
      <c r="QBY10" s="185"/>
      <c r="QBZ10" s="185"/>
      <c r="QCA10" s="185"/>
      <c r="QCB10" s="185"/>
      <c r="QCC10" s="185"/>
      <c r="QCD10" s="185"/>
      <c r="QCE10" s="185"/>
      <c r="QCF10" s="185"/>
      <c r="QCG10" s="185"/>
      <c r="QCH10" s="185"/>
      <c r="QCI10" s="185"/>
      <c r="QCJ10" s="185"/>
      <c r="QCK10" s="185"/>
      <c r="QCL10" s="185"/>
      <c r="QCM10" s="185"/>
      <c r="QCN10" s="185"/>
      <c r="QCO10" s="185"/>
      <c r="QCP10" s="185"/>
      <c r="QCQ10" s="185"/>
      <c r="QCR10" s="185"/>
      <c r="QCS10" s="185"/>
      <c r="QCT10" s="185"/>
      <c r="QCU10" s="185"/>
      <c r="QCV10" s="185"/>
      <c r="QCW10" s="185"/>
      <c r="QCX10" s="185"/>
      <c r="QCY10" s="185"/>
      <c r="QCZ10" s="185"/>
      <c r="QDA10" s="185"/>
      <c r="QDB10" s="185"/>
      <c r="QDC10" s="185"/>
      <c r="QDD10" s="185"/>
      <c r="QDE10" s="185"/>
      <c r="QDF10" s="185"/>
      <c r="QDG10" s="185"/>
      <c r="QDH10" s="185"/>
      <c r="QDI10" s="185"/>
      <c r="QDJ10" s="185"/>
      <c r="QDK10" s="185"/>
      <c r="QDL10" s="185"/>
      <c r="QDM10" s="185"/>
      <c r="QDN10" s="185"/>
      <c r="QDO10" s="185"/>
      <c r="QDP10" s="185"/>
      <c r="QDQ10" s="185"/>
      <c r="QDR10" s="185"/>
      <c r="QDS10" s="185"/>
      <c r="QDT10" s="185"/>
      <c r="QDU10" s="185"/>
      <c r="QDV10" s="185"/>
      <c r="QDW10" s="185"/>
      <c r="QDX10" s="185"/>
      <c r="QDY10" s="185"/>
      <c r="QDZ10" s="185"/>
      <c r="QEA10" s="185"/>
      <c r="QEB10" s="185"/>
      <c r="QEC10" s="185"/>
      <c r="QED10" s="185"/>
      <c r="QEE10" s="185"/>
      <c r="QEF10" s="185"/>
      <c r="QEG10" s="185"/>
      <c r="QEH10" s="185"/>
      <c r="QEI10" s="185"/>
      <c r="QEJ10" s="185"/>
      <c r="QEK10" s="185"/>
      <c r="QEL10" s="185"/>
      <c r="QEM10" s="185"/>
      <c r="QEN10" s="185"/>
      <c r="QEO10" s="185"/>
      <c r="QEP10" s="185"/>
      <c r="QEQ10" s="185"/>
      <c r="QER10" s="185"/>
      <c r="QES10" s="185"/>
      <c r="QET10" s="185"/>
      <c r="QEU10" s="185"/>
      <c r="QEV10" s="185"/>
      <c r="QEW10" s="185"/>
      <c r="QEX10" s="185"/>
      <c r="QEY10" s="185"/>
      <c r="QEZ10" s="185"/>
      <c r="QFA10" s="185"/>
      <c r="QFB10" s="185"/>
      <c r="QFC10" s="185"/>
      <c r="QFD10" s="185"/>
      <c r="QFE10" s="185"/>
      <c r="QFF10" s="185"/>
      <c r="QFG10" s="185"/>
      <c r="QFH10" s="185"/>
      <c r="QFI10" s="185"/>
      <c r="QFJ10" s="185"/>
      <c r="QFK10" s="185"/>
      <c r="QFL10" s="185"/>
      <c r="QFM10" s="185"/>
      <c r="QFN10" s="185"/>
      <c r="QFO10" s="185"/>
      <c r="QFP10" s="185"/>
      <c r="QFQ10" s="185"/>
      <c r="QFR10" s="185"/>
      <c r="QFS10" s="185"/>
      <c r="QFT10" s="185"/>
      <c r="QFU10" s="185"/>
      <c r="QFV10" s="185"/>
      <c r="QFW10" s="185"/>
      <c r="QFX10" s="185"/>
      <c r="QFY10" s="185"/>
      <c r="QFZ10" s="185"/>
      <c r="QGA10" s="185"/>
      <c r="QGB10" s="185"/>
      <c r="QGC10" s="185"/>
      <c r="QGD10" s="185"/>
      <c r="QGE10" s="185"/>
      <c r="QGF10" s="185"/>
      <c r="QGG10" s="185"/>
      <c r="QGH10" s="185"/>
      <c r="QGI10" s="185"/>
      <c r="QGJ10" s="185"/>
      <c r="QGK10" s="185"/>
      <c r="QGL10" s="185"/>
      <c r="QGM10" s="185"/>
      <c r="QGN10" s="185"/>
      <c r="QGO10" s="185"/>
      <c r="QGP10" s="185"/>
      <c r="QGQ10" s="185"/>
      <c r="QGR10" s="185"/>
      <c r="QGS10" s="185"/>
      <c r="QGT10" s="185"/>
      <c r="QGU10" s="185"/>
      <c r="QGV10" s="185"/>
      <c r="QGW10" s="185"/>
      <c r="QGX10" s="185"/>
      <c r="QGY10" s="185"/>
      <c r="QGZ10" s="185"/>
      <c r="QHA10" s="185"/>
      <c r="QHB10" s="185"/>
      <c r="QHC10" s="185"/>
      <c r="QHD10" s="185"/>
      <c r="QHE10" s="185"/>
      <c r="QHF10" s="185"/>
      <c r="QHG10" s="185"/>
      <c r="QHH10" s="185"/>
      <c r="QHI10" s="185"/>
      <c r="QHJ10" s="185"/>
      <c r="QHK10" s="185"/>
      <c r="QHL10" s="185"/>
      <c r="QHM10" s="185"/>
      <c r="QHN10" s="185"/>
      <c r="QHO10" s="185"/>
      <c r="QHP10" s="185"/>
      <c r="QHQ10" s="185"/>
      <c r="QHR10" s="185"/>
      <c r="QHS10" s="185"/>
      <c r="QHT10" s="185"/>
      <c r="QHU10" s="185"/>
      <c r="QHV10" s="185"/>
      <c r="QHW10" s="185"/>
      <c r="QHX10" s="185"/>
      <c r="QHY10" s="185"/>
      <c r="QHZ10" s="185"/>
      <c r="QIA10" s="185"/>
      <c r="QIB10" s="185"/>
      <c r="QIC10" s="185"/>
      <c r="QID10" s="185"/>
      <c r="QIE10" s="185"/>
      <c r="QIF10" s="185"/>
      <c r="QIG10" s="185"/>
      <c r="QIH10" s="185"/>
      <c r="QII10" s="185"/>
      <c r="QIJ10" s="185"/>
      <c r="QIK10" s="185"/>
      <c r="QIL10" s="185"/>
      <c r="QIM10" s="185"/>
      <c r="QIN10" s="185"/>
      <c r="QIO10" s="185"/>
      <c r="QIP10" s="185"/>
      <c r="QIQ10" s="185"/>
      <c r="QIR10" s="185"/>
      <c r="QIS10" s="185"/>
      <c r="QIT10" s="185"/>
      <c r="QIU10" s="185"/>
      <c r="QIV10" s="185"/>
      <c r="QIW10" s="185"/>
      <c r="QIX10" s="185"/>
      <c r="QIY10" s="185"/>
      <c r="QIZ10" s="185"/>
      <c r="QJA10" s="185"/>
      <c r="QJB10" s="185"/>
      <c r="QJC10" s="185"/>
      <c r="QJD10" s="185"/>
      <c r="QJE10" s="185"/>
      <c r="QJF10" s="185"/>
      <c r="QJG10" s="185"/>
      <c r="QJH10" s="185"/>
      <c r="QJI10" s="185"/>
      <c r="QJJ10" s="185"/>
      <c r="QJK10" s="185"/>
      <c r="QJL10" s="185"/>
      <c r="QJM10" s="185"/>
      <c r="QJN10" s="185"/>
      <c r="QJO10" s="185"/>
      <c r="QJP10" s="185"/>
      <c r="QJQ10" s="185"/>
      <c r="QJR10" s="185"/>
      <c r="QJS10" s="185"/>
      <c r="QJT10" s="185"/>
      <c r="QJU10" s="185"/>
      <c r="QJV10" s="185"/>
      <c r="QJW10" s="185"/>
      <c r="QJX10" s="185"/>
      <c r="QJY10" s="185"/>
      <c r="QJZ10" s="185"/>
      <c r="QKA10" s="185"/>
      <c r="QKB10" s="185"/>
      <c r="QKC10" s="185"/>
      <c r="QKD10" s="185"/>
      <c r="QKE10" s="185"/>
      <c r="QKF10" s="185"/>
      <c r="QKG10" s="185"/>
      <c r="QKH10" s="185"/>
      <c r="QKI10" s="185"/>
      <c r="QKJ10" s="185"/>
      <c r="QKK10" s="185"/>
      <c r="QKL10" s="185"/>
      <c r="QKM10" s="185"/>
      <c r="QKN10" s="185"/>
      <c r="QKO10" s="185"/>
      <c r="QKP10" s="185"/>
      <c r="QKQ10" s="185"/>
      <c r="QKR10" s="185"/>
      <c r="QKS10" s="185"/>
      <c r="QKT10" s="185"/>
      <c r="QKU10" s="185"/>
      <c r="QKV10" s="185"/>
      <c r="QKW10" s="185"/>
      <c r="QKX10" s="185"/>
      <c r="QKY10" s="185"/>
      <c r="QKZ10" s="185"/>
      <c r="QLA10" s="185"/>
      <c r="QLB10" s="185"/>
      <c r="QLC10" s="185"/>
      <c r="QLD10" s="185"/>
      <c r="QLE10" s="185"/>
      <c r="QLF10" s="185"/>
      <c r="QLG10" s="185"/>
      <c r="QLH10" s="185"/>
      <c r="QLI10" s="185"/>
      <c r="QLJ10" s="185"/>
      <c r="QLK10" s="185"/>
      <c r="QLL10" s="185"/>
      <c r="QLM10" s="185"/>
      <c r="QLN10" s="185"/>
      <c r="QLO10" s="185"/>
      <c r="QLP10" s="185"/>
      <c r="QLQ10" s="185"/>
      <c r="QLR10" s="185"/>
      <c r="QLS10" s="185"/>
      <c r="QLT10" s="185"/>
      <c r="QLU10" s="185"/>
      <c r="QLV10" s="185"/>
      <c r="QLW10" s="185"/>
      <c r="QLX10" s="185"/>
      <c r="QLY10" s="185"/>
      <c r="QLZ10" s="185"/>
      <c r="QMA10" s="185"/>
      <c r="QMB10" s="185"/>
      <c r="QMC10" s="185"/>
      <c r="QMD10" s="185"/>
      <c r="QME10" s="185"/>
      <c r="QMF10" s="185"/>
      <c r="QMG10" s="185"/>
      <c r="QMH10" s="185"/>
      <c r="QMI10" s="185"/>
      <c r="QMJ10" s="185"/>
      <c r="QMK10" s="185"/>
      <c r="QML10" s="185"/>
      <c r="QMM10" s="185"/>
      <c r="QMN10" s="185"/>
      <c r="QMO10" s="185"/>
      <c r="QMP10" s="185"/>
      <c r="QMQ10" s="185"/>
      <c r="QMR10" s="185"/>
      <c r="QMS10" s="185"/>
      <c r="QMT10" s="185"/>
      <c r="QMU10" s="185"/>
      <c r="QMV10" s="185"/>
      <c r="QMW10" s="185"/>
      <c r="QMX10" s="185"/>
      <c r="QMY10" s="185"/>
      <c r="QMZ10" s="185"/>
      <c r="QNA10" s="185"/>
      <c r="QNB10" s="185"/>
      <c r="QNC10" s="185"/>
      <c r="QND10" s="185"/>
      <c r="QNE10" s="185"/>
      <c r="QNF10" s="185"/>
      <c r="QNG10" s="185"/>
      <c r="QNH10" s="185"/>
      <c r="QNI10" s="185"/>
      <c r="QNJ10" s="185"/>
      <c r="QNK10" s="185"/>
      <c r="QNL10" s="185"/>
      <c r="QNM10" s="185"/>
      <c r="QNN10" s="185"/>
      <c r="QNO10" s="185"/>
      <c r="QNP10" s="185"/>
      <c r="QNQ10" s="185"/>
      <c r="QNR10" s="185"/>
      <c r="QNS10" s="185"/>
      <c r="QNT10" s="185"/>
      <c r="QNU10" s="185"/>
      <c r="QNV10" s="185"/>
      <c r="QNW10" s="185"/>
      <c r="QNX10" s="185"/>
      <c r="QNY10" s="185"/>
      <c r="QNZ10" s="185"/>
      <c r="QOA10" s="185"/>
      <c r="QOB10" s="185"/>
      <c r="QOC10" s="185"/>
      <c r="QOD10" s="185"/>
      <c r="QOE10" s="185"/>
      <c r="QOF10" s="185"/>
      <c r="QOG10" s="185"/>
      <c r="QOH10" s="185"/>
      <c r="QOI10" s="185"/>
      <c r="QOJ10" s="185"/>
      <c r="QOK10" s="185"/>
      <c r="QOL10" s="185"/>
      <c r="QOM10" s="185"/>
      <c r="QON10" s="185"/>
      <c r="QOO10" s="185"/>
      <c r="QOP10" s="185"/>
      <c r="QOQ10" s="185"/>
      <c r="QOR10" s="185"/>
      <c r="QOS10" s="185"/>
      <c r="QOT10" s="185"/>
      <c r="QOU10" s="185"/>
      <c r="QOV10" s="185"/>
      <c r="QOW10" s="185"/>
      <c r="QOX10" s="185"/>
      <c r="QOY10" s="185"/>
      <c r="QOZ10" s="185"/>
      <c r="QPA10" s="185"/>
      <c r="QPB10" s="185"/>
      <c r="QPC10" s="185"/>
      <c r="QPD10" s="185"/>
      <c r="QPE10" s="185"/>
      <c r="QPF10" s="185"/>
      <c r="QPG10" s="185"/>
      <c r="QPH10" s="185"/>
      <c r="QPI10" s="185"/>
      <c r="QPJ10" s="185"/>
      <c r="QPK10" s="185"/>
      <c r="QPL10" s="185"/>
      <c r="QPM10" s="185"/>
      <c r="QPN10" s="185"/>
      <c r="QPO10" s="185"/>
      <c r="QPP10" s="185"/>
      <c r="QPQ10" s="185"/>
      <c r="QPR10" s="185"/>
      <c r="QPS10" s="185"/>
      <c r="QPT10" s="185"/>
      <c r="QPU10" s="185"/>
      <c r="QPV10" s="185"/>
      <c r="QPW10" s="185"/>
      <c r="QPX10" s="185"/>
      <c r="QPY10" s="185"/>
      <c r="QPZ10" s="185"/>
      <c r="QQA10" s="185"/>
      <c r="QQB10" s="185"/>
      <c r="QQC10" s="185"/>
      <c r="QQD10" s="185"/>
      <c r="QQE10" s="185"/>
      <c r="QQF10" s="185"/>
      <c r="QQG10" s="185"/>
      <c r="QQH10" s="185"/>
      <c r="QQI10" s="185"/>
      <c r="QQJ10" s="185"/>
      <c r="QQK10" s="185"/>
      <c r="QQL10" s="185"/>
      <c r="QQM10" s="185"/>
      <c r="QQN10" s="185"/>
      <c r="QQO10" s="185"/>
      <c r="QQP10" s="185"/>
      <c r="QQQ10" s="185"/>
      <c r="QQR10" s="185"/>
      <c r="QQS10" s="185"/>
      <c r="QQT10" s="185"/>
      <c r="QQU10" s="185"/>
      <c r="QQV10" s="185"/>
      <c r="QQW10" s="185"/>
      <c r="QQX10" s="185"/>
      <c r="QQY10" s="185"/>
      <c r="QQZ10" s="185"/>
      <c r="QRA10" s="185"/>
      <c r="QRB10" s="185"/>
      <c r="QRC10" s="185"/>
      <c r="QRD10" s="185"/>
      <c r="QRE10" s="185"/>
      <c r="QRF10" s="185"/>
      <c r="QRG10" s="185"/>
      <c r="QRH10" s="185"/>
      <c r="QRI10" s="185"/>
      <c r="QRJ10" s="185"/>
      <c r="QRK10" s="185"/>
      <c r="QRL10" s="185"/>
      <c r="QRM10" s="185"/>
      <c r="QRN10" s="185"/>
      <c r="QRO10" s="185"/>
      <c r="QRP10" s="185"/>
      <c r="QRQ10" s="185"/>
      <c r="QRR10" s="185"/>
      <c r="QRS10" s="185"/>
      <c r="QRT10" s="185"/>
      <c r="QRU10" s="185"/>
      <c r="QRV10" s="185"/>
      <c r="QRW10" s="185"/>
      <c r="QRX10" s="185"/>
      <c r="QRY10" s="185"/>
      <c r="QRZ10" s="185"/>
      <c r="QSA10" s="185"/>
      <c r="QSB10" s="185"/>
      <c r="QSC10" s="185"/>
      <c r="QSD10" s="185"/>
      <c r="QSE10" s="185"/>
      <c r="QSF10" s="185"/>
      <c r="QSG10" s="185"/>
      <c r="QSH10" s="185"/>
      <c r="QSI10" s="185"/>
      <c r="QSJ10" s="185"/>
      <c r="QSK10" s="185"/>
      <c r="QSL10" s="185"/>
      <c r="QSM10" s="185"/>
      <c r="QSN10" s="185"/>
      <c r="QSO10" s="185"/>
      <c r="QSP10" s="185"/>
      <c r="QSQ10" s="185"/>
      <c r="QSR10" s="185"/>
      <c r="QSS10" s="185"/>
      <c r="QST10" s="185"/>
      <c r="QSU10" s="185"/>
      <c r="QSV10" s="185"/>
      <c r="QSW10" s="185"/>
      <c r="QSX10" s="185"/>
      <c r="QSY10" s="185"/>
      <c r="QSZ10" s="185"/>
      <c r="QTA10" s="185"/>
      <c r="QTB10" s="185"/>
      <c r="QTC10" s="185"/>
      <c r="QTD10" s="185"/>
      <c r="QTE10" s="185"/>
      <c r="QTF10" s="185"/>
      <c r="QTG10" s="185"/>
      <c r="QTH10" s="185"/>
      <c r="QTI10" s="185"/>
      <c r="QTJ10" s="185"/>
      <c r="QTK10" s="185"/>
      <c r="QTL10" s="185"/>
      <c r="QTM10" s="185"/>
      <c r="QTN10" s="185"/>
      <c r="QTO10" s="185"/>
      <c r="QTP10" s="185"/>
      <c r="QTQ10" s="185"/>
      <c r="QTR10" s="185"/>
      <c r="QTS10" s="185"/>
      <c r="QTT10" s="185"/>
      <c r="QTU10" s="185"/>
      <c r="QTV10" s="185"/>
      <c r="QTW10" s="185"/>
      <c r="QTX10" s="185"/>
      <c r="QTY10" s="185"/>
      <c r="QTZ10" s="185"/>
      <c r="QUA10" s="185"/>
      <c r="QUB10" s="185"/>
      <c r="QUC10" s="185"/>
      <c r="QUD10" s="185"/>
      <c r="QUE10" s="185"/>
      <c r="QUF10" s="185"/>
      <c r="QUG10" s="185"/>
      <c r="QUH10" s="185"/>
      <c r="QUI10" s="185"/>
      <c r="QUJ10" s="185"/>
      <c r="QUK10" s="185"/>
      <c r="QUL10" s="185"/>
      <c r="QUM10" s="185"/>
      <c r="QUN10" s="185"/>
      <c r="QUO10" s="185"/>
      <c r="QUP10" s="185"/>
      <c r="QUQ10" s="185"/>
      <c r="QUR10" s="185"/>
      <c r="QUS10" s="185"/>
      <c r="QUT10" s="185"/>
      <c r="QUU10" s="185"/>
      <c r="QUV10" s="185"/>
      <c r="QUW10" s="185"/>
      <c r="QUX10" s="185"/>
      <c r="QUY10" s="185"/>
      <c r="QUZ10" s="185"/>
      <c r="QVA10" s="185"/>
      <c r="QVB10" s="185"/>
      <c r="QVC10" s="185"/>
      <c r="QVD10" s="185"/>
      <c r="QVE10" s="185"/>
      <c r="QVF10" s="185"/>
      <c r="QVG10" s="185"/>
      <c r="QVH10" s="185"/>
      <c r="QVI10" s="185"/>
      <c r="QVJ10" s="185"/>
      <c r="QVK10" s="185"/>
      <c r="QVL10" s="185"/>
      <c r="QVM10" s="185"/>
      <c r="QVN10" s="185"/>
      <c r="QVO10" s="185"/>
      <c r="QVP10" s="185"/>
      <c r="QVQ10" s="185"/>
      <c r="QVR10" s="185"/>
      <c r="QVS10" s="185"/>
      <c r="QVT10" s="185"/>
      <c r="QVU10" s="185"/>
      <c r="QVV10" s="185"/>
      <c r="QVW10" s="185"/>
      <c r="QVX10" s="185"/>
      <c r="QVY10" s="185"/>
      <c r="QVZ10" s="185"/>
      <c r="QWA10" s="185"/>
      <c r="QWB10" s="185"/>
      <c r="QWC10" s="185"/>
      <c r="QWD10" s="185"/>
      <c r="QWE10" s="185"/>
      <c r="QWF10" s="185"/>
      <c r="QWG10" s="185"/>
      <c r="QWH10" s="185"/>
      <c r="QWI10" s="185"/>
      <c r="QWJ10" s="185"/>
      <c r="QWK10" s="185"/>
      <c r="QWL10" s="185"/>
      <c r="QWM10" s="185"/>
      <c r="QWN10" s="185"/>
      <c r="QWO10" s="185"/>
      <c r="QWP10" s="185"/>
      <c r="QWQ10" s="185"/>
      <c r="QWR10" s="185"/>
      <c r="QWS10" s="185"/>
      <c r="QWT10" s="185"/>
      <c r="QWU10" s="185"/>
      <c r="QWV10" s="185"/>
      <c r="QWW10" s="185"/>
      <c r="QWX10" s="185"/>
      <c r="QWY10" s="185"/>
      <c r="QWZ10" s="185"/>
      <c r="QXA10" s="185"/>
      <c r="QXB10" s="185"/>
      <c r="QXC10" s="185"/>
      <c r="QXD10" s="185"/>
      <c r="QXE10" s="185"/>
      <c r="QXF10" s="185"/>
      <c r="QXG10" s="185"/>
      <c r="QXH10" s="185"/>
      <c r="QXI10" s="185"/>
      <c r="QXJ10" s="185"/>
      <c r="QXK10" s="185"/>
      <c r="QXL10" s="185"/>
      <c r="QXM10" s="185"/>
      <c r="QXN10" s="185"/>
      <c r="QXO10" s="185"/>
      <c r="QXP10" s="185"/>
      <c r="QXQ10" s="185"/>
      <c r="QXR10" s="185"/>
      <c r="QXS10" s="185"/>
      <c r="QXT10" s="185"/>
      <c r="QXU10" s="185"/>
      <c r="QXV10" s="185"/>
      <c r="QXW10" s="185"/>
      <c r="QXX10" s="185"/>
      <c r="QXY10" s="185"/>
      <c r="QXZ10" s="185"/>
      <c r="QYA10" s="185"/>
      <c r="QYB10" s="185"/>
      <c r="QYC10" s="185"/>
      <c r="QYD10" s="185"/>
      <c r="QYE10" s="185"/>
      <c r="QYF10" s="185"/>
      <c r="QYG10" s="185"/>
      <c r="QYH10" s="185"/>
      <c r="QYI10" s="185"/>
      <c r="QYJ10" s="185"/>
      <c r="QYK10" s="185"/>
      <c r="QYL10" s="185"/>
      <c r="QYM10" s="185"/>
      <c r="QYN10" s="185"/>
      <c r="QYO10" s="185"/>
      <c r="QYP10" s="185"/>
      <c r="QYQ10" s="185"/>
      <c r="QYR10" s="185"/>
      <c r="QYS10" s="185"/>
      <c r="QYT10" s="185"/>
      <c r="QYU10" s="185"/>
      <c r="QYV10" s="185"/>
      <c r="QYW10" s="185"/>
      <c r="QYX10" s="185"/>
      <c r="QYY10" s="185"/>
      <c r="QYZ10" s="185"/>
      <c r="QZA10" s="185"/>
      <c r="QZB10" s="185"/>
      <c r="QZC10" s="185"/>
      <c r="QZD10" s="185"/>
      <c r="QZE10" s="185"/>
      <c r="QZF10" s="185"/>
      <c r="QZG10" s="185"/>
      <c r="QZH10" s="185"/>
      <c r="QZI10" s="185"/>
      <c r="QZJ10" s="185"/>
      <c r="QZK10" s="185"/>
      <c r="QZL10" s="185"/>
      <c r="QZM10" s="185"/>
      <c r="QZN10" s="185"/>
      <c r="QZO10" s="185"/>
      <c r="QZP10" s="185"/>
      <c r="QZQ10" s="185"/>
      <c r="QZR10" s="185"/>
      <c r="QZS10" s="185"/>
      <c r="QZT10" s="185"/>
      <c r="QZU10" s="185"/>
      <c r="QZV10" s="185"/>
      <c r="QZW10" s="185"/>
      <c r="QZX10" s="185"/>
      <c r="QZY10" s="185"/>
      <c r="QZZ10" s="185"/>
      <c r="RAA10" s="185"/>
      <c r="RAB10" s="185"/>
      <c r="RAC10" s="185"/>
      <c r="RAD10" s="185"/>
      <c r="RAE10" s="185"/>
      <c r="RAF10" s="185"/>
      <c r="RAG10" s="185"/>
      <c r="RAH10" s="185"/>
      <c r="RAI10" s="185"/>
      <c r="RAJ10" s="185"/>
      <c r="RAK10" s="185"/>
      <c r="RAL10" s="185"/>
      <c r="RAM10" s="185"/>
      <c r="RAN10" s="185"/>
      <c r="RAO10" s="185"/>
      <c r="RAP10" s="185"/>
      <c r="RAQ10" s="185"/>
      <c r="RAR10" s="185"/>
      <c r="RAS10" s="185"/>
      <c r="RAT10" s="185"/>
      <c r="RAU10" s="185"/>
      <c r="RAV10" s="185"/>
      <c r="RAW10" s="185"/>
      <c r="RAX10" s="185"/>
      <c r="RAY10" s="185"/>
      <c r="RAZ10" s="185"/>
      <c r="RBA10" s="185"/>
      <c r="RBB10" s="185"/>
      <c r="RBC10" s="185"/>
      <c r="RBD10" s="185"/>
      <c r="RBE10" s="185"/>
      <c r="RBF10" s="185"/>
      <c r="RBG10" s="185"/>
      <c r="RBH10" s="185"/>
      <c r="RBI10" s="185"/>
      <c r="RBJ10" s="185"/>
      <c r="RBK10" s="185"/>
      <c r="RBL10" s="185"/>
      <c r="RBM10" s="185"/>
      <c r="RBN10" s="185"/>
      <c r="RBO10" s="185"/>
      <c r="RBP10" s="185"/>
      <c r="RBQ10" s="185"/>
      <c r="RBR10" s="185"/>
      <c r="RBS10" s="185"/>
      <c r="RBT10" s="185"/>
      <c r="RBU10" s="185"/>
      <c r="RBV10" s="185"/>
      <c r="RBW10" s="185"/>
      <c r="RBX10" s="185"/>
      <c r="RBY10" s="185"/>
      <c r="RBZ10" s="185"/>
      <c r="RCA10" s="185"/>
      <c r="RCB10" s="185"/>
      <c r="RCC10" s="185"/>
      <c r="RCD10" s="185"/>
      <c r="RCE10" s="185"/>
      <c r="RCF10" s="185"/>
      <c r="RCG10" s="185"/>
      <c r="RCH10" s="185"/>
      <c r="RCI10" s="185"/>
      <c r="RCJ10" s="185"/>
      <c r="RCK10" s="185"/>
      <c r="RCL10" s="185"/>
      <c r="RCM10" s="185"/>
      <c r="RCN10" s="185"/>
      <c r="RCO10" s="185"/>
      <c r="RCP10" s="185"/>
      <c r="RCQ10" s="185"/>
      <c r="RCR10" s="185"/>
      <c r="RCS10" s="185"/>
      <c r="RCT10" s="185"/>
      <c r="RCU10" s="185"/>
      <c r="RCV10" s="185"/>
      <c r="RCW10" s="185"/>
      <c r="RCX10" s="185"/>
      <c r="RCY10" s="185"/>
      <c r="RCZ10" s="185"/>
      <c r="RDA10" s="185"/>
      <c r="RDB10" s="185"/>
      <c r="RDC10" s="185"/>
      <c r="RDD10" s="185"/>
      <c r="RDE10" s="185"/>
      <c r="RDF10" s="185"/>
      <c r="RDG10" s="185"/>
      <c r="RDH10" s="185"/>
      <c r="RDI10" s="185"/>
      <c r="RDJ10" s="185"/>
      <c r="RDK10" s="185"/>
      <c r="RDL10" s="185"/>
      <c r="RDM10" s="185"/>
      <c r="RDN10" s="185"/>
      <c r="RDO10" s="185"/>
      <c r="RDP10" s="185"/>
      <c r="RDQ10" s="185"/>
      <c r="RDR10" s="185"/>
      <c r="RDS10" s="185"/>
      <c r="RDT10" s="185"/>
      <c r="RDU10" s="185"/>
      <c r="RDV10" s="185"/>
      <c r="RDW10" s="185"/>
      <c r="RDX10" s="185"/>
      <c r="RDY10" s="185"/>
      <c r="RDZ10" s="185"/>
      <c r="REA10" s="185"/>
      <c r="REB10" s="185"/>
      <c r="REC10" s="185"/>
      <c r="RED10" s="185"/>
      <c r="REE10" s="185"/>
      <c r="REF10" s="185"/>
      <c r="REG10" s="185"/>
      <c r="REH10" s="185"/>
      <c r="REI10" s="185"/>
      <c r="REJ10" s="185"/>
      <c r="REK10" s="185"/>
      <c r="REL10" s="185"/>
      <c r="REM10" s="185"/>
      <c r="REN10" s="185"/>
      <c r="REO10" s="185"/>
      <c r="REP10" s="185"/>
      <c r="REQ10" s="185"/>
      <c r="RER10" s="185"/>
      <c r="RES10" s="185"/>
      <c r="RET10" s="185"/>
      <c r="REU10" s="185"/>
      <c r="REV10" s="185"/>
      <c r="REW10" s="185"/>
      <c r="REX10" s="185"/>
      <c r="REY10" s="185"/>
      <c r="REZ10" s="185"/>
      <c r="RFA10" s="185"/>
      <c r="RFB10" s="185"/>
      <c r="RFC10" s="185"/>
      <c r="RFD10" s="185"/>
      <c r="RFE10" s="185"/>
      <c r="RFF10" s="185"/>
      <c r="RFG10" s="185"/>
      <c r="RFH10" s="185"/>
      <c r="RFI10" s="185"/>
      <c r="RFJ10" s="185"/>
      <c r="RFK10" s="185"/>
      <c r="RFL10" s="185"/>
      <c r="RFM10" s="185"/>
      <c r="RFN10" s="185"/>
      <c r="RFO10" s="185"/>
      <c r="RFP10" s="185"/>
      <c r="RFQ10" s="185"/>
      <c r="RFR10" s="185"/>
      <c r="RFS10" s="185"/>
      <c r="RFT10" s="185"/>
      <c r="RFU10" s="185"/>
      <c r="RFV10" s="185"/>
      <c r="RFW10" s="185"/>
      <c r="RFX10" s="185"/>
      <c r="RFY10" s="185"/>
      <c r="RFZ10" s="185"/>
      <c r="RGA10" s="185"/>
      <c r="RGB10" s="185"/>
      <c r="RGC10" s="185"/>
      <c r="RGD10" s="185"/>
      <c r="RGE10" s="185"/>
      <c r="RGF10" s="185"/>
      <c r="RGG10" s="185"/>
      <c r="RGH10" s="185"/>
      <c r="RGI10" s="185"/>
      <c r="RGJ10" s="185"/>
      <c r="RGK10" s="185"/>
      <c r="RGL10" s="185"/>
      <c r="RGM10" s="185"/>
      <c r="RGN10" s="185"/>
      <c r="RGO10" s="185"/>
      <c r="RGP10" s="185"/>
      <c r="RGQ10" s="185"/>
      <c r="RGR10" s="185"/>
      <c r="RGS10" s="185"/>
      <c r="RGT10" s="185"/>
      <c r="RGU10" s="185"/>
      <c r="RGV10" s="185"/>
      <c r="RGW10" s="185"/>
      <c r="RGX10" s="185"/>
      <c r="RGY10" s="185"/>
      <c r="RGZ10" s="185"/>
      <c r="RHA10" s="185"/>
      <c r="RHB10" s="185"/>
      <c r="RHC10" s="185"/>
      <c r="RHD10" s="185"/>
      <c r="RHE10" s="185"/>
      <c r="RHF10" s="185"/>
      <c r="RHG10" s="185"/>
      <c r="RHH10" s="185"/>
      <c r="RHI10" s="185"/>
      <c r="RHJ10" s="185"/>
      <c r="RHK10" s="185"/>
      <c r="RHL10" s="185"/>
      <c r="RHM10" s="185"/>
      <c r="RHN10" s="185"/>
      <c r="RHO10" s="185"/>
      <c r="RHP10" s="185"/>
      <c r="RHQ10" s="185"/>
      <c r="RHR10" s="185"/>
      <c r="RHS10" s="185"/>
      <c r="RHT10" s="185"/>
      <c r="RHU10" s="185"/>
      <c r="RHV10" s="185"/>
      <c r="RHW10" s="185"/>
      <c r="RHX10" s="185"/>
      <c r="RHY10" s="185"/>
      <c r="RHZ10" s="185"/>
      <c r="RIA10" s="185"/>
      <c r="RIB10" s="185"/>
      <c r="RIC10" s="185"/>
      <c r="RID10" s="185"/>
      <c r="RIE10" s="185"/>
      <c r="RIF10" s="185"/>
      <c r="RIG10" s="185"/>
      <c r="RIH10" s="185"/>
      <c r="RII10" s="185"/>
      <c r="RIJ10" s="185"/>
      <c r="RIK10" s="185"/>
      <c r="RIL10" s="185"/>
      <c r="RIM10" s="185"/>
      <c r="RIN10" s="185"/>
      <c r="RIO10" s="185"/>
      <c r="RIP10" s="185"/>
      <c r="RIQ10" s="185"/>
      <c r="RIR10" s="185"/>
      <c r="RIS10" s="185"/>
      <c r="RIT10" s="185"/>
      <c r="RIU10" s="185"/>
      <c r="RIV10" s="185"/>
      <c r="RIW10" s="185"/>
      <c r="RIX10" s="185"/>
      <c r="RIY10" s="185"/>
      <c r="RIZ10" s="185"/>
      <c r="RJA10" s="185"/>
      <c r="RJB10" s="185"/>
      <c r="RJC10" s="185"/>
      <c r="RJD10" s="185"/>
      <c r="RJE10" s="185"/>
      <c r="RJF10" s="185"/>
      <c r="RJG10" s="185"/>
      <c r="RJH10" s="185"/>
      <c r="RJI10" s="185"/>
      <c r="RJJ10" s="185"/>
      <c r="RJK10" s="185"/>
      <c r="RJL10" s="185"/>
      <c r="RJM10" s="185"/>
      <c r="RJN10" s="185"/>
      <c r="RJO10" s="185"/>
      <c r="RJP10" s="185"/>
      <c r="RJQ10" s="185"/>
      <c r="RJR10" s="185"/>
      <c r="RJS10" s="185"/>
      <c r="RJT10" s="185"/>
      <c r="RJU10" s="185"/>
      <c r="RJV10" s="185"/>
      <c r="RJW10" s="185"/>
      <c r="RJX10" s="185"/>
      <c r="RJY10" s="185"/>
      <c r="RJZ10" s="185"/>
      <c r="RKA10" s="185"/>
      <c r="RKB10" s="185"/>
      <c r="RKC10" s="185"/>
      <c r="RKD10" s="185"/>
      <c r="RKE10" s="185"/>
      <c r="RKF10" s="185"/>
      <c r="RKG10" s="185"/>
      <c r="RKH10" s="185"/>
      <c r="RKI10" s="185"/>
      <c r="RKJ10" s="185"/>
      <c r="RKK10" s="185"/>
      <c r="RKL10" s="185"/>
      <c r="RKM10" s="185"/>
      <c r="RKN10" s="185"/>
      <c r="RKO10" s="185"/>
      <c r="RKP10" s="185"/>
      <c r="RKQ10" s="185"/>
      <c r="RKR10" s="185"/>
      <c r="RKS10" s="185"/>
      <c r="RKT10" s="185"/>
      <c r="RKU10" s="185"/>
      <c r="RKV10" s="185"/>
      <c r="RKW10" s="185"/>
      <c r="RKX10" s="185"/>
      <c r="RKY10" s="185"/>
      <c r="RKZ10" s="185"/>
      <c r="RLA10" s="185"/>
      <c r="RLB10" s="185"/>
      <c r="RLC10" s="185"/>
      <c r="RLD10" s="185"/>
      <c r="RLE10" s="185"/>
      <c r="RLF10" s="185"/>
      <c r="RLG10" s="185"/>
      <c r="RLH10" s="185"/>
      <c r="RLI10" s="185"/>
      <c r="RLJ10" s="185"/>
      <c r="RLK10" s="185"/>
      <c r="RLL10" s="185"/>
      <c r="RLM10" s="185"/>
      <c r="RLN10" s="185"/>
      <c r="RLO10" s="185"/>
      <c r="RLP10" s="185"/>
      <c r="RLQ10" s="185"/>
      <c r="RLR10" s="185"/>
      <c r="RLS10" s="185"/>
      <c r="RLT10" s="185"/>
      <c r="RLU10" s="185"/>
      <c r="RLV10" s="185"/>
      <c r="RLW10" s="185"/>
      <c r="RLX10" s="185"/>
      <c r="RLY10" s="185"/>
      <c r="RLZ10" s="185"/>
      <c r="RMA10" s="185"/>
      <c r="RMB10" s="185"/>
      <c r="RMC10" s="185"/>
      <c r="RMD10" s="185"/>
      <c r="RME10" s="185"/>
      <c r="RMF10" s="185"/>
      <c r="RMG10" s="185"/>
      <c r="RMH10" s="185"/>
      <c r="RMI10" s="185"/>
      <c r="RMJ10" s="185"/>
      <c r="RMK10" s="185"/>
      <c r="RML10" s="185"/>
      <c r="RMM10" s="185"/>
      <c r="RMN10" s="185"/>
      <c r="RMO10" s="185"/>
      <c r="RMP10" s="185"/>
      <c r="RMQ10" s="185"/>
      <c r="RMR10" s="185"/>
      <c r="RMS10" s="185"/>
      <c r="RMT10" s="185"/>
      <c r="RMU10" s="185"/>
      <c r="RMV10" s="185"/>
      <c r="RMW10" s="185"/>
      <c r="RMX10" s="185"/>
      <c r="RMY10" s="185"/>
      <c r="RMZ10" s="185"/>
      <c r="RNA10" s="185"/>
      <c r="RNB10" s="185"/>
      <c r="RNC10" s="185"/>
      <c r="RND10" s="185"/>
      <c r="RNE10" s="185"/>
      <c r="RNF10" s="185"/>
      <c r="RNG10" s="185"/>
      <c r="RNH10" s="185"/>
      <c r="RNI10" s="185"/>
      <c r="RNJ10" s="185"/>
      <c r="RNK10" s="185"/>
      <c r="RNL10" s="185"/>
      <c r="RNM10" s="185"/>
      <c r="RNN10" s="185"/>
      <c r="RNO10" s="185"/>
      <c r="RNP10" s="185"/>
      <c r="RNQ10" s="185"/>
      <c r="RNR10" s="185"/>
      <c r="RNS10" s="185"/>
      <c r="RNT10" s="185"/>
      <c r="RNU10" s="185"/>
      <c r="RNV10" s="185"/>
      <c r="RNW10" s="185"/>
      <c r="RNX10" s="185"/>
      <c r="RNY10" s="185"/>
      <c r="RNZ10" s="185"/>
      <c r="ROA10" s="185"/>
      <c r="ROB10" s="185"/>
      <c r="ROC10" s="185"/>
      <c r="ROD10" s="185"/>
      <c r="ROE10" s="185"/>
      <c r="ROF10" s="185"/>
      <c r="ROG10" s="185"/>
      <c r="ROH10" s="185"/>
      <c r="ROI10" s="185"/>
      <c r="ROJ10" s="185"/>
      <c r="ROK10" s="185"/>
      <c r="ROL10" s="185"/>
      <c r="ROM10" s="185"/>
      <c r="RON10" s="185"/>
      <c r="ROO10" s="185"/>
      <c r="ROP10" s="185"/>
      <c r="ROQ10" s="185"/>
      <c r="ROR10" s="185"/>
      <c r="ROS10" s="185"/>
      <c r="ROT10" s="185"/>
      <c r="ROU10" s="185"/>
      <c r="ROV10" s="185"/>
      <c r="ROW10" s="185"/>
      <c r="ROX10" s="185"/>
      <c r="ROY10" s="185"/>
      <c r="ROZ10" s="185"/>
      <c r="RPA10" s="185"/>
      <c r="RPB10" s="185"/>
      <c r="RPC10" s="185"/>
      <c r="RPD10" s="185"/>
      <c r="RPE10" s="185"/>
      <c r="RPF10" s="185"/>
      <c r="RPG10" s="185"/>
      <c r="RPH10" s="185"/>
      <c r="RPI10" s="185"/>
      <c r="RPJ10" s="185"/>
      <c r="RPK10" s="185"/>
      <c r="RPL10" s="185"/>
      <c r="RPM10" s="185"/>
      <c r="RPN10" s="185"/>
      <c r="RPO10" s="185"/>
      <c r="RPP10" s="185"/>
      <c r="RPQ10" s="185"/>
      <c r="RPR10" s="185"/>
      <c r="RPS10" s="185"/>
      <c r="RPT10" s="185"/>
      <c r="RPU10" s="185"/>
      <c r="RPV10" s="185"/>
      <c r="RPW10" s="185"/>
      <c r="RPX10" s="185"/>
      <c r="RPY10" s="185"/>
      <c r="RPZ10" s="185"/>
      <c r="RQA10" s="185"/>
      <c r="RQB10" s="185"/>
      <c r="RQC10" s="185"/>
      <c r="RQD10" s="185"/>
      <c r="RQE10" s="185"/>
      <c r="RQF10" s="185"/>
      <c r="RQG10" s="185"/>
      <c r="RQH10" s="185"/>
      <c r="RQI10" s="185"/>
      <c r="RQJ10" s="185"/>
      <c r="RQK10" s="185"/>
      <c r="RQL10" s="185"/>
      <c r="RQM10" s="185"/>
      <c r="RQN10" s="185"/>
      <c r="RQO10" s="185"/>
      <c r="RQP10" s="185"/>
      <c r="RQQ10" s="185"/>
      <c r="RQR10" s="185"/>
      <c r="RQS10" s="185"/>
      <c r="RQT10" s="185"/>
      <c r="RQU10" s="185"/>
      <c r="RQV10" s="185"/>
      <c r="RQW10" s="185"/>
      <c r="RQX10" s="185"/>
      <c r="RQY10" s="185"/>
      <c r="RQZ10" s="185"/>
      <c r="RRA10" s="185"/>
      <c r="RRB10" s="185"/>
      <c r="RRC10" s="185"/>
      <c r="RRD10" s="185"/>
      <c r="RRE10" s="185"/>
      <c r="RRF10" s="185"/>
      <c r="RRG10" s="185"/>
      <c r="RRH10" s="185"/>
      <c r="RRI10" s="185"/>
      <c r="RRJ10" s="185"/>
      <c r="RRK10" s="185"/>
      <c r="RRL10" s="185"/>
      <c r="RRM10" s="185"/>
      <c r="RRN10" s="185"/>
      <c r="RRO10" s="185"/>
      <c r="RRP10" s="185"/>
      <c r="RRQ10" s="185"/>
      <c r="RRR10" s="185"/>
      <c r="RRS10" s="185"/>
      <c r="RRT10" s="185"/>
      <c r="RRU10" s="185"/>
      <c r="RRV10" s="185"/>
      <c r="RRW10" s="185"/>
      <c r="RRX10" s="185"/>
      <c r="RRY10" s="185"/>
      <c r="RRZ10" s="185"/>
      <c r="RSA10" s="185"/>
      <c r="RSB10" s="185"/>
      <c r="RSC10" s="185"/>
      <c r="RSD10" s="185"/>
      <c r="RSE10" s="185"/>
      <c r="RSF10" s="185"/>
      <c r="RSG10" s="185"/>
      <c r="RSH10" s="185"/>
      <c r="RSI10" s="185"/>
      <c r="RSJ10" s="185"/>
      <c r="RSK10" s="185"/>
      <c r="RSL10" s="185"/>
      <c r="RSM10" s="185"/>
      <c r="RSN10" s="185"/>
      <c r="RSO10" s="185"/>
      <c r="RSP10" s="185"/>
      <c r="RSQ10" s="185"/>
      <c r="RSR10" s="185"/>
      <c r="RSS10" s="185"/>
      <c r="RST10" s="185"/>
      <c r="RSU10" s="185"/>
      <c r="RSV10" s="185"/>
      <c r="RSW10" s="185"/>
      <c r="RSX10" s="185"/>
      <c r="RSY10" s="185"/>
      <c r="RSZ10" s="185"/>
      <c r="RTA10" s="185"/>
      <c r="RTB10" s="185"/>
      <c r="RTC10" s="185"/>
      <c r="RTD10" s="185"/>
      <c r="RTE10" s="185"/>
      <c r="RTF10" s="185"/>
      <c r="RTG10" s="185"/>
      <c r="RTH10" s="185"/>
      <c r="RTI10" s="185"/>
      <c r="RTJ10" s="185"/>
      <c r="RTK10" s="185"/>
      <c r="RTL10" s="185"/>
      <c r="RTM10" s="185"/>
      <c r="RTN10" s="185"/>
      <c r="RTO10" s="185"/>
      <c r="RTP10" s="185"/>
      <c r="RTQ10" s="185"/>
      <c r="RTR10" s="185"/>
      <c r="RTS10" s="185"/>
      <c r="RTT10" s="185"/>
      <c r="RTU10" s="185"/>
      <c r="RTV10" s="185"/>
      <c r="RTW10" s="185"/>
      <c r="RTX10" s="185"/>
      <c r="RTY10" s="185"/>
      <c r="RTZ10" s="185"/>
      <c r="RUA10" s="185"/>
      <c r="RUB10" s="185"/>
      <c r="RUC10" s="185"/>
      <c r="RUD10" s="185"/>
      <c r="RUE10" s="185"/>
      <c r="RUF10" s="185"/>
      <c r="RUG10" s="185"/>
      <c r="RUH10" s="185"/>
      <c r="RUI10" s="185"/>
      <c r="RUJ10" s="185"/>
      <c r="RUK10" s="185"/>
      <c r="RUL10" s="185"/>
      <c r="RUM10" s="185"/>
      <c r="RUN10" s="185"/>
      <c r="RUO10" s="185"/>
      <c r="RUP10" s="185"/>
      <c r="RUQ10" s="185"/>
      <c r="RUR10" s="185"/>
      <c r="RUS10" s="185"/>
      <c r="RUT10" s="185"/>
      <c r="RUU10" s="185"/>
      <c r="RUV10" s="185"/>
      <c r="RUW10" s="185"/>
      <c r="RUX10" s="185"/>
      <c r="RUY10" s="185"/>
      <c r="RUZ10" s="185"/>
      <c r="RVA10" s="185"/>
      <c r="RVB10" s="185"/>
      <c r="RVC10" s="185"/>
      <c r="RVD10" s="185"/>
      <c r="RVE10" s="185"/>
      <c r="RVF10" s="185"/>
      <c r="RVG10" s="185"/>
      <c r="RVH10" s="185"/>
      <c r="RVI10" s="185"/>
      <c r="RVJ10" s="185"/>
      <c r="RVK10" s="185"/>
      <c r="RVL10" s="185"/>
      <c r="RVM10" s="185"/>
      <c r="RVN10" s="185"/>
      <c r="RVO10" s="185"/>
      <c r="RVP10" s="185"/>
      <c r="RVQ10" s="185"/>
      <c r="RVR10" s="185"/>
      <c r="RVS10" s="185"/>
      <c r="RVT10" s="185"/>
      <c r="RVU10" s="185"/>
      <c r="RVV10" s="185"/>
      <c r="RVW10" s="185"/>
      <c r="RVX10" s="185"/>
      <c r="RVY10" s="185"/>
      <c r="RVZ10" s="185"/>
      <c r="RWA10" s="185"/>
      <c r="RWB10" s="185"/>
      <c r="RWC10" s="185"/>
      <c r="RWD10" s="185"/>
      <c r="RWE10" s="185"/>
      <c r="RWF10" s="185"/>
      <c r="RWG10" s="185"/>
      <c r="RWH10" s="185"/>
      <c r="RWI10" s="185"/>
      <c r="RWJ10" s="185"/>
      <c r="RWK10" s="185"/>
      <c r="RWL10" s="185"/>
      <c r="RWM10" s="185"/>
      <c r="RWN10" s="185"/>
      <c r="RWO10" s="185"/>
      <c r="RWP10" s="185"/>
      <c r="RWQ10" s="185"/>
      <c r="RWR10" s="185"/>
      <c r="RWS10" s="185"/>
      <c r="RWT10" s="185"/>
      <c r="RWU10" s="185"/>
      <c r="RWV10" s="185"/>
      <c r="RWW10" s="185"/>
      <c r="RWX10" s="185"/>
      <c r="RWY10" s="185"/>
      <c r="RWZ10" s="185"/>
      <c r="RXA10" s="185"/>
      <c r="RXB10" s="185"/>
      <c r="RXC10" s="185"/>
      <c r="RXD10" s="185"/>
      <c r="RXE10" s="185"/>
      <c r="RXF10" s="185"/>
      <c r="RXG10" s="185"/>
      <c r="RXH10" s="185"/>
      <c r="RXI10" s="185"/>
      <c r="RXJ10" s="185"/>
      <c r="RXK10" s="185"/>
      <c r="RXL10" s="185"/>
      <c r="RXM10" s="185"/>
      <c r="RXN10" s="185"/>
      <c r="RXO10" s="185"/>
      <c r="RXP10" s="185"/>
      <c r="RXQ10" s="185"/>
      <c r="RXR10" s="185"/>
      <c r="RXS10" s="185"/>
      <c r="RXT10" s="185"/>
      <c r="RXU10" s="185"/>
      <c r="RXV10" s="185"/>
      <c r="RXW10" s="185"/>
      <c r="RXX10" s="185"/>
      <c r="RXY10" s="185"/>
      <c r="RXZ10" s="185"/>
      <c r="RYA10" s="185"/>
      <c r="RYB10" s="185"/>
      <c r="RYC10" s="185"/>
      <c r="RYD10" s="185"/>
      <c r="RYE10" s="185"/>
      <c r="RYF10" s="185"/>
      <c r="RYG10" s="185"/>
      <c r="RYH10" s="185"/>
      <c r="RYI10" s="185"/>
      <c r="RYJ10" s="185"/>
      <c r="RYK10" s="185"/>
      <c r="RYL10" s="185"/>
      <c r="RYM10" s="185"/>
      <c r="RYN10" s="185"/>
      <c r="RYO10" s="185"/>
      <c r="RYP10" s="185"/>
      <c r="RYQ10" s="185"/>
      <c r="RYR10" s="185"/>
      <c r="RYS10" s="185"/>
      <c r="RYT10" s="185"/>
      <c r="RYU10" s="185"/>
      <c r="RYV10" s="185"/>
      <c r="RYW10" s="185"/>
      <c r="RYX10" s="185"/>
      <c r="RYY10" s="185"/>
      <c r="RYZ10" s="185"/>
      <c r="RZA10" s="185"/>
      <c r="RZB10" s="185"/>
      <c r="RZC10" s="185"/>
      <c r="RZD10" s="185"/>
      <c r="RZE10" s="185"/>
      <c r="RZF10" s="185"/>
      <c r="RZG10" s="185"/>
      <c r="RZH10" s="185"/>
      <c r="RZI10" s="185"/>
      <c r="RZJ10" s="185"/>
      <c r="RZK10" s="185"/>
      <c r="RZL10" s="185"/>
      <c r="RZM10" s="185"/>
      <c r="RZN10" s="185"/>
      <c r="RZO10" s="185"/>
      <c r="RZP10" s="185"/>
      <c r="RZQ10" s="185"/>
      <c r="RZR10" s="185"/>
      <c r="RZS10" s="185"/>
      <c r="RZT10" s="185"/>
      <c r="RZU10" s="185"/>
      <c r="RZV10" s="185"/>
      <c r="RZW10" s="185"/>
      <c r="RZX10" s="185"/>
      <c r="RZY10" s="185"/>
      <c r="RZZ10" s="185"/>
      <c r="SAA10" s="185"/>
      <c r="SAB10" s="185"/>
      <c r="SAC10" s="185"/>
      <c r="SAD10" s="185"/>
      <c r="SAE10" s="185"/>
      <c r="SAF10" s="185"/>
      <c r="SAG10" s="185"/>
      <c r="SAH10" s="185"/>
      <c r="SAI10" s="185"/>
      <c r="SAJ10" s="185"/>
      <c r="SAK10" s="185"/>
      <c r="SAL10" s="185"/>
      <c r="SAM10" s="185"/>
      <c r="SAN10" s="185"/>
      <c r="SAO10" s="185"/>
      <c r="SAP10" s="185"/>
      <c r="SAQ10" s="185"/>
      <c r="SAR10" s="185"/>
      <c r="SAS10" s="185"/>
      <c r="SAT10" s="185"/>
      <c r="SAU10" s="185"/>
      <c r="SAV10" s="185"/>
      <c r="SAW10" s="185"/>
      <c r="SAX10" s="185"/>
      <c r="SAY10" s="185"/>
      <c r="SAZ10" s="185"/>
      <c r="SBA10" s="185"/>
      <c r="SBB10" s="185"/>
      <c r="SBC10" s="185"/>
      <c r="SBD10" s="185"/>
      <c r="SBE10" s="185"/>
      <c r="SBF10" s="185"/>
      <c r="SBG10" s="185"/>
      <c r="SBH10" s="185"/>
      <c r="SBI10" s="185"/>
      <c r="SBJ10" s="185"/>
      <c r="SBK10" s="185"/>
      <c r="SBL10" s="185"/>
      <c r="SBM10" s="185"/>
      <c r="SBN10" s="185"/>
      <c r="SBO10" s="185"/>
      <c r="SBP10" s="185"/>
      <c r="SBQ10" s="185"/>
      <c r="SBR10" s="185"/>
      <c r="SBS10" s="185"/>
      <c r="SBT10" s="185"/>
      <c r="SBU10" s="185"/>
      <c r="SBV10" s="185"/>
      <c r="SBW10" s="185"/>
      <c r="SBX10" s="185"/>
      <c r="SBY10" s="185"/>
      <c r="SBZ10" s="185"/>
      <c r="SCA10" s="185"/>
      <c r="SCB10" s="185"/>
      <c r="SCC10" s="185"/>
      <c r="SCD10" s="185"/>
      <c r="SCE10" s="185"/>
      <c r="SCF10" s="185"/>
      <c r="SCG10" s="185"/>
      <c r="SCH10" s="185"/>
      <c r="SCI10" s="185"/>
      <c r="SCJ10" s="185"/>
      <c r="SCK10" s="185"/>
      <c r="SCL10" s="185"/>
      <c r="SCM10" s="185"/>
      <c r="SCN10" s="185"/>
      <c r="SCO10" s="185"/>
      <c r="SCP10" s="185"/>
      <c r="SCQ10" s="185"/>
      <c r="SCR10" s="185"/>
      <c r="SCS10" s="185"/>
      <c r="SCT10" s="185"/>
      <c r="SCU10" s="185"/>
      <c r="SCV10" s="185"/>
      <c r="SCW10" s="185"/>
      <c r="SCX10" s="185"/>
      <c r="SCY10" s="185"/>
      <c r="SCZ10" s="185"/>
      <c r="SDA10" s="185"/>
      <c r="SDB10" s="185"/>
      <c r="SDC10" s="185"/>
      <c r="SDD10" s="185"/>
      <c r="SDE10" s="185"/>
      <c r="SDF10" s="185"/>
      <c r="SDG10" s="185"/>
      <c r="SDH10" s="185"/>
      <c r="SDI10" s="185"/>
      <c r="SDJ10" s="185"/>
      <c r="SDK10" s="185"/>
      <c r="SDL10" s="185"/>
      <c r="SDM10" s="185"/>
      <c r="SDN10" s="185"/>
      <c r="SDO10" s="185"/>
      <c r="SDP10" s="185"/>
      <c r="SDQ10" s="185"/>
      <c r="SDR10" s="185"/>
      <c r="SDS10" s="185"/>
      <c r="SDT10" s="185"/>
      <c r="SDU10" s="185"/>
      <c r="SDV10" s="185"/>
      <c r="SDW10" s="185"/>
      <c r="SDX10" s="185"/>
      <c r="SDY10" s="185"/>
      <c r="SDZ10" s="185"/>
      <c r="SEA10" s="185"/>
      <c r="SEB10" s="185"/>
      <c r="SEC10" s="185"/>
      <c r="SED10" s="185"/>
      <c r="SEE10" s="185"/>
      <c r="SEF10" s="185"/>
      <c r="SEG10" s="185"/>
      <c r="SEH10" s="185"/>
      <c r="SEI10" s="185"/>
      <c r="SEJ10" s="185"/>
      <c r="SEK10" s="185"/>
      <c r="SEL10" s="185"/>
      <c r="SEM10" s="185"/>
      <c r="SEN10" s="185"/>
      <c r="SEO10" s="185"/>
      <c r="SEP10" s="185"/>
      <c r="SEQ10" s="185"/>
      <c r="SER10" s="185"/>
      <c r="SES10" s="185"/>
      <c r="SET10" s="185"/>
      <c r="SEU10" s="185"/>
      <c r="SEV10" s="185"/>
      <c r="SEW10" s="185"/>
      <c r="SEX10" s="185"/>
      <c r="SEY10" s="185"/>
      <c r="SEZ10" s="185"/>
      <c r="SFA10" s="185"/>
      <c r="SFB10" s="185"/>
      <c r="SFC10" s="185"/>
      <c r="SFD10" s="185"/>
      <c r="SFE10" s="185"/>
      <c r="SFF10" s="185"/>
      <c r="SFG10" s="185"/>
      <c r="SFH10" s="185"/>
      <c r="SFI10" s="185"/>
      <c r="SFJ10" s="185"/>
      <c r="SFK10" s="185"/>
      <c r="SFL10" s="185"/>
      <c r="SFM10" s="185"/>
      <c r="SFN10" s="185"/>
      <c r="SFO10" s="185"/>
      <c r="SFP10" s="185"/>
      <c r="SFQ10" s="185"/>
      <c r="SFR10" s="185"/>
      <c r="SFS10" s="185"/>
      <c r="SFT10" s="185"/>
      <c r="SFU10" s="185"/>
      <c r="SFV10" s="185"/>
      <c r="SFW10" s="185"/>
      <c r="SFX10" s="185"/>
      <c r="SFY10" s="185"/>
      <c r="SFZ10" s="185"/>
      <c r="SGA10" s="185"/>
      <c r="SGB10" s="185"/>
      <c r="SGC10" s="185"/>
      <c r="SGD10" s="185"/>
      <c r="SGE10" s="185"/>
      <c r="SGF10" s="185"/>
      <c r="SGG10" s="185"/>
      <c r="SGH10" s="185"/>
      <c r="SGI10" s="185"/>
      <c r="SGJ10" s="185"/>
      <c r="SGK10" s="185"/>
      <c r="SGL10" s="185"/>
      <c r="SGM10" s="185"/>
      <c r="SGN10" s="185"/>
      <c r="SGO10" s="185"/>
      <c r="SGP10" s="185"/>
      <c r="SGQ10" s="185"/>
      <c r="SGR10" s="185"/>
      <c r="SGS10" s="185"/>
      <c r="SGT10" s="185"/>
      <c r="SGU10" s="185"/>
      <c r="SGV10" s="185"/>
      <c r="SGW10" s="185"/>
      <c r="SGX10" s="185"/>
      <c r="SGY10" s="185"/>
      <c r="SGZ10" s="185"/>
      <c r="SHA10" s="185"/>
      <c r="SHB10" s="185"/>
      <c r="SHC10" s="185"/>
      <c r="SHD10" s="185"/>
      <c r="SHE10" s="185"/>
      <c r="SHF10" s="185"/>
      <c r="SHG10" s="185"/>
      <c r="SHH10" s="185"/>
      <c r="SHI10" s="185"/>
      <c r="SHJ10" s="185"/>
      <c r="SHK10" s="185"/>
      <c r="SHL10" s="185"/>
      <c r="SHM10" s="185"/>
      <c r="SHN10" s="185"/>
      <c r="SHO10" s="185"/>
      <c r="SHP10" s="185"/>
      <c r="SHQ10" s="185"/>
      <c r="SHR10" s="185"/>
      <c r="SHS10" s="185"/>
      <c r="SHT10" s="185"/>
      <c r="SHU10" s="185"/>
      <c r="SHV10" s="185"/>
      <c r="SHW10" s="185"/>
      <c r="SHX10" s="185"/>
      <c r="SHY10" s="185"/>
      <c r="SHZ10" s="185"/>
      <c r="SIA10" s="185"/>
      <c r="SIB10" s="185"/>
      <c r="SIC10" s="185"/>
      <c r="SID10" s="185"/>
      <c r="SIE10" s="185"/>
      <c r="SIF10" s="185"/>
      <c r="SIG10" s="185"/>
      <c r="SIH10" s="185"/>
      <c r="SII10" s="185"/>
      <c r="SIJ10" s="185"/>
      <c r="SIK10" s="185"/>
      <c r="SIL10" s="185"/>
      <c r="SIM10" s="185"/>
      <c r="SIN10" s="185"/>
      <c r="SIO10" s="185"/>
      <c r="SIP10" s="185"/>
      <c r="SIQ10" s="185"/>
      <c r="SIR10" s="185"/>
      <c r="SIS10" s="185"/>
      <c r="SIT10" s="185"/>
      <c r="SIU10" s="185"/>
      <c r="SIV10" s="185"/>
      <c r="SIW10" s="185"/>
      <c r="SIX10" s="185"/>
      <c r="SIY10" s="185"/>
      <c r="SIZ10" s="185"/>
      <c r="SJA10" s="185"/>
      <c r="SJB10" s="185"/>
      <c r="SJC10" s="185"/>
      <c r="SJD10" s="185"/>
      <c r="SJE10" s="185"/>
      <c r="SJF10" s="185"/>
      <c r="SJG10" s="185"/>
      <c r="SJH10" s="185"/>
      <c r="SJI10" s="185"/>
      <c r="SJJ10" s="185"/>
      <c r="SJK10" s="185"/>
      <c r="SJL10" s="185"/>
      <c r="SJM10" s="185"/>
      <c r="SJN10" s="185"/>
      <c r="SJO10" s="185"/>
      <c r="SJP10" s="185"/>
      <c r="SJQ10" s="185"/>
      <c r="SJR10" s="185"/>
      <c r="SJS10" s="185"/>
      <c r="SJT10" s="185"/>
      <c r="SJU10" s="185"/>
      <c r="SJV10" s="185"/>
      <c r="SJW10" s="185"/>
      <c r="SJX10" s="185"/>
      <c r="SJY10" s="185"/>
      <c r="SJZ10" s="185"/>
      <c r="SKA10" s="185"/>
      <c r="SKB10" s="185"/>
      <c r="SKC10" s="185"/>
      <c r="SKD10" s="185"/>
      <c r="SKE10" s="185"/>
      <c r="SKF10" s="185"/>
      <c r="SKG10" s="185"/>
      <c r="SKH10" s="185"/>
      <c r="SKI10" s="185"/>
      <c r="SKJ10" s="185"/>
      <c r="SKK10" s="185"/>
      <c r="SKL10" s="185"/>
      <c r="SKM10" s="185"/>
      <c r="SKN10" s="185"/>
      <c r="SKO10" s="185"/>
      <c r="SKP10" s="185"/>
      <c r="SKQ10" s="185"/>
      <c r="SKR10" s="185"/>
      <c r="SKS10" s="185"/>
      <c r="SKT10" s="185"/>
      <c r="SKU10" s="185"/>
      <c r="SKV10" s="185"/>
      <c r="SKW10" s="185"/>
      <c r="SKX10" s="185"/>
      <c r="SKY10" s="185"/>
      <c r="SKZ10" s="185"/>
      <c r="SLA10" s="185"/>
      <c r="SLB10" s="185"/>
      <c r="SLC10" s="185"/>
      <c r="SLD10" s="185"/>
      <c r="SLE10" s="185"/>
      <c r="SLF10" s="185"/>
      <c r="SLG10" s="185"/>
      <c r="SLH10" s="185"/>
      <c r="SLI10" s="185"/>
      <c r="SLJ10" s="185"/>
      <c r="SLK10" s="185"/>
      <c r="SLL10" s="185"/>
      <c r="SLM10" s="185"/>
      <c r="SLN10" s="185"/>
      <c r="SLO10" s="185"/>
      <c r="SLP10" s="185"/>
      <c r="SLQ10" s="185"/>
      <c r="SLR10" s="185"/>
      <c r="SLS10" s="185"/>
      <c r="SLT10" s="185"/>
      <c r="SLU10" s="185"/>
      <c r="SLV10" s="185"/>
      <c r="SLW10" s="185"/>
      <c r="SLX10" s="185"/>
      <c r="SLY10" s="185"/>
      <c r="SLZ10" s="185"/>
      <c r="SMA10" s="185"/>
      <c r="SMB10" s="185"/>
      <c r="SMC10" s="185"/>
      <c r="SMD10" s="185"/>
      <c r="SME10" s="185"/>
      <c r="SMF10" s="185"/>
      <c r="SMG10" s="185"/>
      <c r="SMH10" s="185"/>
      <c r="SMI10" s="185"/>
      <c r="SMJ10" s="185"/>
      <c r="SMK10" s="185"/>
      <c r="SML10" s="185"/>
      <c r="SMM10" s="185"/>
      <c r="SMN10" s="185"/>
      <c r="SMO10" s="185"/>
      <c r="SMP10" s="185"/>
      <c r="SMQ10" s="185"/>
      <c r="SMR10" s="185"/>
      <c r="SMS10" s="185"/>
      <c r="SMT10" s="185"/>
      <c r="SMU10" s="185"/>
      <c r="SMV10" s="185"/>
      <c r="SMW10" s="185"/>
      <c r="SMX10" s="185"/>
      <c r="SMY10" s="185"/>
      <c r="SMZ10" s="185"/>
      <c r="SNA10" s="185"/>
      <c r="SNB10" s="185"/>
      <c r="SNC10" s="185"/>
      <c r="SND10" s="185"/>
      <c r="SNE10" s="185"/>
      <c r="SNF10" s="185"/>
      <c r="SNG10" s="185"/>
      <c r="SNH10" s="185"/>
      <c r="SNI10" s="185"/>
      <c r="SNJ10" s="185"/>
      <c r="SNK10" s="185"/>
      <c r="SNL10" s="185"/>
      <c r="SNM10" s="185"/>
      <c r="SNN10" s="185"/>
      <c r="SNO10" s="185"/>
      <c r="SNP10" s="185"/>
      <c r="SNQ10" s="185"/>
      <c r="SNR10" s="185"/>
      <c r="SNS10" s="185"/>
      <c r="SNT10" s="185"/>
      <c r="SNU10" s="185"/>
      <c r="SNV10" s="185"/>
      <c r="SNW10" s="185"/>
      <c r="SNX10" s="185"/>
      <c r="SNY10" s="185"/>
      <c r="SNZ10" s="185"/>
      <c r="SOA10" s="185"/>
      <c r="SOB10" s="185"/>
      <c r="SOC10" s="185"/>
      <c r="SOD10" s="185"/>
      <c r="SOE10" s="185"/>
      <c r="SOF10" s="185"/>
      <c r="SOG10" s="185"/>
      <c r="SOH10" s="185"/>
      <c r="SOI10" s="185"/>
      <c r="SOJ10" s="185"/>
      <c r="SOK10" s="185"/>
      <c r="SOL10" s="185"/>
      <c r="SOM10" s="185"/>
      <c r="SON10" s="185"/>
      <c r="SOO10" s="185"/>
      <c r="SOP10" s="185"/>
      <c r="SOQ10" s="185"/>
      <c r="SOR10" s="185"/>
      <c r="SOS10" s="185"/>
      <c r="SOT10" s="185"/>
      <c r="SOU10" s="185"/>
      <c r="SOV10" s="185"/>
      <c r="SOW10" s="185"/>
      <c r="SOX10" s="185"/>
      <c r="SOY10" s="185"/>
      <c r="SOZ10" s="185"/>
      <c r="SPA10" s="185"/>
      <c r="SPB10" s="185"/>
      <c r="SPC10" s="185"/>
      <c r="SPD10" s="185"/>
      <c r="SPE10" s="185"/>
      <c r="SPF10" s="185"/>
      <c r="SPG10" s="185"/>
      <c r="SPH10" s="185"/>
      <c r="SPI10" s="185"/>
      <c r="SPJ10" s="185"/>
      <c r="SPK10" s="185"/>
      <c r="SPL10" s="185"/>
      <c r="SPM10" s="185"/>
      <c r="SPN10" s="185"/>
      <c r="SPO10" s="185"/>
      <c r="SPP10" s="185"/>
      <c r="SPQ10" s="185"/>
      <c r="SPR10" s="185"/>
      <c r="SPS10" s="185"/>
      <c r="SPT10" s="185"/>
      <c r="SPU10" s="185"/>
      <c r="SPV10" s="185"/>
      <c r="SPW10" s="185"/>
      <c r="SPX10" s="185"/>
      <c r="SPY10" s="185"/>
      <c r="SPZ10" s="185"/>
      <c r="SQA10" s="185"/>
      <c r="SQB10" s="185"/>
      <c r="SQC10" s="185"/>
      <c r="SQD10" s="185"/>
      <c r="SQE10" s="185"/>
      <c r="SQF10" s="185"/>
      <c r="SQG10" s="185"/>
      <c r="SQH10" s="185"/>
      <c r="SQI10" s="185"/>
      <c r="SQJ10" s="185"/>
      <c r="SQK10" s="185"/>
      <c r="SQL10" s="185"/>
      <c r="SQM10" s="185"/>
      <c r="SQN10" s="185"/>
      <c r="SQO10" s="185"/>
      <c r="SQP10" s="185"/>
      <c r="SQQ10" s="185"/>
      <c r="SQR10" s="185"/>
      <c r="SQS10" s="185"/>
      <c r="SQT10" s="185"/>
      <c r="SQU10" s="185"/>
      <c r="SQV10" s="185"/>
      <c r="SQW10" s="185"/>
      <c r="SQX10" s="185"/>
      <c r="SQY10" s="185"/>
      <c r="SQZ10" s="185"/>
      <c r="SRA10" s="185"/>
      <c r="SRB10" s="185"/>
      <c r="SRC10" s="185"/>
      <c r="SRD10" s="185"/>
      <c r="SRE10" s="185"/>
      <c r="SRF10" s="185"/>
      <c r="SRG10" s="185"/>
      <c r="SRH10" s="185"/>
      <c r="SRI10" s="185"/>
      <c r="SRJ10" s="185"/>
      <c r="SRK10" s="185"/>
      <c r="SRL10" s="185"/>
      <c r="SRM10" s="185"/>
      <c r="SRN10" s="185"/>
      <c r="SRO10" s="185"/>
      <c r="SRP10" s="185"/>
      <c r="SRQ10" s="185"/>
      <c r="SRR10" s="185"/>
      <c r="SRS10" s="185"/>
      <c r="SRT10" s="185"/>
      <c r="SRU10" s="185"/>
      <c r="SRV10" s="185"/>
      <c r="SRW10" s="185"/>
      <c r="SRX10" s="185"/>
      <c r="SRY10" s="185"/>
      <c r="SRZ10" s="185"/>
      <c r="SSA10" s="185"/>
      <c r="SSB10" s="185"/>
      <c r="SSC10" s="185"/>
      <c r="SSD10" s="185"/>
      <c r="SSE10" s="185"/>
      <c r="SSF10" s="185"/>
      <c r="SSG10" s="185"/>
      <c r="SSH10" s="185"/>
      <c r="SSI10" s="185"/>
      <c r="SSJ10" s="185"/>
      <c r="SSK10" s="185"/>
      <c r="SSL10" s="185"/>
      <c r="SSM10" s="185"/>
      <c r="SSN10" s="185"/>
      <c r="SSO10" s="185"/>
      <c r="SSP10" s="185"/>
      <c r="SSQ10" s="185"/>
      <c r="SSR10" s="185"/>
      <c r="SSS10" s="185"/>
      <c r="SST10" s="185"/>
      <c r="SSU10" s="185"/>
      <c r="SSV10" s="185"/>
      <c r="SSW10" s="185"/>
      <c r="SSX10" s="185"/>
      <c r="SSY10" s="185"/>
      <c r="SSZ10" s="185"/>
      <c r="STA10" s="185"/>
      <c r="STB10" s="185"/>
      <c r="STC10" s="185"/>
      <c r="STD10" s="185"/>
      <c r="STE10" s="185"/>
      <c r="STF10" s="185"/>
      <c r="STG10" s="185"/>
      <c r="STH10" s="185"/>
      <c r="STI10" s="185"/>
      <c r="STJ10" s="185"/>
      <c r="STK10" s="185"/>
      <c r="STL10" s="185"/>
      <c r="STM10" s="185"/>
      <c r="STN10" s="185"/>
      <c r="STO10" s="185"/>
      <c r="STP10" s="185"/>
      <c r="STQ10" s="185"/>
      <c r="STR10" s="185"/>
      <c r="STS10" s="185"/>
      <c r="STT10" s="185"/>
      <c r="STU10" s="185"/>
      <c r="STV10" s="185"/>
      <c r="STW10" s="185"/>
      <c r="STX10" s="185"/>
      <c r="STY10" s="185"/>
      <c r="STZ10" s="185"/>
      <c r="SUA10" s="185"/>
      <c r="SUB10" s="185"/>
      <c r="SUC10" s="185"/>
      <c r="SUD10" s="185"/>
      <c r="SUE10" s="185"/>
      <c r="SUF10" s="185"/>
      <c r="SUG10" s="185"/>
      <c r="SUH10" s="185"/>
      <c r="SUI10" s="185"/>
      <c r="SUJ10" s="185"/>
      <c r="SUK10" s="185"/>
      <c r="SUL10" s="185"/>
      <c r="SUM10" s="185"/>
      <c r="SUN10" s="185"/>
      <c r="SUO10" s="185"/>
      <c r="SUP10" s="185"/>
      <c r="SUQ10" s="185"/>
      <c r="SUR10" s="185"/>
      <c r="SUS10" s="185"/>
      <c r="SUT10" s="185"/>
      <c r="SUU10" s="185"/>
      <c r="SUV10" s="185"/>
      <c r="SUW10" s="185"/>
      <c r="SUX10" s="185"/>
      <c r="SUY10" s="185"/>
      <c r="SUZ10" s="185"/>
      <c r="SVA10" s="185"/>
      <c r="SVB10" s="185"/>
      <c r="SVC10" s="185"/>
      <c r="SVD10" s="185"/>
      <c r="SVE10" s="185"/>
      <c r="SVF10" s="185"/>
      <c r="SVG10" s="185"/>
      <c r="SVH10" s="185"/>
      <c r="SVI10" s="185"/>
      <c r="SVJ10" s="185"/>
      <c r="SVK10" s="185"/>
      <c r="SVL10" s="185"/>
      <c r="SVM10" s="185"/>
      <c r="SVN10" s="185"/>
      <c r="SVO10" s="185"/>
      <c r="SVP10" s="185"/>
      <c r="SVQ10" s="185"/>
      <c r="SVR10" s="185"/>
      <c r="SVS10" s="185"/>
      <c r="SVT10" s="185"/>
      <c r="SVU10" s="185"/>
      <c r="SVV10" s="185"/>
      <c r="SVW10" s="185"/>
      <c r="SVX10" s="185"/>
      <c r="SVY10" s="185"/>
      <c r="SVZ10" s="185"/>
      <c r="SWA10" s="185"/>
      <c r="SWB10" s="185"/>
      <c r="SWC10" s="185"/>
      <c r="SWD10" s="185"/>
      <c r="SWE10" s="185"/>
      <c r="SWF10" s="185"/>
      <c r="SWG10" s="185"/>
      <c r="SWH10" s="185"/>
      <c r="SWI10" s="185"/>
      <c r="SWJ10" s="185"/>
      <c r="SWK10" s="185"/>
      <c r="SWL10" s="185"/>
      <c r="SWM10" s="185"/>
      <c r="SWN10" s="185"/>
      <c r="SWO10" s="185"/>
      <c r="SWP10" s="185"/>
      <c r="SWQ10" s="185"/>
      <c r="SWR10" s="185"/>
      <c r="SWS10" s="185"/>
      <c r="SWT10" s="185"/>
      <c r="SWU10" s="185"/>
      <c r="SWV10" s="185"/>
      <c r="SWW10" s="185"/>
      <c r="SWX10" s="185"/>
      <c r="SWY10" s="185"/>
      <c r="SWZ10" s="185"/>
      <c r="SXA10" s="185"/>
      <c r="SXB10" s="185"/>
      <c r="SXC10" s="185"/>
      <c r="SXD10" s="185"/>
      <c r="SXE10" s="185"/>
      <c r="SXF10" s="185"/>
      <c r="SXG10" s="185"/>
      <c r="SXH10" s="185"/>
      <c r="SXI10" s="185"/>
      <c r="SXJ10" s="185"/>
      <c r="SXK10" s="185"/>
      <c r="SXL10" s="185"/>
      <c r="SXM10" s="185"/>
      <c r="SXN10" s="185"/>
      <c r="SXO10" s="185"/>
      <c r="SXP10" s="185"/>
      <c r="SXQ10" s="185"/>
      <c r="SXR10" s="185"/>
      <c r="SXS10" s="185"/>
      <c r="SXT10" s="185"/>
      <c r="SXU10" s="185"/>
      <c r="SXV10" s="185"/>
      <c r="SXW10" s="185"/>
      <c r="SXX10" s="185"/>
      <c r="SXY10" s="185"/>
      <c r="SXZ10" s="185"/>
      <c r="SYA10" s="185"/>
      <c r="SYB10" s="185"/>
      <c r="SYC10" s="185"/>
      <c r="SYD10" s="185"/>
      <c r="SYE10" s="185"/>
      <c r="SYF10" s="185"/>
      <c r="SYG10" s="185"/>
      <c r="SYH10" s="185"/>
      <c r="SYI10" s="185"/>
      <c r="SYJ10" s="185"/>
      <c r="SYK10" s="185"/>
      <c r="SYL10" s="185"/>
      <c r="SYM10" s="185"/>
      <c r="SYN10" s="185"/>
      <c r="SYO10" s="185"/>
      <c r="SYP10" s="185"/>
      <c r="SYQ10" s="185"/>
      <c r="SYR10" s="185"/>
      <c r="SYS10" s="185"/>
      <c r="SYT10" s="185"/>
      <c r="SYU10" s="185"/>
      <c r="SYV10" s="185"/>
      <c r="SYW10" s="185"/>
      <c r="SYX10" s="185"/>
      <c r="SYY10" s="185"/>
      <c r="SYZ10" s="185"/>
      <c r="SZA10" s="185"/>
      <c r="SZB10" s="185"/>
      <c r="SZC10" s="185"/>
      <c r="SZD10" s="185"/>
      <c r="SZE10" s="185"/>
      <c r="SZF10" s="185"/>
      <c r="SZG10" s="185"/>
      <c r="SZH10" s="185"/>
      <c r="SZI10" s="185"/>
      <c r="SZJ10" s="185"/>
      <c r="SZK10" s="185"/>
      <c r="SZL10" s="185"/>
      <c r="SZM10" s="185"/>
      <c r="SZN10" s="185"/>
      <c r="SZO10" s="185"/>
      <c r="SZP10" s="185"/>
      <c r="SZQ10" s="185"/>
      <c r="SZR10" s="185"/>
      <c r="SZS10" s="185"/>
      <c r="SZT10" s="185"/>
      <c r="SZU10" s="185"/>
      <c r="SZV10" s="185"/>
      <c r="SZW10" s="185"/>
      <c r="SZX10" s="185"/>
      <c r="SZY10" s="185"/>
      <c r="SZZ10" s="185"/>
      <c r="TAA10" s="185"/>
      <c r="TAB10" s="185"/>
      <c r="TAC10" s="185"/>
      <c r="TAD10" s="185"/>
      <c r="TAE10" s="185"/>
      <c r="TAF10" s="185"/>
      <c r="TAG10" s="185"/>
      <c r="TAH10" s="185"/>
      <c r="TAI10" s="185"/>
      <c r="TAJ10" s="185"/>
      <c r="TAK10" s="185"/>
      <c r="TAL10" s="185"/>
      <c r="TAM10" s="185"/>
      <c r="TAN10" s="185"/>
      <c r="TAO10" s="185"/>
      <c r="TAP10" s="185"/>
      <c r="TAQ10" s="185"/>
      <c r="TAR10" s="185"/>
      <c r="TAS10" s="185"/>
      <c r="TAT10" s="185"/>
      <c r="TAU10" s="185"/>
      <c r="TAV10" s="185"/>
      <c r="TAW10" s="185"/>
      <c r="TAX10" s="185"/>
      <c r="TAY10" s="185"/>
      <c r="TAZ10" s="185"/>
      <c r="TBA10" s="185"/>
      <c r="TBB10" s="185"/>
      <c r="TBC10" s="185"/>
      <c r="TBD10" s="185"/>
      <c r="TBE10" s="185"/>
      <c r="TBF10" s="185"/>
      <c r="TBG10" s="185"/>
      <c r="TBH10" s="185"/>
      <c r="TBI10" s="185"/>
      <c r="TBJ10" s="185"/>
      <c r="TBK10" s="185"/>
      <c r="TBL10" s="185"/>
      <c r="TBM10" s="185"/>
      <c r="TBN10" s="185"/>
      <c r="TBO10" s="185"/>
      <c r="TBP10" s="185"/>
      <c r="TBQ10" s="185"/>
      <c r="TBR10" s="185"/>
      <c r="TBS10" s="185"/>
      <c r="TBT10" s="185"/>
      <c r="TBU10" s="185"/>
      <c r="TBV10" s="185"/>
      <c r="TBW10" s="185"/>
      <c r="TBX10" s="185"/>
      <c r="TBY10" s="185"/>
      <c r="TBZ10" s="185"/>
      <c r="TCA10" s="185"/>
      <c r="TCB10" s="185"/>
      <c r="TCC10" s="185"/>
      <c r="TCD10" s="185"/>
      <c r="TCE10" s="185"/>
      <c r="TCF10" s="185"/>
      <c r="TCG10" s="185"/>
      <c r="TCH10" s="185"/>
      <c r="TCI10" s="185"/>
      <c r="TCJ10" s="185"/>
      <c r="TCK10" s="185"/>
      <c r="TCL10" s="185"/>
      <c r="TCM10" s="185"/>
      <c r="TCN10" s="185"/>
      <c r="TCO10" s="185"/>
      <c r="TCP10" s="185"/>
      <c r="TCQ10" s="185"/>
      <c r="TCR10" s="185"/>
      <c r="TCS10" s="185"/>
      <c r="TCT10" s="185"/>
      <c r="TCU10" s="185"/>
      <c r="TCV10" s="185"/>
      <c r="TCW10" s="185"/>
      <c r="TCX10" s="185"/>
      <c r="TCY10" s="185"/>
      <c r="TCZ10" s="185"/>
      <c r="TDA10" s="185"/>
      <c r="TDB10" s="185"/>
      <c r="TDC10" s="185"/>
      <c r="TDD10" s="185"/>
      <c r="TDE10" s="185"/>
      <c r="TDF10" s="185"/>
      <c r="TDG10" s="185"/>
      <c r="TDH10" s="185"/>
      <c r="TDI10" s="185"/>
      <c r="TDJ10" s="185"/>
      <c r="TDK10" s="185"/>
      <c r="TDL10" s="185"/>
      <c r="TDM10" s="185"/>
      <c r="TDN10" s="185"/>
      <c r="TDO10" s="185"/>
      <c r="TDP10" s="185"/>
      <c r="TDQ10" s="185"/>
      <c r="TDR10" s="185"/>
      <c r="TDS10" s="185"/>
      <c r="TDT10" s="185"/>
      <c r="TDU10" s="185"/>
      <c r="TDV10" s="185"/>
      <c r="TDW10" s="185"/>
      <c r="TDX10" s="185"/>
      <c r="TDY10" s="185"/>
      <c r="TDZ10" s="185"/>
      <c r="TEA10" s="185"/>
      <c r="TEB10" s="185"/>
      <c r="TEC10" s="185"/>
      <c r="TED10" s="185"/>
      <c r="TEE10" s="185"/>
      <c r="TEF10" s="185"/>
      <c r="TEG10" s="185"/>
      <c r="TEH10" s="185"/>
      <c r="TEI10" s="185"/>
      <c r="TEJ10" s="185"/>
      <c r="TEK10" s="185"/>
      <c r="TEL10" s="185"/>
      <c r="TEM10" s="185"/>
      <c r="TEN10" s="185"/>
      <c r="TEO10" s="185"/>
      <c r="TEP10" s="185"/>
      <c r="TEQ10" s="185"/>
      <c r="TER10" s="185"/>
      <c r="TES10" s="185"/>
      <c r="TET10" s="185"/>
      <c r="TEU10" s="185"/>
      <c r="TEV10" s="185"/>
      <c r="TEW10" s="185"/>
      <c r="TEX10" s="185"/>
      <c r="TEY10" s="185"/>
      <c r="TEZ10" s="185"/>
      <c r="TFA10" s="185"/>
      <c r="TFB10" s="185"/>
      <c r="TFC10" s="185"/>
      <c r="TFD10" s="185"/>
      <c r="TFE10" s="185"/>
      <c r="TFF10" s="185"/>
      <c r="TFG10" s="185"/>
      <c r="TFH10" s="185"/>
      <c r="TFI10" s="185"/>
      <c r="TFJ10" s="185"/>
      <c r="TFK10" s="185"/>
      <c r="TFL10" s="185"/>
      <c r="TFM10" s="185"/>
      <c r="TFN10" s="185"/>
      <c r="TFO10" s="185"/>
      <c r="TFP10" s="185"/>
      <c r="TFQ10" s="185"/>
      <c r="TFR10" s="185"/>
      <c r="TFS10" s="185"/>
      <c r="TFT10" s="185"/>
      <c r="TFU10" s="185"/>
      <c r="TFV10" s="185"/>
      <c r="TFW10" s="185"/>
      <c r="TFX10" s="185"/>
      <c r="TFY10" s="185"/>
      <c r="TFZ10" s="185"/>
      <c r="TGA10" s="185"/>
      <c r="TGB10" s="185"/>
      <c r="TGC10" s="185"/>
      <c r="TGD10" s="185"/>
      <c r="TGE10" s="185"/>
      <c r="TGF10" s="185"/>
      <c r="TGG10" s="185"/>
      <c r="TGH10" s="185"/>
      <c r="TGI10" s="185"/>
      <c r="TGJ10" s="185"/>
      <c r="TGK10" s="185"/>
      <c r="TGL10" s="185"/>
      <c r="TGM10" s="185"/>
      <c r="TGN10" s="185"/>
      <c r="TGO10" s="185"/>
      <c r="TGP10" s="185"/>
      <c r="TGQ10" s="185"/>
      <c r="TGR10" s="185"/>
      <c r="TGS10" s="185"/>
      <c r="TGT10" s="185"/>
      <c r="TGU10" s="185"/>
      <c r="TGV10" s="185"/>
      <c r="TGW10" s="185"/>
      <c r="TGX10" s="185"/>
      <c r="TGY10" s="185"/>
      <c r="TGZ10" s="185"/>
      <c r="THA10" s="185"/>
      <c r="THB10" s="185"/>
      <c r="THC10" s="185"/>
      <c r="THD10" s="185"/>
      <c r="THE10" s="185"/>
      <c r="THF10" s="185"/>
      <c r="THG10" s="185"/>
      <c r="THH10" s="185"/>
      <c r="THI10" s="185"/>
      <c r="THJ10" s="185"/>
      <c r="THK10" s="185"/>
      <c r="THL10" s="185"/>
      <c r="THM10" s="185"/>
      <c r="THN10" s="185"/>
      <c r="THO10" s="185"/>
      <c r="THP10" s="185"/>
      <c r="THQ10" s="185"/>
      <c r="THR10" s="185"/>
      <c r="THS10" s="185"/>
      <c r="THT10" s="185"/>
      <c r="THU10" s="185"/>
      <c r="THV10" s="185"/>
      <c r="THW10" s="185"/>
      <c r="THX10" s="185"/>
      <c r="THY10" s="185"/>
      <c r="THZ10" s="185"/>
      <c r="TIA10" s="185"/>
      <c r="TIB10" s="185"/>
      <c r="TIC10" s="185"/>
      <c r="TID10" s="185"/>
      <c r="TIE10" s="185"/>
      <c r="TIF10" s="185"/>
      <c r="TIG10" s="185"/>
      <c r="TIH10" s="185"/>
      <c r="TII10" s="185"/>
      <c r="TIJ10" s="185"/>
      <c r="TIK10" s="185"/>
      <c r="TIL10" s="185"/>
      <c r="TIM10" s="185"/>
      <c r="TIN10" s="185"/>
      <c r="TIO10" s="185"/>
      <c r="TIP10" s="185"/>
      <c r="TIQ10" s="185"/>
      <c r="TIR10" s="185"/>
      <c r="TIS10" s="185"/>
      <c r="TIT10" s="185"/>
      <c r="TIU10" s="185"/>
      <c r="TIV10" s="185"/>
      <c r="TIW10" s="185"/>
      <c r="TIX10" s="185"/>
      <c r="TIY10" s="185"/>
      <c r="TIZ10" s="185"/>
      <c r="TJA10" s="185"/>
      <c r="TJB10" s="185"/>
      <c r="TJC10" s="185"/>
      <c r="TJD10" s="185"/>
      <c r="TJE10" s="185"/>
      <c r="TJF10" s="185"/>
      <c r="TJG10" s="185"/>
      <c r="TJH10" s="185"/>
      <c r="TJI10" s="185"/>
      <c r="TJJ10" s="185"/>
      <c r="TJK10" s="185"/>
      <c r="TJL10" s="185"/>
      <c r="TJM10" s="185"/>
      <c r="TJN10" s="185"/>
      <c r="TJO10" s="185"/>
      <c r="TJP10" s="185"/>
      <c r="TJQ10" s="185"/>
      <c r="TJR10" s="185"/>
      <c r="TJS10" s="185"/>
      <c r="TJT10" s="185"/>
      <c r="TJU10" s="185"/>
      <c r="TJV10" s="185"/>
      <c r="TJW10" s="185"/>
      <c r="TJX10" s="185"/>
      <c r="TJY10" s="185"/>
      <c r="TJZ10" s="185"/>
      <c r="TKA10" s="185"/>
      <c r="TKB10" s="185"/>
      <c r="TKC10" s="185"/>
      <c r="TKD10" s="185"/>
      <c r="TKE10" s="185"/>
      <c r="TKF10" s="185"/>
      <c r="TKG10" s="185"/>
      <c r="TKH10" s="185"/>
      <c r="TKI10" s="185"/>
      <c r="TKJ10" s="185"/>
      <c r="TKK10" s="185"/>
      <c r="TKL10" s="185"/>
      <c r="TKM10" s="185"/>
      <c r="TKN10" s="185"/>
      <c r="TKO10" s="185"/>
      <c r="TKP10" s="185"/>
      <c r="TKQ10" s="185"/>
      <c r="TKR10" s="185"/>
      <c r="TKS10" s="185"/>
      <c r="TKT10" s="185"/>
      <c r="TKU10" s="185"/>
      <c r="TKV10" s="185"/>
      <c r="TKW10" s="185"/>
      <c r="TKX10" s="185"/>
      <c r="TKY10" s="185"/>
      <c r="TKZ10" s="185"/>
      <c r="TLA10" s="185"/>
      <c r="TLB10" s="185"/>
      <c r="TLC10" s="185"/>
      <c r="TLD10" s="185"/>
      <c r="TLE10" s="185"/>
      <c r="TLF10" s="185"/>
      <c r="TLG10" s="185"/>
      <c r="TLH10" s="185"/>
      <c r="TLI10" s="185"/>
      <c r="TLJ10" s="185"/>
      <c r="TLK10" s="185"/>
      <c r="TLL10" s="185"/>
      <c r="TLM10" s="185"/>
      <c r="TLN10" s="185"/>
      <c r="TLO10" s="185"/>
      <c r="TLP10" s="185"/>
      <c r="TLQ10" s="185"/>
      <c r="TLR10" s="185"/>
      <c r="TLS10" s="185"/>
      <c r="TLT10" s="185"/>
      <c r="TLU10" s="185"/>
      <c r="TLV10" s="185"/>
      <c r="TLW10" s="185"/>
      <c r="TLX10" s="185"/>
      <c r="TLY10" s="185"/>
      <c r="TLZ10" s="185"/>
      <c r="TMA10" s="185"/>
      <c r="TMB10" s="185"/>
      <c r="TMC10" s="185"/>
      <c r="TMD10" s="185"/>
      <c r="TME10" s="185"/>
      <c r="TMF10" s="185"/>
      <c r="TMG10" s="185"/>
      <c r="TMH10" s="185"/>
      <c r="TMI10" s="185"/>
      <c r="TMJ10" s="185"/>
      <c r="TMK10" s="185"/>
      <c r="TML10" s="185"/>
      <c r="TMM10" s="185"/>
      <c r="TMN10" s="185"/>
      <c r="TMO10" s="185"/>
      <c r="TMP10" s="185"/>
      <c r="TMQ10" s="185"/>
      <c r="TMR10" s="185"/>
      <c r="TMS10" s="185"/>
      <c r="TMT10" s="185"/>
      <c r="TMU10" s="185"/>
      <c r="TMV10" s="185"/>
      <c r="TMW10" s="185"/>
      <c r="TMX10" s="185"/>
      <c r="TMY10" s="185"/>
      <c r="TMZ10" s="185"/>
      <c r="TNA10" s="185"/>
      <c r="TNB10" s="185"/>
      <c r="TNC10" s="185"/>
      <c r="TND10" s="185"/>
      <c r="TNE10" s="185"/>
      <c r="TNF10" s="185"/>
      <c r="TNG10" s="185"/>
      <c r="TNH10" s="185"/>
      <c r="TNI10" s="185"/>
      <c r="TNJ10" s="185"/>
      <c r="TNK10" s="185"/>
      <c r="TNL10" s="185"/>
      <c r="TNM10" s="185"/>
      <c r="TNN10" s="185"/>
      <c r="TNO10" s="185"/>
      <c r="TNP10" s="185"/>
      <c r="TNQ10" s="185"/>
      <c r="TNR10" s="185"/>
      <c r="TNS10" s="185"/>
      <c r="TNT10" s="185"/>
      <c r="TNU10" s="185"/>
      <c r="TNV10" s="185"/>
      <c r="TNW10" s="185"/>
      <c r="TNX10" s="185"/>
      <c r="TNY10" s="185"/>
      <c r="TNZ10" s="185"/>
      <c r="TOA10" s="185"/>
      <c r="TOB10" s="185"/>
      <c r="TOC10" s="185"/>
      <c r="TOD10" s="185"/>
      <c r="TOE10" s="185"/>
      <c r="TOF10" s="185"/>
      <c r="TOG10" s="185"/>
      <c r="TOH10" s="185"/>
      <c r="TOI10" s="185"/>
      <c r="TOJ10" s="185"/>
      <c r="TOK10" s="185"/>
      <c r="TOL10" s="185"/>
      <c r="TOM10" s="185"/>
      <c r="TON10" s="185"/>
      <c r="TOO10" s="185"/>
      <c r="TOP10" s="185"/>
      <c r="TOQ10" s="185"/>
      <c r="TOR10" s="185"/>
      <c r="TOS10" s="185"/>
      <c r="TOT10" s="185"/>
      <c r="TOU10" s="185"/>
      <c r="TOV10" s="185"/>
      <c r="TOW10" s="185"/>
      <c r="TOX10" s="185"/>
      <c r="TOY10" s="185"/>
      <c r="TOZ10" s="185"/>
      <c r="TPA10" s="185"/>
      <c r="TPB10" s="185"/>
      <c r="TPC10" s="185"/>
      <c r="TPD10" s="185"/>
      <c r="TPE10" s="185"/>
      <c r="TPF10" s="185"/>
      <c r="TPG10" s="185"/>
      <c r="TPH10" s="185"/>
      <c r="TPI10" s="185"/>
      <c r="TPJ10" s="185"/>
      <c r="TPK10" s="185"/>
      <c r="TPL10" s="185"/>
      <c r="TPM10" s="185"/>
      <c r="TPN10" s="185"/>
      <c r="TPO10" s="185"/>
      <c r="TPP10" s="185"/>
      <c r="TPQ10" s="185"/>
      <c r="TPR10" s="185"/>
      <c r="TPS10" s="185"/>
      <c r="TPT10" s="185"/>
      <c r="TPU10" s="185"/>
      <c r="TPV10" s="185"/>
      <c r="TPW10" s="185"/>
      <c r="TPX10" s="185"/>
      <c r="TPY10" s="185"/>
      <c r="TPZ10" s="185"/>
      <c r="TQA10" s="185"/>
      <c r="TQB10" s="185"/>
      <c r="TQC10" s="185"/>
      <c r="TQD10" s="185"/>
      <c r="TQE10" s="185"/>
      <c r="TQF10" s="185"/>
      <c r="TQG10" s="185"/>
      <c r="TQH10" s="185"/>
      <c r="TQI10" s="185"/>
      <c r="TQJ10" s="185"/>
      <c r="TQK10" s="185"/>
      <c r="TQL10" s="185"/>
      <c r="TQM10" s="185"/>
      <c r="TQN10" s="185"/>
      <c r="TQO10" s="185"/>
      <c r="TQP10" s="185"/>
      <c r="TQQ10" s="185"/>
      <c r="TQR10" s="185"/>
      <c r="TQS10" s="185"/>
      <c r="TQT10" s="185"/>
      <c r="TQU10" s="185"/>
      <c r="TQV10" s="185"/>
      <c r="TQW10" s="185"/>
      <c r="TQX10" s="185"/>
      <c r="TQY10" s="185"/>
      <c r="TQZ10" s="185"/>
      <c r="TRA10" s="185"/>
      <c r="TRB10" s="185"/>
      <c r="TRC10" s="185"/>
      <c r="TRD10" s="185"/>
      <c r="TRE10" s="185"/>
      <c r="TRF10" s="185"/>
      <c r="TRG10" s="185"/>
      <c r="TRH10" s="185"/>
      <c r="TRI10" s="185"/>
      <c r="TRJ10" s="185"/>
      <c r="TRK10" s="185"/>
      <c r="TRL10" s="185"/>
      <c r="TRM10" s="185"/>
      <c r="TRN10" s="185"/>
      <c r="TRO10" s="185"/>
      <c r="TRP10" s="185"/>
      <c r="TRQ10" s="185"/>
      <c r="TRR10" s="185"/>
      <c r="TRS10" s="185"/>
      <c r="TRT10" s="185"/>
      <c r="TRU10" s="185"/>
      <c r="TRV10" s="185"/>
      <c r="TRW10" s="185"/>
      <c r="TRX10" s="185"/>
      <c r="TRY10" s="185"/>
      <c r="TRZ10" s="185"/>
      <c r="TSA10" s="185"/>
      <c r="TSB10" s="185"/>
      <c r="TSC10" s="185"/>
      <c r="TSD10" s="185"/>
      <c r="TSE10" s="185"/>
      <c r="TSF10" s="185"/>
      <c r="TSG10" s="185"/>
      <c r="TSH10" s="185"/>
      <c r="TSI10" s="185"/>
      <c r="TSJ10" s="185"/>
      <c r="TSK10" s="185"/>
      <c r="TSL10" s="185"/>
      <c r="TSM10" s="185"/>
      <c r="TSN10" s="185"/>
      <c r="TSO10" s="185"/>
      <c r="TSP10" s="185"/>
      <c r="TSQ10" s="185"/>
      <c r="TSR10" s="185"/>
      <c r="TSS10" s="185"/>
      <c r="TST10" s="185"/>
      <c r="TSU10" s="185"/>
      <c r="TSV10" s="185"/>
      <c r="TSW10" s="185"/>
      <c r="TSX10" s="185"/>
      <c r="TSY10" s="185"/>
      <c r="TSZ10" s="185"/>
      <c r="TTA10" s="185"/>
      <c r="TTB10" s="185"/>
      <c r="TTC10" s="185"/>
      <c r="TTD10" s="185"/>
      <c r="TTE10" s="185"/>
      <c r="TTF10" s="185"/>
      <c r="TTG10" s="185"/>
      <c r="TTH10" s="185"/>
      <c r="TTI10" s="185"/>
      <c r="TTJ10" s="185"/>
      <c r="TTK10" s="185"/>
      <c r="TTL10" s="185"/>
      <c r="TTM10" s="185"/>
      <c r="TTN10" s="185"/>
      <c r="TTO10" s="185"/>
      <c r="TTP10" s="185"/>
      <c r="TTQ10" s="185"/>
      <c r="TTR10" s="185"/>
      <c r="TTS10" s="185"/>
      <c r="TTT10" s="185"/>
      <c r="TTU10" s="185"/>
      <c r="TTV10" s="185"/>
      <c r="TTW10" s="185"/>
      <c r="TTX10" s="185"/>
      <c r="TTY10" s="185"/>
      <c r="TTZ10" s="185"/>
      <c r="TUA10" s="185"/>
      <c r="TUB10" s="185"/>
      <c r="TUC10" s="185"/>
      <c r="TUD10" s="185"/>
      <c r="TUE10" s="185"/>
      <c r="TUF10" s="185"/>
      <c r="TUG10" s="185"/>
      <c r="TUH10" s="185"/>
      <c r="TUI10" s="185"/>
      <c r="TUJ10" s="185"/>
      <c r="TUK10" s="185"/>
      <c r="TUL10" s="185"/>
      <c r="TUM10" s="185"/>
      <c r="TUN10" s="185"/>
      <c r="TUO10" s="185"/>
      <c r="TUP10" s="185"/>
      <c r="TUQ10" s="185"/>
      <c r="TUR10" s="185"/>
      <c r="TUS10" s="185"/>
      <c r="TUT10" s="185"/>
      <c r="TUU10" s="185"/>
      <c r="TUV10" s="185"/>
      <c r="TUW10" s="185"/>
      <c r="TUX10" s="185"/>
      <c r="TUY10" s="185"/>
      <c r="TUZ10" s="185"/>
      <c r="TVA10" s="185"/>
      <c r="TVB10" s="185"/>
      <c r="TVC10" s="185"/>
      <c r="TVD10" s="185"/>
      <c r="TVE10" s="185"/>
      <c r="TVF10" s="185"/>
      <c r="TVG10" s="185"/>
      <c r="TVH10" s="185"/>
      <c r="TVI10" s="185"/>
      <c r="TVJ10" s="185"/>
      <c r="TVK10" s="185"/>
      <c r="TVL10" s="185"/>
      <c r="TVM10" s="185"/>
      <c r="TVN10" s="185"/>
      <c r="TVO10" s="185"/>
      <c r="TVP10" s="185"/>
      <c r="TVQ10" s="185"/>
      <c r="TVR10" s="185"/>
      <c r="TVS10" s="185"/>
      <c r="TVT10" s="185"/>
      <c r="TVU10" s="185"/>
      <c r="TVV10" s="185"/>
      <c r="TVW10" s="185"/>
      <c r="TVX10" s="185"/>
      <c r="TVY10" s="185"/>
      <c r="TVZ10" s="185"/>
      <c r="TWA10" s="185"/>
      <c r="TWB10" s="185"/>
      <c r="TWC10" s="185"/>
      <c r="TWD10" s="185"/>
      <c r="TWE10" s="185"/>
      <c r="TWF10" s="185"/>
      <c r="TWG10" s="185"/>
      <c r="TWH10" s="185"/>
      <c r="TWI10" s="185"/>
      <c r="TWJ10" s="185"/>
      <c r="TWK10" s="185"/>
      <c r="TWL10" s="185"/>
      <c r="TWM10" s="185"/>
      <c r="TWN10" s="185"/>
      <c r="TWO10" s="185"/>
      <c r="TWP10" s="185"/>
      <c r="TWQ10" s="185"/>
      <c r="TWR10" s="185"/>
      <c r="TWS10" s="185"/>
      <c r="TWT10" s="185"/>
      <c r="TWU10" s="185"/>
      <c r="TWV10" s="185"/>
      <c r="TWW10" s="185"/>
      <c r="TWX10" s="185"/>
      <c r="TWY10" s="185"/>
      <c r="TWZ10" s="185"/>
      <c r="TXA10" s="185"/>
      <c r="TXB10" s="185"/>
      <c r="TXC10" s="185"/>
      <c r="TXD10" s="185"/>
      <c r="TXE10" s="185"/>
      <c r="TXF10" s="185"/>
      <c r="TXG10" s="185"/>
      <c r="TXH10" s="185"/>
      <c r="TXI10" s="185"/>
      <c r="TXJ10" s="185"/>
      <c r="TXK10" s="185"/>
      <c r="TXL10" s="185"/>
      <c r="TXM10" s="185"/>
      <c r="TXN10" s="185"/>
      <c r="TXO10" s="185"/>
      <c r="TXP10" s="185"/>
      <c r="TXQ10" s="185"/>
      <c r="TXR10" s="185"/>
      <c r="TXS10" s="185"/>
      <c r="TXT10" s="185"/>
      <c r="TXU10" s="185"/>
      <c r="TXV10" s="185"/>
      <c r="TXW10" s="185"/>
      <c r="TXX10" s="185"/>
      <c r="TXY10" s="185"/>
      <c r="TXZ10" s="185"/>
      <c r="TYA10" s="185"/>
      <c r="TYB10" s="185"/>
      <c r="TYC10" s="185"/>
      <c r="TYD10" s="185"/>
      <c r="TYE10" s="185"/>
      <c r="TYF10" s="185"/>
      <c r="TYG10" s="185"/>
      <c r="TYH10" s="185"/>
      <c r="TYI10" s="185"/>
      <c r="TYJ10" s="185"/>
      <c r="TYK10" s="185"/>
      <c r="TYL10" s="185"/>
      <c r="TYM10" s="185"/>
      <c r="TYN10" s="185"/>
      <c r="TYO10" s="185"/>
      <c r="TYP10" s="185"/>
      <c r="TYQ10" s="185"/>
      <c r="TYR10" s="185"/>
      <c r="TYS10" s="185"/>
      <c r="TYT10" s="185"/>
      <c r="TYU10" s="185"/>
      <c r="TYV10" s="185"/>
      <c r="TYW10" s="185"/>
      <c r="TYX10" s="185"/>
      <c r="TYY10" s="185"/>
      <c r="TYZ10" s="185"/>
      <c r="TZA10" s="185"/>
      <c r="TZB10" s="185"/>
      <c r="TZC10" s="185"/>
      <c r="TZD10" s="185"/>
      <c r="TZE10" s="185"/>
      <c r="TZF10" s="185"/>
      <c r="TZG10" s="185"/>
      <c r="TZH10" s="185"/>
      <c r="TZI10" s="185"/>
      <c r="TZJ10" s="185"/>
      <c r="TZK10" s="185"/>
      <c r="TZL10" s="185"/>
      <c r="TZM10" s="185"/>
      <c r="TZN10" s="185"/>
      <c r="TZO10" s="185"/>
      <c r="TZP10" s="185"/>
      <c r="TZQ10" s="185"/>
      <c r="TZR10" s="185"/>
      <c r="TZS10" s="185"/>
      <c r="TZT10" s="185"/>
      <c r="TZU10" s="185"/>
      <c r="TZV10" s="185"/>
      <c r="TZW10" s="185"/>
      <c r="TZX10" s="185"/>
      <c r="TZY10" s="185"/>
      <c r="TZZ10" s="185"/>
      <c r="UAA10" s="185"/>
      <c r="UAB10" s="185"/>
      <c r="UAC10" s="185"/>
      <c r="UAD10" s="185"/>
      <c r="UAE10" s="185"/>
      <c r="UAF10" s="185"/>
      <c r="UAG10" s="185"/>
      <c r="UAH10" s="185"/>
      <c r="UAI10" s="185"/>
      <c r="UAJ10" s="185"/>
      <c r="UAK10" s="185"/>
      <c r="UAL10" s="185"/>
      <c r="UAM10" s="185"/>
      <c r="UAN10" s="185"/>
      <c r="UAO10" s="185"/>
      <c r="UAP10" s="185"/>
      <c r="UAQ10" s="185"/>
      <c r="UAR10" s="185"/>
      <c r="UAS10" s="185"/>
      <c r="UAT10" s="185"/>
      <c r="UAU10" s="185"/>
      <c r="UAV10" s="185"/>
      <c r="UAW10" s="185"/>
      <c r="UAX10" s="185"/>
      <c r="UAY10" s="185"/>
      <c r="UAZ10" s="185"/>
      <c r="UBA10" s="185"/>
      <c r="UBB10" s="185"/>
      <c r="UBC10" s="185"/>
      <c r="UBD10" s="185"/>
      <c r="UBE10" s="185"/>
      <c r="UBF10" s="185"/>
      <c r="UBG10" s="185"/>
      <c r="UBH10" s="185"/>
      <c r="UBI10" s="185"/>
      <c r="UBJ10" s="185"/>
      <c r="UBK10" s="185"/>
      <c r="UBL10" s="185"/>
      <c r="UBM10" s="185"/>
      <c r="UBN10" s="185"/>
      <c r="UBO10" s="185"/>
      <c r="UBP10" s="185"/>
      <c r="UBQ10" s="185"/>
      <c r="UBR10" s="185"/>
      <c r="UBS10" s="185"/>
      <c r="UBT10" s="185"/>
      <c r="UBU10" s="185"/>
      <c r="UBV10" s="185"/>
      <c r="UBW10" s="185"/>
      <c r="UBX10" s="185"/>
      <c r="UBY10" s="185"/>
      <c r="UBZ10" s="185"/>
      <c r="UCA10" s="185"/>
      <c r="UCB10" s="185"/>
      <c r="UCC10" s="185"/>
      <c r="UCD10" s="185"/>
      <c r="UCE10" s="185"/>
      <c r="UCF10" s="185"/>
      <c r="UCG10" s="185"/>
      <c r="UCH10" s="185"/>
      <c r="UCI10" s="185"/>
      <c r="UCJ10" s="185"/>
      <c r="UCK10" s="185"/>
      <c r="UCL10" s="185"/>
      <c r="UCM10" s="185"/>
      <c r="UCN10" s="185"/>
      <c r="UCO10" s="185"/>
      <c r="UCP10" s="185"/>
      <c r="UCQ10" s="185"/>
      <c r="UCR10" s="185"/>
      <c r="UCS10" s="185"/>
      <c r="UCT10" s="185"/>
      <c r="UCU10" s="185"/>
      <c r="UCV10" s="185"/>
      <c r="UCW10" s="185"/>
      <c r="UCX10" s="185"/>
      <c r="UCY10" s="185"/>
      <c r="UCZ10" s="185"/>
      <c r="UDA10" s="185"/>
      <c r="UDB10" s="185"/>
      <c r="UDC10" s="185"/>
      <c r="UDD10" s="185"/>
      <c r="UDE10" s="185"/>
      <c r="UDF10" s="185"/>
      <c r="UDG10" s="185"/>
      <c r="UDH10" s="185"/>
      <c r="UDI10" s="185"/>
      <c r="UDJ10" s="185"/>
      <c r="UDK10" s="185"/>
      <c r="UDL10" s="185"/>
      <c r="UDM10" s="185"/>
      <c r="UDN10" s="185"/>
      <c r="UDO10" s="185"/>
      <c r="UDP10" s="185"/>
      <c r="UDQ10" s="185"/>
      <c r="UDR10" s="185"/>
      <c r="UDS10" s="185"/>
      <c r="UDT10" s="185"/>
      <c r="UDU10" s="185"/>
      <c r="UDV10" s="185"/>
      <c r="UDW10" s="185"/>
      <c r="UDX10" s="185"/>
      <c r="UDY10" s="185"/>
      <c r="UDZ10" s="185"/>
      <c r="UEA10" s="185"/>
      <c r="UEB10" s="185"/>
      <c r="UEC10" s="185"/>
      <c r="UED10" s="185"/>
      <c r="UEE10" s="185"/>
      <c r="UEF10" s="185"/>
      <c r="UEG10" s="185"/>
      <c r="UEH10" s="185"/>
      <c r="UEI10" s="185"/>
      <c r="UEJ10" s="185"/>
      <c r="UEK10" s="185"/>
      <c r="UEL10" s="185"/>
      <c r="UEM10" s="185"/>
      <c r="UEN10" s="185"/>
      <c r="UEO10" s="185"/>
      <c r="UEP10" s="185"/>
      <c r="UEQ10" s="185"/>
      <c r="UER10" s="185"/>
      <c r="UES10" s="185"/>
      <c r="UET10" s="185"/>
      <c r="UEU10" s="185"/>
      <c r="UEV10" s="185"/>
      <c r="UEW10" s="185"/>
      <c r="UEX10" s="185"/>
      <c r="UEY10" s="185"/>
      <c r="UEZ10" s="185"/>
      <c r="UFA10" s="185"/>
      <c r="UFB10" s="185"/>
      <c r="UFC10" s="185"/>
      <c r="UFD10" s="185"/>
      <c r="UFE10" s="185"/>
      <c r="UFF10" s="185"/>
      <c r="UFG10" s="185"/>
      <c r="UFH10" s="185"/>
      <c r="UFI10" s="185"/>
      <c r="UFJ10" s="185"/>
      <c r="UFK10" s="185"/>
      <c r="UFL10" s="185"/>
      <c r="UFM10" s="185"/>
      <c r="UFN10" s="185"/>
      <c r="UFO10" s="185"/>
      <c r="UFP10" s="185"/>
      <c r="UFQ10" s="185"/>
      <c r="UFR10" s="185"/>
      <c r="UFS10" s="185"/>
      <c r="UFT10" s="185"/>
      <c r="UFU10" s="185"/>
      <c r="UFV10" s="185"/>
      <c r="UFW10" s="185"/>
      <c r="UFX10" s="185"/>
      <c r="UFY10" s="185"/>
      <c r="UFZ10" s="185"/>
      <c r="UGA10" s="185"/>
      <c r="UGB10" s="185"/>
      <c r="UGC10" s="185"/>
      <c r="UGD10" s="185"/>
      <c r="UGE10" s="185"/>
      <c r="UGF10" s="185"/>
      <c r="UGG10" s="185"/>
      <c r="UGH10" s="185"/>
      <c r="UGI10" s="185"/>
      <c r="UGJ10" s="185"/>
      <c r="UGK10" s="185"/>
      <c r="UGL10" s="185"/>
      <c r="UGM10" s="185"/>
      <c r="UGN10" s="185"/>
      <c r="UGO10" s="185"/>
      <c r="UGP10" s="185"/>
      <c r="UGQ10" s="185"/>
      <c r="UGR10" s="185"/>
      <c r="UGS10" s="185"/>
      <c r="UGT10" s="185"/>
      <c r="UGU10" s="185"/>
      <c r="UGV10" s="185"/>
      <c r="UGW10" s="185"/>
      <c r="UGX10" s="185"/>
      <c r="UGY10" s="185"/>
      <c r="UGZ10" s="185"/>
      <c r="UHA10" s="185"/>
      <c r="UHB10" s="185"/>
      <c r="UHC10" s="185"/>
      <c r="UHD10" s="185"/>
      <c r="UHE10" s="185"/>
      <c r="UHF10" s="185"/>
      <c r="UHG10" s="185"/>
      <c r="UHH10" s="185"/>
      <c r="UHI10" s="185"/>
      <c r="UHJ10" s="185"/>
      <c r="UHK10" s="185"/>
      <c r="UHL10" s="185"/>
      <c r="UHM10" s="185"/>
      <c r="UHN10" s="185"/>
      <c r="UHO10" s="185"/>
      <c r="UHP10" s="185"/>
      <c r="UHQ10" s="185"/>
      <c r="UHR10" s="185"/>
      <c r="UHS10" s="185"/>
      <c r="UHT10" s="185"/>
      <c r="UHU10" s="185"/>
      <c r="UHV10" s="185"/>
      <c r="UHW10" s="185"/>
      <c r="UHX10" s="185"/>
      <c r="UHY10" s="185"/>
      <c r="UHZ10" s="185"/>
      <c r="UIA10" s="185"/>
      <c r="UIB10" s="185"/>
      <c r="UIC10" s="185"/>
      <c r="UID10" s="185"/>
      <c r="UIE10" s="185"/>
      <c r="UIF10" s="185"/>
      <c r="UIG10" s="185"/>
      <c r="UIH10" s="185"/>
      <c r="UII10" s="185"/>
      <c r="UIJ10" s="185"/>
      <c r="UIK10" s="185"/>
      <c r="UIL10" s="185"/>
      <c r="UIM10" s="185"/>
      <c r="UIN10" s="185"/>
      <c r="UIO10" s="185"/>
      <c r="UIP10" s="185"/>
      <c r="UIQ10" s="185"/>
      <c r="UIR10" s="185"/>
      <c r="UIS10" s="185"/>
      <c r="UIT10" s="185"/>
      <c r="UIU10" s="185"/>
      <c r="UIV10" s="185"/>
      <c r="UIW10" s="185"/>
      <c r="UIX10" s="185"/>
      <c r="UIY10" s="185"/>
      <c r="UIZ10" s="185"/>
      <c r="UJA10" s="185"/>
      <c r="UJB10" s="185"/>
      <c r="UJC10" s="185"/>
      <c r="UJD10" s="185"/>
      <c r="UJE10" s="185"/>
      <c r="UJF10" s="185"/>
      <c r="UJG10" s="185"/>
      <c r="UJH10" s="185"/>
      <c r="UJI10" s="185"/>
      <c r="UJJ10" s="185"/>
      <c r="UJK10" s="185"/>
      <c r="UJL10" s="185"/>
      <c r="UJM10" s="185"/>
      <c r="UJN10" s="185"/>
      <c r="UJO10" s="185"/>
      <c r="UJP10" s="185"/>
      <c r="UJQ10" s="185"/>
      <c r="UJR10" s="185"/>
      <c r="UJS10" s="185"/>
      <c r="UJT10" s="185"/>
      <c r="UJU10" s="185"/>
      <c r="UJV10" s="185"/>
      <c r="UJW10" s="185"/>
      <c r="UJX10" s="185"/>
      <c r="UJY10" s="185"/>
      <c r="UJZ10" s="185"/>
      <c r="UKA10" s="185"/>
      <c r="UKB10" s="185"/>
      <c r="UKC10" s="185"/>
      <c r="UKD10" s="185"/>
      <c r="UKE10" s="185"/>
      <c r="UKF10" s="185"/>
      <c r="UKG10" s="185"/>
      <c r="UKH10" s="185"/>
      <c r="UKI10" s="185"/>
      <c r="UKJ10" s="185"/>
      <c r="UKK10" s="185"/>
      <c r="UKL10" s="185"/>
      <c r="UKM10" s="185"/>
      <c r="UKN10" s="185"/>
      <c r="UKO10" s="185"/>
      <c r="UKP10" s="185"/>
      <c r="UKQ10" s="185"/>
      <c r="UKR10" s="185"/>
      <c r="UKS10" s="185"/>
      <c r="UKT10" s="185"/>
      <c r="UKU10" s="185"/>
      <c r="UKV10" s="185"/>
      <c r="UKW10" s="185"/>
      <c r="UKX10" s="185"/>
      <c r="UKY10" s="185"/>
      <c r="UKZ10" s="185"/>
      <c r="ULA10" s="185"/>
      <c r="ULB10" s="185"/>
      <c r="ULC10" s="185"/>
      <c r="ULD10" s="185"/>
      <c r="ULE10" s="185"/>
      <c r="ULF10" s="185"/>
      <c r="ULG10" s="185"/>
      <c r="ULH10" s="185"/>
      <c r="ULI10" s="185"/>
      <c r="ULJ10" s="185"/>
      <c r="ULK10" s="185"/>
      <c r="ULL10" s="185"/>
      <c r="ULM10" s="185"/>
      <c r="ULN10" s="185"/>
      <c r="ULO10" s="185"/>
      <c r="ULP10" s="185"/>
      <c r="ULQ10" s="185"/>
      <c r="ULR10" s="185"/>
      <c r="ULS10" s="185"/>
      <c r="ULT10" s="185"/>
      <c r="ULU10" s="185"/>
      <c r="ULV10" s="185"/>
      <c r="ULW10" s="185"/>
      <c r="ULX10" s="185"/>
      <c r="ULY10" s="185"/>
      <c r="ULZ10" s="185"/>
      <c r="UMA10" s="185"/>
      <c r="UMB10" s="185"/>
      <c r="UMC10" s="185"/>
      <c r="UMD10" s="185"/>
      <c r="UME10" s="185"/>
      <c r="UMF10" s="185"/>
      <c r="UMG10" s="185"/>
      <c r="UMH10" s="185"/>
      <c r="UMI10" s="185"/>
      <c r="UMJ10" s="185"/>
      <c r="UMK10" s="185"/>
      <c r="UML10" s="185"/>
      <c r="UMM10" s="185"/>
      <c r="UMN10" s="185"/>
      <c r="UMO10" s="185"/>
      <c r="UMP10" s="185"/>
      <c r="UMQ10" s="185"/>
      <c r="UMR10" s="185"/>
      <c r="UMS10" s="185"/>
      <c r="UMT10" s="185"/>
      <c r="UMU10" s="185"/>
      <c r="UMV10" s="185"/>
      <c r="UMW10" s="185"/>
      <c r="UMX10" s="185"/>
      <c r="UMY10" s="185"/>
      <c r="UMZ10" s="185"/>
      <c r="UNA10" s="185"/>
      <c r="UNB10" s="185"/>
      <c r="UNC10" s="185"/>
      <c r="UND10" s="185"/>
      <c r="UNE10" s="185"/>
      <c r="UNF10" s="185"/>
      <c r="UNG10" s="185"/>
      <c r="UNH10" s="185"/>
      <c r="UNI10" s="185"/>
      <c r="UNJ10" s="185"/>
      <c r="UNK10" s="185"/>
      <c r="UNL10" s="185"/>
      <c r="UNM10" s="185"/>
      <c r="UNN10" s="185"/>
      <c r="UNO10" s="185"/>
      <c r="UNP10" s="185"/>
      <c r="UNQ10" s="185"/>
      <c r="UNR10" s="185"/>
      <c r="UNS10" s="185"/>
      <c r="UNT10" s="185"/>
      <c r="UNU10" s="185"/>
      <c r="UNV10" s="185"/>
      <c r="UNW10" s="185"/>
      <c r="UNX10" s="185"/>
      <c r="UNY10" s="185"/>
      <c r="UNZ10" s="185"/>
      <c r="UOA10" s="185"/>
      <c r="UOB10" s="185"/>
      <c r="UOC10" s="185"/>
      <c r="UOD10" s="185"/>
      <c r="UOE10" s="185"/>
      <c r="UOF10" s="185"/>
      <c r="UOG10" s="185"/>
      <c r="UOH10" s="185"/>
      <c r="UOI10" s="185"/>
      <c r="UOJ10" s="185"/>
      <c r="UOK10" s="185"/>
      <c r="UOL10" s="185"/>
      <c r="UOM10" s="185"/>
      <c r="UON10" s="185"/>
      <c r="UOO10" s="185"/>
      <c r="UOP10" s="185"/>
      <c r="UOQ10" s="185"/>
      <c r="UOR10" s="185"/>
      <c r="UOS10" s="185"/>
      <c r="UOT10" s="185"/>
      <c r="UOU10" s="185"/>
      <c r="UOV10" s="185"/>
      <c r="UOW10" s="185"/>
      <c r="UOX10" s="185"/>
      <c r="UOY10" s="185"/>
      <c r="UOZ10" s="185"/>
      <c r="UPA10" s="185"/>
      <c r="UPB10" s="185"/>
      <c r="UPC10" s="185"/>
      <c r="UPD10" s="185"/>
      <c r="UPE10" s="185"/>
      <c r="UPF10" s="185"/>
      <c r="UPG10" s="185"/>
      <c r="UPH10" s="185"/>
      <c r="UPI10" s="185"/>
      <c r="UPJ10" s="185"/>
      <c r="UPK10" s="185"/>
      <c r="UPL10" s="185"/>
      <c r="UPM10" s="185"/>
      <c r="UPN10" s="185"/>
      <c r="UPO10" s="185"/>
      <c r="UPP10" s="185"/>
      <c r="UPQ10" s="185"/>
      <c r="UPR10" s="185"/>
      <c r="UPS10" s="185"/>
      <c r="UPT10" s="185"/>
      <c r="UPU10" s="185"/>
      <c r="UPV10" s="185"/>
      <c r="UPW10" s="185"/>
      <c r="UPX10" s="185"/>
      <c r="UPY10" s="185"/>
      <c r="UPZ10" s="185"/>
      <c r="UQA10" s="185"/>
      <c r="UQB10" s="185"/>
      <c r="UQC10" s="185"/>
      <c r="UQD10" s="185"/>
      <c r="UQE10" s="185"/>
      <c r="UQF10" s="185"/>
      <c r="UQG10" s="185"/>
      <c r="UQH10" s="185"/>
      <c r="UQI10" s="185"/>
      <c r="UQJ10" s="185"/>
      <c r="UQK10" s="185"/>
      <c r="UQL10" s="185"/>
      <c r="UQM10" s="185"/>
      <c r="UQN10" s="185"/>
      <c r="UQO10" s="185"/>
      <c r="UQP10" s="185"/>
      <c r="UQQ10" s="185"/>
      <c r="UQR10" s="185"/>
      <c r="UQS10" s="185"/>
      <c r="UQT10" s="185"/>
      <c r="UQU10" s="185"/>
      <c r="UQV10" s="185"/>
      <c r="UQW10" s="185"/>
      <c r="UQX10" s="185"/>
      <c r="UQY10" s="185"/>
      <c r="UQZ10" s="185"/>
      <c r="URA10" s="185"/>
      <c r="URB10" s="185"/>
      <c r="URC10" s="185"/>
      <c r="URD10" s="185"/>
      <c r="URE10" s="185"/>
      <c r="URF10" s="185"/>
      <c r="URG10" s="185"/>
      <c r="URH10" s="185"/>
      <c r="URI10" s="185"/>
      <c r="URJ10" s="185"/>
      <c r="URK10" s="185"/>
      <c r="URL10" s="185"/>
      <c r="URM10" s="185"/>
      <c r="URN10" s="185"/>
      <c r="URO10" s="185"/>
      <c r="URP10" s="185"/>
      <c r="URQ10" s="185"/>
      <c r="URR10" s="185"/>
      <c r="URS10" s="185"/>
      <c r="URT10" s="185"/>
      <c r="URU10" s="185"/>
      <c r="URV10" s="185"/>
      <c r="URW10" s="185"/>
      <c r="URX10" s="185"/>
      <c r="URY10" s="185"/>
      <c r="URZ10" s="185"/>
      <c r="USA10" s="185"/>
      <c r="USB10" s="185"/>
      <c r="USC10" s="185"/>
      <c r="USD10" s="185"/>
      <c r="USE10" s="185"/>
      <c r="USF10" s="185"/>
      <c r="USG10" s="185"/>
      <c r="USH10" s="185"/>
      <c r="USI10" s="185"/>
      <c r="USJ10" s="185"/>
      <c r="USK10" s="185"/>
      <c r="USL10" s="185"/>
      <c r="USM10" s="185"/>
      <c r="USN10" s="185"/>
      <c r="USO10" s="185"/>
      <c r="USP10" s="185"/>
      <c r="USQ10" s="185"/>
      <c r="USR10" s="185"/>
      <c r="USS10" s="185"/>
      <c r="UST10" s="185"/>
      <c r="USU10" s="185"/>
      <c r="USV10" s="185"/>
      <c r="USW10" s="185"/>
      <c r="USX10" s="185"/>
      <c r="USY10" s="185"/>
      <c r="USZ10" s="185"/>
      <c r="UTA10" s="185"/>
      <c r="UTB10" s="185"/>
      <c r="UTC10" s="185"/>
      <c r="UTD10" s="185"/>
      <c r="UTE10" s="185"/>
      <c r="UTF10" s="185"/>
      <c r="UTG10" s="185"/>
      <c r="UTH10" s="185"/>
      <c r="UTI10" s="185"/>
      <c r="UTJ10" s="185"/>
      <c r="UTK10" s="185"/>
      <c r="UTL10" s="185"/>
      <c r="UTM10" s="185"/>
      <c r="UTN10" s="185"/>
      <c r="UTO10" s="185"/>
      <c r="UTP10" s="185"/>
      <c r="UTQ10" s="185"/>
      <c r="UTR10" s="185"/>
      <c r="UTS10" s="185"/>
      <c r="UTT10" s="185"/>
      <c r="UTU10" s="185"/>
      <c r="UTV10" s="185"/>
      <c r="UTW10" s="185"/>
      <c r="UTX10" s="185"/>
      <c r="UTY10" s="185"/>
      <c r="UTZ10" s="185"/>
      <c r="UUA10" s="185"/>
      <c r="UUB10" s="185"/>
      <c r="UUC10" s="185"/>
      <c r="UUD10" s="185"/>
      <c r="UUE10" s="185"/>
      <c r="UUF10" s="185"/>
      <c r="UUG10" s="185"/>
      <c r="UUH10" s="185"/>
      <c r="UUI10" s="185"/>
      <c r="UUJ10" s="185"/>
      <c r="UUK10" s="185"/>
      <c r="UUL10" s="185"/>
      <c r="UUM10" s="185"/>
      <c r="UUN10" s="185"/>
      <c r="UUO10" s="185"/>
      <c r="UUP10" s="185"/>
      <c r="UUQ10" s="185"/>
      <c r="UUR10" s="185"/>
      <c r="UUS10" s="185"/>
      <c r="UUT10" s="185"/>
      <c r="UUU10" s="185"/>
      <c r="UUV10" s="185"/>
      <c r="UUW10" s="185"/>
      <c r="UUX10" s="185"/>
      <c r="UUY10" s="185"/>
      <c r="UUZ10" s="185"/>
      <c r="UVA10" s="185"/>
      <c r="UVB10" s="185"/>
      <c r="UVC10" s="185"/>
      <c r="UVD10" s="185"/>
      <c r="UVE10" s="185"/>
      <c r="UVF10" s="185"/>
      <c r="UVG10" s="185"/>
      <c r="UVH10" s="185"/>
      <c r="UVI10" s="185"/>
      <c r="UVJ10" s="185"/>
      <c r="UVK10" s="185"/>
      <c r="UVL10" s="185"/>
      <c r="UVM10" s="185"/>
      <c r="UVN10" s="185"/>
      <c r="UVO10" s="185"/>
      <c r="UVP10" s="185"/>
      <c r="UVQ10" s="185"/>
      <c r="UVR10" s="185"/>
      <c r="UVS10" s="185"/>
      <c r="UVT10" s="185"/>
      <c r="UVU10" s="185"/>
      <c r="UVV10" s="185"/>
      <c r="UVW10" s="185"/>
      <c r="UVX10" s="185"/>
      <c r="UVY10" s="185"/>
      <c r="UVZ10" s="185"/>
      <c r="UWA10" s="185"/>
      <c r="UWB10" s="185"/>
      <c r="UWC10" s="185"/>
      <c r="UWD10" s="185"/>
      <c r="UWE10" s="185"/>
      <c r="UWF10" s="185"/>
      <c r="UWG10" s="185"/>
      <c r="UWH10" s="185"/>
      <c r="UWI10" s="185"/>
      <c r="UWJ10" s="185"/>
      <c r="UWK10" s="185"/>
      <c r="UWL10" s="185"/>
      <c r="UWM10" s="185"/>
      <c r="UWN10" s="185"/>
      <c r="UWO10" s="185"/>
      <c r="UWP10" s="185"/>
      <c r="UWQ10" s="185"/>
      <c r="UWR10" s="185"/>
      <c r="UWS10" s="185"/>
      <c r="UWT10" s="185"/>
      <c r="UWU10" s="185"/>
      <c r="UWV10" s="185"/>
      <c r="UWW10" s="185"/>
      <c r="UWX10" s="185"/>
      <c r="UWY10" s="185"/>
      <c r="UWZ10" s="185"/>
      <c r="UXA10" s="185"/>
      <c r="UXB10" s="185"/>
      <c r="UXC10" s="185"/>
      <c r="UXD10" s="185"/>
      <c r="UXE10" s="185"/>
      <c r="UXF10" s="185"/>
      <c r="UXG10" s="185"/>
      <c r="UXH10" s="185"/>
      <c r="UXI10" s="185"/>
      <c r="UXJ10" s="185"/>
      <c r="UXK10" s="185"/>
      <c r="UXL10" s="185"/>
      <c r="UXM10" s="185"/>
      <c r="UXN10" s="185"/>
      <c r="UXO10" s="185"/>
      <c r="UXP10" s="185"/>
      <c r="UXQ10" s="185"/>
      <c r="UXR10" s="185"/>
      <c r="UXS10" s="185"/>
      <c r="UXT10" s="185"/>
      <c r="UXU10" s="185"/>
      <c r="UXV10" s="185"/>
      <c r="UXW10" s="185"/>
      <c r="UXX10" s="185"/>
      <c r="UXY10" s="185"/>
      <c r="UXZ10" s="185"/>
      <c r="UYA10" s="185"/>
      <c r="UYB10" s="185"/>
      <c r="UYC10" s="185"/>
      <c r="UYD10" s="185"/>
      <c r="UYE10" s="185"/>
      <c r="UYF10" s="185"/>
      <c r="UYG10" s="185"/>
      <c r="UYH10" s="185"/>
      <c r="UYI10" s="185"/>
      <c r="UYJ10" s="185"/>
      <c r="UYK10" s="185"/>
      <c r="UYL10" s="185"/>
      <c r="UYM10" s="185"/>
      <c r="UYN10" s="185"/>
      <c r="UYO10" s="185"/>
      <c r="UYP10" s="185"/>
      <c r="UYQ10" s="185"/>
      <c r="UYR10" s="185"/>
      <c r="UYS10" s="185"/>
      <c r="UYT10" s="185"/>
      <c r="UYU10" s="185"/>
      <c r="UYV10" s="185"/>
      <c r="UYW10" s="185"/>
      <c r="UYX10" s="185"/>
      <c r="UYY10" s="185"/>
      <c r="UYZ10" s="185"/>
      <c r="UZA10" s="185"/>
      <c r="UZB10" s="185"/>
      <c r="UZC10" s="185"/>
      <c r="UZD10" s="185"/>
      <c r="UZE10" s="185"/>
      <c r="UZF10" s="185"/>
      <c r="UZG10" s="185"/>
      <c r="UZH10" s="185"/>
      <c r="UZI10" s="185"/>
      <c r="UZJ10" s="185"/>
      <c r="UZK10" s="185"/>
      <c r="UZL10" s="185"/>
      <c r="UZM10" s="185"/>
      <c r="UZN10" s="185"/>
      <c r="UZO10" s="185"/>
      <c r="UZP10" s="185"/>
      <c r="UZQ10" s="185"/>
      <c r="UZR10" s="185"/>
      <c r="UZS10" s="185"/>
      <c r="UZT10" s="185"/>
      <c r="UZU10" s="185"/>
      <c r="UZV10" s="185"/>
      <c r="UZW10" s="185"/>
      <c r="UZX10" s="185"/>
      <c r="UZY10" s="185"/>
      <c r="UZZ10" s="185"/>
      <c r="VAA10" s="185"/>
      <c r="VAB10" s="185"/>
      <c r="VAC10" s="185"/>
      <c r="VAD10" s="185"/>
      <c r="VAE10" s="185"/>
      <c r="VAF10" s="185"/>
      <c r="VAG10" s="185"/>
      <c r="VAH10" s="185"/>
      <c r="VAI10" s="185"/>
      <c r="VAJ10" s="185"/>
      <c r="VAK10" s="185"/>
      <c r="VAL10" s="185"/>
      <c r="VAM10" s="185"/>
      <c r="VAN10" s="185"/>
      <c r="VAO10" s="185"/>
      <c r="VAP10" s="185"/>
      <c r="VAQ10" s="185"/>
      <c r="VAR10" s="185"/>
      <c r="VAS10" s="185"/>
      <c r="VAT10" s="185"/>
      <c r="VAU10" s="185"/>
      <c r="VAV10" s="185"/>
      <c r="VAW10" s="185"/>
      <c r="VAX10" s="185"/>
      <c r="VAY10" s="185"/>
      <c r="VAZ10" s="185"/>
      <c r="VBA10" s="185"/>
      <c r="VBB10" s="185"/>
      <c r="VBC10" s="185"/>
      <c r="VBD10" s="185"/>
      <c r="VBE10" s="185"/>
      <c r="VBF10" s="185"/>
      <c r="VBG10" s="185"/>
      <c r="VBH10" s="185"/>
      <c r="VBI10" s="185"/>
      <c r="VBJ10" s="185"/>
      <c r="VBK10" s="185"/>
      <c r="VBL10" s="185"/>
      <c r="VBM10" s="185"/>
      <c r="VBN10" s="185"/>
      <c r="VBO10" s="185"/>
      <c r="VBP10" s="185"/>
      <c r="VBQ10" s="185"/>
      <c r="VBR10" s="185"/>
      <c r="VBS10" s="185"/>
      <c r="VBT10" s="185"/>
      <c r="VBU10" s="185"/>
      <c r="VBV10" s="185"/>
      <c r="VBW10" s="185"/>
      <c r="VBX10" s="185"/>
      <c r="VBY10" s="185"/>
      <c r="VBZ10" s="185"/>
      <c r="VCA10" s="185"/>
      <c r="VCB10" s="185"/>
      <c r="VCC10" s="185"/>
      <c r="VCD10" s="185"/>
      <c r="VCE10" s="185"/>
      <c r="VCF10" s="185"/>
      <c r="VCG10" s="185"/>
      <c r="VCH10" s="185"/>
      <c r="VCI10" s="185"/>
      <c r="VCJ10" s="185"/>
      <c r="VCK10" s="185"/>
      <c r="VCL10" s="185"/>
      <c r="VCM10" s="185"/>
      <c r="VCN10" s="185"/>
      <c r="VCO10" s="185"/>
      <c r="VCP10" s="185"/>
      <c r="VCQ10" s="185"/>
      <c r="VCR10" s="185"/>
      <c r="VCS10" s="185"/>
      <c r="VCT10" s="185"/>
      <c r="VCU10" s="185"/>
      <c r="VCV10" s="185"/>
      <c r="VCW10" s="185"/>
      <c r="VCX10" s="185"/>
      <c r="VCY10" s="185"/>
      <c r="VCZ10" s="185"/>
      <c r="VDA10" s="185"/>
      <c r="VDB10" s="185"/>
      <c r="VDC10" s="185"/>
      <c r="VDD10" s="185"/>
      <c r="VDE10" s="185"/>
      <c r="VDF10" s="185"/>
      <c r="VDG10" s="185"/>
      <c r="VDH10" s="185"/>
      <c r="VDI10" s="185"/>
      <c r="VDJ10" s="185"/>
      <c r="VDK10" s="185"/>
      <c r="VDL10" s="185"/>
      <c r="VDM10" s="185"/>
      <c r="VDN10" s="185"/>
      <c r="VDO10" s="185"/>
      <c r="VDP10" s="185"/>
      <c r="VDQ10" s="185"/>
      <c r="VDR10" s="185"/>
      <c r="VDS10" s="185"/>
      <c r="VDT10" s="185"/>
      <c r="VDU10" s="185"/>
      <c r="VDV10" s="185"/>
      <c r="VDW10" s="185"/>
      <c r="VDX10" s="185"/>
      <c r="VDY10" s="185"/>
      <c r="VDZ10" s="185"/>
      <c r="VEA10" s="185"/>
      <c r="VEB10" s="185"/>
      <c r="VEC10" s="185"/>
      <c r="VED10" s="185"/>
      <c r="VEE10" s="185"/>
      <c r="VEF10" s="185"/>
      <c r="VEG10" s="185"/>
      <c r="VEH10" s="185"/>
      <c r="VEI10" s="185"/>
      <c r="VEJ10" s="185"/>
      <c r="VEK10" s="185"/>
      <c r="VEL10" s="185"/>
      <c r="VEM10" s="185"/>
      <c r="VEN10" s="185"/>
      <c r="VEO10" s="185"/>
      <c r="VEP10" s="185"/>
      <c r="VEQ10" s="185"/>
      <c r="VER10" s="185"/>
      <c r="VES10" s="185"/>
      <c r="VET10" s="185"/>
      <c r="VEU10" s="185"/>
      <c r="VEV10" s="185"/>
      <c r="VEW10" s="185"/>
      <c r="VEX10" s="185"/>
      <c r="VEY10" s="185"/>
      <c r="VEZ10" s="185"/>
      <c r="VFA10" s="185"/>
      <c r="VFB10" s="185"/>
      <c r="VFC10" s="185"/>
      <c r="VFD10" s="185"/>
      <c r="VFE10" s="185"/>
      <c r="VFF10" s="185"/>
      <c r="VFG10" s="185"/>
      <c r="VFH10" s="185"/>
      <c r="VFI10" s="185"/>
      <c r="VFJ10" s="185"/>
      <c r="VFK10" s="185"/>
      <c r="VFL10" s="185"/>
      <c r="VFM10" s="185"/>
      <c r="VFN10" s="185"/>
      <c r="VFO10" s="185"/>
      <c r="VFP10" s="185"/>
      <c r="VFQ10" s="185"/>
      <c r="VFR10" s="185"/>
      <c r="VFS10" s="185"/>
      <c r="VFT10" s="185"/>
      <c r="VFU10" s="185"/>
      <c r="VFV10" s="185"/>
      <c r="VFW10" s="185"/>
      <c r="VFX10" s="185"/>
      <c r="VFY10" s="185"/>
      <c r="VFZ10" s="185"/>
      <c r="VGA10" s="185"/>
      <c r="VGB10" s="185"/>
      <c r="VGC10" s="185"/>
      <c r="VGD10" s="185"/>
      <c r="VGE10" s="185"/>
      <c r="VGF10" s="185"/>
      <c r="VGG10" s="185"/>
      <c r="VGH10" s="185"/>
      <c r="VGI10" s="185"/>
      <c r="VGJ10" s="185"/>
      <c r="VGK10" s="185"/>
      <c r="VGL10" s="185"/>
      <c r="VGM10" s="185"/>
      <c r="VGN10" s="185"/>
      <c r="VGO10" s="185"/>
      <c r="VGP10" s="185"/>
      <c r="VGQ10" s="185"/>
      <c r="VGR10" s="185"/>
      <c r="VGS10" s="185"/>
      <c r="VGT10" s="185"/>
      <c r="VGU10" s="185"/>
      <c r="VGV10" s="185"/>
      <c r="VGW10" s="185"/>
      <c r="VGX10" s="185"/>
      <c r="VGY10" s="185"/>
      <c r="VGZ10" s="185"/>
      <c r="VHA10" s="185"/>
      <c r="VHB10" s="185"/>
      <c r="VHC10" s="185"/>
      <c r="VHD10" s="185"/>
      <c r="VHE10" s="185"/>
      <c r="VHF10" s="185"/>
      <c r="VHG10" s="185"/>
      <c r="VHH10" s="185"/>
      <c r="VHI10" s="185"/>
      <c r="VHJ10" s="185"/>
      <c r="VHK10" s="185"/>
      <c r="VHL10" s="185"/>
      <c r="VHM10" s="185"/>
      <c r="VHN10" s="185"/>
      <c r="VHO10" s="185"/>
      <c r="VHP10" s="185"/>
      <c r="VHQ10" s="185"/>
      <c r="VHR10" s="185"/>
      <c r="VHS10" s="185"/>
      <c r="VHT10" s="185"/>
      <c r="VHU10" s="185"/>
      <c r="VHV10" s="185"/>
      <c r="VHW10" s="185"/>
      <c r="VHX10" s="185"/>
      <c r="VHY10" s="185"/>
      <c r="VHZ10" s="185"/>
      <c r="VIA10" s="185"/>
      <c r="VIB10" s="185"/>
      <c r="VIC10" s="185"/>
      <c r="VID10" s="185"/>
      <c r="VIE10" s="185"/>
      <c r="VIF10" s="185"/>
      <c r="VIG10" s="185"/>
      <c r="VIH10" s="185"/>
      <c r="VII10" s="185"/>
      <c r="VIJ10" s="185"/>
      <c r="VIK10" s="185"/>
      <c r="VIL10" s="185"/>
      <c r="VIM10" s="185"/>
      <c r="VIN10" s="185"/>
      <c r="VIO10" s="185"/>
      <c r="VIP10" s="185"/>
      <c r="VIQ10" s="185"/>
      <c r="VIR10" s="185"/>
      <c r="VIS10" s="185"/>
      <c r="VIT10" s="185"/>
      <c r="VIU10" s="185"/>
      <c r="VIV10" s="185"/>
      <c r="VIW10" s="185"/>
      <c r="VIX10" s="185"/>
      <c r="VIY10" s="185"/>
      <c r="VIZ10" s="185"/>
      <c r="VJA10" s="185"/>
      <c r="VJB10" s="185"/>
      <c r="VJC10" s="185"/>
      <c r="VJD10" s="185"/>
      <c r="VJE10" s="185"/>
      <c r="VJF10" s="185"/>
      <c r="VJG10" s="185"/>
      <c r="VJH10" s="185"/>
      <c r="VJI10" s="185"/>
      <c r="VJJ10" s="185"/>
      <c r="VJK10" s="185"/>
      <c r="VJL10" s="185"/>
      <c r="VJM10" s="185"/>
      <c r="VJN10" s="185"/>
      <c r="VJO10" s="185"/>
      <c r="VJP10" s="185"/>
      <c r="VJQ10" s="185"/>
      <c r="VJR10" s="185"/>
      <c r="VJS10" s="185"/>
      <c r="VJT10" s="185"/>
      <c r="VJU10" s="185"/>
      <c r="VJV10" s="185"/>
      <c r="VJW10" s="185"/>
      <c r="VJX10" s="185"/>
      <c r="VJY10" s="185"/>
      <c r="VJZ10" s="185"/>
      <c r="VKA10" s="185"/>
      <c r="VKB10" s="185"/>
      <c r="VKC10" s="185"/>
      <c r="VKD10" s="185"/>
      <c r="VKE10" s="185"/>
      <c r="VKF10" s="185"/>
      <c r="VKG10" s="185"/>
      <c r="VKH10" s="185"/>
      <c r="VKI10" s="185"/>
      <c r="VKJ10" s="185"/>
      <c r="VKK10" s="185"/>
      <c r="VKL10" s="185"/>
      <c r="VKM10" s="185"/>
      <c r="VKN10" s="185"/>
      <c r="VKO10" s="185"/>
      <c r="VKP10" s="185"/>
      <c r="VKQ10" s="185"/>
      <c r="VKR10" s="185"/>
      <c r="VKS10" s="185"/>
      <c r="VKT10" s="185"/>
      <c r="VKU10" s="185"/>
      <c r="VKV10" s="185"/>
      <c r="VKW10" s="185"/>
      <c r="VKX10" s="185"/>
      <c r="VKY10" s="185"/>
      <c r="VKZ10" s="185"/>
      <c r="VLA10" s="185"/>
      <c r="VLB10" s="185"/>
      <c r="VLC10" s="185"/>
      <c r="VLD10" s="185"/>
      <c r="VLE10" s="185"/>
      <c r="VLF10" s="185"/>
      <c r="VLG10" s="185"/>
      <c r="VLH10" s="185"/>
      <c r="VLI10" s="185"/>
      <c r="VLJ10" s="185"/>
      <c r="VLK10" s="185"/>
      <c r="VLL10" s="185"/>
      <c r="VLM10" s="185"/>
      <c r="VLN10" s="185"/>
      <c r="VLO10" s="185"/>
      <c r="VLP10" s="185"/>
      <c r="VLQ10" s="185"/>
      <c r="VLR10" s="185"/>
      <c r="VLS10" s="185"/>
      <c r="VLT10" s="185"/>
      <c r="VLU10" s="185"/>
      <c r="VLV10" s="185"/>
      <c r="VLW10" s="185"/>
      <c r="VLX10" s="185"/>
      <c r="VLY10" s="185"/>
      <c r="VLZ10" s="185"/>
      <c r="VMA10" s="185"/>
      <c r="VMB10" s="185"/>
      <c r="VMC10" s="185"/>
      <c r="VMD10" s="185"/>
      <c r="VME10" s="185"/>
      <c r="VMF10" s="185"/>
      <c r="VMG10" s="185"/>
      <c r="VMH10" s="185"/>
      <c r="VMI10" s="185"/>
      <c r="VMJ10" s="185"/>
      <c r="VMK10" s="185"/>
      <c r="VML10" s="185"/>
      <c r="VMM10" s="185"/>
      <c r="VMN10" s="185"/>
      <c r="VMO10" s="185"/>
      <c r="VMP10" s="185"/>
      <c r="VMQ10" s="185"/>
      <c r="VMR10" s="185"/>
      <c r="VMS10" s="185"/>
      <c r="VMT10" s="185"/>
      <c r="VMU10" s="185"/>
      <c r="VMV10" s="185"/>
      <c r="VMW10" s="185"/>
      <c r="VMX10" s="185"/>
      <c r="VMY10" s="185"/>
      <c r="VMZ10" s="185"/>
      <c r="VNA10" s="185"/>
      <c r="VNB10" s="185"/>
      <c r="VNC10" s="185"/>
      <c r="VND10" s="185"/>
      <c r="VNE10" s="185"/>
      <c r="VNF10" s="185"/>
      <c r="VNG10" s="185"/>
      <c r="VNH10" s="185"/>
      <c r="VNI10" s="185"/>
      <c r="VNJ10" s="185"/>
      <c r="VNK10" s="185"/>
      <c r="VNL10" s="185"/>
      <c r="VNM10" s="185"/>
      <c r="VNN10" s="185"/>
      <c r="VNO10" s="185"/>
      <c r="VNP10" s="185"/>
      <c r="VNQ10" s="185"/>
      <c r="VNR10" s="185"/>
      <c r="VNS10" s="185"/>
      <c r="VNT10" s="185"/>
      <c r="VNU10" s="185"/>
      <c r="VNV10" s="185"/>
      <c r="VNW10" s="185"/>
      <c r="VNX10" s="185"/>
      <c r="VNY10" s="185"/>
      <c r="VNZ10" s="185"/>
      <c r="VOA10" s="185"/>
      <c r="VOB10" s="185"/>
      <c r="VOC10" s="185"/>
      <c r="VOD10" s="185"/>
      <c r="VOE10" s="185"/>
      <c r="VOF10" s="185"/>
      <c r="VOG10" s="185"/>
      <c r="VOH10" s="185"/>
      <c r="VOI10" s="185"/>
      <c r="VOJ10" s="185"/>
      <c r="VOK10" s="185"/>
      <c r="VOL10" s="185"/>
      <c r="VOM10" s="185"/>
      <c r="VON10" s="185"/>
      <c r="VOO10" s="185"/>
      <c r="VOP10" s="185"/>
      <c r="VOQ10" s="185"/>
      <c r="VOR10" s="185"/>
      <c r="VOS10" s="185"/>
      <c r="VOT10" s="185"/>
      <c r="VOU10" s="185"/>
      <c r="VOV10" s="185"/>
      <c r="VOW10" s="185"/>
      <c r="VOX10" s="185"/>
      <c r="VOY10" s="185"/>
      <c r="VOZ10" s="185"/>
      <c r="VPA10" s="185"/>
      <c r="VPB10" s="185"/>
      <c r="VPC10" s="185"/>
      <c r="VPD10" s="185"/>
      <c r="VPE10" s="185"/>
      <c r="VPF10" s="185"/>
      <c r="VPG10" s="185"/>
      <c r="VPH10" s="185"/>
      <c r="VPI10" s="185"/>
      <c r="VPJ10" s="185"/>
      <c r="VPK10" s="185"/>
      <c r="VPL10" s="185"/>
      <c r="VPM10" s="185"/>
      <c r="VPN10" s="185"/>
      <c r="VPO10" s="185"/>
      <c r="VPP10" s="185"/>
      <c r="VPQ10" s="185"/>
      <c r="VPR10" s="185"/>
      <c r="VPS10" s="185"/>
      <c r="VPT10" s="185"/>
      <c r="VPU10" s="185"/>
      <c r="VPV10" s="185"/>
      <c r="VPW10" s="185"/>
      <c r="VPX10" s="185"/>
      <c r="VPY10" s="185"/>
      <c r="VPZ10" s="185"/>
      <c r="VQA10" s="185"/>
      <c r="VQB10" s="185"/>
      <c r="VQC10" s="185"/>
      <c r="VQD10" s="185"/>
      <c r="VQE10" s="185"/>
      <c r="VQF10" s="185"/>
      <c r="VQG10" s="185"/>
      <c r="VQH10" s="185"/>
      <c r="VQI10" s="185"/>
      <c r="VQJ10" s="185"/>
      <c r="VQK10" s="185"/>
      <c r="VQL10" s="185"/>
      <c r="VQM10" s="185"/>
      <c r="VQN10" s="185"/>
      <c r="VQO10" s="185"/>
      <c r="VQP10" s="185"/>
      <c r="VQQ10" s="185"/>
      <c r="VQR10" s="185"/>
      <c r="VQS10" s="185"/>
      <c r="VQT10" s="185"/>
      <c r="VQU10" s="185"/>
      <c r="VQV10" s="185"/>
      <c r="VQW10" s="185"/>
      <c r="VQX10" s="185"/>
      <c r="VQY10" s="185"/>
      <c r="VQZ10" s="185"/>
      <c r="VRA10" s="185"/>
      <c r="VRB10" s="185"/>
      <c r="VRC10" s="185"/>
      <c r="VRD10" s="185"/>
      <c r="VRE10" s="185"/>
      <c r="VRF10" s="185"/>
      <c r="VRG10" s="185"/>
      <c r="VRH10" s="185"/>
      <c r="VRI10" s="185"/>
      <c r="VRJ10" s="185"/>
      <c r="VRK10" s="185"/>
      <c r="VRL10" s="185"/>
      <c r="VRM10" s="185"/>
      <c r="VRN10" s="185"/>
      <c r="VRO10" s="185"/>
      <c r="VRP10" s="185"/>
      <c r="VRQ10" s="185"/>
      <c r="VRR10" s="185"/>
      <c r="VRS10" s="185"/>
      <c r="VRT10" s="185"/>
      <c r="VRU10" s="185"/>
      <c r="VRV10" s="185"/>
      <c r="VRW10" s="185"/>
      <c r="VRX10" s="185"/>
      <c r="VRY10" s="185"/>
      <c r="VRZ10" s="185"/>
      <c r="VSA10" s="185"/>
      <c r="VSB10" s="185"/>
      <c r="VSC10" s="185"/>
      <c r="VSD10" s="185"/>
      <c r="VSE10" s="185"/>
      <c r="VSF10" s="185"/>
      <c r="VSG10" s="185"/>
      <c r="VSH10" s="185"/>
      <c r="VSI10" s="185"/>
      <c r="VSJ10" s="185"/>
      <c r="VSK10" s="185"/>
      <c r="VSL10" s="185"/>
      <c r="VSM10" s="185"/>
      <c r="VSN10" s="185"/>
      <c r="VSO10" s="185"/>
      <c r="VSP10" s="185"/>
      <c r="VSQ10" s="185"/>
      <c r="VSR10" s="185"/>
      <c r="VSS10" s="185"/>
      <c r="VST10" s="185"/>
      <c r="VSU10" s="185"/>
      <c r="VSV10" s="185"/>
      <c r="VSW10" s="185"/>
      <c r="VSX10" s="185"/>
      <c r="VSY10" s="185"/>
      <c r="VSZ10" s="185"/>
      <c r="VTA10" s="185"/>
      <c r="VTB10" s="185"/>
      <c r="VTC10" s="185"/>
      <c r="VTD10" s="185"/>
      <c r="VTE10" s="185"/>
      <c r="VTF10" s="185"/>
      <c r="VTG10" s="185"/>
      <c r="VTH10" s="185"/>
      <c r="VTI10" s="185"/>
      <c r="VTJ10" s="185"/>
      <c r="VTK10" s="185"/>
      <c r="VTL10" s="185"/>
      <c r="VTM10" s="185"/>
      <c r="VTN10" s="185"/>
      <c r="VTO10" s="185"/>
      <c r="VTP10" s="185"/>
      <c r="VTQ10" s="185"/>
      <c r="VTR10" s="185"/>
      <c r="VTS10" s="185"/>
      <c r="VTT10" s="185"/>
      <c r="VTU10" s="185"/>
      <c r="VTV10" s="185"/>
      <c r="VTW10" s="185"/>
      <c r="VTX10" s="185"/>
      <c r="VTY10" s="185"/>
      <c r="VTZ10" s="185"/>
      <c r="VUA10" s="185"/>
      <c r="VUB10" s="185"/>
      <c r="VUC10" s="185"/>
      <c r="VUD10" s="185"/>
      <c r="VUE10" s="185"/>
      <c r="VUF10" s="185"/>
      <c r="VUG10" s="185"/>
      <c r="VUH10" s="185"/>
      <c r="VUI10" s="185"/>
      <c r="VUJ10" s="185"/>
      <c r="VUK10" s="185"/>
      <c r="VUL10" s="185"/>
      <c r="VUM10" s="185"/>
      <c r="VUN10" s="185"/>
      <c r="VUO10" s="185"/>
      <c r="VUP10" s="185"/>
      <c r="VUQ10" s="185"/>
      <c r="VUR10" s="185"/>
      <c r="VUS10" s="185"/>
      <c r="VUT10" s="185"/>
      <c r="VUU10" s="185"/>
      <c r="VUV10" s="185"/>
      <c r="VUW10" s="185"/>
      <c r="VUX10" s="185"/>
      <c r="VUY10" s="185"/>
      <c r="VUZ10" s="185"/>
      <c r="VVA10" s="185"/>
      <c r="VVB10" s="185"/>
      <c r="VVC10" s="185"/>
      <c r="VVD10" s="185"/>
      <c r="VVE10" s="185"/>
      <c r="VVF10" s="185"/>
      <c r="VVG10" s="185"/>
      <c r="VVH10" s="185"/>
      <c r="VVI10" s="185"/>
      <c r="VVJ10" s="185"/>
      <c r="VVK10" s="185"/>
      <c r="VVL10" s="185"/>
      <c r="VVM10" s="185"/>
      <c r="VVN10" s="185"/>
      <c r="VVO10" s="185"/>
      <c r="VVP10" s="185"/>
      <c r="VVQ10" s="185"/>
      <c r="VVR10" s="185"/>
      <c r="VVS10" s="185"/>
      <c r="VVT10" s="185"/>
      <c r="VVU10" s="185"/>
      <c r="VVV10" s="185"/>
      <c r="VVW10" s="185"/>
      <c r="VVX10" s="185"/>
      <c r="VVY10" s="185"/>
      <c r="VVZ10" s="185"/>
      <c r="VWA10" s="185"/>
      <c r="VWB10" s="185"/>
      <c r="VWC10" s="185"/>
      <c r="VWD10" s="185"/>
      <c r="VWE10" s="185"/>
      <c r="VWF10" s="185"/>
      <c r="VWG10" s="185"/>
      <c r="VWH10" s="185"/>
      <c r="VWI10" s="185"/>
      <c r="VWJ10" s="185"/>
      <c r="VWK10" s="185"/>
      <c r="VWL10" s="185"/>
      <c r="VWM10" s="185"/>
      <c r="VWN10" s="185"/>
      <c r="VWO10" s="185"/>
      <c r="VWP10" s="185"/>
      <c r="VWQ10" s="185"/>
      <c r="VWR10" s="185"/>
      <c r="VWS10" s="185"/>
      <c r="VWT10" s="185"/>
      <c r="VWU10" s="185"/>
      <c r="VWV10" s="185"/>
      <c r="VWW10" s="185"/>
      <c r="VWX10" s="185"/>
      <c r="VWY10" s="185"/>
      <c r="VWZ10" s="185"/>
      <c r="VXA10" s="185"/>
      <c r="VXB10" s="185"/>
      <c r="VXC10" s="185"/>
      <c r="VXD10" s="185"/>
      <c r="VXE10" s="185"/>
      <c r="VXF10" s="185"/>
      <c r="VXG10" s="185"/>
      <c r="VXH10" s="185"/>
      <c r="VXI10" s="185"/>
      <c r="VXJ10" s="185"/>
      <c r="VXK10" s="185"/>
      <c r="VXL10" s="185"/>
      <c r="VXM10" s="185"/>
      <c r="VXN10" s="185"/>
      <c r="VXO10" s="185"/>
      <c r="VXP10" s="185"/>
      <c r="VXQ10" s="185"/>
      <c r="VXR10" s="185"/>
      <c r="VXS10" s="185"/>
      <c r="VXT10" s="185"/>
      <c r="VXU10" s="185"/>
      <c r="VXV10" s="185"/>
      <c r="VXW10" s="185"/>
      <c r="VXX10" s="185"/>
      <c r="VXY10" s="185"/>
      <c r="VXZ10" s="185"/>
      <c r="VYA10" s="185"/>
      <c r="VYB10" s="185"/>
      <c r="VYC10" s="185"/>
      <c r="VYD10" s="185"/>
      <c r="VYE10" s="185"/>
      <c r="VYF10" s="185"/>
      <c r="VYG10" s="185"/>
      <c r="VYH10" s="185"/>
      <c r="VYI10" s="185"/>
      <c r="VYJ10" s="185"/>
      <c r="VYK10" s="185"/>
      <c r="VYL10" s="185"/>
      <c r="VYM10" s="185"/>
      <c r="VYN10" s="185"/>
      <c r="VYO10" s="185"/>
      <c r="VYP10" s="185"/>
      <c r="VYQ10" s="185"/>
      <c r="VYR10" s="185"/>
      <c r="VYS10" s="185"/>
      <c r="VYT10" s="185"/>
      <c r="VYU10" s="185"/>
      <c r="VYV10" s="185"/>
      <c r="VYW10" s="185"/>
      <c r="VYX10" s="185"/>
      <c r="VYY10" s="185"/>
      <c r="VYZ10" s="185"/>
      <c r="VZA10" s="185"/>
      <c r="VZB10" s="185"/>
      <c r="VZC10" s="185"/>
      <c r="VZD10" s="185"/>
      <c r="VZE10" s="185"/>
      <c r="VZF10" s="185"/>
      <c r="VZG10" s="185"/>
      <c r="VZH10" s="185"/>
      <c r="VZI10" s="185"/>
      <c r="VZJ10" s="185"/>
      <c r="VZK10" s="185"/>
      <c r="VZL10" s="185"/>
      <c r="VZM10" s="185"/>
      <c r="VZN10" s="185"/>
      <c r="VZO10" s="185"/>
      <c r="VZP10" s="185"/>
      <c r="VZQ10" s="185"/>
      <c r="VZR10" s="185"/>
      <c r="VZS10" s="185"/>
      <c r="VZT10" s="185"/>
      <c r="VZU10" s="185"/>
      <c r="VZV10" s="185"/>
      <c r="VZW10" s="185"/>
      <c r="VZX10" s="185"/>
      <c r="VZY10" s="185"/>
      <c r="VZZ10" s="185"/>
      <c r="WAA10" s="185"/>
      <c r="WAB10" s="185"/>
      <c r="WAC10" s="185"/>
      <c r="WAD10" s="185"/>
      <c r="WAE10" s="185"/>
      <c r="WAF10" s="185"/>
      <c r="WAG10" s="185"/>
      <c r="WAH10" s="185"/>
      <c r="WAI10" s="185"/>
      <c r="WAJ10" s="185"/>
      <c r="WAK10" s="185"/>
      <c r="WAL10" s="185"/>
      <c r="WAM10" s="185"/>
      <c r="WAN10" s="185"/>
      <c r="WAO10" s="185"/>
      <c r="WAP10" s="185"/>
      <c r="WAQ10" s="185"/>
      <c r="WAR10" s="185"/>
      <c r="WAS10" s="185"/>
      <c r="WAT10" s="185"/>
      <c r="WAU10" s="185"/>
      <c r="WAV10" s="185"/>
      <c r="WAW10" s="185"/>
      <c r="WAX10" s="185"/>
      <c r="WAY10" s="185"/>
      <c r="WAZ10" s="185"/>
      <c r="WBA10" s="185"/>
      <c r="WBB10" s="185"/>
      <c r="WBC10" s="185"/>
      <c r="WBD10" s="185"/>
      <c r="WBE10" s="185"/>
      <c r="WBF10" s="185"/>
      <c r="WBG10" s="185"/>
      <c r="WBH10" s="185"/>
      <c r="WBI10" s="185"/>
      <c r="WBJ10" s="185"/>
      <c r="WBK10" s="185"/>
      <c r="WBL10" s="185"/>
      <c r="WBM10" s="185"/>
      <c r="WBN10" s="185"/>
      <c r="WBO10" s="185"/>
      <c r="WBP10" s="185"/>
      <c r="WBQ10" s="185"/>
      <c r="WBR10" s="185"/>
      <c r="WBS10" s="185"/>
      <c r="WBT10" s="185"/>
      <c r="WBU10" s="185"/>
      <c r="WBV10" s="185"/>
      <c r="WBW10" s="185"/>
      <c r="WBX10" s="185"/>
      <c r="WBY10" s="185"/>
      <c r="WBZ10" s="185"/>
      <c r="WCA10" s="185"/>
      <c r="WCB10" s="185"/>
      <c r="WCC10" s="185"/>
      <c r="WCD10" s="185"/>
      <c r="WCE10" s="185"/>
      <c r="WCF10" s="185"/>
      <c r="WCG10" s="185"/>
      <c r="WCH10" s="185"/>
      <c r="WCI10" s="185"/>
      <c r="WCJ10" s="185"/>
      <c r="WCK10" s="185"/>
      <c r="WCL10" s="185"/>
      <c r="WCM10" s="185"/>
      <c r="WCN10" s="185"/>
      <c r="WCO10" s="185"/>
      <c r="WCP10" s="185"/>
      <c r="WCQ10" s="185"/>
      <c r="WCR10" s="185"/>
      <c r="WCS10" s="185"/>
      <c r="WCT10" s="185"/>
      <c r="WCU10" s="185"/>
      <c r="WCV10" s="185"/>
      <c r="WCW10" s="185"/>
      <c r="WCX10" s="185"/>
      <c r="WCY10" s="185"/>
      <c r="WCZ10" s="185"/>
      <c r="WDA10" s="185"/>
      <c r="WDB10" s="185"/>
      <c r="WDC10" s="185"/>
      <c r="WDD10" s="185"/>
      <c r="WDE10" s="185"/>
      <c r="WDF10" s="185"/>
      <c r="WDG10" s="185"/>
      <c r="WDH10" s="185"/>
      <c r="WDI10" s="185"/>
      <c r="WDJ10" s="185"/>
      <c r="WDK10" s="185"/>
      <c r="WDL10" s="185"/>
      <c r="WDM10" s="185"/>
      <c r="WDN10" s="185"/>
      <c r="WDO10" s="185"/>
      <c r="WDP10" s="185"/>
      <c r="WDQ10" s="185"/>
      <c r="WDR10" s="185"/>
      <c r="WDS10" s="185"/>
      <c r="WDT10" s="185"/>
      <c r="WDU10" s="185"/>
      <c r="WDV10" s="185"/>
      <c r="WDW10" s="185"/>
      <c r="WDX10" s="185"/>
      <c r="WDY10" s="185"/>
      <c r="WDZ10" s="185"/>
      <c r="WEA10" s="185"/>
      <c r="WEB10" s="185"/>
      <c r="WEC10" s="185"/>
      <c r="WED10" s="185"/>
      <c r="WEE10" s="185"/>
      <c r="WEF10" s="185"/>
      <c r="WEG10" s="185"/>
      <c r="WEH10" s="185"/>
      <c r="WEI10" s="185"/>
      <c r="WEJ10" s="185"/>
      <c r="WEK10" s="185"/>
      <c r="WEL10" s="185"/>
      <c r="WEM10" s="185"/>
      <c r="WEN10" s="185"/>
      <c r="WEO10" s="185"/>
      <c r="WEP10" s="185"/>
      <c r="WEQ10" s="185"/>
      <c r="WER10" s="185"/>
      <c r="WES10" s="185"/>
      <c r="WET10" s="185"/>
      <c r="WEU10" s="185"/>
      <c r="WEV10" s="185"/>
      <c r="WEW10" s="185"/>
      <c r="WEX10" s="185"/>
      <c r="WEY10" s="185"/>
      <c r="WEZ10" s="185"/>
      <c r="WFA10" s="185"/>
      <c r="WFB10" s="185"/>
      <c r="WFC10" s="185"/>
      <c r="WFD10" s="185"/>
      <c r="WFE10" s="185"/>
      <c r="WFF10" s="185"/>
      <c r="WFG10" s="185"/>
      <c r="WFH10" s="185"/>
      <c r="WFI10" s="185"/>
      <c r="WFJ10" s="185"/>
      <c r="WFK10" s="185"/>
      <c r="WFL10" s="185"/>
      <c r="WFM10" s="185"/>
      <c r="WFN10" s="185"/>
      <c r="WFO10" s="185"/>
      <c r="WFP10" s="185"/>
      <c r="WFQ10" s="185"/>
      <c r="WFR10" s="185"/>
      <c r="WFS10" s="185"/>
      <c r="WFT10" s="185"/>
      <c r="WFU10" s="185"/>
      <c r="WFV10" s="185"/>
      <c r="WFW10" s="185"/>
      <c r="WFX10" s="185"/>
      <c r="WFY10" s="185"/>
      <c r="WFZ10" s="185"/>
      <c r="WGA10" s="185"/>
      <c r="WGB10" s="185"/>
      <c r="WGC10" s="185"/>
      <c r="WGD10" s="185"/>
      <c r="WGE10" s="185"/>
      <c r="WGF10" s="185"/>
      <c r="WGG10" s="185"/>
      <c r="WGH10" s="185"/>
      <c r="WGI10" s="185"/>
      <c r="WGJ10" s="185"/>
      <c r="WGK10" s="185"/>
      <c r="WGL10" s="185"/>
      <c r="WGM10" s="185"/>
      <c r="WGN10" s="185"/>
      <c r="WGO10" s="185"/>
      <c r="WGP10" s="185"/>
      <c r="WGQ10" s="185"/>
      <c r="WGR10" s="185"/>
      <c r="WGS10" s="185"/>
      <c r="WGT10" s="185"/>
      <c r="WGU10" s="185"/>
      <c r="WGV10" s="185"/>
      <c r="WGW10" s="185"/>
      <c r="WGX10" s="185"/>
      <c r="WGY10" s="185"/>
      <c r="WGZ10" s="185"/>
      <c r="WHA10" s="185"/>
      <c r="WHB10" s="185"/>
      <c r="WHC10" s="185"/>
      <c r="WHD10" s="185"/>
      <c r="WHE10" s="185"/>
      <c r="WHF10" s="185"/>
      <c r="WHG10" s="185"/>
      <c r="WHH10" s="185"/>
      <c r="WHI10" s="185"/>
      <c r="WHJ10" s="185"/>
      <c r="WHK10" s="185"/>
      <c r="WHL10" s="185"/>
      <c r="WHM10" s="185"/>
      <c r="WHN10" s="185"/>
      <c r="WHO10" s="185"/>
      <c r="WHP10" s="185"/>
      <c r="WHQ10" s="185"/>
      <c r="WHR10" s="185"/>
      <c r="WHS10" s="185"/>
      <c r="WHT10" s="185"/>
      <c r="WHU10" s="185"/>
      <c r="WHV10" s="185"/>
      <c r="WHW10" s="185"/>
      <c r="WHX10" s="185"/>
      <c r="WHY10" s="185"/>
      <c r="WHZ10" s="185"/>
      <c r="WIA10" s="185"/>
      <c r="WIB10" s="185"/>
      <c r="WIC10" s="185"/>
      <c r="WID10" s="185"/>
      <c r="WIE10" s="185"/>
      <c r="WIF10" s="185"/>
      <c r="WIG10" s="185"/>
      <c r="WIH10" s="185"/>
      <c r="WII10" s="185"/>
      <c r="WIJ10" s="185"/>
      <c r="WIK10" s="185"/>
      <c r="WIL10" s="185"/>
      <c r="WIM10" s="185"/>
      <c r="WIN10" s="185"/>
      <c r="WIO10" s="185"/>
      <c r="WIP10" s="185"/>
      <c r="WIQ10" s="185"/>
      <c r="WIR10" s="185"/>
      <c r="WIS10" s="185"/>
      <c r="WIT10" s="185"/>
      <c r="WIU10" s="185"/>
      <c r="WIV10" s="185"/>
      <c r="WIW10" s="185"/>
      <c r="WIX10" s="185"/>
      <c r="WIY10" s="185"/>
      <c r="WIZ10" s="185"/>
      <c r="WJA10" s="185"/>
      <c r="WJB10" s="185"/>
      <c r="WJC10" s="185"/>
      <c r="WJD10" s="185"/>
      <c r="WJE10" s="185"/>
      <c r="WJF10" s="185"/>
      <c r="WJG10" s="185"/>
      <c r="WJH10" s="185"/>
      <c r="WJI10" s="185"/>
      <c r="WJJ10" s="185"/>
      <c r="WJK10" s="185"/>
      <c r="WJL10" s="185"/>
      <c r="WJM10" s="185"/>
      <c r="WJN10" s="185"/>
      <c r="WJO10" s="185"/>
      <c r="WJP10" s="185"/>
      <c r="WJQ10" s="185"/>
      <c r="WJR10" s="185"/>
      <c r="WJS10" s="185"/>
      <c r="WJT10" s="185"/>
      <c r="WJU10" s="185"/>
      <c r="WJV10" s="185"/>
      <c r="WJW10" s="185"/>
      <c r="WJX10" s="185"/>
      <c r="WJY10" s="185"/>
      <c r="WJZ10" s="185"/>
      <c r="WKA10" s="185"/>
      <c r="WKB10" s="185"/>
      <c r="WKC10" s="185"/>
      <c r="WKD10" s="185"/>
      <c r="WKE10" s="185"/>
      <c r="WKF10" s="185"/>
      <c r="WKG10" s="185"/>
      <c r="WKH10" s="185"/>
      <c r="WKI10" s="185"/>
      <c r="WKJ10" s="185"/>
      <c r="WKK10" s="185"/>
      <c r="WKL10" s="185"/>
      <c r="WKM10" s="185"/>
      <c r="WKN10" s="185"/>
      <c r="WKO10" s="185"/>
      <c r="WKP10" s="185"/>
      <c r="WKQ10" s="185"/>
      <c r="WKR10" s="185"/>
      <c r="WKS10" s="185"/>
      <c r="WKT10" s="185"/>
      <c r="WKU10" s="185"/>
      <c r="WKV10" s="185"/>
      <c r="WKW10" s="185"/>
      <c r="WKX10" s="185"/>
      <c r="WKY10" s="185"/>
      <c r="WKZ10" s="185"/>
      <c r="WLA10" s="185"/>
      <c r="WLB10" s="185"/>
      <c r="WLC10" s="185"/>
      <c r="WLD10" s="185"/>
      <c r="WLE10" s="185"/>
      <c r="WLF10" s="185"/>
      <c r="WLG10" s="185"/>
      <c r="WLH10" s="185"/>
      <c r="WLI10" s="185"/>
      <c r="WLJ10" s="185"/>
      <c r="WLK10" s="185"/>
      <c r="WLL10" s="185"/>
      <c r="WLM10" s="185"/>
      <c r="WLN10" s="185"/>
      <c r="WLO10" s="185"/>
      <c r="WLP10" s="185"/>
      <c r="WLQ10" s="185"/>
      <c r="WLR10" s="185"/>
      <c r="WLS10" s="185"/>
      <c r="WLT10" s="185"/>
      <c r="WLU10" s="185"/>
      <c r="WLV10" s="185"/>
      <c r="WLW10" s="185"/>
      <c r="WLX10" s="185"/>
      <c r="WLY10" s="185"/>
      <c r="WLZ10" s="185"/>
      <c r="WMA10" s="185"/>
      <c r="WMB10" s="185"/>
      <c r="WMC10" s="185"/>
      <c r="WMD10" s="185"/>
      <c r="WME10" s="185"/>
      <c r="WMF10" s="185"/>
      <c r="WMG10" s="185"/>
      <c r="WMH10" s="185"/>
      <c r="WMI10" s="185"/>
      <c r="WMJ10" s="185"/>
      <c r="WMK10" s="185"/>
      <c r="WML10" s="185"/>
      <c r="WMM10" s="185"/>
      <c r="WMN10" s="185"/>
      <c r="WMO10" s="185"/>
      <c r="WMP10" s="185"/>
      <c r="WMQ10" s="185"/>
      <c r="WMR10" s="185"/>
      <c r="WMS10" s="185"/>
      <c r="WMT10" s="185"/>
      <c r="WMU10" s="185"/>
      <c r="WMV10" s="185"/>
      <c r="WMW10" s="185"/>
      <c r="WMX10" s="185"/>
      <c r="WMY10" s="185"/>
      <c r="WMZ10" s="185"/>
      <c r="WNA10" s="185"/>
      <c r="WNB10" s="185"/>
      <c r="WNC10" s="185"/>
      <c r="WND10" s="185"/>
      <c r="WNE10" s="185"/>
      <c r="WNF10" s="185"/>
      <c r="WNG10" s="185"/>
      <c r="WNH10" s="185"/>
      <c r="WNI10" s="185"/>
      <c r="WNJ10" s="185"/>
      <c r="WNK10" s="185"/>
      <c r="WNL10" s="185"/>
      <c r="WNM10" s="185"/>
      <c r="WNN10" s="185"/>
      <c r="WNO10" s="185"/>
      <c r="WNP10" s="185"/>
      <c r="WNQ10" s="185"/>
      <c r="WNR10" s="185"/>
      <c r="WNS10" s="185"/>
      <c r="WNT10" s="185"/>
      <c r="WNU10" s="185"/>
      <c r="WNV10" s="185"/>
      <c r="WNW10" s="185"/>
      <c r="WNX10" s="185"/>
      <c r="WNY10" s="185"/>
      <c r="WNZ10" s="185"/>
      <c r="WOA10" s="185"/>
      <c r="WOB10" s="185"/>
      <c r="WOC10" s="185"/>
      <c r="WOD10" s="185"/>
      <c r="WOE10" s="185"/>
      <c r="WOF10" s="185"/>
      <c r="WOG10" s="185"/>
      <c r="WOH10" s="185"/>
      <c r="WOI10" s="185"/>
      <c r="WOJ10" s="185"/>
      <c r="WOK10" s="185"/>
      <c r="WOL10" s="185"/>
      <c r="WOM10" s="185"/>
      <c r="WON10" s="185"/>
      <c r="WOO10" s="185"/>
      <c r="WOP10" s="185"/>
      <c r="WOQ10" s="185"/>
      <c r="WOR10" s="185"/>
      <c r="WOS10" s="185"/>
      <c r="WOT10" s="185"/>
      <c r="WOU10" s="185"/>
      <c r="WOV10" s="185"/>
      <c r="WOW10" s="185"/>
      <c r="WOX10" s="185"/>
      <c r="WOY10" s="185"/>
      <c r="WOZ10" s="185"/>
      <c r="WPA10" s="185"/>
      <c r="WPB10" s="185"/>
      <c r="WPC10" s="185"/>
      <c r="WPD10" s="185"/>
      <c r="WPE10" s="185"/>
      <c r="WPF10" s="185"/>
      <c r="WPG10" s="185"/>
      <c r="WPH10" s="185"/>
      <c r="WPI10" s="185"/>
      <c r="WPJ10" s="185"/>
      <c r="WPK10" s="185"/>
      <c r="WPL10" s="185"/>
      <c r="WPM10" s="185"/>
      <c r="WPN10" s="185"/>
      <c r="WPO10" s="185"/>
      <c r="WPP10" s="185"/>
      <c r="WPQ10" s="185"/>
      <c r="WPR10" s="185"/>
      <c r="WPS10" s="185"/>
      <c r="WPT10" s="185"/>
      <c r="WPU10" s="185"/>
      <c r="WPV10" s="185"/>
      <c r="WPW10" s="185"/>
      <c r="WPX10" s="185"/>
      <c r="WPY10" s="185"/>
      <c r="WPZ10" s="185"/>
      <c r="WQA10" s="185"/>
      <c r="WQB10" s="185"/>
      <c r="WQC10" s="185"/>
      <c r="WQD10" s="185"/>
      <c r="WQE10" s="185"/>
      <c r="WQF10" s="185"/>
      <c r="WQG10" s="185"/>
      <c r="WQH10" s="185"/>
      <c r="WQI10" s="185"/>
      <c r="WQJ10" s="185"/>
      <c r="WQK10" s="185"/>
      <c r="WQL10" s="185"/>
      <c r="WQM10" s="185"/>
      <c r="WQN10" s="185"/>
      <c r="WQO10" s="185"/>
      <c r="WQP10" s="185"/>
      <c r="WQQ10" s="185"/>
      <c r="WQR10" s="185"/>
      <c r="WQS10" s="185"/>
      <c r="WQT10" s="185"/>
      <c r="WQU10" s="185"/>
      <c r="WQV10" s="185"/>
      <c r="WQW10" s="185"/>
      <c r="WQX10" s="185"/>
      <c r="WQY10" s="185"/>
      <c r="WQZ10" s="185"/>
      <c r="WRA10" s="185"/>
      <c r="WRB10" s="185"/>
      <c r="WRC10" s="185"/>
      <c r="WRD10" s="185"/>
      <c r="WRE10" s="185"/>
      <c r="WRF10" s="185"/>
      <c r="WRG10" s="185"/>
      <c r="WRH10" s="185"/>
      <c r="WRI10" s="185"/>
      <c r="WRJ10" s="185"/>
      <c r="WRK10" s="185"/>
      <c r="WRL10" s="185"/>
      <c r="WRM10" s="185"/>
      <c r="WRN10" s="185"/>
      <c r="WRO10" s="185"/>
      <c r="WRP10" s="185"/>
      <c r="WRQ10" s="185"/>
      <c r="WRR10" s="185"/>
      <c r="WRS10" s="185"/>
      <c r="WRT10" s="185"/>
      <c r="WRU10" s="185"/>
      <c r="WRV10" s="185"/>
      <c r="WRW10" s="185"/>
      <c r="WRX10" s="185"/>
      <c r="WRY10" s="185"/>
      <c r="WRZ10" s="185"/>
      <c r="WSA10" s="185"/>
      <c r="WSB10" s="185"/>
      <c r="WSC10" s="185"/>
      <c r="WSD10" s="185"/>
      <c r="WSE10" s="185"/>
      <c r="WSF10" s="185"/>
      <c r="WSG10" s="185"/>
      <c r="WSH10" s="185"/>
      <c r="WSI10" s="185"/>
      <c r="WSJ10" s="185"/>
      <c r="WSK10" s="185"/>
      <c r="WSL10" s="185"/>
      <c r="WSM10" s="185"/>
      <c r="WSN10" s="185"/>
      <c r="WSO10" s="185"/>
      <c r="WSP10" s="185"/>
      <c r="WSQ10" s="185"/>
      <c r="WSR10" s="185"/>
      <c r="WSS10" s="185"/>
      <c r="WST10" s="185"/>
      <c r="WSU10" s="185"/>
      <c r="WSV10" s="185"/>
      <c r="WSW10" s="185"/>
      <c r="WSX10" s="185"/>
      <c r="WSY10" s="185"/>
      <c r="WSZ10" s="185"/>
      <c r="WTA10" s="185"/>
      <c r="WTB10" s="185"/>
      <c r="WTC10" s="185"/>
      <c r="WTD10" s="185"/>
      <c r="WTE10" s="185"/>
      <c r="WTF10" s="185"/>
      <c r="WTG10" s="185"/>
      <c r="WTH10" s="185"/>
      <c r="WTI10" s="185"/>
      <c r="WTJ10" s="185"/>
      <c r="WTK10" s="185"/>
      <c r="WTL10" s="185"/>
      <c r="WTM10" s="185"/>
      <c r="WTN10" s="185"/>
      <c r="WTO10" s="185"/>
      <c r="WTP10" s="185"/>
      <c r="WTQ10" s="185"/>
      <c r="WTR10" s="185"/>
      <c r="WTS10" s="185"/>
      <c r="WTT10" s="185"/>
      <c r="WTU10" s="185"/>
      <c r="WTV10" s="185"/>
      <c r="WTW10" s="185"/>
      <c r="WTX10" s="185"/>
      <c r="WTY10" s="185"/>
      <c r="WTZ10" s="185"/>
      <c r="WUA10" s="185"/>
      <c r="WUB10" s="185"/>
      <c r="WUC10" s="185"/>
      <c r="WUD10" s="185"/>
      <c r="WUE10" s="185"/>
      <c r="WUF10" s="185"/>
      <c r="WUG10" s="185"/>
      <c r="WUH10" s="185"/>
      <c r="WUI10" s="185"/>
      <c r="WUJ10" s="185"/>
      <c r="WUK10" s="185"/>
      <c r="WUL10" s="185"/>
      <c r="WUM10" s="185"/>
      <c r="WUN10" s="185"/>
      <c r="WUO10" s="185"/>
      <c r="WUP10" s="185"/>
      <c r="WUQ10" s="185"/>
      <c r="WUR10" s="185"/>
      <c r="WUS10" s="185"/>
      <c r="WUT10" s="185"/>
      <c r="WUU10" s="185"/>
      <c r="WUV10" s="185"/>
      <c r="WUW10" s="185"/>
      <c r="WUX10" s="185"/>
      <c r="WUY10" s="185"/>
      <c r="WUZ10" s="185"/>
      <c r="WVA10" s="185"/>
      <c r="WVB10" s="185"/>
      <c r="WVC10" s="185"/>
      <c r="WVD10" s="185"/>
      <c r="WVE10" s="185"/>
      <c r="WVF10" s="185"/>
      <c r="WVG10" s="185"/>
      <c r="WVH10" s="185"/>
      <c r="WVI10" s="185"/>
      <c r="WVJ10" s="185"/>
      <c r="WVK10" s="185"/>
      <c r="WVL10" s="185"/>
      <c r="WVM10" s="185"/>
      <c r="WVN10" s="185"/>
      <c r="WVO10" s="185"/>
      <c r="WVP10" s="185"/>
      <c r="WVQ10" s="185"/>
      <c r="WVR10" s="185"/>
      <c r="WVS10" s="185"/>
      <c r="WVT10" s="185"/>
      <c r="WVU10" s="185"/>
      <c r="WVV10" s="185"/>
      <c r="WVW10" s="185"/>
      <c r="WVX10" s="185"/>
      <c r="WVY10" s="185"/>
      <c r="WVZ10" s="185"/>
      <c r="WWA10" s="185"/>
      <c r="WWB10" s="185"/>
      <c r="WWC10" s="185"/>
      <c r="WWD10" s="185"/>
      <c r="WWE10" s="185"/>
      <c r="WWF10" s="185"/>
      <c r="WWG10" s="185"/>
      <c r="WWH10" s="185"/>
      <c r="WWI10" s="185"/>
      <c r="WWJ10" s="185"/>
      <c r="WWK10" s="185"/>
      <c r="WWL10" s="185"/>
      <c r="WWM10" s="185"/>
      <c r="WWN10" s="185"/>
      <c r="WWO10" s="185"/>
      <c r="WWP10" s="185"/>
      <c r="WWQ10" s="185"/>
      <c r="WWR10" s="185"/>
      <c r="WWS10" s="185"/>
      <c r="WWT10" s="185"/>
      <c r="WWU10" s="185"/>
      <c r="WWV10" s="185"/>
      <c r="WWW10" s="185"/>
      <c r="WWX10" s="185"/>
      <c r="WWY10" s="185"/>
      <c r="WWZ10" s="185"/>
      <c r="WXA10" s="185"/>
      <c r="WXB10" s="185"/>
      <c r="WXC10" s="185"/>
      <c r="WXD10" s="185"/>
      <c r="WXE10" s="185"/>
      <c r="WXF10" s="185"/>
      <c r="WXG10" s="185"/>
      <c r="WXH10" s="185"/>
      <c r="WXI10" s="185"/>
      <c r="WXJ10" s="185"/>
      <c r="WXK10" s="185"/>
      <c r="WXL10" s="185"/>
      <c r="WXM10" s="185"/>
      <c r="WXN10" s="185"/>
      <c r="WXO10" s="185"/>
      <c r="WXP10" s="185"/>
      <c r="WXQ10" s="185"/>
      <c r="WXR10" s="185"/>
      <c r="WXS10" s="185"/>
      <c r="WXT10" s="185"/>
      <c r="WXU10" s="185"/>
      <c r="WXV10" s="185"/>
      <c r="WXW10" s="185"/>
      <c r="WXX10" s="185"/>
      <c r="WXY10" s="185"/>
      <c r="WXZ10" s="185"/>
      <c r="WYA10" s="185"/>
      <c r="WYB10" s="185"/>
      <c r="WYC10" s="185"/>
      <c r="WYD10" s="185"/>
      <c r="WYE10" s="185"/>
      <c r="WYF10" s="185"/>
      <c r="WYG10" s="185"/>
      <c r="WYH10" s="185"/>
      <c r="WYI10" s="185"/>
      <c r="WYJ10" s="185"/>
      <c r="WYK10" s="185"/>
      <c r="WYL10" s="185"/>
      <c r="WYM10" s="185"/>
      <c r="WYN10" s="185"/>
      <c r="WYO10" s="185"/>
      <c r="WYP10" s="185"/>
      <c r="WYQ10" s="185"/>
      <c r="WYR10" s="185"/>
      <c r="WYS10" s="185"/>
      <c r="WYT10" s="185"/>
      <c r="WYU10" s="185"/>
      <c r="WYV10" s="185"/>
      <c r="WYW10" s="185"/>
      <c r="WYX10" s="185"/>
      <c r="WYY10" s="185"/>
      <c r="WYZ10" s="185"/>
      <c r="WZA10" s="185"/>
      <c r="WZB10" s="185"/>
      <c r="WZC10" s="185"/>
      <c r="WZD10" s="185"/>
      <c r="WZE10" s="185"/>
      <c r="WZF10" s="185"/>
      <c r="WZG10" s="185"/>
      <c r="WZH10" s="185"/>
      <c r="WZI10" s="185"/>
      <c r="WZJ10" s="185"/>
      <c r="WZK10" s="185"/>
      <c r="WZL10" s="185"/>
      <c r="WZM10" s="185"/>
      <c r="WZN10" s="185"/>
      <c r="WZO10" s="185"/>
      <c r="WZP10" s="185"/>
      <c r="WZQ10" s="185"/>
      <c r="WZR10" s="185"/>
      <c r="WZS10" s="185"/>
      <c r="WZT10" s="185"/>
      <c r="WZU10" s="185"/>
      <c r="WZV10" s="185"/>
      <c r="WZW10" s="185"/>
      <c r="WZX10" s="185"/>
      <c r="WZY10" s="185"/>
      <c r="WZZ10" s="185"/>
      <c r="XAA10" s="185"/>
      <c r="XAB10" s="185"/>
      <c r="XAC10" s="185"/>
      <c r="XAD10" s="185"/>
      <c r="XAE10" s="185"/>
      <c r="XAF10" s="185"/>
      <c r="XAG10" s="185"/>
      <c r="XAH10" s="185"/>
      <c r="XAI10" s="185"/>
      <c r="XAJ10" s="185"/>
      <c r="XAK10" s="185"/>
      <c r="XAL10" s="185"/>
      <c r="XAM10" s="185"/>
      <c r="XAN10" s="185"/>
      <c r="XAO10" s="185"/>
      <c r="XAP10" s="185"/>
      <c r="XAQ10" s="185"/>
      <c r="XAR10" s="185"/>
      <c r="XAS10" s="185"/>
      <c r="XAT10" s="185"/>
      <c r="XAU10" s="185"/>
      <c r="XAV10" s="185"/>
      <c r="XAW10" s="185"/>
      <c r="XAX10" s="185"/>
      <c r="XAY10" s="185"/>
      <c r="XAZ10" s="185"/>
      <c r="XBA10" s="185"/>
      <c r="XBB10" s="185"/>
      <c r="XBC10" s="185"/>
      <c r="XBD10" s="185"/>
      <c r="XBE10" s="185"/>
      <c r="XBF10" s="185"/>
      <c r="XBG10" s="185"/>
      <c r="XBH10" s="185"/>
      <c r="XBI10" s="185"/>
      <c r="XBJ10" s="185"/>
      <c r="XBK10" s="185"/>
      <c r="XBL10" s="185"/>
      <c r="XBM10" s="185"/>
      <c r="XBN10" s="185"/>
      <c r="XBO10" s="185"/>
      <c r="XBP10" s="185"/>
      <c r="XBQ10" s="185"/>
      <c r="XBR10" s="185"/>
      <c r="XBS10" s="185"/>
      <c r="XBT10" s="185"/>
      <c r="XBU10" s="185"/>
      <c r="XBV10" s="185"/>
      <c r="XBW10" s="185"/>
      <c r="XBX10" s="185"/>
      <c r="XBY10" s="185"/>
      <c r="XBZ10" s="185"/>
      <c r="XCA10" s="185"/>
      <c r="XCB10" s="185"/>
      <c r="XCC10" s="185"/>
      <c r="XCD10" s="185"/>
      <c r="XCE10" s="185"/>
      <c r="XCF10" s="185"/>
      <c r="XCG10" s="185"/>
      <c r="XCH10" s="185"/>
      <c r="XCI10" s="185"/>
      <c r="XCJ10" s="185"/>
      <c r="XCK10" s="185"/>
      <c r="XCL10" s="185"/>
      <c r="XCM10" s="185"/>
      <c r="XCN10" s="185"/>
      <c r="XCO10" s="185"/>
      <c r="XCP10" s="185"/>
      <c r="XCQ10" s="185"/>
      <c r="XCR10" s="185"/>
      <c r="XCS10" s="185"/>
      <c r="XCT10" s="185"/>
      <c r="XCU10" s="185"/>
      <c r="XCV10" s="185"/>
      <c r="XCW10" s="185"/>
      <c r="XCX10" s="185"/>
      <c r="XCY10" s="185"/>
      <c r="XCZ10" s="185"/>
      <c r="XDA10" s="185"/>
      <c r="XDB10" s="185"/>
      <c r="XDC10" s="185"/>
      <c r="XDD10" s="185"/>
      <c r="XDE10" s="185"/>
      <c r="XDF10" s="185"/>
      <c r="XDG10" s="185"/>
      <c r="XDH10" s="185"/>
      <c r="XDI10" s="185"/>
      <c r="XDJ10" s="185"/>
      <c r="XDK10" s="185"/>
      <c r="XDL10" s="185"/>
      <c r="XDM10" s="185"/>
      <c r="XDN10" s="185"/>
      <c r="XDO10" s="185"/>
      <c r="XDP10" s="185"/>
      <c r="XDQ10" s="185"/>
      <c r="XDR10" s="185"/>
      <c r="XDS10" s="185"/>
      <c r="XDT10" s="185"/>
      <c r="XDU10" s="185"/>
      <c r="XDV10" s="185"/>
      <c r="XDW10" s="185"/>
      <c r="XDX10" s="185"/>
      <c r="XDY10" s="185"/>
      <c r="XDZ10" s="185"/>
      <c r="XEA10" s="185"/>
      <c r="XEB10" s="185"/>
      <c r="XEC10" s="185"/>
      <c r="XED10" s="185"/>
      <c r="XEE10" s="185"/>
      <c r="XEF10" s="185"/>
      <c r="XEG10" s="185"/>
      <c r="XEH10" s="185"/>
      <c r="XEI10" s="185"/>
      <c r="XEJ10" s="185"/>
      <c r="XEK10" s="185"/>
      <c r="XEL10" s="185"/>
      <c r="XEM10" s="185"/>
      <c r="XEN10" s="185"/>
      <c r="XEO10" s="185"/>
      <c r="XEP10" s="185"/>
      <c r="XEQ10" s="185"/>
      <c r="XER10" s="185"/>
      <c r="XES10" s="185"/>
      <c r="XET10" s="185"/>
      <c r="XEU10" s="185"/>
      <c r="XEV10" s="185"/>
      <c r="XEW10" s="185"/>
      <c r="XEX10" s="185"/>
      <c r="XEY10" s="185"/>
      <c r="XEZ10" s="185"/>
      <c r="XFA10" s="185"/>
      <c r="XFB10" s="185"/>
    </row>
    <row r="11" spans="1:16382" s="129" customFormat="1" ht="39" customHeight="1" x14ac:dyDescent="0.25">
      <c r="A11" s="140">
        <f>ROW()-9</f>
        <v>2</v>
      </c>
      <c r="B11" s="141"/>
      <c r="C11" s="141"/>
      <c r="D11" s="141">
        <v>2</v>
      </c>
      <c r="E11" s="141"/>
      <c r="F11" s="141"/>
      <c r="G11" s="141"/>
      <c r="H11" s="141"/>
      <c r="I11" s="141"/>
      <c r="J11" s="141"/>
      <c r="K11" s="141"/>
      <c r="L11" s="141" t="s">
        <v>227</v>
      </c>
      <c r="M11" s="141"/>
      <c r="N11" s="148" t="s">
        <v>229</v>
      </c>
      <c r="O11" s="149" t="s">
        <v>230</v>
      </c>
      <c r="P11" s="49" t="s">
        <v>228</v>
      </c>
      <c r="Q11" s="49" t="s">
        <v>161</v>
      </c>
      <c r="R11" s="151" t="s">
        <v>184</v>
      </c>
      <c r="S11" s="152"/>
      <c r="T11" s="153"/>
      <c r="U11" s="153"/>
      <c r="V11" s="151" t="s">
        <v>185</v>
      </c>
      <c r="W11" s="154" t="s">
        <v>163</v>
      </c>
      <c r="X11" s="154" t="s">
        <v>164</v>
      </c>
      <c r="Y11" s="49"/>
      <c r="Z11" s="161" t="s">
        <v>212</v>
      </c>
      <c r="AA11" s="161"/>
      <c r="AB11" s="151" t="s">
        <v>179</v>
      </c>
      <c r="AC11" s="151">
        <v>0.87</v>
      </c>
      <c r="AD11" s="154"/>
      <c r="AE11" s="162"/>
      <c r="AF11" s="163"/>
      <c r="AG11" s="163"/>
      <c r="AH11" s="163"/>
      <c r="AI11" s="169"/>
      <c r="AJ11" s="173">
        <v>0.98499999999999999</v>
      </c>
      <c r="AK11" s="170">
        <f>AC11/AJ11</f>
        <v>0.88324873096446699</v>
      </c>
      <c r="AL11" s="171"/>
      <c r="AM11" s="171"/>
      <c r="AN11" s="172"/>
      <c r="AO11" s="172"/>
      <c r="AP11" s="172"/>
      <c r="AQ11" s="172" t="s">
        <v>231</v>
      </c>
      <c r="AR11" s="180">
        <f>AQ11*AJ11</f>
        <v>17.355700000000002</v>
      </c>
      <c r="AS11" s="172"/>
      <c r="AT11" s="180"/>
      <c r="AU11" s="181" t="e">
        <f>AV11/AP11</f>
        <v>#DIV/0!</v>
      </c>
      <c r="AV11" s="181">
        <f>AR11</f>
        <v>17.355700000000002</v>
      </c>
      <c r="AW11" s="172"/>
      <c r="AX11" s="172"/>
      <c r="AY11" s="141"/>
      <c r="AZ11" s="49">
        <v>1</v>
      </c>
      <c r="BA11" s="185"/>
      <c r="BB11" s="185"/>
      <c r="BC11" s="185"/>
      <c r="BD11" s="185"/>
      <c r="BE11" s="185"/>
      <c r="BF11" s="185"/>
      <c r="BG11" s="185"/>
      <c r="BH11" s="185"/>
      <c r="BI11" s="185"/>
      <c r="BJ11" s="185"/>
      <c r="BK11" s="185"/>
      <c r="BL11" s="185"/>
      <c r="BM11" s="185"/>
      <c r="BN11" s="185"/>
      <c r="BO11" s="185"/>
      <c r="BP11" s="185"/>
      <c r="BQ11" s="185"/>
      <c r="BR11" s="185"/>
      <c r="BS11" s="185"/>
      <c r="BT11" s="185"/>
      <c r="BU11" s="185"/>
      <c r="BV11" s="185"/>
      <c r="BW11" s="185"/>
      <c r="BX11" s="185"/>
      <c r="BY11" s="185"/>
      <c r="BZ11" s="185"/>
      <c r="CA11" s="185"/>
      <c r="CB11" s="185"/>
      <c r="CC11" s="185"/>
      <c r="CD11" s="185"/>
      <c r="CE11" s="185"/>
      <c r="CF11" s="185"/>
      <c r="CG11" s="185"/>
      <c r="CH11" s="185"/>
      <c r="CI11" s="185"/>
      <c r="CJ11" s="185"/>
      <c r="CK11" s="185"/>
      <c r="CL11" s="185"/>
      <c r="CM11" s="185"/>
      <c r="CN11" s="185"/>
      <c r="CO11" s="185"/>
      <c r="CP11" s="185"/>
      <c r="CQ11" s="185"/>
      <c r="CR11" s="185"/>
      <c r="CS11" s="185"/>
      <c r="CT11" s="185"/>
      <c r="CU11" s="185"/>
      <c r="CV11" s="185"/>
      <c r="CW11" s="185"/>
      <c r="CX11" s="185"/>
      <c r="CY11" s="185"/>
      <c r="CZ11" s="185"/>
      <c r="DA11" s="185"/>
      <c r="DB11" s="185"/>
      <c r="DC11" s="185"/>
      <c r="DD11" s="185"/>
      <c r="DE11" s="185"/>
      <c r="DF11" s="185"/>
      <c r="DG11" s="185"/>
      <c r="DH11" s="185"/>
      <c r="DI11" s="185"/>
      <c r="DJ11" s="185"/>
      <c r="DK11" s="185"/>
      <c r="DL11" s="185"/>
      <c r="DM11" s="185"/>
      <c r="DN11" s="185"/>
      <c r="DO11" s="185"/>
      <c r="DP11" s="185"/>
      <c r="DQ11" s="185"/>
      <c r="DR11" s="185"/>
      <c r="DS11" s="185"/>
      <c r="DT11" s="185"/>
      <c r="DU11" s="185"/>
      <c r="DV11" s="185"/>
      <c r="DW11" s="185"/>
      <c r="DX11" s="185"/>
      <c r="DY11" s="185"/>
      <c r="DZ11" s="185"/>
      <c r="EA11" s="185"/>
      <c r="EB11" s="185"/>
      <c r="EC11" s="185"/>
      <c r="ED11" s="185"/>
      <c r="EE11" s="185"/>
      <c r="EF11" s="185"/>
      <c r="EG11" s="185"/>
      <c r="EH11" s="185"/>
      <c r="EI11" s="185"/>
      <c r="EJ11" s="185"/>
      <c r="EK11" s="185"/>
      <c r="EL11" s="185"/>
      <c r="EM11" s="185"/>
      <c r="EN11" s="185"/>
      <c r="EO11" s="185"/>
      <c r="EP11" s="185"/>
      <c r="EQ11" s="185"/>
      <c r="ER11" s="185"/>
      <c r="ES11" s="185"/>
      <c r="ET11" s="185"/>
      <c r="EU11" s="185"/>
      <c r="EV11" s="185"/>
      <c r="EW11" s="185"/>
      <c r="EX11" s="185"/>
      <c r="EY11" s="185"/>
      <c r="EZ11" s="185"/>
      <c r="FA11" s="185"/>
      <c r="FB11" s="185"/>
      <c r="FC11" s="185"/>
      <c r="FD11" s="185"/>
      <c r="FE11" s="185"/>
      <c r="FF11" s="185"/>
      <c r="FG11" s="185"/>
      <c r="FH11" s="185"/>
      <c r="FI11" s="185"/>
      <c r="FJ11" s="185"/>
      <c r="FK11" s="185"/>
      <c r="FL11" s="185"/>
      <c r="FM11" s="185"/>
      <c r="FN11" s="185"/>
      <c r="FO11" s="185"/>
      <c r="FP11" s="185"/>
      <c r="FQ11" s="185"/>
      <c r="FR11" s="185"/>
      <c r="FS11" s="185"/>
      <c r="FT11" s="185"/>
      <c r="FU11" s="185"/>
      <c r="FV11" s="185"/>
      <c r="FW11" s="185"/>
      <c r="FX11" s="185"/>
      <c r="FY11" s="185"/>
      <c r="FZ11" s="185"/>
      <c r="GA11" s="185"/>
      <c r="GB11" s="185"/>
      <c r="GC11" s="185"/>
      <c r="GD11" s="185"/>
      <c r="GE11" s="185"/>
      <c r="GF11" s="185"/>
      <c r="GG11" s="185"/>
      <c r="GH11" s="185"/>
      <c r="GI11" s="185"/>
      <c r="GJ11" s="185"/>
      <c r="GK11" s="185"/>
      <c r="GL11" s="185"/>
      <c r="GM11" s="185"/>
      <c r="GN11" s="185"/>
      <c r="GO11" s="185"/>
      <c r="GP11" s="185"/>
      <c r="GQ11" s="185"/>
      <c r="GR11" s="185"/>
      <c r="GS11" s="185"/>
      <c r="GT11" s="185"/>
      <c r="GU11" s="185"/>
      <c r="GV11" s="185"/>
      <c r="GW11" s="185"/>
      <c r="GX11" s="185"/>
      <c r="GY11" s="185"/>
      <c r="GZ11" s="185"/>
      <c r="HA11" s="185"/>
      <c r="HB11" s="185"/>
      <c r="HC11" s="185"/>
      <c r="HD11" s="185"/>
      <c r="HE11" s="185"/>
      <c r="HF11" s="185"/>
      <c r="HG11" s="185"/>
      <c r="HH11" s="185"/>
      <c r="HI11" s="185"/>
      <c r="HJ11" s="185"/>
      <c r="HK11" s="185"/>
      <c r="HL11" s="185"/>
      <c r="HM11" s="185"/>
      <c r="HN11" s="185"/>
      <c r="HO11" s="185"/>
      <c r="HP11" s="185"/>
      <c r="HQ11" s="185"/>
      <c r="HR11" s="185"/>
      <c r="HS11" s="185"/>
      <c r="HT11" s="185"/>
      <c r="HU11" s="185"/>
      <c r="HV11" s="185"/>
      <c r="HW11" s="185"/>
      <c r="HX11" s="185"/>
      <c r="HY11" s="185"/>
      <c r="HZ11" s="185"/>
      <c r="IA11" s="185"/>
      <c r="IB11" s="185"/>
      <c r="IC11" s="185"/>
      <c r="ID11" s="185"/>
      <c r="IE11" s="185"/>
      <c r="IF11" s="185"/>
      <c r="IG11" s="185"/>
      <c r="IH11" s="185"/>
      <c r="II11" s="185"/>
      <c r="IJ11" s="185"/>
      <c r="IK11" s="185"/>
      <c r="IL11" s="185"/>
      <c r="IM11" s="185"/>
      <c r="IN11" s="185"/>
      <c r="IO11" s="185"/>
      <c r="IP11" s="185"/>
      <c r="IQ11" s="185"/>
      <c r="IR11" s="185"/>
      <c r="IS11" s="185"/>
      <c r="IT11" s="185"/>
      <c r="IU11" s="185"/>
      <c r="IV11" s="185"/>
      <c r="IW11" s="185"/>
      <c r="IX11" s="185"/>
      <c r="IY11" s="185"/>
      <c r="IZ11" s="185"/>
      <c r="JA11" s="185"/>
      <c r="JB11" s="185"/>
      <c r="JC11" s="185"/>
      <c r="JD11" s="185"/>
      <c r="JE11" s="185"/>
      <c r="JF11" s="185"/>
      <c r="JG11" s="185"/>
      <c r="JH11" s="185"/>
      <c r="JI11" s="185"/>
      <c r="JJ11" s="185"/>
      <c r="JK11" s="185"/>
      <c r="JL11" s="185"/>
      <c r="JM11" s="185"/>
      <c r="JN11" s="185"/>
      <c r="JO11" s="185"/>
      <c r="JP11" s="185"/>
      <c r="JQ11" s="185"/>
      <c r="JR11" s="185"/>
      <c r="JS11" s="185"/>
      <c r="JT11" s="185"/>
      <c r="JU11" s="185"/>
      <c r="JV11" s="185"/>
      <c r="JW11" s="185"/>
      <c r="JX11" s="185"/>
      <c r="JY11" s="185"/>
      <c r="JZ11" s="185"/>
      <c r="KA11" s="185"/>
      <c r="KB11" s="185"/>
      <c r="KC11" s="185"/>
      <c r="KD11" s="185"/>
      <c r="KE11" s="185"/>
      <c r="KF11" s="185"/>
      <c r="KG11" s="185"/>
      <c r="KH11" s="185"/>
      <c r="KI11" s="185"/>
      <c r="KJ11" s="185"/>
      <c r="KK11" s="185"/>
      <c r="KL11" s="185"/>
      <c r="KM11" s="185"/>
      <c r="KN11" s="185"/>
      <c r="KO11" s="185"/>
      <c r="KP11" s="185"/>
      <c r="KQ11" s="185"/>
      <c r="KR11" s="185"/>
      <c r="KS11" s="185"/>
      <c r="KT11" s="185"/>
      <c r="KU11" s="185"/>
      <c r="KV11" s="185"/>
      <c r="KW11" s="185"/>
      <c r="KX11" s="185"/>
      <c r="KY11" s="185"/>
      <c r="KZ11" s="185"/>
      <c r="LA11" s="185"/>
      <c r="LB11" s="185"/>
      <c r="LC11" s="185"/>
      <c r="LD11" s="185"/>
      <c r="LE11" s="185"/>
      <c r="LF11" s="185"/>
      <c r="LG11" s="185"/>
      <c r="LH11" s="185"/>
      <c r="LI11" s="185"/>
      <c r="LJ11" s="185"/>
      <c r="LK11" s="185"/>
      <c r="LL11" s="185"/>
      <c r="LM11" s="185"/>
      <c r="LN11" s="185"/>
      <c r="LO11" s="185"/>
      <c r="LP11" s="185"/>
      <c r="LQ11" s="185"/>
      <c r="LR11" s="185"/>
      <c r="LS11" s="185"/>
      <c r="LT11" s="185"/>
      <c r="LU11" s="185"/>
      <c r="LV11" s="185"/>
      <c r="LW11" s="185"/>
      <c r="LX11" s="185"/>
      <c r="LY11" s="185"/>
      <c r="LZ11" s="185"/>
      <c r="MA11" s="185"/>
      <c r="MB11" s="185"/>
      <c r="MC11" s="185"/>
      <c r="MD11" s="185"/>
      <c r="ME11" s="185"/>
      <c r="MF11" s="185"/>
      <c r="MG11" s="185"/>
      <c r="MH11" s="185"/>
      <c r="MI11" s="185"/>
      <c r="MJ11" s="185"/>
      <c r="MK11" s="185"/>
      <c r="ML11" s="185"/>
      <c r="MM11" s="185"/>
      <c r="MN11" s="185"/>
      <c r="MO11" s="185"/>
      <c r="MP11" s="185"/>
      <c r="MQ11" s="185"/>
      <c r="MR11" s="185"/>
      <c r="MS11" s="185"/>
      <c r="MT11" s="185"/>
      <c r="MU11" s="185"/>
      <c r="MV11" s="185"/>
      <c r="MW11" s="185"/>
      <c r="MX11" s="185"/>
      <c r="MY11" s="185"/>
      <c r="MZ11" s="185"/>
      <c r="NA11" s="185"/>
      <c r="NB11" s="185"/>
      <c r="NC11" s="185"/>
      <c r="ND11" s="185"/>
      <c r="NE11" s="185"/>
      <c r="NF11" s="185"/>
      <c r="NG11" s="185"/>
      <c r="NH11" s="185"/>
      <c r="NI11" s="185"/>
      <c r="NJ11" s="185"/>
      <c r="NK11" s="185"/>
      <c r="NL11" s="185"/>
      <c r="NM11" s="185"/>
      <c r="NN11" s="185"/>
      <c r="NO11" s="185"/>
      <c r="NP11" s="185"/>
      <c r="NQ11" s="185"/>
      <c r="NR11" s="185"/>
      <c r="NS11" s="185"/>
      <c r="NT11" s="185"/>
      <c r="NU11" s="185"/>
      <c r="NV11" s="185"/>
      <c r="NW11" s="185"/>
      <c r="NX11" s="185"/>
      <c r="NY11" s="185"/>
      <c r="NZ11" s="185"/>
      <c r="OA11" s="185"/>
      <c r="OB11" s="185"/>
      <c r="OC11" s="185"/>
      <c r="OD11" s="185"/>
      <c r="OE11" s="185"/>
      <c r="OF11" s="185"/>
      <c r="OG11" s="185"/>
      <c r="OH11" s="185"/>
      <c r="OI11" s="185"/>
      <c r="OJ11" s="185"/>
      <c r="OK11" s="185"/>
      <c r="OL11" s="185"/>
      <c r="OM11" s="185"/>
      <c r="ON11" s="185"/>
      <c r="OO11" s="185"/>
      <c r="OP11" s="185"/>
      <c r="OQ11" s="185"/>
      <c r="OR11" s="185"/>
      <c r="OS11" s="185"/>
      <c r="OT11" s="185"/>
      <c r="OU11" s="185"/>
      <c r="OV11" s="185"/>
      <c r="OW11" s="185"/>
      <c r="OX11" s="185"/>
      <c r="OY11" s="185"/>
      <c r="OZ11" s="185"/>
      <c r="PA11" s="185"/>
      <c r="PB11" s="185"/>
      <c r="PC11" s="185"/>
      <c r="PD11" s="185"/>
      <c r="PE11" s="185"/>
      <c r="PF11" s="185"/>
      <c r="PG11" s="185"/>
      <c r="PH11" s="185"/>
      <c r="PI11" s="185"/>
      <c r="PJ11" s="185"/>
      <c r="PK11" s="185"/>
      <c r="PL11" s="185"/>
      <c r="PM11" s="185"/>
      <c r="PN11" s="185"/>
      <c r="PO11" s="185"/>
      <c r="PP11" s="185"/>
      <c r="PQ11" s="185"/>
      <c r="PR11" s="185"/>
      <c r="PS11" s="185"/>
      <c r="PT11" s="185"/>
      <c r="PU11" s="185"/>
      <c r="PV11" s="185"/>
      <c r="PW11" s="185"/>
      <c r="PX11" s="185"/>
      <c r="PY11" s="185"/>
      <c r="PZ11" s="185"/>
      <c r="QA11" s="185"/>
      <c r="QB11" s="185"/>
      <c r="QC11" s="185"/>
      <c r="QD11" s="185"/>
      <c r="QE11" s="185"/>
      <c r="QF11" s="185"/>
      <c r="QG11" s="185"/>
      <c r="QH11" s="185"/>
      <c r="QI11" s="185"/>
      <c r="QJ11" s="185"/>
      <c r="QK11" s="185"/>
      <c r="QL11" s="185"/>
      <c r="QM11" s="185"/>
      <c r="QN11" s="185"/>
      <c r="QO11" s="185"/>
      <c r="QP11" s="185"/>
      <c r="QQ11" s="185"/>
      <c r="QR11" s="185"/>
      <c r="QS11" s="185"/>
      <c r="QT11" s="185"/>
      <c r="QU11" s="185"/>
      <c r="QV11" s="185"/>
      <c r="QW11" s="185"/>
      <c r="QX11" s="185"/>
      <c r="QY11" s="185"/>
      <c r="QZ11" s="185"/>
      <c r="RA11" s="185"/>
      <c r="RB11" s="185"/>
      <c r="RC11" s="185"/>
      <c r="RD11" s="185"/>
      <c r="RE11" s="185"/>
      <c r="RF11" s="185"/>
      <c r="RG11" s="185"/>
      <c r="RH11" s="185"/>
      <c r="RI11" s="185"/>
      <c r="RJ11" s="185"/>
      <c r="RK11" s="185"/>
      <c r="RL11" s="185"/>
      <c r="RM11" s="185"/>
      <c r="RN11" s="185"/>
      <c r="RO11" s="185"/>
      <c r="RP11" s="185"/>
      <c r="RQ11" s="185"/>
      <c r="RR11" s="185"/>
      <c r="RS11" s="185"/>
      <c r="RT11" s="185"/>
      <c r="RU11" s="185"/>
      <c r="RV11" s="185"/>
      <c r="RW11" s="185"/>
      <c r="RX11" s="185"/>
      <c r="RY11" s="185"/>
      <c r="RZ11" s="185"/>
      <c r="SA11" s="185"/>
      <c r="SB11" s="185"/>
      <c r="SC11" s="185"/>
      <c r="SD11" s="185"/>
      <c r="SE11" s="185"/>
      <c r="SF11" s="185"/>
      <c r="SG11" s="185"/>
      <c r="SH11" s="185"/>
      <c r="SI11" s="185"/>
      <c r="SJ11" s="185"/>
      <c r="SK11" s="185"/>
      <c r="SL11" s="185"/>
      <c r="SM11" s="185"/>
      <c r="SN11" s="185"/>
      <c r="SO11" s="185"/>
      <c r="SP11" s="185"/>
      <c r="SQ11" s="185"/>
      <c r="SR11" s="185"/>
      <c r="SS11" s="185"/>
      <c r="ST11" s="185"/>
      <c r="SU11" s="185"/>
      <c r="SV11" s="185"/>
      <c r="SW11" s="185"/>
      <c r="SX11" s="185"/>
      <c r="SY11" s="185"/>
      <c r="SZ11" s="185"/>
      <c r="TA11" s="185"/>
      <c r="TB11" s="185"/>
      <c r="TC11" s="185"/>
      <c r="TD11" s="185"/>
      <c r="TE11" s="185"/>
      <c r="TF11" s="185"/>
      <c r="TG11" s="185"/>
      <c r="TH11" s="185"/>
      <c r="TI11" s="185"/>
      <c r="TJ11" s="185"/>
      <c r="TK11" s="185"/>
      <c r="TL11" s="185"/>
      <c r="TM11" s="185"/>
      <c r="TN11" s="185"/>
      <c r="TO11" s="185"/>
      <c r="TP11" s="185"/>
      <c r="TQ11" s="185"/>
      <c r="TR11" s="185"/>
      <c r="TS11" s="185"/>
      <c r="TT11" s="185"/>
      <c r="TU11" s="185"/>
      <c r="TV11" s="185"/>
      <c r="TW11" s="185"/>
      <c r="TX11" s="185"/>
      <c r="TY11" s="185"/>
      <c r="TZ11" s="185"/>
      <c r="UA11" s="185"/>
      <c r="UB11" s="185"/>
      <c r="UC11" s="185"/>
      <c r="UD11" s="185"/>
      <c r="UE11" s="185"/>
      <c r="UF11" s="185"/>
      <c r="UG11" s="185"/>
      <c r="UH11" s="185"/>
      <c r="UI11" s="185"/>
      <c r="UJ11" s="185"/>
      <c r="UK11" s="185"/>
      <c r="UL11" s="185"/>
      <c r="UM11" s="185"/>
      <c r="UN11" s="185"/>
      <c r="UO11" s="185"/>
      <c r="UP11" s="185"/>
      <c r="UQ11" s="185"/>
      <c r="UR11" s="185"/>
      <c r="US11" s="185"/>
      <c r="UT11" s="185"/>
      <c r="UU11" s="185"/>
      <c r="UV11" s="185"/>
      <c r="UW11" s="185"/>
      <c r="UX11" s="185"/>
      <c r="UY11" s="185"/>
      <c r="UZ11" s="185"/>
      <c r="VA11" s="185"/>
      <c r="VB11" s="185"/>
      <c r="VC11" s="185"/>
      <c r="VD11" s="185"/>
      <c r="VE11" s="185"/>
      <c r="VF11" s="185"/>
      <c r="VG11" s="185"/>
      <c r="VH11" s="185"/>
      <c r="VI11" s="185"/>
      <c r="VJ11" s="185"/>
      <c r="VK11" s="185"/>
      <c r="VL11" s="185"/>
      <c r="VM11" s="185"/>
      <c r="VN11" s="185"/>
      <c r="VO11" s="185"/>
      <c r="VP11" s="185"/>
      <c r="VQ11" s="185"/>
      <c r="VR11" s="185"/>
      <c r="VS11" s="185"/>
      <c r="VT11" s="185"/>
      <c r="VU11" s="185"/>
      <c r="VV11" s="185"/>
      <c r="VW11" s="185"/>
      <c r="VX11" s="185"/>
      <c r="VY11" s="185"/>
      <c r="VZ11" s="185"/>
      <c r="WA11" s="185"/>
      <c r="WB11" s="185"/>
      <c r="WC11" s="185"/>
      <c r="WD11" s="185"/>
      <c r="WE11" s="185"/>
      <c r="WF11" s="185"/>
      <c r="WG11" s="185"/>
      <c r="WH11" s="185"/>
      <c r="WI11" s="185"/>
      <c r="WJ11" s="185"/>
      <c r="WK11" s="185"/>
      <c r="WL11" s="185"/>
      <c r="WM11" s="185"/>
      <c r="WN11" s="185"/>
      <c r="WO11" s="185"/>
      <c r="WP11" s="185"/>
      <c r="WQ11" s="185"/>
      <c r="WR11" s="185"/>
      <c r="WS11" s="185"/>
      <c r="WT11" s="185"/>
      <c r="WU11" s="185"/>
      <c r="WV11" s="185"/>
      <c r="WW11" s="185"/>
      <c r="WX11" s="185"/>
      <c r="WY11" s="185"/>
      <c r="WZ11" s="185"/>
      <c r="XA11" s="185"/>
      <c r="XB11" s="185"/>
      <c r="XC11" s="185"/>
      <c r="XD11" s="185"/>
      <c r="XE11" s="185"/>
      <c r="XF11" s="185"/>
      <c r="XG11" s="185"/>
      <c r="XH11" s="185"/>
      <c r="XI11" s="185"/>
      <c r="XJ11" s="185"/>
      <c r="XK11" s="185"/>
      <c r="XL11" s="185"/>
      <c r="XM11" s="185"/>
      <c r="XN11" s="185"/>
      <c r="XO11" s="185"/>
      <c r="XP11" s="185"/>
      <c r="XQ11" s="185"/>
      <c r="XR11" s="185"/>
      <c r="XS11" s="185"/>
      <c r="XT11" s="185"/>
      <c r="XU11" s="185"/>
      <c r="XV11" s="185"/>
      <c r="XW11" s="185"/>
      <c r="XX11" s="185"/>
      <c r="XY11" s="185"/>
      <c r="XZ11" s="185"/>
      <c r="YA11" s="185"/>
      <c r="YB11" s="185"/>
      <c r="YC11" s="185"/>
      <c r="YD11" s="185"/>
      <c r="YE11" s="185"/>
      <c r="YF11" s="185"/>
      <c r="YG11" s="185"/>
      <c r="YH11" s="185"/>
      <c r="YI11" s="185"/>
      <c r="YJ11" s="185"/>
      <c r="YK11" s="185"/>
      <c r="YL11" s="185"/>
      <c r="YM11" s="185"/>
      <c r="YN11" s="185"/>
      <c r="YO11" s="185"/>
      <c r="YP11" s="185"/>
      <c r="YQ11" s="185"/>
      <c r="YR11" s="185"/>
      <c r="YS11" s="185"/>
      <c r="YT11" s="185"/>
      <c r="YU11" s="185"/>
      <c r="YV11" s="185"/>
      <c r="YW11" s="185"/>
      <c r="YX11" s="185"/>
      <c r="YY11" s="185"/>
      <c r="YZ11" s="185"/>
      <c r="ZA11" s="185"/>
      <c r="ZB11" s="185"/>
      <c r="ZC11" s="185"/>
      <c r="ZD11" s="185"/>
      <c r="ZE11" s="185"/>
      <c r="ZF11" s="185"/>
      <c r="ZG11" s="185"/>
      <c r="ZH11" s="185"/>
      <c r="ZI11" s="185"/>
      <c r="ZJ11" s="185"/>
      <c r="ZK11" s="185"/>
      <c r="ZL11" s="185"/>
      <c r="ZM11" s="185"/>
      <c r="ZN11" s="185"/>
      <c r="ZO11" s="185"/>
      <c r="ZP11" s="185"/>
      <c r="ZQ11" s="185"/>
      <c r="ZR11" s="185"/>
      <c r="ZS11" s="185"/>
      <c r="ZT11" s="185"/>
      <c r="ZU11" s="185"/>
      <c r="ZV11" s="185"/>
      <c r="ZW11" s="185"/>
      <c r="ZX11" s="185"/>
      <c r="ZY11" s="185"/>
      <c r="ZZ11" s="185"/>
      <c r="AAA11" s="185"/>
      <c r="AAB11" s="185"/>
      <c r="AAC11" s="185"/>
      <c r="AAD11" s="185"/>
      <c r="AAE11" s="185"/>
      <c r="AAF11" s="185"/>
      <c r="AAG11" s="185"/>
      <c r="AAH11" s="185"/>
      <c r="AAI11" s="185"/>
      <c r="AAJ11" s="185"/>
      <c r="AAK11" s="185"/>
      <c r="AAL11" s="185"/>
      <c r="AAM11" s="185"/>
      <c r="AAN11" s="185"/>
      <c r="AAO11" s="185"/>
      <c r="AAP11" s="185"/>
      <c r="AAQ11" s="185"/>
      <c r="AAR11" s="185"/>
      <c r="AAS11" s="185"/>
      <c r="AAT11" s="185"/>
      <c r="AAU11" s="185"/>
      <c r="AAV11" s="185"/>
      <c r="AAW11" s="185"/>
      <c r="AAX11" s="185"/>
      <c r="AAY11" s="185"/>
      <c r="AAZ11" s="185"/>
      <c r="ABA11" s="185"/>
      <c r="ABB11" s="185"/>
      <c r="ABC11" s="185"/>
      <c r="ABD11" s="185"/>
      <c r="ABE11" s="185"/>
      <c r="ABF11" s="185"/>
      <c r="ABG11" s="185"/>
      <c r="ABH11" s="185"/>
      <c r="ABI11" s="185"/>
      <c r="ABJ11" s="185"/>
      <c r="ABK11" s="185"/>
      <c r="ABL11" s="185"/>
      <c r="ABM11" s="185"/>
      <c r="ABN11" s="185"/>
      <c r="ABO11" s="185"/>
      <c r="ABP11" s="185"/>
      <c r="ABQ11" s="185"/>
      <c r="ABR11" s="185"/>
      <c r="ABS11" s="185"/>
      <c r="ABT11" s="185"/>
      <c r="ABU11" s="185"/>
      <c r="ABV11" s="185"/>
      <c r="ABW11" s="185"/>
      <c r="ABX11" s="185"/>
      <c r="ABY11" s="185"/>
      <c r="ABZ11" s="185"/>
      <c r="ACA11" s="185"/>
      <c r="ACB11" s="185"/>
      <c r="ACC11" s="185"/>
      <c r="ACD11" s="185"/>
      <c r="ACE11" s="185"/>
      <c r="ACF11" s="185"/>
      <c r="ACG11" s="185"/>
      <c r="ACH11" s="185"/>
      <c r="ACI11" s="185"/>
      <c r="ACJ11" s="185"/>
      <c r="ACK11" s="185"/>
      <c r="ACL11" s="185"/>
      <c r="ACM11" s="185"/>
      <c r="ACN11" s="185"/>
      <c r="ACO11" s="185"/>
      <c r="ACP11" s="185"/>
      <c r="ACQ11" s="185"/>
      <c r="ACR11" s="185"/>
      <c r="ACS11" s="185"/>
      <c r="ACT11" s="185"/>
      <c r="ACU11" s="185"/>
      <c r="ACV11" s="185"/>
      <c r="ACW11" s="185"/>
      <c r="ACX11" s="185"/>
      <c r="ACY11" s="185"/>
      <c r="ACZ11" s="185"/>
      <c r="ADA11" s="185"/>
      <c r="ADB11" s="185"/>
      <c r="ADC11" s="185"/>
      <c r="ADD11" s="185"/>
      <c r="ADE11" s="185"/>
      <c r="ADF11" s="185"/>
      <c r="ADG11" s="185"/>
      <c r="ADH11" s="185"/>
      <c r="ADI11" s="185"/>
      <c r="ADJ11" s="185"/>
      <c r="ADK11" s="185"/>
      <c r="ADL11" s="185"/>
      <c r="ADM11" s="185"/>
      <c r="ADN11" s="185"/>
      <c r="ADO11" s="185"/>
      <c r="ADP11" s="185"/>
      <c r="ADQ11" s="185"/>
      <c r="ADR11" s="185"/>
      <c r="ADS11" s="185"/>
      <c r="ADT11" s="185"/>
      <c r="ADU11" s="185"/>
      <c r="ADV11" s="185"/>
      <c r="ADW11" s="185"/>
      <c r="ADX11" s="185"/>
      <c r="ADY11" s="185"/>
      <c r="ADZ11" s="185"/>
      <c r="AEA11" s="185"/>
      <c r="AEB11" s="185"/>
      <c r="AEC11" s="185"/>
      <c r="AED11" s="185"/>
      <c r="AEE11" s="185"/>
      <c r="AEF11" s="185"/>
      <c r="AEG11" s="185"/>
      <c r="AEH11" s="185"/>
      <c r="AEI11" s="185"/>
      <c r="AEJ11" s="185"/>
      <c r="AEK11" s="185"/>
      <c r="AEL11" s="185"/>
      <c r="AEM11" s="185"/>
      <c r="AEN11" s="185"/>
      <c r="AEO11" s="185"/>
      <c r="AEP11" s="185"/>
      <c r="AEQ11" s="185"/>
      <c r="AER11" s="185"/>
      <c r="AES11" s="185"/>
      <c r="AET11" s="185"/>
      <c r="AEU11" s="185"/>
      <c r="AEV11" s="185"/>
      <c r="AEW11" s="185"/>
      <c r="AEX11" s="185"/>
      <c r="AEY11" s="185"/>
      <c r="AEZ11" s="185"/>
      <c r="AFA11" s="185"/>
      <c r="AFB11" s="185"/>
      <c r="AFC11" s="185"/>
      <c r="AFD11" s="185"/>
      <c r="AFE11" s="185"/>
      <c r="AFF11" s="185"/>
      <c r="AFG11" s="185"/>
      <c r="AFH11" s="185"/>
      <c r="AFI11" s="185"/>
      <c r="AFJ11" s="185"/>
      <c r="AFK11" s="185"/>
      <c r="AFL11" s="185"/>
      <c r="AFM11" s="185"/>
      <c r="AFN11" s="185"/>
      <c r="AFO11" s="185"/>
      <c r="AFP11" s="185"/>
      <c r="AFQ11" s="185"/>
      <c r="AFR11" s="185"/>
      <c r="AFS11" s="185"/>
      <c r="AFT11" s="185"/>
      <c r="AFU11" s="185"/>
      <c r="AFV11" s="185"/>
      <c r="AFW11" s="185"/>
      <c r="AFX11" s="185"/>
      <c r="AFY11" s="185"/>
      <c r="AFZ11" s="185"/>
      <c r="AGA11" s="185"/>
      <c r="AGB11" s="185"/>
      <c r="AGC11" s="185"/>
      <c r="AGD11" s="185"/>
      <c r="AGE11" s="185"/>
      <c r="AGF11" s="185"/>
      <c r="AGG11" s="185"/>
      <c r="AGH11" s="185"/>
      <c r="AGI11" s="185"/>
      <c r="AGJ11" s="185"/>
      <c r="AGK11" s="185"/>
      <c r="AGL11" s="185"/>
      <c r="AGM11" s="185"/>
      <c r="AGN11" s="185"/>
      <c r="AGO11" s="185"/>
      <c r="AGP11" s="185"/>
      <c r="AGQ11" s="185"/>
      <c r="AGR11" s="185"/>
      <c r="AGS11" s="185"/>
      <c r="AGT11" s="185"/>
      <c r="AGU11" s="185"/>
      <c r="AGV11" s="185"/>
      <c r="AGW11" s="185"/>
      <c r="AGX11" s="185"/>
      <c r="AGY11" s="185"/>
      <c r="AGZ11" s="185"/>
      <c r="AHA11" s="185"/>
      <c r="AHB11" s="185"/>
      <c r="AHC11" s="185"/>
      <c r="AHD11" s="185"/>
      <c r="AHE11" s="185"/>
      <c r="AHF11" s="185"/>
      <c r="AHG11" s="185"/>
      <c r="AHH11" s="185"/>
      <c r="AHI11" s="185"/>
      <c r="AHJ11" s="185"/>
      <c r="AHK11" s="185"/>
      <c r="AHL11" s="185"/>
      <c r="AHM11" s="185"/>
      <c r="AHN11" s="185"/>
      <c r="AHO11" s="185"/>
      <c r="AHP11" s="185"/>
      <c r="AHQ11" s="185"/>
      <c r="AHR11" s="185"/>
      <c r="AHS11" s="185"/>
      <c r="AHT11" s="185"/>
      <c r="AHU11" s="185"/>
      <c r="AHV11" s="185"/>
      <c r="AHW11" s="185"/>
      <c r="AHX11" s="185"/>
      <c r="AHY11" s="185"/>
      <c r="AHZ11" s="185"/>
      <c r="AIA11" s="185"/>
      <c r="AIB11" s="185"/>
      <c r="AIC11" s="185"/>
      <c r="AID11" s="185"/>
      <c r="AIE11" s="185"/>
      <c r="AIF11" s="185"/>
      <c r="AIG11" s="185"/>
      <c r="AIH11" s="185"/>
      <c r="AII11" s="185"/>
      <c r="AIJ11" s="185"/>
      <c r="AIK11" s="185"/>
      <c r="AIL11" s="185"/>
      <c r="AIM11" s="185"/>
      <c r="AIN11" s="185"/>
      <c r="AIO11" s="185"/>
      <c r="AIP11" s="185"/>
      <c r="AIQ11" s="185"/>
      <c r="AIR11" s="185"/>
      <c r="AIS11" s="185"/>
      <c r="AIT11" s="185"/>
      <c r="AIU11" s="185"/>
      <c r="AIV11" s="185"/>
      <c r="AIW11" s="185"/>
      <c r="AIX11" s="185"/>
      <c r="AIY11" s="185"/>
      <c r="AIZ11" s="185"/>
      <c r="AJA11" s="185"/>
      <c r="AJB11" s="185"/>
      <c r="AJC11" s="185"/>
      <c r="AJD11" s="185"/>
      <c r="AJE11" s="185"/>
      <c r="AJF11" s="185"/>
      <c r="AJG11" s="185"/>
      <c r="AJH11" s="185"/>
      <c r="AJI11" s="185"/>
      <c r="AJJ11" s="185"/>
      <c r="AJK11" s="185"/>
      <c r="AJL11" s="185"/>
      <c r="AJM11" s="185"/>
      <c r="AJN11" s="185"/>
      <c r="AJO11" s="185"/>
      <c r="AJP11" s="185"/>
      <c r="AJQ11" s="185"/>
      <c r="AJR11" s="185"/>
      <c r="AJS11" s="185"/>
      <c r="AJT11" s="185"/>
      <c r="AJU11" s="185"/>
      <c r="AJV11" s="185"/>
      <c r="AJW11" s="185"/>
      <c r="AJX11" s="185"/>
      <c r="AJY11" s="185"/>
      <c r="AJZ11" s="185"/>
      <c r="AKA11" s="185"/>
      <c r="AKB11" s="185"/>
      <c r="AKC11" s="185"/>
      <c r="AKD11" s="185"/>
      <c r="AKE11" s="185"/>
      <c r="AKF11" s="185"/>
      <c r="AKG11" s="185"/>
      <c r="AKH11" s="185"/>
      <c r="AKI11" s="185"/>
      <c r="AKJ11" s="185"/>
      <c r="AKK11" s="185"/>
      <c r="AKL11" s="185"/>
      <c r="AKM11" s="185"/>
      <c r="AKN11" s="185"/>
      <c r="AKO11" s="185"/>
      <c r="AKP11" s="185"/>
      <c r="AKQ11" s="185"/>
      <c r="AKR11" s="185"/>
      <c r="AKS11" s="185"/>
      <c r="AKT11" s="185"/>
      <c r="AKU11" s="185"/>
      <c r="AKV11" s="185"/>
      <c r="AKW11" s="185"/>
      <c r="AKX11" s="185"/>
      <c r="AKY11" s="185"/>
      <c r="AKZ11" s="185"/>
      <c r="ALA11" s="185"/>
      <c r="ALB11" s="185"/>
      <c r="ALC11" s="185"/>
      <c r="ALD11" s="185"/>
      <c r="ALE11" s="185"/>
      <c r="ALF11" s="185"/>
      <c r="ALG11" s="185"/>
      <c r="ALH11" s="185"/>
      <c r="ALI11" s="185"/>
      <c r="ALJ11" s="185"/>
      <c r="ALK11" s="185"/>
      <c r="ALL11" s="185"/>
      <c r="ALM11" s="185"/>
      <c r="ALN11" s="185"/>
      <c r="ALO11" s="185"/>
      <c r="ALP11" s="185"/>
      <c r="ALQ11" s="185"/>
      <c r="ALR11" s="185"/>
      <c r="ALS11" s="185"/>
      <c r="ALT11" s="185"/>
      <c r="ALU11" s="185"/>
      <c r="ALV11" s="185"/>
      <c r="ALW11" s="185"/>
      <c r="ALX11" s="185"/>
      <c r="ALY11" s="185"/>
      <c r="ALZ11" s="185"/>
      <c r="AMA11" s="185"/>
      <c r="AMB11" s="185"/>
      <c r="AMC11" s="185"/>
      <c r="AMD11" s="185"/>
      <c r="AME11" s="185"/>
      <c r="AMF11" s="185"/>
      <c r="AMG11" s="185"/>
      <c r="AMH11" s="185"/>
      <c r="AMI11" s="185"/>
      <c r="AMJ11" s="185"/>
      <c r="AMK11" s="185"/>
      <c r="AML11" s="185"/>
      <c r="AMM11" s="185"/>
      <c r="AMN11" s="185"/>
      <c r="AMO11" s="185"/>
      <c r="AMP11" s="185"/>
      <c r="AMQ11" s="185"/>
      <c r="AMR11" s="185"/>
      <c r="AMS11" s="185"/>
      <c r="AMT11" s="185"/>
      <c r="AMU11" s="185"/>
      <c r="AMV11" s="185"/>
      <c r="AMW11" s="185"/>
      <c r="AMX11" s="185"/>
      <c r="AMY11" s="185"/>
      <c r="AMZ11" s="185"/>
      <c r="ANA11" s="185"/>
      <c r="ANB11" s="185"/>
      <c r="ANC11" s="185"/>
      <c r="AND11" s="185"/>
      <c r="ANE11" s="185"/>
      <c r="ANF11" s="185"/>
      <c r="ANG11" s="185"/>
      <c r="ANH11" s="185"/>
      <c r="ANI11" s="185"/>
      <c r="ANJ11" s="185"/>
      <c r="ANK11" s="185"/>
      <c r="ANL11" s="185"/>
      <c r="ANM11" s="185"/>
      <c r="ANN11" s="185"/>
      <c r="ANO11" s="185"/>
      <c r="ANP11" s="185"/>
      <c r="ANQ11" s="185"/>
      <c r="ANR11" s="185"/>
      <c r="ANS11" s="185"/>
      <c r="ANT11" s="185"/>
      <c r="ANU11" s="185"/>
      <c r="ANV11" s="185"/>
      <c r="ANW11" s="185"/>
      <c r="ANX11" s="185"/>
      <c r="ANY11" s="185"/>
      <c r="ANZ11" s="185"/>
      <c r="AOA11" s="185"/>
      <c r="AOB11" s="185"/>
      <c r="AOC11" s="185"/>
      <c r="AOD11" s="185"/>
      <c r="AOE11" s="185"/>
      <c r="AOF11" s="185"/>
      <c r="AOG11" s="185"/>
      <c r="AOH11" s="185"/>
      <c r="AOI11" s="185"/>
      <c r="AOJ11" s="185"/>
      <c r="AOK11" s="185"/>
      <c r="AOL11" s="185"/>
      <c r="AOM11" s="185"/>
      <c r="AON11" s="185"/>
      <c r="AOO11" s="185"/>
      <c r="AOP11" s="185"/>
      <c r="AOQ11" s="185"/>
      <c r="AOR11" s="185"/>
      <c r="AOS11" s="185"/>
      <c r="AOT11" s="185"/>
      <c r="AOU11" s="185"/>
      <c r="AOV11" s="185"/>
      <c r="AOW11" s="185"/>
      <c r="AOX11" s="185"/>
      <c r="AOY11" s="185"/>
      <c r="AOZ11" s="185"/>
      <c r="APA11" s="185"/>
      <c r="APB11" s="185"/>
      <c r="APC11" s="185"/>
      <c r="APD11" s="185"/>
      <c r="APE11" s="185"/>
      <c r="APF11" s="185"/>
      <c r="APG11" s="185"/>
      <c r="APH11" s="185"/>
      <c r="API11" s="185"/>
      <c r="APJ11" s="185"/>
      <c r="APK11" s="185"/>
      <c r="APL11" s="185"/>
      <c r="APM11" s="185"/>
      <c r="APN11" s="185"/>
      <c r="APO11" s="185"/>
      <c r="APP11" s="185"/>
      <c r="APQ11" s="185"/>
      <c r="APR11" s="185"/>
      <c r="APS11" s="185"/>
      <c r="APT11" s="185"/>
      <c r="APU11" s="185"/>
      <c r="APV11" s="185"/>
      <c r="APW11" s="185"/>
      <c r="APX11" s="185"/>
      <c r="APY11" s="185"/>
      <c r="APZ11" s="185"/>
      <c r="AQA11" s="185"/>
      <c r="AQB11" s="185"/>
      <c r="AQC11" s="185"/>
      <c r="AQD11" s="185"/>
      <c r="AQE11" s="185"/>
      <c r="AQF11" s="185"/>
      <c r="AQG11" s="185"/>
      <c r="AQH11" s="185"/>
      <c r="AQI11" s="185"/>
      <c r="AQJ11" s="185"/>
      <c r="AQK11" s="185"/>
      <c r="AQL11" s="185"/>
      <c r="AQM11" s="185"/>
      <c r="AQN11" s="185"/>
      <c r="AQO11" s="185"/>
      <c r="AQP11" s="185"/>
      <c r="AQQ11" s="185"/>
      <c r="AQR11" s="185"/>
      <c r="AQS11" s="185"/>
      <c r="AQT11" s="185"/>
      <c r="AQU11" s="185"/>
      <c r="AQV11" s="185"/>
      <c r="AQW11" s="185"/>
      <c r="AQX11" s="185"/>
      <c r="AQY11" s="185"/>
      <c r="AQZ11" s="185"/>
      <c r="ARA11" s="185"/>
      <c r="ARB11" s="185"/>
      <c r="ARC11" s="185"/>
      <c r="ARD11" s="185"/>
      <c r="ARE11" s="185"/>
      <c r="ARF11" s="185"/>
      <c r="ARG11" s="185"/>
      <c r="ARH11" s="185"/>
      <c r="ARI11" s="185"/>
      <c r="ARJ11" s="185"/>
      <c r="ARK11" s="185"/>
      <c r="ARL11" s="185"/>
      <c r="ARM11" s="185"/>
      <c r="ARN11" s="185"/>
      <c r="ARO11" s="185"/>
      <c r="ARP11" s="185"/>
      <c r="ARQ11" s="185"/>
      <c r="ARR11" s="185"/>
      <c r="ARS11" s="185"/>
      <c r="ART11" s="185"/>
      <c r="ARU11" s="185"/>
      <c r="ARV11" s="185"/>
      <c r="ARW11" s="185"/>
      <c r="ARX11" s="185"/>
      <c r="ARY11" s="185"/>
      <c r="ARZ11" s="185"/>
      <c r="ASA11" s="185"/>
      <c r="ASB11" s="185"/>
      <c r="ASC11" s="185"/>
      <c r="ASD11" s="185"/>
      <c r="ASE11" s="185"/>
      <c r="ASF11" s="185"/>
      <c r="ASG11" s="185"/>
      <c r="ASH11" s="185"/>
      <c r="ASI11" s="185"/>
      <c r="ASJ11" s="185"/>
      <c r="ASK11" s="185"/>
      <c r="ASL11" s="185"/>
      <c r="ASM11" s="185"/>
      <c r="ASN11" s="185"/>
      <c r="ASO11" s="185"/>
      <c r="ASP11" s="185"/>
      <c r="ASQ11" s="185"/>
      <c r="ASR11" s="185"/>
      <c r="ASS11" s="185"/>
      <c r="AST11" s="185"/>
      <c r="ASU11" s="185"/>
      <c r="ASV11" s="185"/>
      <c r="ASW11" s="185"/>
      <c r="ASX11" s="185"/>
      <c r="ASY11" s="185"/>
      <c r="ASZ11" s="185"/>
      <c r="ATA11" s="185"/>
      <c r="ATB11" s="185"/>
      <c r="ATC11" s="185"/>
      <c r="ATD11" s="185"/>
      <c r="ATE11" s="185"/>
      <c r="ATF11" s="185"/>
      <c r="ATG11" s="185"/>
      <c r="ATH11" s="185"/>
      <c r="ATI11" s="185"/>
      <c r="ATJ11" s="185"/>
      <c r="ATK11" s="185"/>
      <c r="ATL11" s="185"/>
      <c r="ATM11" s="185"/>
      <c r="ATN11" s="185"/>
      <c r="ATO11" s="185"/>
      <c r="ATP11" s="185"/>
      <c r="ATQ11" s="185"/>
      <c r="ATR11" s="185"/>
      <c r="ATS11" s="185"/>
      <c r="ATT11" s="185"/>
      <c r="ATU11" s="185"/>
      <c r="ATV11" s="185"/>
      <c r="ATW11" s="185"/>
      <c r="ATX11" s="185"/>
      <c r="ATY11" s="185"/>
      <c r="ATZ11" s="185"/>
      <c r="AUA11" s="185"/>
      <c r="AUB11" s="185"/>
      <c r="AUC11" s="185"/>
      <c r="AUD11" s="185"/>
      <c r="AUE11" s="185"/>
      <c r="AUF11" s="185"/>
      <c r="AUG11" s="185"/>
      <c r="AUH11" s="185"/>
      <c r="AUI11" s="185"/>
      <c r="AUJ11" s="185"/>
      <c r="AUK11" s="185"/>
      <c r="AUL11" s="185"/>
      <c r="AUM11" s="185"/>
      <c r="AUN11" s="185"/>
      <c r="AUO11" s="185"/>
      <c r="AUP11" s="185"/>
      <c r="AUQ11" s="185"/>
      <c r="AUR11" s="185"/>
      <c r="AUS11" s="185"/>
      <c r="AUT11" s="185"/>
      <c r="AUU11" s="185"/>
      <c r="AUV11" s="185"/>
      <c r="AUW11" s="185"/>
      <c r="AUX11" s="185"/>
      <c r="AUY11" s="185"/>
      <c r="AUZ11" s="185"/>
      <c r="AVA11" s="185"/>
      <c r="AVB11" s="185"/>
      <c r="AVC11" s="185"/>
      <c r="AVD11" s="185"/>
      <c r="AVE11" s="185"/>
      <c r="AVF11" s="185"/>
      <c r="AVG11" s="185"/>
      <c r="AVH11" s="185"/>
      <c r="AVI11" s="185"/>
      <c r="AVJ11" s="185"/>
      <c r="AVK11" s="185"/>
      <c r="AVL11" s="185"/>
      <c r="AVM11" s="185"/>
      <c r="AVN11" s="185"/>
      <c r="AVO11" s="185"/>
      <c r="AVP11" s="185"/>
      <c r="AVQ11" s="185"/>
      <c r="AVR11" s="185"/>
      <c r="AVS11" s="185"/>
      <c r="AVT11" s="185"/>
      <c r="AVU11" s="185"/>
      <c r="AVV11" s="185"/>
      <c r="AVW11" s="185"/>
      <c r="AVX11" s="185"/>
      <c r="AVY11" s="185"/>
      <c r="AVZ11" s="185"/>
      <c r="AWA11" s="185"/>
      <c r="AWB11" s="185"/>
      <c r="AWC11" s="185"/>
      <c r="AWD11" s="185"/>
      <c r="AWE11" s="185"/>
      <c r="AWF11" s="185"/>
      <c r="AWG11" s="185"/>
      <c r="AWH11" s="185"/>
      <c r="AWI11" s="185"/>
      <c r="AWJ11" s="185"/>
      <c r="AWK11" s="185"/>
      <c r="AWL11" s="185"/>
      <c r="AWM11" s="185"/>
      <c r="AWN11" s="185"/>
      <c r="AWO11" s="185"/>
      <c r="AWP11" s="185"/>
      <c r="AWQ11" s="185"/>
      <c r="AWR11" s="185"/>
      <c r="AWS11" s="185"/>
      <c r="AWT11" s="185"/>
      <c r="AWU11" s="185"/>
      <c r="AWV11" s="185"/>
      <c r="AWW11" s="185"/>
      <c r="AWX11" s="185"/>
      <c r="AWY11" s="185"/>
      <c r="AWZ11" s="185"/>
      <c r="AXA11" s="185"/>
      <c r="AXB11" s="185"/>
      <c r="AXC11" s="185"/>
      <c r="AXD11" s="185"/>
      <c r="AXE11" s="185"/>
      <c r="AXF11" s="185"/>
      <c r="AXG11" s="185"/>
      <c r="AXH11" s="185"/>
      <c r="AXI11" s="185"/>
      <c r="AXJ11" s="185"/>
      <c r="AXK11" s="185"/>
      <c r="AXL11" s="185"/>
      <c r="AXM11" s="185"/>
      <c r="AXN11" s="185"/>
      <c r="AXO11" s="185"/>
      <c r="AXP11" s="185"/>
      <c r="AXQ11" s="185"/>
      <c r="AXR11" s="185"/>
      <c r="AXS11" s="185"/>
      <c r="AXT11" s="185"/>
      <c r="AXU11" s="185"/>
      <c r="AXV11" s="185"/>
      <c r="AXW11" s="185"/>
      <c r="AXX11" s="185"/>
      <c r="AXY11" s="185"/>
      <c r="AXZ11" s="185"/>
      <c r="AYA11" s="185"/>
      <c r="AYB11" s="185"/>
      <c r="AYC11" s="185"/>
      <c r="AYD11" s="185"/>
      <c r="AYE11" s="185"/>
      <c r="AYF11" s="185"/>
      <c r="AYG11" s="185"/>
      <c r="AYH11" s="185"/>
      <c r="AYI11" s="185"/>
      <c r="AYJ11" s="185"/>
      <c r="AYK11" s="185"/>
      <c r="AYL11" s="185"/>
      <c r="AYM11" s="185"/>
      <c r="AYN11" s="185"/>
      <c r="AYO11" s="185"/>
      <c r="AYP11" s="185"/>
      <c r="AYQ11" s="185"/>
      <c r="AYR11" s="185"/>
      <c r="AYS11" s="185"/>
      <c r="AYT11" s="185"/>
      <c r="AYU11" s="185"/>
      <c r="AYV11" s="185"/>
      <c r="AYW11" s="185"/>
      <c r="AYX11" s="185"/>
      <c r="AYY11" s="185"/>
      <c r="AYZ11" s="185"/>
      <c r="AZA11" s="185"/>
      <c r="AZB11" s="185"/>
      <c r="AZC11" s="185"/>
      <c r="AZD11" s="185"/>
      <c r="AZE11" s="185"/>
      <c r="AZF11" s="185"/>
      <c r="AZG11" s="185"/>
      <c r="AZH11" s="185"/>
      <c r="AZI11" s="185"/>
      <c r="AZJ11" s="185"/>
      <c r="AZK11" s="185"/>
      <c r="AZL11" s="185"/>
      <c r="AZM11" s="185"/>
      <c r="AZN11" s="185"/>
      <c r="AZO11" s="185"/>
      <c r="AZP11" s="185"/>
      <c r="AZQ11" s="185"/>
      <c r="AZR11" s="185"/>
      <c r="AZS11" s="185"/>
      <c r="AZT11" s="185"/>
      <c r="AZU11" s="185"/>
      <c r="AZV11" s="185"/>
      <c r="AZW11" s="185"/>
      <c r="AZX11" s="185"/>
      <c r="AZY11" s="185"/>
      <c r="AZZ11" s="185"/>
      <c r="BAA11" s="185"/>
      <c r="BAB11" s="185"/>
      <c r="BAC11" s="185"/>
      <c r="BAD11" s="185"/>
      <c r="BAE11" s="185"/>
      <c r="BAF11" s="185"/>
      <c r="BAG11" s="185"/>
      <c r="BAH11" s="185"/>
      <c r="BAI11" s="185"/>
      <c r="BAJ11" s="185"/>
      <c r="BAK11" s="185"/>
      <c r="BAL11" s="185"/>
      <c r="BAM11" s="185"/>
      <c r="BAN11" s="185"/>
      <c r="BAO11" s="185"/>
      <c r="BAP11" s="185"/>
      <c r="BAQ11" s="185"/>
      <c r="BAR11" s="185"/>
      <c r="BAS11" s="185"/>
      <c r="BAT11" s="185"/>
      <c r="BAU11" s="185"/>
      <c r="BAV11" s="185"/>
      <c r="BAW11" s="185"/>
      <c r="BAX11" s="185"/>
      <c r="BAY11" s="185"/>
      <c r="BAZ11" s="185"/>
      <c r="BBA11" s="185"/>
      <c r="BBB11" s="185"/>
      <c r="BBC11" s="185"/>
      <c r="BBD11" s="185"/>
      <c r="BBE11" s="185"/>
      <c r="BBF11" s="185"/>
      <c r="BBG11" s="185"/>
      <c r="BBH11" s="185"/>
      <c r="BBI11" s="185"/>
      <c r="BBJ11" s="185"/>
      <c r="BBK11" s="185"/>
      <c r="BBL11" s="185"/>
      <c r="BBM11" s="185"/>
      <c r="BBN11" s="185"/>
      <c r="BBO11" s="185"/>
      <c r="BBP11" s="185"/>
      <c r="BBQ11" s="185"/>
      <c r="BBR11" s="185"/>
      <c r="BBS11" s="185"/>
      <c r="BBT11" s="185"/>
      <c r="BBU11" s="185"/>
      <c r="BBV11" s="185"/>
      <c r="BBW11" s="185"/>
      <c r="BBX11" s="185"/>
      <c r="BBY11" s="185"/>
      <c r="BBZ11" s="185"/>
      <c r="BCA11" s="185"/>
      <c r="BCB11" s="185"/>
      <c r="BCC11" s="185"/>
      <c r="BCD11" s="185"/>
      <c r="BCE11" s="185"/>
      <c r="BCF11" s="185"/>
      <c r="BCG11" s="185"/>
      <c r="BCH11" s="185"/>
      <c r="BCI11" s="185"/>
      <c r="BCJ11" s="185"/>
      <c r="BCK11" s="185"/>
      <c r="BCL11" s="185"/>
      <c r="BCM11" s="185"/>
      <c r="BCN11" s="185"/>
      <c r="BCO11" s="185"/>
      <c r="BCP11" s="185"/>
      <c r="BCQ11" s="185"/>
      <c r="BCR11" s="185"/>
      <c r="BCS11" s="185"/>
      <c r="BCT11" s="185"/>
      <c r="BCU11" s="185"/>
      <c r="BCV11" s="185"/>
      <c r="BCW11" s="185"/>
      <c r="BCX11" s="185"/>
      <c r="BCY11" s="185"/>
      <c r="BCZ11" s="185"/>
      <c r="BDA11" s="185"/>
      <c r="BDB11" s="185"/>
      <c r="BDC11" s="185"/>
      <c r="BDD11" s="185"/>
      <c r="BDE11" s="185"/>
      <c r="BDF11" s="185"/>
      <c r="BDG11" s="185"/>
      <c r="BDH11" s="185"/>
      <c r="BDI11" s="185"/>
      <c r="BDJ11" s="185"/>
      <c r="BDK11" s="185"/>
      <c r="BDL11" s="185"/>
      <c r="BDM11" s="185"/>
      <c r="BDN11" s="185"/>
      <c r="BDO11" s="185"/>
      <c r="BDP11" s="185"/>
      <c r="BDQ11" s="185"/>
      <c r="BDR11" s="185"/>
      <c r="BDS11" s="185"/>
      <c r="BDT11" s="185"/>
      <c r="BDU11" s="185"/>
      <c r="BDV11" s="185"/>
      <c r="BDW11" s="185"/>
      <c r="BDX11" s="185"/>
      <c r="BDY11" s="185"/>
      <c r="BDZ11" s="185"/>
      <c r="BEA11" s="185"/>
      <c r="BEB11" s="185"/>
      <c r="BEC11" s="185"/>
      <c r="BED11" s="185"/>
      <c r="BEE11" s="185"/>
      <c r="BEF11" s="185"/>
      <c r="BEG11" s="185"/>
      <c r="BEH11" s="185"/>
      <c r="BEI11" s="185"/>
      <c r="BEJ11" s="185"/>
      <c r="BEK11" s="185"/>
      <c r="BEL11" s="185"/>
      <c r="BEM11" s="185"/>
      <c r="BEN11" s="185"/>
      <c r="BEO11" s="185"/>
      <c r="BEP11" s="185"/>
      <c r="BEQ11" s="185"/>
      <c r="BER11" s="185"/>
      <c r="BES11" s="185"/>
      <c r="BET11" s="185"/>
      <c r="BEU11" s="185"/>
      <c r="BEV11" s="185"/>
      <c r="BEW11" s="185"/>
      <c r="BEX11" s="185"/>
      <c r="BEY11" s="185"/>
      <c r="BEZ11" s="185"/>
      <c r="BFA11" s="185"/>
      <c r="BFB11" s="185"/>
      <c r="BFC11" s="185"/>
      <c r="BFD11" s="185"/>
      <c r="BFE11" s="185"/>
      <c r="BFF11" s="185"/>
      <c r="BFG11" s="185"/>
      <c r="BFH11" s="185"/>
      <c r="BFI11" s="185"/>
      <c r="BFJ11" s="185"/>
      <c r="BFK11" s="185"/>
      <c r="BFL11" s="185"/>
      <c r="BFM11" s="185"/>
      <c r="BFN11" s="185"/>
      <c r="BFO11" s="185"/>
      <c r="BFP11" s="185"/>
      <c r="BFQ11" s="185"/>
      <c r="BFR11" s="185"/>
      <c r="BFS11" s="185"/>
      <c r="BFT11" s="185"/>
      <c r="BFU11" s="185"/>
      <c r="BFV11" s="185"/>
      <c r="BFW11" s="185"/>
      <c r="BFX11" s="185"/>
      <c r="BFY11" s="185"/>
      <c r="BFZ11" s="185"/>
      <c r="BGA11" s="185"/>
      <c r="BGB11" s="185"/>
      <c r="BGC11" s="185"/>
      <c r="BGD11" s="185"/>
      <c r="BGE11" s="185"/>
      <c r="BGF11" s="185"/>
      <c r="BGG11" s="185"/>
      <c r="BGH11" s="185"/>
      <c r="BGI11" s="185"/>
      <c r="BGJ11" s="185"/>
      <c r="BGK11" s="185"/>
      <c r="BGL11" s="185"/>
      <c r="BGM11" s="185"/>
      <c r="BGN11" s="185"/>
      <c r="BGO11" s="185"/>
      <c r="BGP11" s="185"/>
      <c r="BGQ11" s="185"/>
      <c r="BGR11" s="185"/>
      <c r="BGS11" s="185"/>
      <c r="BGT11" s="185"/>
      <c r="BGU11" s="185"/>
      <c r="BGV11" s="185"/>
      <c r="BGW11" s="185"/>
      <c r="BGX11" s="185"/>
      <c r="BGY11" s="185"/>
      <c r="BGZ11" s="185"/>
      <c r="BHA11" s="185"/>
      <c r="BHB11" s="185"/>
      <c r="BHC11" s="185"/>
      <c r="BHD11" s="185"/>
      <c r="BHE11" s="185"/>
      <c r="BHF11" s="185"/>
      <c r="BHG11" s="185"/>
      <c r="BHH11" s="185"/>
      <c r="BHI11" s="185"/>
      <c r="BHJ11" s="185"/>
      <c r="BHK11" s="185"/>
      <c r="BHL11" s="185"/>
      <c r="BHM11" s="185"/>
      <c r="BHN11" s="185"/>
      <c r="BHO11" s="185"/>
      <c r="BHP11" s="185"/>
      <c r="BHQ11" s="185"/>
      <c r="BHR11" s="185"/>
      <c r="BHS11" s="185"/>
      <c r="BHT11" s="185"/>
      <c r="BHU11" s="185"/>
      <c r="BHV11" s="185"/>
      <c r="BHW11" s="185"/>
      <c r="BHX11" s="185"/>
      <c r="BHY11" s="185"/>
      <c r="BHZ11" s="185"/>
      <c r="BIA11" s="185"/>
      <c r="BIB11" s="185"/>
      <c r="BIC11" s="185"/>
      <c r="BID11" s="185"/>
      <c r="BIE11" s="185"/>
      <c r="BIF11" s="185"/>
      <c r="BIG11" s="185"/>
      <c r="BIH11" s="185"/>
      <c r="BII11" s="185"/>
      <c r="BIJ11" s="185"/>
      <c r="BIK11" s="185"/>
      <c r="BIL11" s="185"/>
      <c r="BIM11" s="185"/>
      <c r="BIN11" s="185"/>
      <c r="BIO11" s="185"/>
      <c r="BIP11" s="185"/>
      <c r="BIQ11" s="185"/>
      <c r="BIR11" s="185"/>
      <c r="BIS11" s="185"/>
      <c r="BIT11" s="185"/>
      <c r="BIU11" s="185"/>
      <c r="BIV11" s="185"/>
      <c r="BIW11" s="185"/>
      <c r="BIX11" s="185"/>
      <c r="BIY11" s="185"/>
      <c r="BIZ11" s="185"/>
      <c r="BJA11" s="185"/>
      <c r="BJB11" s="185"/>
      <c r="BJC11" s="185"/>
      <c r="BJD11" s="185"/>
      <c r="BJE11" s="185"/>
      <c r="BJF11" s="185"/>
      <c r="BJG11" s="185"/>
      <c r="BJH11" s="185"/>
      <c r="BJI11" s="185"/>
      <c r="BJJ11" s="185"/>
      <c r="BJK11" s="185"/>
      <c r="BJL11" s="185"/>
      <c r="BJM11" s="185"/>
      <c r="BJN11" s="185"/>
      <c r="BJO11" s="185"/>
      <c r="BJP11" s="185"/>
      <c r="BJQ11" s="185"/>
      <c r="BJR11" s="185"/>
      <c r="BJS11" s="185"/>
      <c r="BJT11" s="185"/>
      <c r="BJU11" s="185"/>
      <c r="BJV11" s="185"/>
      <c r="BJW11" s="185"/>
      <c r="BJX11" s="185"/>
      <c r="BJY11" s="185"/>
      <c r="BJZ11" s="185"/>
      <c r="BKA11" s="185"/>
      <c r="BKB11" s="185"/>
      <c r="BKC11" s="185"/>
      <c r="BKD11" s="185"/>
      <c r="BKE11" s="185"/>
      <c r="BKF11" s="185"/>
      <c r="BKG11" s="185"/>
      <c r="BKH11" s="185"/>
      <c r="BKI11" s="185"/>
      <c r="BKJ11" s="185"/>
      <c r="BKK11" s="185"/>
      <c r="BKL11" s="185"/>
      <c r="BKM11" s="185"/>
      <c r="BKN11" s="185"/>
      <c r="BKO11" s="185"/>
      <c r="BKP11" s="185"/>
      <c r="BKQ11" s="185"/>
      <c r="BKR11" s="185"/>
      <c r="BKS11" s="185"/>
      <c r="BKT11" s="185"/>
      <c r="BKU11" s="185"/>
      <c r="BKV11" s="185"/>
      <c r="BKW11" s="185"/>
      <c r="BKX11" s="185"/>
      <c r="BKY11" s="185"/>
      <c r="BKZ11" s="185"/>
      <c r="BLA11" s="185"/>
      <c r="BLB11" s="185"/>
      <c r="BLC11" s="185"/>
      <c r="BLD11" s="185"/>
      <c r="BLE11" s="185"/>
      <c r="BLF11" s="185"/>
      <c r="BLG11" s="185"/>
      <c r="BLH11" s="185"/>
      <c r="BLI11" s="185"/>
      <c r="BLJ11" s="185"/>
      <c r="BLK11" s="185"/>
      <c r="BLL11" s="185"/>
      <c r="BLM11" s="185"/>
      <c r="BLN11" s="185"/>
      <c r="BLO11" s="185"/>
      <c r="BLP11" s="185"/>
      <c r="BLQ11" s="185"/>
      <c r="BLR11" s="185"/>
      <c r="BLS11" s="185"/>
      <c r="BLT11" s="185"/>
      <c r="BLU11" s="185"/>
      <c r="BLV11" s="185"/>
      <c r="BLW11" s="185"/>
      <c r="BLX11" s="185"/>
      <c r="BLY11" s="185"/>
      <c r="BLZ11" s="185"/>
      <c r="BMA11" s="185"/>
      <c r="BMB11" s="185"/>
      <c r="BMC11" s="185"/>
      <c r="BMD11" s="185"/>
      <c r="BME11" s="185"/>
      <c r="BMF11" s="185"/>
      <c r="BMG11" s="185"/>
      <c r="BMH11" s="185"/>
      <c r="BMI11" s="185"/>
      <c r="BMJ11" s="185"/>
      <c r="BMK11" s="185"/>
      <c r="BML11" s="185"/>
      <c r="BMM11" s="185"/>
      <c r="BMN11" s="185"/>
      <c r="BMO11" s="185"/>
      <c r="BMP11" s="185"/>
      <c r="BMQ11" s="185"/>
      <c r="BMR11" s="185"/>
      <c r="BMS11" s="185"/>
      <c r="BMT11" s="185"/>
      <c r="BMU11" s="185"/>
      <c r="BMV11" s="185"/>
      <c r="BMW11" s="185"/>
      <c r="BMX11" s="185"/>
      <c r="BMY11" s="185"/>
      <c r="BMZ11" s="185"/>
      <c r="BNA11" s="185"/>
      <c r="BNB11" s="185"/>
      <c r="BNC11" s="185"/>
      <c r="BND11" s="185"/>
      <c r="BNE11" s="185"/>
      <c r="BNF11" s="185"/>
      <c r="BNG11" s="185"/>
      <c r="BNH11" s="185"/>
      <c r="BNI11" s="185"/>
      <c r="BNJ11" s="185"/>
      <c r="BNK11" s="185"/>
      <c r="BNL11" s="185"/>
      <c r="BNM11" s="185"/>
      <c r="BNN11" s="185"/>
      <c r="BNO11" s="185"/>
      <c r="BNP11" s="185"/>
      <c r="BNQ11" s="185"/>
      <c r="BNR11" s="185"/>
      <c r="BNS11" s="185"/>
      <c r="BNT11" s="185"/>
      <c r="BNU11" s="185"/>
      <c r="BNV11" s="185"/>
      <c r="BNW11" s="185"/>
      <c r="BNX11" s="185"/>
      <c r="BNY11" s="185"/>
      <c r="BNZ11" s="185"/>
      <c r="BOA11" s="185"/>
      <c r="BOB11" s="185"/>
      <c r="BOC11" s="185"/>
      <c r="BOD11" s="185"/>
      <c r="BOE11" s="185"/>
      <c r="BOF11" s="185"/>
      <c r="BOG11" s="185"/>
      <c r="BOH11" s="185"/>
      <c r="BOI11" s="185"/>
      <c r="BOJ11" s="185"/>
      <c r="BOK11" s="185"/>
      <c r="BOL11" s="185"/>
      <c r="BOM11" s="185"/>
      <c r="BON11" s="185"/>
      <c r="BOO11" s="185"/>
      <c r="BOP11" s="185"/>
      <c r="BOQ11" s="185"/>
      <c r="BOR11" s="185"/>
      <c r="BOS11" s="185"/>
      <c r="BOT11" s="185"/>
      <c r="BOU11" s="185"/>
      <c r="BOV11" s="185"/>
      <c r="BOW11" s="185"/>
      <c r="BOX11" s="185"/>
      <c r="BOY11" s="185"/>
      <c r="BOZ11" s="185"/>
      <c r="BPA11" s="185"/>
      <c r="BPB11" s="185"/>
      <c r="BPC11" s="185"/>
      <c r="BPD11" s="185"/>
      <c r="BPE11" s="185"/>
      <c r="BPF11" s="185"/>
      <c r="BPG11" s="185"/>
      <c r="BPH11" s="185"/>
      <c r="BPI11" s="185"/>
      <c r="BPJ11" s="185"/>
      <c r="BPK11" s="185"/>
      <c r="BPL11" s="185"/>
      <c r="BPM11" s="185"/>
      <c r="BPN11" s="185"/>
      <c r="BPO11" s="185"/>
      <c r="BPP11" s="185"/>
      <c r="BPQ11" s="185"/>
      <c r="BPR11" s="185"/>
      <c r="BPS11" s="185"/>
      <c r="BPT11" s="185"/>
      <c r="BPU11" s="185"/>
      <c r="BPV11" s="185"/>
      <c r="BPW11" s="185"/>
      <c r="BPX11" s="185"/>
      <c r="BPY11" s="185"/>
      <c r="BPZ11" s="185"/>
      <c r="BQA11" s="185"/>
      <c r="BQB11" s="185"/>
      <c r="BQC11" s="185"/>
      <c r="BQD11" s="185"/>
      <c r="BQE11" s="185"/>
      <c r="BQF11" s="185"/>
      <c r="BQG11" s="185"/>
      <c r="BQH11" s="185"/>
      <c r="BQI11" s="185"/>
      <c r="BQJ11" s="185"/>
      <c r="BQK11" s="185"/>
      <c r="BQL11" s="185"/>
      <c r="BQM11" s="185"/>
      <c r="BQN11" s="185"/>
      <c r="BQO11" s="185"/>
      <c r="BQP11" s="185"/>
      <c r="BQQ11" s="185"/>
      <c r="BQR11" s="185"/>
      <c r="BQS11" s="185"/>
      <c r="BQT11" s="185"/>
      <c r="BQU11" s="185"/>
      <c r="BQV11" s="185"/>
      <c r="BQW11" s="185"/>
      <c r="BQX11" s="185"/>
      <c r="BQY11" s="185"/>
      <c r="BQZ11" s="185"/>
      <c r="BRA11" s="185"/>
      <c r="BRB11" s="185"/>
      <c r="BRC11" s="185"/>
      <c r="BRD11" s="185"/>
      <c r="BRE11" s="185"/>
      <c r="BRF11" s="185"/>
      <c r="BRG11" s="185"/>
      <c r="BRH11" s="185"/>
      <c r="BRI11" s="185"/>
      <c r="BRJ11" s="185"/>
      <c r="BRK11" s="185"/>
      <c r="BRL11" s="185"/>
      <c r="BRM11" s="185"/>
      <c r="BRN11" s="185"/>
      <c r="BRO11" s="185"/>
      <c r="BRP11" s="185"/>
      <c r="BRQ11" s="185"/>
      <c r="BRR11" s="185"/>
      <c r="BRS11" s="185"/>
      <c r="BRT11" s="185"/>
      <c r="BRU11" s="185"/>
      <c r="BRV11" s="185"/>
      <c r="BRW11" s="185"/>
      <c r="BRX11" s="185"/>
      <c r="BRY11" s="185"/>
      <c r="BRZ11" s="185"/>
      <c r="BSA11" s="185"/>
      <c r="BSB11" s="185"/>
      <c r="BSC11" s="185"/>
      <c r="BSD11" s="185"/>
      <c r="BSE11" s="185"/>
      <c r="BSF11" s="185"/>
      <c r="BSG11" s="185"/>
      <c r="BSH11" s="185"/>
      <c r="BSI11" s="185"/>
      <c r="BSJ11" s="185"/>
      <c r="BSK11" s="185"/>
      <c r="BSL11" s="185"/>
      <c r="BSM11" s="185"/>
      <c r="BSN11" s="185"/>
      <c r="BSO11" s="185"/>
      <c r="BSP11" s="185"/>
      <c r="BSQ11" s="185"/>
      <c r="BSR11" s="185"/>
      <c r="BSS11" s="185"/>
      <c r="BST11" s="185"/>
      <c r="BSU11" s="185"/>
      <c r="BSV11" s="185"/>
      <c r="BSW11" s="185"/>
      <c r="BSX11" s="185"/>
      <c r="BSY11" s="185"/>
      <c r="BSZ11" s="185"/>
      <c r="BTA11" s="185"/>
      <c r="BTB11" s="185"/>
      <c r="BTC11" s="185"/>
      <c r="BTD11" s="185"/>
      <c r="BTE11" s="185"/>
      <c r="BTF11" s="185"/>
      <c r="BTG11" s="185"/>
      <c r="BTH11" s="185"/>
      <c r="BTI11" s="185"/>
      <c r="BTJ11" s="185"/>
      <c r="BTK11" s="185"/>
      <c r="BTL11" s="185"/>
      <c r="BTM11" s="185"/>
      <c r="BTN11" s="185"/>
      <c r="BTO11" s="185"/>
      <c r="BTP11" s="185"/>
      <c r="BTQ11" s="185"/>
      <c r="BTR11" s="185"/>
      <c r="BTS11" s="185"/>
      <c r="BTT11" s="185"/>
      <c r="BTU11" s="185"/>
      <c r="BTV11" s="185"/>
      <c r="BTW11" s="185"/>
      <c r="BTX11" s="185"/>
      <c r="BTY11" s="185"/>
      <c r="BTZ11" s="185"/>
      <c r="BUA11" s="185"/>
      <c r="BUB11" s="185"/>
      <c r="BUC11" s="185"/>
      <c r="BUD11" s="185"/>
      <c r="BUE11" s="185"/>
      <c r="BUF11" s="185"/>
      <c r="BUG11" s="185"/>
      <c r="BUH11" s="185"/>
      <c r="BUI11" s="185"/>
      <c r="BUJ11" s="185"/>
      <c r="BUK11" s="185"/>
      <c r="BUL11" s="185"/>
      <c r="BUM11" s="185"/>
      <c r="BUN11" s="185"/>
      <c r="BUO11" s="185"/>
      <c r="BUP11" s="185"/>
      <c r="BUQ11" s="185"/>
      <c r="BUR11" s="185"/>
      <c r="BUS11" s="185"/>
      <c r="BUT11" s="185"/>
      <c r="BUU11" s="185"/>
      <c r="BUV11" s="185"/>
      <c r="BUW11" s="185"/>
      <c r="BUX11" s="185"/>
      <c r="BUY11" s="185"/>
      <c r="BUZ11" s="185"/>
      <c r="BVA11" s="185"/>
      <c r="BVB11" s="185"/>
      <c r="BVC11" s="185"/>
      <c r="BVD11" s="185"/>
      <c r="BVE11" s="185"/>
      <c r="BVF11" s="185"/>
      <c r="BVG11" s="185"/>
      <c r="BVH11" s="185"/>
      <c r="BVI11" s="185"/>
      <c r="BVJ11" s="185"/>
      <c r="BVK11" s="185"/>
      <c r="BVL11" s="185"/>
      <c r="BVM11" s="185"/>
      <c r="BVN11" s="185"/>
      <c r="BVO11" s="185"/>
      <c r="BVP11" s="185"/>
      <c r="BVQ11" s="185"/>
      <c r="BVR11" s="185"/>
      <c r="BVS11" s="185"/>
      <c r="BVT11" s="185"/>
      <c r="BVU11" s="185"/>
      <c r="BVV11" s="185"/>
      <c r="BVW11" s="185"/>
      <c r="BVX11" s="185"/>
      <c r="BVY11" s="185"/>
      <c r="BVZ11" s="185"/>
      <c r="BWA11" s="185"/>
      <c r="BWB11" s="185"/>
      <c r="BWC11" s="185"/>
      <c r="BWD11" s="185"/>
      <c r="BWE11" s="185"/>
      <c r="BWF11" s="185"/>
      <c r="BWG11" s="185"/>
      <c r="BWH11" s="185"/>
      <c r="BWI11" s="185"/>
      <c r="BWJ11" s="185"/>
      <c r="BWK11" s="185"/>
      <c r="BWL11" s="185"/>
      <c r="BWM11" s="185"/>
      <c r="BWN11" s="185"/>
      <c r="BWO11" s="185"/>
      <c r="BWP11" s="185"/>
      <c r="BWQ11" s="185"/>
      <c r="BWR11" s="185"/>
      <c r="BWS11" s="185"/>
      <c r="BWT11" s="185"/>
      <c r="BWU11" s="185"/>
      <c r="BWV11" s="185"/>
      <c r="BWW11" s="185"/>
      <c r="BWX11" s="185"/>
      <c r="BWY11" s="185"/>
      <c r="BWZ11" s="185"/>
      <c r="BXA11" s="185"/>
      <c r="BXB11" s="185"/>
      <c r="BXC11" s="185"/>
      <c r="BXD11" s="185"/>
      <c r="BXE11" s="185"/>
      <c r="BXF11" s="185"/>
      <c r="BXG11" s="185"/>
      <c r="BXH11" s="185"/>
      <c r="BXI11" s="185"/>
      <c r="BXJ11" s="185"/>
      <c r="BXK11" s="185"/>
      <c r="BXL11" s="185"/>
      <c r="BXM11" s="185"/>
      <c r="BXN11" s="185"/>
      <c r="BXO11" s="185"/>
      <c r="BXP11" s="185"/>
      <c r="BXQ11" s="185"/>
      <c r="BXR11" s="185"/>
      <c r="BXS11" s="185"/>
      <c r="BXT11" s="185"/>
      <c r="BXU11" s="185"/>
      <c r="BXV11" s="185"/>
      <c r="BXW11" s="185"/>
      <c r="BXX11" s="185"/>
      <c r="BXY11" s="185"/>
      <c r="BXZ11" s="185"/>
      <c r="BYA11" s="185"/>
      <c r="BYB11" s="185"/>
      <c r="BYC11" s="185"/>
      <c r="BYD11" s="185"/>
      <c r="BYE11" s="185"/>
      <c r="BYF11" s="185"/>
      <c r="BYG11" s="185"/>
      <c r="BYH11" s="185"/>
      <c r="BYI11" s="185"/>
      <c r="BYJ11" s="185"/>
      <c r="BYK11" s="185"/>
      <c r="BYL11" s="185"/>
      <c r="BYM11" s="185"/>
      <c r="BYN11" s="185"/>
      <c r="BYO11" s="185"/>
      <c r="BYP11" s="185"/>
      <c r="BYQ11" s="185"/>
      <c r="BYR11" s="185"/>
      <c r="BYS11" s="185"/>
      <c r="BYT11" s="185"/>
      <c r="BYU11" s="185"/>
      <c r="BYV11" s="185"/>
      <c r="BYW11" s="185"/>
      <c r="BYX11" s="185"/>
      <c r="BYY11" s="185"/>
      <c r="BYZ11" s="185"/>
      <c r="BZA11" s="185"/>
      <c r="BZB11" s="185"/>
      <c r="BZC11" s="185"/>
      <c r="BZD11" s="185"/>
      <c r="BZE11" s="185"/>
      <c r="BZF11" s="185"/>
      <c r="BZG11" s="185"/>
      <c r="BZH11" s="185"/>
      <c r="BZI11" s="185"/>
      <c r="BZJ11" s="185"/>
      <c r="BZK11" s="185"/>
      <c r="BZL11" s="185"/>
      <c r="BZM11" s="185"/>
      <c r="BZN11" s="185"/>
      <c r="BZO11" s="185"/>
      <c r="BZP11" s="185"/>
      <c r="BZQ11" s="185"/>
      <c r="BZR11" s="185"/>
      <c r="BZS11" s="185"/>
      <c r="BZT11" s="185"/>
      <c r="BZU11" s="185"/>
      <c r="BZV11" s="185"/>
      <c r="BZW11" s="185"/>
      <c r="BZX11" s="185"/>
      <c r="BZY11" s="185"/>
      <c r="BZZ11" s="185"/>
      <c r="CAA11" s="185"/>
      <c r="CAB11" s="185"/>
      <c r="CAC11" s="185"/>
      <c r="CAD11" s="185"/>
      <c r="CAE11" s="185"/>
      <c r="CAF11" s="185"/>
      <c r="CAG11" s="185"/>
      <c r="CAH11" s="185"/>
      <c r="CAI11" s="185"/>
      <c r="CAJ11" s="185"/>
      <c r="CAK11" s="185"/>
      <c r="CAL11" s="185"/>
      <c r="CAM11" s="185"/>
      <c r="CAN11" s="185"/>
      <c r="CAO11" s="185"/>
      <c r="CAP11" s="185"/>
      <c r="CAQ11" s="185"/>
      <c r="CAR11" s="185"/>
      <c r="CAS11" s="185"/>
      <c r="CAT11" s="185"/>
      <c r="CAU11" s="185"/>
      <c r="CAV11" s="185"/>
      <c r="CAW11" s="185"/>
      <c r="CAX11" s="185"/>
      <c r="CAY11" s="185"/>
      <c r="CAZ11" s="185"/>
      <c r="CBA11" s="185"/>
      <c r="CBB11" s="185"/>
      <c r="CBC11" s="185"/>
      <c r="CBD11" s="185"/>
      <c r="CBE11" s="185"/>
      <c r="CBF11" s="185"/>
      <c r="CBG11" s="185"/>
      <c r="CBH11" s="185"/>
      <c r="CBI11" s="185"/>
      <c r="CBJ11" s="185"/>
      <c r="CBK11" s="185"/>
      <c r="CBL11" s="185"/>
      <c r="CBM11" s="185"/>
      <c r="CBN11" s="185"/>
      <c r="CBO11" s="185"/>
      <c r="CBP11" s="185"/>
      <c r="CBQ11" s="185"/>
      <c r="CBR11" s="185"/>
      <c r="CBS11" s="185"/>
      <c r="CBT11" s="185"/>
      <c r="CBU11" s="185"/>
      <c r="CBV11" s="185"/>
      <c r="CBW11" s="185"/>
      <c r="CBX11" s="185"/>
      <c r="CBY11" s="185"/>
      <c r="CBZ11" s="185"/>
      <c r="CCA11" s="185"/>
      <c r="CCB11" s="185"/>
      <c r="CCC11" s="185"/>
      <c r="CCD11" s="185"/>
      <c r="CCE11" s="185"/>
      <c r="CCF11" s="185"/>
      <c r="CCG11" s="185"/>
      <c r="CCH11" s="185"/>
      <c r="CCI11" s="185"/>
      <c r="CCJ11" s="185"/>
      <c r="CCK11" s="185"/>
      <c r="CCL11" s="185"/>
      <c r="CCM11" s="185"/>
      <c r="CCN11" s="185"/>
      <c r="CCO11" s="185"/>
      <c r="CCP11" s="185"/>
      <c r="CCQ11" s="185"/>
      <c r="CCR11" s="185"/>
      <c r="CCS11" s="185"/>
      <c r="CCT11" s="185"/>
      <c r="CCU11" s="185"/>
      <c r="CCV11" s="185"/>
      <c r="CCW11" s="185"/>
      <c r="CCX11" s="185"/>
      <c r="CCY11" s="185"/>
      <c r="CCZ11" s="185"/>
      <c r="CDA11" s="185"/>
      <c r="CDB11" s="185"/>
      <c r="CDC11" s="185"/>
      <c r="CDD11" s="185"/>
      <c r="CDE11" s="185"/>
      <c r="CDF11" s="185"/>
      <c r="CDG11" s="185"/>
      <c r="CDH11" s="185"/>
      <c r="CDI11" s="185"/>
      <c r="CDJ11" s="185"/>
      <c r="CDK11" s="185"/>
      <c r="CDL11" s="185"/>
      <c r="CDM11" s="185"/>
      <c r="CDN11" s="185"/>
      <c r="CDO11" s="185"/>
      <c r="CDP11" s="185"/>
      <c r="CDQ11" s="185"/>
      <c r="CDR11" s="185"/>
      <c r="CDS11" s="185"/>
      <c r="CDT11" s="185"/>
      <c r="CDU11" s="185"/>
      <c r="CDV11" s="185"/>
      <c r="CDW11" s="185"/>
      <c r="CDX11" s="185"/>
      <c r="CDY11" s="185"/>
      <c r="CDZ11" s="185"/>
      <c r="CEA11" s="185"/>
      <c r="CEB11" s="185"/>
      <c r="CEC11" s="185"/>
      <c r="CED11" s="185"/>
      <c r="CEE11" s="185"/>
      <c r="CEF11" s="185"/>
      <c r="CEG11" s="185"/>
      <c r="CEH11" s="185"/>
      <c r="CEI11" s="185"/>
      <c r="CEJ11" s="185"/>
      <c r="CEK11" s="185"/>
      <c r="CEL11" s="185"/>
      <c r="CEM11" s="185"/>
      <c r="CEN11" s="185"/>
      <c r="CEO11" s="185"/>
      <c r="CEP11" s="185"/>
      <c r="CEQ11" s="185"/>
      <c r="CER11" s="185"/>
      <c r="CES11" s="185"/>
      <c r="CET11" s="185"/>
      <c r="CEU11" s="185"/>
      <c r="CEV11" s="185"/>
      <c r="CEW11" s="185"/>
      <c r="CEX11" s="185"/>
      <c r="CEY11" s="185"/>
      <c r="CEZ11" s="185"/>
      <c r="CFA11" s="185"/>
      <c r="CFB11" s="185"/>
      <c r="CFC11" s="185"/>
      <c r="CFD11" s="185"/>
      <c r="CFE11" s="185"/>
      <c r="CFF11" s="185"/>
      <c r="CFG11" s="185"/>
      <c r="CFH11" s="185"/>
      <c r="CFI11" s="185"/>
      <c r="CFJ11" s="185"/>
      <c r="CFK11" s="185"/>
      <c r="CFL11" s="185"/>
      <c r="CFM11" s="185"/>
      <c r="CFN11" s="185"/>
      <c r="CFO11" s="185"/>
      <c r="CFP11" s="185"/>
      <c r="CFQ11" s="185"/>
      <c r="CFR11" s="185"/>
      <c r="CFS11" s="185"/>
      <c r="CFT11" s="185"/>
      <c r="CFU11" s="185"/>
      <c r="CFV11" s="185"/>
      <c r="CFW11" s="185"/>
      <c r="CFX11" s="185"/>
      <c r="CFY11" s="185"/>
      <c r="CFZ11" s="185"/>
      <c r="CGA11" s="185"/>
      <c r="CGB11" s="185"/>
      <c r="CGC11" s="185"/>
      <c r="CGD11" s="185"/>
      <c r="CGE11" s="185"/>
      <c r="CGF11" s="185"/>
      <c r="CGG11" s="185"/>
      <c r="CGH11" s="185"/>
      <c r="CGI11" s="185"/>
      <c r="CGJ11" s="185"/>
      <c r="CGK11" s="185"/>
      <c r="CGL11" s="185"/>
      <c r="CGM11" s="185"/>
      <c r="CGN11" s="185"/>
      <c r="CGO11" s="185"/>
      <c r="CGP11" s="185"/>
      <c r="CGQ11" s="185"/>
      <c r="CGR11" s="185"/>
      <c r="CGS11" s="185"/>
      <c r="CGT11" s="185"/>
      <c r="CGU11" s="185"/>
      <c r="CGV11" s="185"/>
      <c r="CGW11" s="185"/>
      <c r="CGX11" s="185"/>
      <c r="CGY11" s="185"/>
      <c r="CGZ11" s="185"/>
      <c r="CHA11" s="185"/>
      <c r="CHB11" s="185"/>
      <c r="CHC11" s="185"/>
      <c r="CHD11" s="185"/>
      <c r="CHE11" s="185"/>
      <c r="CHF11" s="185"/>
      <c r="CHG11" s="185"/>
      <c r="CHH11" s="185"/>
      <c r="CHI11" s="185"/>
      <c r="CHJ11" s="185"/>
      <c r="CHK11" s="185"/>
      <c r="CHL11" s="185"/>
      <c r="CHM11" s="185"/>
      <c r="CHN11" s="185"/>
      <c r="CHO11" s="185"/>
      <c r="CHP11" s="185"/>
      <c r="CHQ11" s="185"/>
      <c r="CHR11" s="185"/>
      <c r="CHS11" s="185"/>
      <c r="CHT11" s="185"/>
      <c r="CHU11" s="185"/>
      <c r="CHV11" s="185"/>
      <c r="CHW11" s="185"/>
      <c r="CHX11" s="185"/>
      <c r="CHY11" s="185"/>
      <c r="CHZ11" s="185"/>
      <c r="CIA11" s="185"/>
      <c r="CIB11" s="185"/>
      <c r="CIC11" s="185"/>
      <c r="CID11" s="185"/>
      <c r="CIE11" s="185"/>
      <c r="CIF11" s="185"/>
      <c r="CIG11" s="185"/>
      <c r="CIH11" s="185"/>
      <c r="CII11" s="185"/>
      <c r="CIJ11" s="185"/>
      <c r="CIK11" s="185"/>
      <c r="CIL11" s="185"/>
      <c r="CIM11" s="185"/>
      <c r="CIN11" s="185"/>
      <c r="CIO11" s="185"/>
      <c r="CIP11" s="185"/>
      <c r="CIQ11" s="185"/>
      <c r="CIR11" s="185"/>
      <c r="CIS11" s="185"/>
      <c r="CIT11" s="185"/>
      <c r="CIU11" s="185"/>
      <c r="CIV11" s="185"/>
      <c r="CIW11" s="185"/>
      <c r="CIX11" s="185"/>
      <c r="CIY11" s="185"/>
      <c r="CIZ11" s="185"/>
      <c r="CJA11" s="185"/>
      <c r="CJB11" s="185"/>
      <c r="CJC11" s="185"/>
      <c r="CJD11" s="185"/>
      <c r="CJE11" s="185"/>
      <c r="CJF11" s="185"/>
      <c r="CJG11" s="185"/>
      <c r="CJH11" s="185"/>
      <c r="CJI11" s="185"/>
      <c r="CJJ11" s="185"/>
      <c r="CJK11" s="185"/>
      <c r="CJL11" s="185"/>
      <c r="CJM11" s="185"/>
      <c r="CJN11" s="185"/>
      <c r="CJO11" s="185"/>
      <c r="CJP11" s="185"/>
      <c r="CJQ11" s="185"/>
      <c r="CJR11" s="185"/>
      <c r="CJS11" s="185"/>
      <c r="CJT11" s="185"/>
      <c r="CJU11" s="185"/>
      <c r="CJV11" s="185"/>
      <c r="CJW11" s="185"/>
      <c r="CJX11" s="185"/>
      <c r="CJY11" s="185"/>
      <c r="CJZ11" s="185"/>
      <c r="CKA11" s="185"/>
      <c r="CKB11" s="185"/>
      <c r="CKC11" s="185"/>
      <c r="CKD11" s="185"/>
      <c r="CKE11" s="185"/>
      <c r="CKF11" s="185"/>
      <c r="CKG11" s="185"/>
      <c r="CKH11" s="185"/>
      <c r="CKI11" s="185"/>
      <c r="CKJ11" s="185"/>
      <c r="CKK11" s="185"/>
      <c r="CKL11" s="185"/>
      <c r="CKM11" s="185"/>
      <c r="CKN11" s="185"/>
      <c r="CKO11" s="185"/>
      <c r="CKP11" s="185"/>
      <c r="CKQ11" s="185"/>
      <c r="CKR11" s="185"/>
      <c r="CKS11" s="185"/>
      <c r="CKT11" s="185"/>
      <c r="CKU11" s="185"/>
      <c r="CKV11" s="185"/>
      <c r="CKW11" s="185"/>
      <c r="CKX11" s="185"/>
      <c r="CKY11" s="185"/>
      <c r="CKZ11" s="185"/>
      <c r="CLA11" s="185"/>
      <c r="CLB11" s="185"/>
      <c r="CLC11" s="185"/>
      <c r="CLD11" s="185"/>
      <c r="CLE11" s="185"/>
      <c r="CLF11" s="185"/>
      <c r="CLG11" s="185"/>
      <c r="CLH11" s="185"/>
      <c r="CLI11" s="185"/>
      <c r="CLJ11" s="185"/>
      <c r="CLK11" s="185"/>
      <c r="CLL11" s="185"/>
      <c r="CLM11" s="185"/>
      <c r="CLN11" s="185"/>
      <c r="CLO11" s="185"/>
      <c r="CLP11" s="185"/>
      <c r="CLQ11" s="185"/>
      <c r="CLR11" s="185"/>
      <c r="CLS11" s="185"/>
      <c r="CLT11" s="185"/>
      <c r="CLU11" s="185"/>
      <c r="CLV11" s="185"/>
      <c r="CLW11" s="185"/>
      <c r="CLX11" s="185"/>
      <c r="CLY11" s="185"/>
      <c r="CLZ11" s="185"/>
      <c r="CMA11" s="185"/>
      <c r="CMB11" s="185"/>
      <c r="CMC11" s="185"/>
      <c r="CMD11" s="185"/>
      <c r="CME11" s="185"/>
      <c r="CMF11" s="185"/>
      <c r="CMG11" s="185"/>
      <c r="CMH11" s="185"/>
      <c r="CMI11" s="185"/>
      <c r="CMJ11" s="185"/>
      <c r="CMK11" s="185"/>
      <c r="CML11" s="185"/>
      <c r="CMM11" s="185"/>
      <c r="CMN11" s="185"/>
      <c r="CMO11" s="185"/>
      <c r="CMP11" s="185"/>
      <c r="CMQ11" s="185"/>
      <c r="CMR11" s="185"/>
      <c r="CMS11" s="185"/>
      <c r="CMT11" s="185"/>
      <c r="CMU11" s="185"/>
      <c r="CMV11" s="185"/>
      <c r="CMW11" s="185"/>
      <c r="CMX11" s="185"/>
      <c r="CMY11" s="185"/>
      <c r="CMZ11" s="185"/>
      <c r="CNA11" s="185"/>
      <c r="CNB11" s="185"/>
      <c r="CNC11" s="185"/>
      <c r="CND11" s="185"/>
      <c r="CNE11" s="185"/>
      <c r="CNF11" s="185"/>
      <c r="CNG11" s="185"/>
      <c r="CNH11" s="185"/>
      <c r="CNI11" s="185"/>
      <c r="CNJ11" s="185"/>
      <c r="CNK11" s="185"/>
      <c r="CNL11" s="185"/>
      <c r="CNM11" s="185"/>
      <c r="CNN11" s="185"/>
      <c r="CNO11" s="185"/>
      <c r="CNP11" s="185"/>
      <c r="CNQ11" s="185"/>
      <c r="CNR11" s="185"/>
      <c r="CNS11" s="185"/>
      <c r="CNT11" s="185"/>
      <c r="CNU11" s="185"/>
      <c r="CNV11" s="185"/>
      <c r="CNW11" s="185"/>
      <c r="CNX11" s="185"/>
      <c r="CNY11" s="185"/>
      <c r="CNZ11" s="185"/>
      <c r="COA11" s="185"/>
      <c r="COB11" s="185"/>
      <c r="COC11" s="185"/>
      <c r="COD11" s="185"/>
      <c r="COE11" s="185"/>
      <c r="COF11" s="185"/>
      <c r="COG11" s="185"/>
      <c r="COH11" s="185"/>
      <c r="COI11" s="185"/>
      <c r="COJ11" s="185"/>
      <c r="COK11" s="185"/>
      <c r="COL11" s="185"/>
      <c r="COM11" s="185"/>
      <c r="CON11" s="185"/>
      <c r="COO11" s="185"/>
      <c r="COP11" s="185"/>
      <c r="COQ11" s="185"/>
      <c r="COR11" s="185"/>
      <c r="COS11" s="185"/>
      <c r="COT11" s="185"/>
      <c r="COU11" s="185"/>
      <c r="COV11" s="185"/>
      <c r="COW11" s="185"/>
      <c r="COX11" s="185"/>
      <c r="COY11" s="185"/>
      <c r="COZ11" s="185"/>
      <c r="CPA11" s="185"/>
      <c r="CPB11" s="185"/>
      <c r="CPC11" s="185"/>
      <c r="CPD11" s="185"/>
      <c r="CPE11" s="185"/>
      <c r="CPF11" s="185"/>
      <c r="CPG11" s="185"/>
      <c r="CPH11" s="185"/>
      <c r="CPI11" s="185"/>
      <c r="CPJ11" s="185"/>
      <c r="CPK11" s="185"/>
      <c r="CPL11" s="185"/>
      <c r="CPM11" s="185"/>
      <c r="CPN11" s="185"/>
      <c r="CPO11" s="185"/>
      <c r="CPP11" s="185"/>
      <c r="CPQ11" s="185"/>
      <c r="CPR11" s="185"/>
      <c r="CPS11" s="185"/>
      <c r="CPT11" s="185"/>
      <c r="CPU11" s="185"/>
      <c r="CPV11" s="185"/>
      <c r="CPW11" s="185"/>
      <c r="CPX11" s="185"/>
      <c r="CPY11" s="185"/>
      <c r="CPZ11" s="185"/>
      <c r="CQA11" s="185"/>
      <c r="CQB11" s="185"/>
      <c r="CQC11" s="185"/>
      <c r="CQD11" s="185"/>
      <c r="CQE11" s="185"/>
      <c r="CQF11" s="185"/>
      <c r="CQG11" s="185"/>
      <c r="CQH11" s="185"/>
      <c r="CQI11" s="185"/>
      <c r="CQJ11" s="185"/>
      <c r="CQK11" s="185"/>
      <c r="CQL11" s="185"/>
      <c r="CQM11" s="185"/>
      <c r="CQN11" s="185"/>
      <c r="CQO11" s="185"/>
      <c r="CQP11" s="185"/>
      <c r="CQQ11" s="185"/>
      <c r="CQR11" s="185"/>
      <c r="CQS11" s="185"/>
      <c r="CQT11" s="185"/>
      <c r="CQU11" s="185"/>
      <c r="CQV11" s="185"/>
      <c r="CQW11" s="185"/>
      <c r="CQX11" s="185"/>
      <c r="CQY11" s="185"/>
      <c r="CQZ11" s="185"/>
      <c r="CRA11" s="185"/>
      <c r="CRB11" s="185"/>
      <c r="CRC11" s="185"/>
      <c r="CRD11" s="185"/>
      <c r="CRE11" s="185"/>
      <c r="CRF11" s="185"/>
      <c r="CRG11" s="185"/>
      <c r="CRH11" s="185"/>
      <c r="CRI11" s="185"/>
      <c r="CRJ11" s="185"/>
      <c r="CRK11" s="185"/>
      <c r="CRL11" s="185"/>
      <c r="CRM11" s="185"/>
      <c r="CRN11" s="185"/>
      <c r="CRO11" s="185"/>
      <c r="CRP11" s="185"/>
      <c r="CRQ11" s="185"/>
      <c r="CRR11" s="185"/>
      <c r="CRS11" s="185"/>
      <c r="CRT11" s="185"/>
      <c r="CRU11" s="185"/>
      <c r="CRV11" s="185"/>
      <c r="CRW11" s="185"/>
      <c r="CRX11" s="185"/>
      <c r="CRY11" s="185"/>
      <c r="CRZ11" s="185"/>
      <c r="CSA11" s="185"/>
      <c r="CSB11" s="185"/>
      <c r="CSC11" s="185"/>
      <c r="CSD11" s="185"/>
      <c r="CSE11" s="185"/>
      <c r="CSF11" s="185"/>
      <c r="CSG11" s="185"/>
      <c r="CSH11" s="185"/>
      <c r="CSI11" s="185"/>
      <c r="CSJ11" s="185"/>
      <c r="CSK11" s="185"/>
      <c r="CSL11" s="185"/>
      <c r="CSM11" s="185"/>
      <c r="CSN11" s="185"/>
      <c r="CSO11" s="185"/>
      <c r="CSP11" s="185"/>
      <c r="CSQ11" s="185"/>
      <c r="CSR11" s="185"/>
      <c r="CSS11" s="185"/>
      <c r="CST11" s="185"/>
      <c r="CSU11" s="185"/>
      <c r="CSV11" s="185"/>
      <c r="CSW11" s="185"/>
      <c r="CSX11" s="185"/>
      <c r="CSY11" s="185"/>
      <c r="CSZ11" s="185"/>
      <c r="CTA11" s="185"/>
      <c r="CTB11" s="185"/>
      <c r="CTC11" s="185"/>
      <c r="CTD11" s="185"/>
      <c r="CTE11" s="185"/>
      <c r="CTF11" s="185"/>
      <c r="CTG11" s="185"/>
      <c r="CTH11" s="185"/>
      <c r="CTI11" s="185"/>
      <c r="CTJ11" s="185"/>
      <c r="CTK11" s="185"/>
      <c r="CTL11" s="185"/>
      <c r="CTM11" s="185"/>
      <c r="CTN11" s="185"/>
      <c r="CTO11" s="185"/>
      <c r="CTP11" s="185"/>
      <c r="CTQ11" s="185"/>
      <c r="CTR11" s="185"/>
      <c r="CTS11" s="185"/>
      <c r="CTT11" s="185"/>
      <c r="CTU11" s="185"/>
      <c r="CTV11" s="185"/>
      <c r="CTW11" s="185"/>
      <c r="CTX11" s="185"/>
      <c r="CTY11" s="185"/>
      <c r="CTZ11" s="185"/>
      <c r="CUA11" s="185"/>
      <c r="CUB11" s="185"/>
      <c r="CUC11" s="185"/>
      <c r="CUD11" s="185"/>
      <c r="CUE11" s="185"/>
      <c r="CUF11" s="185"/>
      <c r="CUG11" s="185"/>
      <c r="CUH11" s="185"/>
      <c r="CUI11" s="185"/>
      <c r="CUJ11" s="185"/>
      <c r="CUK11" s="185"/>
      <c r="CUL11" s="185"/>
      <c r="CUM11" s="185"/>
      <c r="CUN11" s="185"/>
      <c r="CUO11" s="185"/>
      <c r="CUP11" s="185"/>
      <c r="CUQ11" s="185"/>
      <c r="CUR11" s="185"/>
      <c r="CUS11" s="185"/>
      <c r="CUT11" s="185"/>
      <c r="CUU11" s="185"/>
      <c r="CUV11" s="185"/>
      <c r="CUW11" s="185"/>
      <c r="CUX11" s="185"/>
      <c r="CUY11" s="185"/>
      <c r="CUZ11" s="185"/>
      <c r="CVA11" s="185"/>
      <c r="CVB11" s="185"/>
      <c r="CVC11" s="185"/>
      <c r="CVD11" s="185"/>
      <c r="CVE11" s="185"/>
      <c r="CVF11" s="185"/>
      <c r="CVG11" s="185"/>
      <c r="CVH11" s="185"/>
      <c r="CVI11" s="185"/>
      <c r="CVJ11" s="185"/>
      <c r="CVK11" s="185"/>
      <c r="CVL11" s="185"/>
      <c r="CVM11" s="185"/>
      <c r="CVN11" s="185"/>
      <c r="CVO11" s="185"/>
      <c r="CVP11" s="185"/>
      <c r="CVQ11" s="185"/>
      <c r="CVR11" s="185"/>
      <c r="CVS11" s="185"/>
      <c r="CVT11" s="185"/>
      <c r="CVU11" s="185"/>
      <c r="CVV11" s="185"/>
      <c r="CVW11" s="185"/>
      <c r="CVX11" s="185"/>
      <c r="CVY11" s="185"/>
      <c r="CVZ11" s="185"/>
      <c r="CWA11" s="185"/>
      <c r="CWB11" s="185"/>
      <c r="CWC11" s="185"/>
      <c r="CWD11" s="185"/>
      <c r="CWE11" s="185"/>
      <c r="CWF11" s="185"/>
      <c r="CWG11" s="185"/>
      <c r="CWH11" s="185"/>
      <c r="CWI11" s="185"/>
      <c r="CWJ11" s="185"/>
      <c r="CWK11" s="185"/>
      <c r="CWL11" s="185"/>
      <c r="CWM11" s="185"/>
      <c r="CWN11" s="185"/>
      <c r="CWO11" s="185"/>
      <c r="CWP11" s="185"/>
      <c r="CWQ11" s="185"/>
      <c r="CWR11" s="185"/>
      <c r="CWS11" s="185"/>
      <c r="CWT11" s="185"/>
      <c r="CWU11" s="185"/>
      <c r="CWV11" s="185"/>
      <c r="CWW11" s="185"/>
      <c r="CWX11" s="185"/>
      <c r="CWY11" s="185"/>
      <c r="CWZ11" s="185"/>
      <c r="CXA11" s="185"/>
      <c r="CXB11" s="185"/>
      <c r="CXC11" s="185"/>
      <c r="CXD11" s="185"/>
      <c r="CXE11" s="185"/>
      <c r="CXF11" s="185"/>
      <c r="CXG11" s="185"/>
      <c r="CXH11" s="185"/>
      <c r="CXI11" s="185"/>
      <c r="CXJ11" s="185"/>
      <c r="CXK11" s="185"/>
      <c r="CXL11" s="185"/>
      <c r="CXM11" s="185"/>
      <c r="CXN11" s="185"/>
      <c r="CXO11" s="185"/>
      <c r="CXP11" s="185"/>
      <c r="CXQ11" s="185"/>
      <c r="CXR11" s="185"/>
      <c r="CXS11" s="185"/>
      <c r="CXT11" s="185"/>
      <c r="CXU11" s="185"/>
      <c r="CXV11" s="185"/>
      <c r="CXW11" s="185"/>
      <c r="CXX11" s="185"/>
      <c r="CXY11" s="185"/>
      <c r="CXZ11" s="185"/>
      <c r="CYA11" s="185"/>
      <c r="CYB11" s="185"/>
      <c r="CYC11" s="185"/>
      <c r="CYD11" s="185"/>
      <c r="CYE11" s="185"/>
      <c r="CYF11" s="185"/>
      <c r="CYG11" s="185"/>
      <c r="CYH11" s="185"/>
      <c r="CYI11" s="185"/>
      <c r="CYJ11" s="185"/>
      <c r="CYK11" s="185"/>
      <c r="CYL11" s="185"/>
      <c r="CYM11" s="185"/>
      <c r="CYN11" s="185"/>
      <c r="CYO11" s="185"/>
      <c r="CYP11" s="185"/>
      <c r="CYQ11" s="185"/>
      <c r="CYR11" s="185"/>
      <c r="CYS11" s="185"/>
      <c r="CYT11" s="185"/>
      <c r="CYU11" s="185"/>
      <c r="CYV11" s="185"/>
      <c r="CYW11" s="185"/>
      <c r="CYX11" s="185"/>
      <c r="CYY11" s="185"/>
      <c r="CYZ11" s="185"/>
      <c r="CZA11" s="185"/>
      <c r="CZB11" s="185"/>
      <c r="CZC11" s="185"/>
      <c r="CZD11" s="185"/>
      <c r="CZE11" s="185"/>
      <c r="CZF11" s="185"/>
      <c r="CZG11" s="185"/>
      <c r="CZH11" s="185"/>
      <c r="CZI11" s="185"/>
      <c r="CZJ11" s="185"/>
      <c r="CZK11" s="185"/>
      <c r="CZL11" s="185"/>
      <c r="CZM11" s="185"/>
      <c r="CZN11" s="185"/>
      <c r="CZO11" s="185"/>
      <c r="CZP11" s="185"/>
      <c r="CZQ11" s="185"/>
      <c r="CZR11" s="185"/>
      <c r="CZS11" s="185"/>
      <c r="CZT11" s="185"/>
      <c r="CZU11" s="185"/>
      <c r="CZV11" s="185"/>
      <c r="CZW11" s="185"/>
      <c r="CZX11" s="185"/>
      <c r="CZY11" s="185"/>
      <c r="CZZ11" s="185"/>
      <c r="DAA11" s="185"/>
      <c r="DAB11" s="185"/>
      <c r="DAC11" s="185"/>
      <c r="DAD11" s="185"/>
      <c r="DAE11" s="185"/>
      <c r="DAF11" s="185"/>
      <c r="DAG11" s="185"/>
      <c r="DAH11" s="185"/>
      <c r="DAI11" s="185"/>
      <c r="DAJ11" s="185"/>
      <c r="DAK11" s="185"/>
      <c r="DAL11" s="185"/>
      <c r="DAM11" s="185"/>
      <c r="DAN11" s="185"/>
      <c r="DAO11" s="185"/>
      <c r="DAP11" s="185"/>
      <c r="DAQ11" s="185"/>
      <c r="DAR11" s="185"/>
      <c r="DAS11" s="185"/>
      <c r="DAT11" s="185"/>
      <c r="DAU11" s="185"/>
      <c r="DAV11" s="185"/>
      <c r="DAW11" s="185"/>
      <c r="DAX11" s="185"/>
      <c r="DAY11" s="185"/>
      <c r="DAZ11" s="185"/>
      <c r="DBA11" s="185"/>
      <c r="DBB11" s="185"/>
      <c r="DBC11" s="185"/>
      <c r="DBD11" s="185"/>
      <c r="DBE11" s="185"/>
      <c r="DBF11" s="185"/>
      <c r="DBG11" s="185"/>
      <c r="DBH11" s="185"/>
      <c r="DBI11" s="185"/>
      <c r="DBJ11" s="185"/>
      <c r="DBK11" s="185"/>
      <c r="DBL11" s="185"/>
      <c r="DBM11" s="185"/>
      <c r="DBN11" s="185"/>
      <c r="DBO11" s="185"/>
      <c r="DBP11" s="185"/>
      <c r="DBQ11" s="185"/>
      <c r="DBR11" s="185"/>
      <c r="DBS11" s="185"/>
      <c r="DBT11" s="185"/>
      <c r="DBU11" s="185"/>
      <c r="DBV11" s="185"/>
      <c r="DBW11" s="185"/>
      <c r="DBX11" s="185"/>
      <c r="DBY11" s="185"/>
      <c r="DBZ11" s="185"/>
      <c r="DCA11" s="185"/>
      <c r="DCB11" s="185"/>
      <c r="DCC11" s="185"/>
      <c r="DCD11" s="185"/>
      <c r="DCE11" s="185"/>
      <c r="DCF11" s="185"/>
      <c r="DCG11" s="185"/>
      <c r="DCH11" s="185"/>
      <c r="DCI11" s="185"/>
      <c r="DCJ11" s="185"/>
      <c r="DCK11" s="185"/>
      <c r="DCL11" s="185"/>
      <c r="DCM11" s="185"/>
      <c r="DCN11" s="185"/>
      <c r="DCO11" s="185"/>
      <c r="DCP11" s="185"/>
      <c r="DCQ11" s="185"/>
      <c r="DCR11" s="185"/>
      <c r="DCS11" s="185"/>
      <c r="DCT11" s="185"/>
      <c r="DCU11" s="185"/>
      <c r="DCV11" s="185"/>
      <c r="DCW11" s="185"/>
      <c r="DCX11" s="185"/>
      <c r="DCY11" s="185"/>
      <c r="DCZ11" s="185"/>
      <c r="DDA11" s="185"/>
      <c r="DDB11" s="185"/>
      <c r="DDC11" s="185"/>
      <c r="DDD11" s="185"/>
      <c r="DDE11" s="185"/>
      <c r="DDF11" s="185"/>
      <c r="DDG11" s="185"/>
      <c r="DDH11" s="185"/>
      <c r="DDI11" s="185"/>
      <c r="DDJ11" s="185"/>
      <c r="DDK11" s="185"/>
      <c r="DDL11" s="185"/>
      <c r="DDM11" s="185"/>
      <c r="DDN11" s="185"/>
      <c r="DDO11" s="185"/>
      <c r="DDP11" s="185"/>
      <c r="DDQ11" s="185"/>
      <c r="DDR11" s="185"/>
      <c r="DDS11" s="185"/>
      <c r="DDT11" s="185"/>
      <c r="DDU11" s="185"/>
      <c r="DDV11" s="185"/>
      <c r="DDW11" s="185"/>
      <c r="DDX11" s="185"/>
      <c r="DDY11" s="185"/>
      <c r="DDZ11" s="185"/>
      <c r="DEA11" s="185"/>
      <c r="DEB11" s="185"/>
      <c r="DEC11" s="185"/>
      <c r="DED11" s="185"/>
      <c r="DEE11" s="185"/>
      <c r="DEF11" s="185"/>
      <c r="DEG11" s="185"/>
      <c r="DEH11" s="185"/>
      <c r="DEI11" s="185"/>
      <c r="DEJ11" s="185"/>
      <c r="DEK11" s="185"/>
      <c r="DEL11" s="185"/>
      <c r="DEM11" s="185"/>
      <c r="DEN11" s="185"/>
      <c r="DEO11" s="185"/>
      <c r="DEP11" s="185"/>
      <c r="DEQ11" s="185"/>
      <c r="DER11" s="185"/>
      <c r="DES11" s="185"/>
      <c r="DET11" s="185"/>
      <c r="DEU11" s="185"/>
      <c r="DEV11" s="185"/>
      <c r="DEW11" s="185"/>
      <c r="DEX11" s="185"/>
      <c r="DEY11" s="185"/>
      <c r="DEZ11" s="185"/>
      <c r="DFA11" s="185"/>
      <c r="DFB11" s="185"/>
      <c r="DFC11" s="185"/>
      <c r="DFD11" s="185"/>
      <c r="DFE11" s="185"/>
      <c r="DFF11" s="185"/>
      <c r="DFG11" s="185"/>
      <c r="DFH11" s="185"/>
      <c r="DFI11" s="185"/>
      <c r="DFJ11" s="185"/>
      <c r="DFK11" s="185"/>
      <c r="DFL11" s="185"/>
      <c r="DFM11" s="185"/>
      <c r="DFN11" s="185"/>
      <c r="DFO11" s="185"/>
      <c r="DFP11" s="185"/>
      <c r="DFQ11" s="185"/>
      <c r="DFR11" s="185"/>
      <c r="DFS11" s="185"/>
      <c r="DFT11" s="185"/>
      <c r="DFU11" s="185"/>
      <c r="DFV11" s="185"/>
      <c r="DFW11" s="185"/>
      <c r="DFX11" s="185"/>
      <c r="DFY11" s="185"/>
      <c r="DFZ11" s="185"/>
      <c r="DGA11" s="185"/>
      <c r="DGB11" s="185"/>
      <c r="DGC11" s="185"/>
      <c r="DGD11" s="185"/>
      <c r="DGE11" s="185"/>
      <c r="DGF11" s="185"/>
      <c r="DGG11" s="185"/>
      <c r="DGH11" s="185"/>
      <c r="DGI11" s="185"/>
      <c r="DGJ11" s="185"/>
      <c r="DGK11" s="185"/>
      <c r="DGL11" s="185"/>
      <c r="DGM11" s="185"/>
      <c r="DGN11" s="185"/>
      <c r="DGO11" s="185"/>
      <c r="DGP11" s="185"/>
      <c r="DGQ11" s="185"/>
      <c r="DGR11" s="185"/>
      <c r="DGS11" s="185"/>
      <c r="DGT11" s="185"/>
      <c r="DGU11" s="185"/>
      <c r="DGV11" s="185"/>
      <c r="DGW11" s="185"/>
      <c r="DGX11" s="185"/>
      <c r="DGY11" s="185"/>
      <c r="DGZ11" s="185"/>
      <c r="DHA11" s="185"/>
      <c r="DHB11" s="185"/>
      <c r="DHC11" s="185"/>
      <c r="DHD11" s="185"/>
      <c r="DHE11" s="185"/>
      <c r="DHF11" s="185"/>
      <c r="DHG11" s="185"/>
      <c r="DHH11" s="185"/>
      <c r="DHI11" s="185"/>
      <c r="DHJ11" s="185"/>
      <c r="DHK11" s="185"/>
      <c r="DHL11" s="185"/>
      <c r="DHM11" s="185"/>
      <c r="DHN11" s="185"/>
      <c r="DHO11" s="185"/>
      <c r="DHP11" s="185"/>
      <c r="DHQ11" s="185"/>
      <c r="DHR11" s="185"/>
      <c r="DHS11" s="185"/>
      <c r="DHT11" s="185"/>
      <c r="DHU11" s="185"/>
      <c r="DHV11" s="185"/>
      <c r="DHW11" s="185"/>
      <c r="DHX11" s="185"/>
      <c r="DHY11" s="185"/>
      <c r="DHZ11" s="185"/>
      <c r="DIA11" s="185"/>
      <c r="DIB11" s="185"/>
      <c r="DIC11" s="185"/>
      <c r="DID11" s="185"/>
      <c r="DIE11" s="185"/>
      <c r="DIF11" s="185"/>
      <c r="DIG11" s="185"/>
      <c r="DIH11" s="185"/>
      <c r="DII11" s="185"/>
      <c r="DIJ11" s="185"/>
      <c r="DIK11" s="185"/>
      <c r="DIL11" s="185"/>
      <c r="DIM11" s="185"/>
      <c r="DIN11" s="185"/>
      <c r="DIO11" s="185"/>
      <c r="DIP11" s="185"/>
      <c r="DIQ11" s="185"/>
      <c r="DIR11" s="185"/>
      <c r="DIS11" s="185"/>
      <c r="DIT11" s="185"/>
      <c r="DIU11" s="185"/>
      <c r="DIV11" s="185"/>
      <c r="DIW11" s="185"/>
      <c r="DIX11" s="185"/>
      <c r="DIY11" s="185"/>
      <c r="DIZ11" s="185"/>
      <c r="DJA11" s="185"/>
      <c r="DJB11" s="185"/>
      <c r="DJC11" s="185"/>
      <c r="DJD11" s="185"/>
      <c r="DJE11" s="185"/>
      <c r="DJF11" s="185"/>
      <c r="DJG11" s="185"/>
      <c r="DJH11" s="185"/>
      <c r="DJI11" s="185"/>
      <c r="DJJ11" s="185"/>
      <c r="DJK11" s="185"/>
      <c r="DJL11" s="185"/>
      <c r="DJM11" s="185"/>
      <c r="DJN11" s="185"/>
      <c r="DJO11" s="185"/>
      <c r="DJP11" s="185"/>
      <c r="DJQ11" s="185"/>
      <c r="DJR11" s="185"/>
      <c r="DJS11" s="185"/>
      <c r="DJT11" s="185"/>
      <c r="DJU11" s="185"/>
      <c r="DJV11" s="185"/>
      <c r="DJW11" s="185"/>
      <c r="DJX11" s="185"/>
      <c r="DJY11" s="185"/>
      <c r="DJZ11" s="185"/>
      <c r="DKA11" s="185"/>
      <c r="DKB11" s="185"/>
      <c r="DKC11" s="185"/>
      <c r="DKD11" s="185"/>
      <c r="DKE11" s="185"/>
      <c r="DKF11" s="185"/>
      <c r="DKG11" s="185"/>
      <c r="DKH11" s="185"/>
      <c r="DKI11" s="185"/>
      <c r="DKJ11" s="185"/>
      <c r="DKK11" s="185"/>
      <c r="DKL11" s="185"/>
      <c r="DKM11" s="185"/>
      <c r="DKN11" s="185"/>
      <c r="DKO11" s="185"/>
      <c r="DKP11" s="185"/>
      <c r="DKQ11" s="185"/>
      <c r="DKR11" s="185"/>
      <c r="DKS11" s="185"/>
      <c r="DKT11" s="185"/>
      <c r="DKU11" s="185"/>
      <c r="DKV11" s="185"/>
      <c r="DKW11" s="185"/>
      <c r="DKX11" s="185"/>
      <c r="DKY11" s="185"/>
      <c r="DKZ11" s="185"/>
      <c r="DLA11" s="185"/>
      <c r="DLB11" s="185"/>
      <c r="DLC11" s="185"/>
      <c r="DLD11" s="185"/>
      <c r="DLE11" s="185"/>
      <c r="DLF11" s="185"/>
      <c r="DLG11" s="185"/>
      <c r="DLH11" s="185"/>
      <c r="DLI11" s="185"/>
      <c r="DLJ11" s="185"/>
      <c r="DLK11" s="185"/>
      <c r="DLL11" s="185"/>
      <c r="DLM11" s="185"/>
      <c r="DLN11" s="185"/>
      <c r="DLO11" s="185"/>
      <c r="DLP11" s="185"/>
      <c r="DLQ11" s="185"/>
      <c r="DLR11" s="185"/>
      <c r="DLS11" s="185"/>
      <c r="DLT11" s="185"/>
      <c r="DLU11" s="185"/>
      <c r="DLV11" s="185"/>
      <c r="DLW11" s="185"/>
      <c r="DLX11" s="185"/>
      <c r="DLY11" s="185"/>
      <c r="DLZ11" s="185"/>
      <c r="DMA11" s="185"/>
      <c r="DMB11" s="185"/>
      <c r="DMC11" s="185"/>
      <c r="DMD11" s="185"/>
      <c r="DME11" s="185"/>
      <c r="DMF11" s="185"/>
      <c r="DMG11" s="185"/>
      <c r="DMH11" s="185"/>
      <c r="DMI11" s="185"/>
      <c r="DMJ11" s="185"/>
      <c r="DMK11" s="185"/>
      <c r="DML11" s="185"/>
      <c r="DMM11" s="185"/>
      <c r="DMN11" s="185"/>
      <c r="DMO11" s="185"/>
      <c r="DMP11" s="185"/>
      <c r="DMQ11" s="185"/>
      <c r="DMR11" s="185"/>
      <c r="DMS11" s="185"/>
      <c r="DMT11" s="185"/>
      <c r="DMU11" s="185"/>
      <c r="DMV11" s="185"/>
      <c r="DMW11" s="185"/>
      <c r="DMX11" s="185"/>
      <c r="DMY11" s="185"/>
      <c r="DMZ11" s="185"/>
      <c r="DNA11" s="185"/>
      <c r="DNB11" s="185"/>
      <c r="DNC11" s="185"/>
      <c r="DND11" s="185"/>
      <c r="DNE11" s="185"/>
      <c r="DNF11" s="185"/>
      <c r="DNG11" s="185"/>
      <c r="DNH11" s="185"/>
      <c r="DNI11" s="185"/>
      <c r="DNJ11" s="185"/>
      <c r="DNK11" s="185"/>
      <c r="DNL11" s="185"/>
      <c r="DNM11" s="185"/>
      <c r="DNN11" s="185"/>
      <c r="DNO11" s="185"/>
      <c r="DNP11" s="185"/>
      <c r="DNQ11" s="185"/>
      <c r="DNR11" s="185"/>
      <c r="DNS11" s="185"/>
      <c r="DNT11" s="185"/>
      <c r="DNU11" s="185"/>
      <c r="DNV11" s="185"/>
      <c r="DNW11" s="185"/>
      <c r="DNX11" s="185"/>
      <c r="DNY11" s="185"/>
      <c r="DNZ11" s="185"/>
      <c r="DOA11" s="185"/>
      <c r="DOB11" s="185"/>
      <c r="DOC11" s="185"/>
      <c r="DOD11" s="185"/>
      <c r="DOE11" s="185"/>
      <c r="DOF11" s="185"/>
      <c r="DOG11" s="185"/>
      <c r="DOH11" s="185"/>
      <c r="DOI11" s="185"/>
      <c r="DOJ11" s="185"/>
      <c r="DOK11" s="185"/>
      <c r="DOL11" s="185"/>
      <c r="DOM11" s="185"/>
      <c r="DON11" s="185"/>
      <c r="DOO11" s="185"/>
      <c r="DOP11" s="185"/>
      <c r="DOQ11" s="185"/>
      <c r="DOR11" s="185"/>
      <c r="DOS11" s="185"/>
      <c r="DOT11" s="185"/>
      <c r="DOU11" s="185"/>
      <c r="DOV11" s="185"/>
      <c r="DOW11" s="185"/>
      <c r="DOX11" s="185"/>
      <c r="DOY11" s="185"/>
      <c r="DOZ11" s="185"/>
      <c r="DPA11" s="185"/>
      <c r="DPB11" s="185"/>
      <c r="DPC11" s="185"/>
      <c r="DPD11" s="185"/>
      <c r="DPE11" s="185"/>
      <c r="DPF11" s="185"/>
      <c r="DPG11" s="185"/>
      <c r="DPH11" s="185"/>
      <c r="DPI11" s="185"/>
      <c r="DPJ11" s="185"/>
      <c r="DPK11" s="185"/>
      <c r="DPL11" s="185"/>
      <c r="DPM11" s="185"/>
      <c r="DPN11" s="185"/>
      <c r="DPO11" s="185"/>
      <c r="DPP11" s="185"/>
      <c r="DPQ11" s="185"/>
      <c r="DPR11" s="185"/>
      <c r="DPS11" s="185"/>
      <c r="DPT11" s="185"/>
      <c r="DPU11" s="185"/>
      <c r="DPV11" s="185"/>
      <c r="DPW11" s="185"/>
      <c r="DPX11" s="185"/>
      <c r="DPY11" s="185"/>
      <c r="DPZ11" s="185"/>
      <c r="DQA11" s="185"/>
      <c r="DQB11" s="185"/>
      <c r="DQC11" s="185"/>
      <c r="DQD11" s="185"/>
      <c r="DQE11" s="185"/>
      <c r="DQF11" s="185"/>
      <c r="DQG11" s="185"/>
      <c r="DQH11" s="185"/>
      <c r="DQI11" s="185"/>
      <c r="DQJ11" s="185"/>
      <c r="DQK11" s="185"/>
      <c r="DQL11" s="185"/>
      <c r="DQM11" s="185"/>
      <c r="DQN11" s="185"/>
      <c r="DQO11" s="185"/>
      <c r="DQP11" s="185"/>
      <c r="DQQ11" s="185"/>
      <c r="DQR11" s="185"/>
      <c r="DQS11" s="185"/>
      <c r="DQT11" s="185"/>
      <c r="DQU11" s="185"/>
      <c r="DQV11" s="185"/>
      <c r="DQW11" s="185"/>
      <c r="DQX11" s="185"/>
      <c r="DQY11" s="185"/>
      <c r="DQZ11" s="185"/>
      <c r="DRA11" s="185"/>
      <c r="DRB11" s="185"/>
      <c r="DRC11" s="185"/>
      <c r="DRD11" s="185"/>
      <c r="DRE11" s="185"/>
      <c r="DRF11" s="185"/>
      <c r="DRG11" s="185"/>
      <c r="DRH11" s="185"/>
      <c r="DRI11" s="185"/>
      <c r="DRJ11" s="185"/>
      <c r="DRK11" s="185"/>
      <c r="DRL11" s="185"/>
      <c r="DRM11" s="185"/>
      <c r="DRN11" s="185"/>
      <c r="DRO11" s="185"/>
      <c r="DRP11" s="185"/>
      <c r="DRQ11" s="185"/>
      <c r="DRR11" s="185"/>
      <c r="DRS11" s="185"/>
      <c r="DRT11" s="185"/>
      <c r="DRU11" s="185"/>
      <c r="DRV11" s="185"/>
      <c r="DRW11" s="185"/>
      <c r="DRX11" s="185"/>
      <c r="DRY11" s="185"/>
      <c r="DRZ11" s="185"/>
      <c r="DSA11" s="185"/>
      <c r="DSB11" s="185"/>
      <c r="DSC11" s="185"/>
      <c r="DSD11" s="185"/>
      <c r="DSE11" s="185"/>
      <c r="DSF11" s="185"/>
      <c r="DSG11" s="185"/>
      <c r="DSH11" s="185"/>
      <c r="DSI11" s="185"/>
      <c r="DSJ11" s="185"/>
      <c r="DSK11" s="185"/>
      <c r="DSL11" s="185"/>
      <c r="DSM11" s="185"/>
      <c r="DSN11" s="185"/>
      <c r="DSO11" s="185"/>
      <c r="DSP11" s="185"/>
      <c r="DSQ11" s="185"/>
      <c r="DSR11" s="185"/>
      <c r="DSS11" s="185"/>
      <c r="DST11" s="185"/>
      <c r="DSU11" s="185"/>
      <c r="DSV11" s="185"/>
      <c r="DSW11" s="185"/>
      <c r="DSX11" s="185"/>
      <c r="DSY11" s="185"/>
      <c r="DSZ11" s="185"/>
      <c r="DTA11" s="185"/>
      <c r="DTB11" s="185"/>
      <c r="DTC11" s="185"/>
      <c r="DTD11" s="185"/>
      <c r="DTE11" s="185"/>
      <c r="DTF11" s="185"/>
      <c r="DTG11" s="185"/>
      <c r="DTH11" s="185"/>
      <c r="DTI11" s="185"/>
      <c r="DTJ11" s="185"/>
      <c r="DTK11" s="185"/>
      <c r="DTL11" s="185"/>
      <c r="DTM11" s="185"/>
      <c r="DTN11" s="185"/>
      <c r="DTO11" s="185"/>
      <c r="DTP11" s="185"/>
      <c r="DTQ11" s="185"/>
      <c r="DTR11" s="185"/>
      <c r="DTS11" s="185"/>
      <c r="DTT11" s="185"/>
      <c r="DTU11" s="185"/>
      <c r="DTV11" s="185"/>
      <c r="DTW11" s="185"/>
      <c r="DTX11" s="185"/>
      <c r="DTY11" s="185"/>
      <c r="DTZ11" s="185"/>
      <c r="DUA11" s="185"/>
      <c r="DUB11" s="185"/>
      <c r="DUC11" s="185"/>
      <c r="DUD11" s="185"/>
      <c r="DUE11" s="185"/>
      <c r="DUF11" s="185"/>
      <c r="DUG11" s="185"/>
      <c r="DUH11" s="185"/>
      <c r="DUI11" s="185"/>
      <c r="DUJ11" s="185"/>
      <c r="DUK11" s="185"/>
      <c r="DUL11" s="185"/>
      <c r="DUM11" s="185"/>
      <c r="DUN11" s="185"/>
      <c r="DUO11" s="185"/>
      <c r="DUP11" s="185"/>
      <c r="DUQ11" s="185"/>
      <c r="DUR11" s="185"/>
      <c r="DUS11" s="185"/>
      <c r="DUT11" s="185"/>
      <c r="DUU11" s="185"/>
      <c r="DUV11" s="185"/>
      <c r="DUW11" s="185"/>
      <c r="DUX11" s="185"/>
      <c r="DUY11" s="185"/>
      <c r="DUZ11" s="185"/>
      <c r="DVA11" s="185"/>
      <c r="DVB11" s="185"/>
      <c r="DVC11" s="185"/>
      <c r="DVD11" s="185"/>
      <c r="DVE11" s="185"/>
      <c r="DVF11" s="185"/>
      <c r="DVG11" s="185"/>
      <c r="DVH11" s="185"/>
      <c r="DVI11" s="185"/>
      <c r="DVJ11" s="185"/>
      <c r="DVK11" s="185"/>
      <c r="DVL11" s="185"/>
      <c r="DVM11" s="185"/>
      <c r="DVN11" s="185"/>
      <c r="DVO11" s="185"/>
      <c r="DVP11" s="185"/>
      <c r="DVQ11" s="185"/>
      <c r="DVR11" s="185"/>
      <c r="DVS11" s="185"/>
      <c r="DVT11" s="185"/>
      <c r="DVU11" s="185"/>
      <c r="DVV11" s="185"/>
      <c r="DVW11" s="185"/>
      <c r="DVX11" s="185"/>
      <c r="DVY11" s="185"/>
      <c r="DVZ11" s="185"/>
      <c r="DWA11" s="185"/>
      <c r="DWB11" s="185"/>
      <c r="DWC11" s="185"/>
      <c r="DWD11" s="185"/>
      <c r="DWE11" s="185"/>
      <c r="DWF11" s="185"/>
      <c r="DWG11" s="185"/>
      <c r="DWH11" s="185"/>
      <c r="DWI11" s="185"/>
      <c r="DWJ11" s="185"/>
      <c r="DWK11" s="185"/>
      <c r="DWL11" s="185"/>
      <c r="DWM11" s="185"/>
      <c r="DWN11" s="185"/>
      <c r="DWO11" s="185"/>
      <c r="DWP11" s="185"/>
      <c r="DWQ11" s="185"/>
      <c r="DWR11" s="185"/>
      <c r="DWS11" s="185"/>
      <c r="DWT11" s="185"/>
      <c r="DWU11" s="185"/>
      <c r="DWV11" s="185"/>
      <c r="DWW11" s="185"/>
      <c r="DWX11" s="185"/>
      <c r="DWY11" s="185"/>
      <c r="DWZ11" s="185"/>
      <c r="DXA11" s="185"/>
      <c r="DXB11" s="185"/>
      <c r="DXC11" s="185"/>
      <c r="DXD11" s="185"/>
      <c r="DXE11" s="185"/>
      <c r="DXF11" s="185"/>
      <c r="DXG11" s="185"/>
      <c r="DXH11" s="185"/>
      <c r="DXI11" s="185"/>
      <c r="DXJ11" s="185"/>
      <c r="DXK11" s="185"/>
      <c r="DXL11" s="185"/>
      <c r="DXM11" s="185"/>
      <c r="DXN11" s="185"/>
      <c r="DXO11" s="185"/>
      <c r="DXP11" s="185"/>
      <c r="DXQ11" s="185"/>
      <c r="DXR11" s="185"/>
      <c r="DXS11" s="185"/>
      <c r="DXT11" s="185"/>
      <c r="DXU11" s="185"/>
      <c r="DXV11" s="185"/>
      <c r="DXW11" s="185"/>
      <c r="DXX11" s="185"/>
      <c r="DXY11" s="185"/>
      <c r="DXZ11" s="185"/>
      <c r="DYA11" s="185"/>
      <c r="DYB11" s="185"/>
      <c r="DYC11" s="185"/>
      <c r="DYD11" s="185"/>
      <c r="DYE11" s="185"/>
      <c r="DYF11" s="185"/>
      <c r="DYG11" s="185"/>
      <c r="DYH11" s="185"/>
      <c r="DYI11" s="185"/>
      <c r="DYJ11" s="185"/>
      <c r="DYK11" s="185"/>
      <c r="DYL11" s="185"/>
      <c r="DYM11" s="185"/>
      <c r="DYN11" s="185"/>
      <c r="DYO11" s="185"/>
      <c r="DYP11" s="185"/>
      <c r="DYQ11" s="185"/>
      <c r="DYR11" s="185"/>
      <c r="DYS11" s="185"/>
      <c r="DYT11" s="185"/>
      <c r="DYU11" s="185"/>
      <c r="DYV11" s="185"/>
      <c r="DYW11" s="185"/>
      <c r="DYX11" s="185"/>
      <c r="DYY11" s="185"/>
      <c r="DYZ11" s="185"/>
      <c r="DZA11" s="185"/>
      <c r="DZB11" s="185"/>
      <c r="DZC11" s="185"/>
      <c r="DZD11" s="185"/>
      <c r="DZE11" s="185"/>
      <c r="DZF11" s="185"/>
      <c r="DZG11" s="185"/>
      <c r="DZH11" s="185"/>
      <c r="DZI11" s="185"/>
      <c r="DZJ11" s="185"/>
      <c r="DZK11" s="185"/>
      <c r="DZL11" s="185"/>
      <c r="DZM11" s="185"/>
      <c r="DZN11" s="185"/>
      <c r="DZO11" s="185"/>
      <c r="DZP11" s="185"/>
      <c r="DZQ11" s="185"/>
      <c r="DZR11" s="185"/>
      <c r="DZS11" s="185"/>
      <c r="DZT11" s="185"/>
      <c r="DZU11" s="185"/>
      <c r="DZV11" s="185"/>
      <c r="DZW11" s="185"/>
      <c r="DZX11" s="185"/>
      <c r="DZY11" s="185"/>
      <c r="DZZ11" s="185"/>
      <c r="EAA11" s="185"/>
      <c r="EAB11" s="185"/>
      <c r="EAC11" s="185"/>
      <c r="EAD11" s="185"/>
      <c r="EAE11" s="185"/>
      <c r="EAF11" s="185"/>
      <c r="EAG11" s="185"/>
      <c r="EAH11" s="185"/>
      <c r="EAI11" s="185"/>
      <c r="EAJ11" s="185"/>
      <c r="EAK11" s="185"/>
      <c r="EAL11" s="185"/>
      <c r="EAM11" s="185"/>
      <c r="EAN11" s="185"/>
      <c r="EAO11" s="185"/>
      <c r="EAP11" s="185"/>
      <c r="EAQ11" s="185"/>
      <c r="EAR11" s="185"/>
      <c r="EAS11" s="185"/>
      <c r="EAT11" s="185"/>
      <c r="EAU11" s="185"/>
      <c r="EAV11" s="185"/>
      <c r="EAW11" s="185"/>
      <c r="EAX11" s="185"/>
      <c r="EAY11" s="185"/>
      <c r="EAZ11" s="185"/>
      <c r="EBA11" s="185"/>
      <c r="EBB11" s="185"/>
      <c r="EBC11" s="185"/>
      <c r="EBD11" s="185"/>
      <c r="EBE11" s="185"/>
      <c r="EBF11" s="185"/>
      <c r="EBG11" s="185"/>
      <c r="EBH11" s="185"/>
      <c r="EBI11" s="185"/>
      <c r="EBJ11" s="185"/>
      <c r="EBK11" s="185"/>
      <c r="EBL11" s="185"/>
      <c r="EBM11" s="185"/>
      <c r="EBN11" s="185"/>
      <c r="EBO11" s="185"/>
      <c r="EBP11" s="185"/>
      <c r="EBQ11" s="185"/>
      <c r="EBR11" s="185"/>
      <c r="EBS11" s="185"/>
      <c r="EBT11" s="185"/>
      <c r="EBU11" s="185"/>
      <c r="EBV11" s="185"/>
      <c r="EBW11" s="185"/>
      <c r="EBX11" s="185"/>
      <c r="EBY11" s="185"/>
      <c r="EBZ11" s="185"/>
      <c r="ECA11" s="185"/>
      <c r="ECB11" s="185"/>
      <c r="ECC11" s="185"/>
      <c r="ECD11" s="185"/>
      <c r="ECE11" s="185"/>
      <c r="ECF11" s="185"/>
      <c r="ECG11" s="185"/>
      <c r="ECH11" s="185"/>
      <c r="ECI11" s="185"/>
      <c r="ECJ11" s="185"/>
      <c r="ECK11" s="185"/>
      <c r="ECL11" s="185"/>
      <c r="ECM11" s="185"/>
      <c r="ECN11" s="185"/>
      <c r="ECO11" s="185"/>
      <c r="ECP11" s="185"/>
      <c r="ECQ11" s="185"/>
      <c r="ECR11" s="185"/>
      <c r="ECS11" s="185"/>
      <c r="ECT11" s="185"/>
      <c r="ECU11" s="185"/>
      <c r="ECV11" s="185"/>
      <c r="ECW11" s="185"/>
      <c r="ECX11" s="185"/>
      <c r="ECY11" s="185"/>
      <c r="ECZ11" s="185"/>
      <c r="EDA11" s="185"/>
      <c r="EDB11" s="185"/>
      <c r="EDC11" s="185"/>
      <c r="EDD11" s="185"/>
      <c r="EDE11" s="185"/>
      <c r="EDF11" s="185"/>
      <c r="EDG11" s="185"/>
      <c r="EDH11" s="185"/>
      <c r="EDI11" s="185"/>
      <c r="EDJ11" s="185"/>
      <c r="EDK11" s="185"/>
      <c r="EDL11" s="185"/>
      <c r="EDM11" s="185"/>
      <c r="EDN11" s="185"/>
      <c r="EDO11" s="185"/>
      <c r="EDP11" s="185"/>
      <c r="EDQ11" s="185"/>
      <c r="EDR11" s="185"/>
      <c r="EDS11" s="185"/>
      <c r="EDT11" s="185"/>
      <c r="EDU11" s="185"/>
      <c r="EDV11" s="185"/>
      <c r="EDW11" s="185"/>
      <c r="EDX11" s="185"/>
      <c r="EDY11" s="185"/>
      <c r="EDZ11" s="185"/>
      <c r="EEA11" s="185"/>
      <c r="EEB11" s="185"/>
      <c r="EEC11" s="185"/>
      <c r="EED11" s="185"/>
      <c r="EEE11" s="185"/>
      <c r="EEF11" s="185"/>
      <c r="EEG11" s="185"/>
      <c r="EEH11" s="185"/>
      <c r="EEI11" s="185"/>
      <c r="EEJ11" s="185"/>
      <c r="EEK11" s="185"/>
      <c r="EEL11" s="185"/>
      <c r="EEM11" s="185"/>
      <c r="EEN11" s="185"/>
      <c r="EEO11" s="185"/>
      <c r="EEP11" s="185"/>
      <c r="EEQ11" s="185"/>
      <c r="EER11" s="185"/>
      <c r="EES11" s="185"/>
      <c r="EET11" s="185"/>
      <c r="EEU11" s="185"/>
      <c r="EEV11" s="185"/>
      <c r="EEW11" s="185"/>
      <c r="EEX11" s="185"/>
      <c r="EEY11" s="185"/>
      <c r="EEZ11" s="185"/>
      <c r="EFA11" s="185"/>
      <c r="EFB11" s="185"/>
      <c r="EFC11" s="185"/>
      <c r="EFD11" s="185"/>
      <c r="EFE11" s="185"/>
      <c r="EFF11" s="185"/>
      <c r="EFG11" s="185"/>
      <c r="EFH11" s="185"/>
      <c r="EFI11" s="185"/>
      <c r="EFJ11" s="185"/>
      <c r="EFK11" s="185"/>
      <c r="EFL11" s="185"/>
      <c r="EFM11" s="185"/>
      <c r="EFN11" s="185"/>
      <c r="EFO11" s="185"/>
      <c r="EFP11" s="185"/>
      <c r="EFQ11" s="185"/>
      <c r="EFR11" s="185"/>
      <c r="EFS11" s="185"/>
      <c r="EFT11" s="185"/>
      <c r="EFU11" s="185"/>
      <c r="EFV11" s="185"/>
      <c r="EFW11" s="185"/>
      <c r="EFX11" s="185"/>
      <c r="EFY11" s="185"/>
      <c r="EFZ11" s="185"/>
      <c r="EGA11" s="185"/>
      <c r="EGB11" s="185"/>
      <c r="EGC11" s="185"/>
      <c r="EGD11" s="185"/>
      <c r="EGE11" s="185"/>
      <c r="EGF11" s="185"/>
      <c r="EGG11" s="185"/>
      <c r="EGH11" s="185"/>
      <c r="EGI11" s="185"/>
      <c r="EGJ11" s="185"/>
      <c r="EGK11" s="185"/>
      <c r="EGL11" s="185"/>
      <c r="EGM11" s="185"/>
      <c r="EGN11" s="185"/>
      <c r="EGO11" s="185"/>
      <c r="EGP11" s="185"/>
      <c r="EGQ11" s="185"/>
      <c r="EGR11" s="185"/>
      <c r="EGS11" s="185"/>
      <c r="EGT11" s="185"/>
      <c r="EGU11" s="185"/>
      <c r="EGV11" s="185"/>
      <c r="EGW11" s="185"/>
      <c r="EGX11" s="185"/>
      <c r="EGY11" s="185"/>
      <c r="EGZ11" s="185"/>
      <c r="EHA11" s="185"/>
      <c r="EHB11" s="185"/>
      <c r="EHC11" s="185"/>
      <c r="EHD11" s="185"/>
      <c r="EHE11" s="185"/>
      <c r="EHF11" s="185"/>
      <c r="EHG11" s="185"/>
      <c r="EHH11" s="185"/>
      <c r="EHI11" s="185"/>
      <c r="EHJ11" s="185"/>
      <c r="EHK11" s="185"/>
      <c r="EHL11" s="185"/>
      <c r="EHM11" s="185"/>
      <c r="EHN11" s="185"/>
      <c r="EHO11" s="185"/>
      <c r="EHP11" s="185"/>
      <c r="EHQ11" s="185"/>
      <c r="EHR11" s="185"/>
      <c r="EHS11" s="185"/>
      <c r="EHT11" s="185"/>
      <c r="EHU11" s="185"/>
      <c r="EHV11" s="185"/>
      <c r="EHW11" s="185"/>
      <c r="EHX11" s="185"/>
      <c r="EHY11" s="185"/>
      <c r="EHZ11" s="185"/>
      <c r="EIA11" s="185"/>
      <c r="EIB11" s="185"/>
      <c r="EIC11" s="185"/>
      <c r="EID11" s="185"/>
      <c r="EIE11" s="185"/>
      <c r="EIF11" s="185"/>
      <c r="EIG11" s="185"/>
      <c r="EIH11" s="185"/>
      <c r="EII11" s="185"/>
      <c r="EIJ11" s="185"/>
      <c r="EIK11" s="185"/>
      <c r="EIL11" s="185"/>
      <c r="EIM11" s="185"/>
      <c r="EIN11" s="185"/>
      <c r="EIO11" s="185"/>
      <c r="EIP11" s="185"/>
      <c r="EIQ11" s="185"/>
      <c r="EIR11" s="185"/>
      <c r="EIS11" s="185"/>
      <c r="EIT11" s="185"/>
      <c r="EIU11" s="185"/>
      <c r="EIV11" s="185"/>
      <c r="EIW11" s="185"/>
      <c r="EIX11" s="185"/>
      <c r="EIY11" s="185"/>
      <c r="EIZ11" s="185"/>
      <c r="EJA11" s="185"/>
      <c r="EJB11" s="185"/>
      <c r="EJC11" s="185"/>
      <c r="EJD11" s="185"/>
      <c r="EJE11" s="185"/>
      <c r="EJF11" s="185"/>
      <c r="EJG11" s="185"/>
      <c r="EJH11" s="185"/>
      <c r="EJI11" s="185"/>
      <c r="EJJ11" s="185"/>
      <c r="EJK11" s="185"/>
      <c r="EJL11" s="185"/>
      <c r="EJM11" s="185"/>
      <c r="EJN11" s="185"/>
      <c r="EJO11" s="185"/>
      <c r="EJP11" s="185"/>
      <c r="EJQ11" s="185"/>
      <c r="EJR11" s="185"/>
      <c r="EJS11" s="185"/>
      <c r="EJT11" s="185"/>
      <c r="EJU11" s="185"/>
      <c r="EJV11" s="185"/>
      <c r="EJW11" s="185"/>
      <c r="EJX11" s="185"/>
      <c r="EJY11" s="185"/>
      <c r="EJZ11" s="185"/>
      <c r="EKA11" s="185"/>
      <c r="EKB11" s="185"/>
      <c r="EKC11" s="185"/>
      <c r="EKD11" s="185"/>
      <c r="EKE11" s="185"/>
      <c r="EKF11" s="185"/>
      <c r="EKG11" s="185"/>
      <c r="EKH11" s="185"/>
      <c r="EKI11" s="185"/>
      <c r="EKJ11" s="185"/>
      <c r="EKK11" s="185"/>
      <c r="EKL11" s="185"/>
      <c r="EKM11" s="185"/>
      <c r="EKN11" s="185"/>
      <c r="EKO11" s="185"/>
      <c r="EKP11" s="185"/>
      <c r="EKQ11" s="185"/>
      <c r="EKR11" s="185"/>
      <c r="EKS11" s="185"/>
      <c r="EKT11" s="185"/>
      <c r="EKU11" s="185"/>
      <c r="EKV11" s="185"/>
      <c r="EKW11" s="185"/>
      <c r="EKX11" s="185"/>
      <c r="EKY11" s="185"/>
      <c r="EKZ11" s="185"/>
      <c r="ELA11" s="185"/>
      <c r="ELB11" s="185"/>
      <c r="ELC11" s="185"/>
      <c r="ELD11" s="185"/>
      <c r="ELE11" s="185"/>
      <c r="ELF11" s="185"/>
      <c r="ELG11" s="185"/>
      <c r="ELH11" s="185"/>
      <c r="ELI11" s="185"/>
      <c r="ELJ11" s="185"/>
      <c r="ELK11" s="185"/>
      <c r="ELL11" s="185"/>
      <c r="ELM11" s="185"/>
      <c r="ELN11" s="185"/>
      <c r="ELO11" s="185"/>
      <c r="ELP11" s="185"/>
      <c r="ELQ11" s="185"/>
      <c r="ELR11" s="185"/>
      <c r="ELS11" s="185"/>
      <c r="ELT11" s="185"/>
      <c r="ELU11" s="185"/>
      <c r="ELV11" s="185"/>
      <c r="ELW11" s="185"/>
      <c r="ELX11" s="185"/>
      <c r="ELY11" s="185"/>
      <c r="ELZ11" s="185"/>
      <c r="EMA11" s="185"/>
      <c r="EMB11" s="185"/>
      <c r="EMC11" s="185"/>
      <c r="EMD11" s="185"/>
      <c r="EME11" s="185"/>
      <c r="EMF11" s="185"/>
      <c r="EMG11" s="185"/>
      <c r="EMH11" s="185"/>
      <c r="EMI11" s="185"/>
      <c r="EMJ11" s="185"/>
      <c r="EMK11" s="185"/>
      <c r="EML11" s="185"/>
      <c r="EMM11" s="185"/>
      <c r="EMN11" s="185"/>
      <c r="EMO11" s="185"/>
      <c r="EMP11" s="185"/>
      <c r="EMQ11" s="185"/>
      <c r="EMR11" s="185"/>
      <c r="EMS11" s="185"/>
      <c r="EMT11" s="185"/>
      <c r="EMU11" s="185"/>
      <c r="EMV11" s="185"/>
      <c r="EMW11" s="185"/>
      <c r="EMX11" s="185"/>
      <c r="EMY11" s="185"/>
      <c r="EMZ11" s="185"/>
      <c r="ENA11" s="185"/>
      <c r="ENB11" s="185"/>
      <c r="ENC11" s="185"/>
      <c r="END11" s="185"/>
      <c r="ENE11" s="185"/>
      <c r="ENF11" s="185"/>
      <c r="ENG11" s="185"/>
      <c r="ENH11" s="185"/>
      <c r="ENI11" s="185"/>
      <c r="ENJ11" s="185"/>
      <c r="ENK11" s="185"/>
      <c r="ENL11" s="185"/>
      <c r="ENM11" s="185"/>
      <c r="ENN11" s="185"/>
      <c r="ENO11" s="185"/>
      <c r="ENP11" s="185"/>
      <c r="ENQ11" s="185"/>
      <c r="ENR11" s="185"/>
      <c r="ENS11" s="185"/>
      <c r="ENT11" s="185"/>
      <c r="ENU11" s="185"/>
      <c r="ENV11" s="185"/>
      <c r="ENW11" s="185"/>
      <c r="ENX11" s="185"/>
      <c r="ENY11" s="185"/>
      <c r="ENZ11" s="185"/>
      <c r="EOA11" s="185"/>
      <c r="EOB11" s="185"/>
      <c r="EOC11" s="185"/>
      <c r="EOD11" s="185"/>
      <c r="EOE11" s="185"/>
      <c r="EOF11" s="185"/>
      <c r="EOG11" s="185"/>
      <c r="EOH11" s="185"/>
      <c r="EOI11" s="185"/>
      <c r="EOJ11" s="185"/>
      <c r="EOK11" s="185"/>
      <c r="EOL11" s="185"/>
      <c r="EOM11" s="185"/>
      <c r="EON11" s="185"/>
      <c r="EOO11" s="185"/>
      <c r="EOP11" s="185"/>
      <c r="EOQ11" s="185"/>
      <c r="EOR11" s="185"/>
      <c r="EOS11" s="185"/>
      <c r="EOT11" s="185"/>
      <c r="EOU11" s="185"/>
      <c r="EOV11" s="185"/>
      <c r="EOW11" s="185"/>
      <c r="EOX11" s="185"/>
      <c r="EOY11" s="185"/>
      <c r="EOZ11" s="185"/>
      <c r="EPA11" s="185"/>
      <c r="EPB11" s="185"/>
      <c r="EPC11" s="185"/>
      <c r="EPD11" s="185"/>
      <c r="EPE11" s="185"/>
      <c r="EPF11" s="185"/>
      <c r="EPG11" s="185"/>
      <c r="EPH11" s="185"/>
      <c r="EPI11" s="185"/>
      <c r="EPJ11" s="185"/>
      <c r="EPK11" s="185"/>
      <c r="EPL11" s="185"/>
      <c r="EPM11" s="185"/>
      <c r="EPN11" s="185"/>
      <c r="EPO11" s="185"/>
      <c r="EPP11" s="185"/>
      <c r="EPQ11" s="185"/>
      <c r="EPR11" s="185"/>
      <c r="EPS11" s="185"/>
      <c r="EPT11" s="185"/>
      <c r="EPU11" s="185"/>
      <c r="EPV11" s="185"/>
      <c r="EPW11" s="185"/>
      <c r="EPX11" s="185"/>
      <c r="EPY11" s="185"/>
      <c r="EPZ11" s="185"/>
      <c r="EQA11" s="185"/>
      <c r="EQB11" s="185"/>
      <c r="EQC11" s="185"/>
      <c r="EQD11" s="185"/>
      <c r="EQE11" s="185"/>
      <c r="EQF11" s="185"/>
      <c r="EQG11" s="185"/>
      <c r="EQH11" s="185"/>
      <c r="EQI11" s="185"/>
      <c r="EQJ11" s="185"/>
      <c r="EQK11" s="185"/>
      <c r="EQL11" s="185"/>
      <c r="EQM11" s="185"/>
      <c r="EQN11" s="185"/>
      <c r="EQO11" s="185"/>
      <c r="EQP11" s="185"/>
      <c r="EQQ11" s="185"/>
      <c r="EQR11" s="185"/>
      <c r="EQS11" s="185"/>
      <c r="EQT11" s="185"/>
      <c r="EQU11" s="185"/>
      <c r="EQV11" s="185"/>
      <c r="EQW11" s="185"/>
      <c r="EQX11" s="185"/>
      <c r="EQY11" s="185"/>
      <c r="EQZ11" s="185"/>
      <c r="ERA11" s="185"/>
      <c r="ERB11" s="185"/>
      <c r="ERC11" s="185"/>
      <c r="ERD11" s="185"/>
      <c r="ERE11" s="185"/>
      <c r="ERF11" s="185"/>
      <c r="ERG11" s="185"/>
      <c r="ERH11" s="185"/>
      <c r="ERI11" s="185"/>
      <c r="ERJ11" s="185"/>
      <c r="ERK11" s="185"/>
      <c r="ERL11" s="185"/>
      <c r="ERM11" s="185"/>
      <c r="ERN11" s="185"/>
      <c r="ERO11" s="185"/>
      <c r="ERP11" s="185"/>
      <c r="ERQ11" s="185"/>
      <c r="ERR11" s="185"/>
      <c r="ERS11" s="185"/>
      <c r="ERT11" s="185"/>
      <c r="ERU11" s="185"/>
      <c r="ERV11" s="185"/>
      <c r="ERW11" s="185"/>
      <c r="ERX11" s="185"/>
      <c r="ERY11" s="185"/>
      <c r="ERZ11" s="185"/>
      <c r="ESA11" s="185"/>
      <c r="ESB11" s="185"/>
      <c r="ESC11" s="185"/>
      <c r="ESD11" s="185"/>
      <c r="ESE11" s="185"/>
      <c r="ESF11" s="185"/>
      <c r="ESG11" s="185"/>
      <c r="ESH11" s="185"/>
      <c r="ESI11" s="185"/>
      <c r="ESJ11" s="185"/>
      <c r="ESK11" s="185"/>
      <c r="ESL11" s="185"/>
      <c r="ESM11" s="185"/>
      <c r="ESN11" s="185"/>
      <c r="ESO11" s="185"/>
      <c r="ESP11" s="185"/>
      <c r="ESQ11" s="185"/>
      <c r="ESR11" s="185"/>
      <c r="ESS11" s="185"/>
      <c r="EST11" s="185"/>
      <c r="ESU11" s="185"/>
      <c r="ESV11" s="185"/>
      <c r="ESW11" s="185"/>
      <c r="ESX11" s="185"/>
      <c r="ESY11" s="185"/>
      <c r="ESZ11" s="185"/>
      <c r="ETA11" s="185"/>
      <c r="ETB11" s="185"/>
      <c r="ETC11" s="185"/>
      <c r="ETD11" s="185"/>
      <c r="ETE11" s="185"/>
      <c r="ETF11" s="185"/>
      <c r="ETG11" s="185"/>
      <c r="ETH11" s="185"/>
      <c r="ETI11" s="185"/>
      <c r="ETJ11" s="185"/>
      <c r="ETK11" s="185"/>
      <c r="ETL11" s="185"/>
      <c r="ETM11" s="185"/>
      <c r="ETN11" s="185"/>
      <c r="ETO11" s="185"/>
      <c r="ETP11" s="185"/>
      <c r="ETQ11" s="185"/>
      <c r="ETR11" s="185"/>
      <c r="ETS11" s="185"/>
      <c r="ETT11" s="185"/>
      <c r="ETU11" s="185"/>
      <c r="ETV11" s="185"/>
      <c r="ETW11" s="185"/>
      <c r="ETX11" s="185"/>
      <c r="ETY11" s="185"/>
      <c r="ETZ11" s="185"/>
      <c r="EUA11" s="185"/>
      <c r="EUB11" s="185"/>
      <c r="EUC11" s="185"/>
      <c r="EUD11" s="185"/>
      <c r="EUE11" s="185"/>
      <c r="EUF11" s="185"/>
      <c r="EUG11" s="185"/>
      <c r="EUH11" s="185"/>
      <c r="EUI11" s="185"/>
      <c r="EUJ11" s="185"/>
      <c r="EUK11" s="185"/>
      <c r="EUL11" s="185"/>
      <c r="EUM11" s="185"/>
      <c r="EUN11" s="185"/>
      <c r="EUO11" s="185"/>
      <c r="EUP11" s="185"/>
      <c r="EUQ11" s="185"/>
      <c r="EUR11" s="185"/>
      <c r="EUS11" s="185"/>
      <c r="EUT11" s="185"/>
      <c r="EUU11" s="185"/>
      <c r="EUV11" s="185"/>
      <c r="EUW11" s="185"/>
      <c r="EUX11" s="185"/>
      <c r="EUY11" s="185"/>
      <c r="EUZ11" s="185"/>
      <c r="EVA11" s="185"/>
      <c r="EVB11" s="185"/>
      <c r="EVC11" s="185"/>
      <c r="EVD11" s="185"/>
      <c r="EVE11" s="185"/>
      <c r="EVF11" s="185"/>
      <c r="EVG11" s="185"/>
      <c r="EVH11" s="185"/>
      <c r="EVI11" s="185"/>
      <c r="EVJ11" s="185"/>
      <c r="EVK11" s="185"/>
      <c r="EVL11" s="185"/>
      <c r="EVM11" s="185"/>
      <c r="EVN11" s="185"/>
      <c r="EVO11" s="185"/>
      <c r="EVP11" s="185"/>
      <c r="EVQ11" s="185"/>
      <c r="EVR11" s="185"/>
      <c r="EVS11" s="185"/>
      <c r="EVT11" s="185"/>
      <c r="EVU11" s="185"/>
      <c r="EVV11" s="185"/>
      <c r="EVW11" s="185"/>
      <c r="EVX11" s="185"/>
      <c r="EVY11" s="185"/>
      <c r="EVZ11" s="185"/>
      <c r="EWA11" s="185"/>
      <c r="EWB11" s="185"/>
      <c r="EWC11" s="185"/>
      <c r="EWD11" s="185"/>
      <c r="EWE11" s="185"/>
      <c r="EWF11" s="185"/>
      <c r="EWG11" s="185"/>
      <c r="EWH11" s="185"/>
      <c r="EWI11" s="185"/>
      <c r="EWJ11" s="185"/>
      <c r="EWK11" s="185"/>
      <c r="EWL11" s="185"/>
      <c r="EWM11" s="185"/>
      <c r="EWN11" s="185"/>
      <c r="EWO11" s="185"/>
      <c r="EWP11" s="185"/>
      <c r="EWQ11" s="185"/>
      <c r="EWR11" s="185"/>
      <c r="EWS11" s="185"/>
      <c r="EWT11" s="185"/>
      <c r="EWU11" s="185"/>
      <c r="EWV11" s="185"/>
      <c r="EWW11" s="185"/>
      <c r="EWX11" s="185"/>
      <c r="EWY11" s="185"/>
      <c r="EWZ11" s="185"/>
      <c r="EXA11" s="185"/>
      <c r="EXB11" s="185"/>
      <c r="EXC11" s="185"/>
      <c r="EXD11" s="185"/>
      <c r="EXE11" s="185"/>
      <c r="EXF11" s="185"/>
      <c r="EXG11" s="185"/>
      <c r="EXH11" s="185"/>
      <c r="EXI11" s="185"/>
      <c r="EXJ11" s="185"/>
      <c r="EXK11" s="185"/>
      <c r="EXL11" s="185"/>
      <c r="EXM11" s="185"/>
      <c r="EXN11" s="185"/>
      <c r="EXO11" s="185"/>
      <c r="EXP11" s="185"/>
      <c r="EXQ11" s="185"/>
      <c r="EXR11" s="185"/>
      <c r="EXS11" s="185"/>
      <c r="EXT11" s="185"/>
      <c r="EXU11" s="185"/>
      <c r="EXV11" s="185"/>
      <c r="EXW11" s="185"/>
      <c r="EXX11" s="185"/>
      <c r="EXY11" s="185"/>
      <c r="EXZ11" s="185"/>
      <c r="EYA11" s="185"/>
      <c r="EYB11" s="185"/>
      <c r="EYC11" s="185"/>
      <c r="EYD11" s="185"/>
      <c r="EYE11" s="185"/>
      <c r="EYF11" s="185"/>
      <c r="EYG11" s="185"/>
      <c r="EYH11" s="185"/>
      <c r="EYI11" s="185"/>
      <c r="EYJ11" s="185"/>
      <c r="EYK11" s="185"/>
      <c r="EYL11" s="185"/>
      <c r="EYM11" s="185"/>
      <c r="EYN11" s="185"/>
      <c r="EYO11" s="185"/>
      <c r="EYP11" s="185"/>
      <c r="EYQ11" s="185"/>
      <c r="EYR11" s="185"/>
      <c r="EYS11" s="185"/>
      <c r="EYT11" s="185"/>
      <c r="EYU11" s="185"/>
      <c r="EYV11" s="185"/>
      <c r="EYW11" s="185"/>
      <c r="EYX11" s="185"/>
      <c r="EYY11" s="185"/>
      <c r="EYZ11" s="185"/>
      <c r="EZA11" s="185"/>
      <c r="EZB11" s="185"/>
      <c r="EZC11" s="185"/>
      <c r="EZD11" s="185"/>
      <c r="EZE11" s="185"/>
      <c r="EZF11" s="185"/>
      <c r="EZG11" s="185"/>
      <c r="EZH11" s="185"/>
      <c r="EZI11" s="185"/>
      <c r="EZJ11" s="185"/>
      <c r="EZK11" s="185"/>
      <c r="EZL11" s="185"/>
      <c r="EZM11" s="185"/>
      <c r="EZN11" s="185"/>
      <c r="EZO11" s="185"/>
      <c r="EZP11" s="185"/>
      <c r="EZQ11" s="185"/>
      <c r="EZR11" s="185"/>
      <c r="EZS11" s="185"/>
      <c r="EZT11" s="185"/>
      <c r="EZU11" s="185"/>
      <c r="EZV11" s="185"/>
      <c r="EZW11" s="185"/>
      <c r="EZX11" s="185"/>
      <c r="EZY11" s="185"/>
      <c r="EZZ11" s="185"/>
      <c r="FAA11" s="185"/>
      <c r="FAB11" s="185"/>
      <c r="FAC11" s="185"/>
      <c r="FAD11" s="185"/>
      <c r="FAE11" s="185"/>
      <c r="FAF11" s="185"/>
      <c r="FAG11" s="185"/>
      <c r="FAH11" s="185"/>
      <c r="FAI11" s="185"/>
      <c r="FAJ11" s="185"/>
      <c r="FAK11" s="185"/>
      <c r="FAL11" s="185"/>
      <c r="FAM11" s="185"/>
      <c r="FAN11" s="185"/>
      <c r="FAO11" s="185"/>
      <c r="FAP11" s="185"/>
      <c r="FAQ11" s="185"/>
      <c r="FAR11" s="185"/>
      <c r="FAS11" s="185"/>
      <c r="FAT11" s="185"/>
      <c r="FAU11" s="185"/>
      <c r="FAV11" s="185"/>
      <c r="FAW11" s="185"/>
      <c r="FAX11" s="185"/>
      <c r="FAY11" s="185"/>
      <c r="FAZ11" s="185"/>
      <c r="FBA11" s="185"/>
      <c r="FBB11" s="185"/>
      <c r="FBC11" s="185"/>
      <c r="FBD11" s="185"/>
      <c r="FBE11" s="185"/>
      <c r="FBF11" s="185"/>
      <c r="FBG11" s="185"/>
      <c r="FBH11" s="185"/>
      <c r="FBI11" s="185"/>
      <c r="FBJ11" s="185"/>
      <c r="FBK11" s="185"/>
      <c r="FBL11" s="185"/>
      <c r="FBM11" s="185"/>
      <c r="FBN11" s="185"/>
      <c r="FBO11" s="185"/>
      <c r="FBP11" s="185"/>
      <c r="FBQ11" s="185"/>
      <c r="FBR11" s="185"/>
      <c r="FBS11" s="185"/>
      <c r="FBT11" s="185"/>
      <c r="FBU11" s="185"/>
      <c r="FBV11" s="185"/>
      <c r="FBW11" s="185"/>
      <c r="FBX11" s="185"/>
      <c r="FBY11" s="185"/>
      <c r="FBZ11" s="185"/>
      <c r="FCA11" s="185"/>
      <c r="FCB11" s="185"/>
      <c r="FCC11" s="185"/>
      <c r="FCD11" s="185"/>
      <c r="FCE11" s="185"/>
      <c r="FCF11" s="185"/>
      <c r="FCG11" s="185"/>
      <c r="FCH11" s="185"/>
      <c r="FCI11" s="185"/>
      <c r="FCJ11" s="185"/>
      <c r="FCK11" s="185"/>
      <c r="FCL11" s="185"/>
      <c r="FCM11" s="185"/>
      <c r="FCN11" s="185"/>
      <c r="FCO11" s="185"/>
      <c r="FCP11" s="185"/>
      <c r="FCQ11" s="185"/>
      <c r="FCR11" s="185"/>
      <c r="FCS11" s="185"/>
      <c r="FCT11" s="185"/>
      <c r="FCU11" s="185"/>
      <c r="FCV11" s="185"/>
      <c r="FCW11" s="185"/>
      <c r="FCX11" s="185"/>
      <c r="FCY11" s="185"/>
      <c r="FCZ11" s="185"/>
      <c r="FDA11" s="185"/>
      <c r="FDB11" s="185"/>
      <c r="FDC11" s="185"/>
      <c r="FDD11" s="185"/>
      <c r="FDE11" s="185"/>
      <c r="FDF11" s="185"/>
      <c r="FDG11" s="185"/>
      <c r="FDH11" s="185"/>
      <c r="FDI11" s="185"/>
      <c r="FDJ11" s="185"/>
      <c r="FDK11" s="185"/>
      <c r="FDL11" s="185"/>
      <c r="FDM11" s="185"/>
      <c r="FDN11" s="185"/>
      <c r="FDO11" s="185"/>
      <c r="FDP11" s="185"/>
      <c r="FDQ11" s="185"/>
      <c r="FDR11" s="185"/>
      <c r="FDS11" s="185"/>
      <c r="FDT11" s="185"/>
      <c r="FDU11" s="185"/>
      <c r="FDV11" s="185"/>
      <c r="FDW11" s="185"/>
      <c r="FDX11" s="185"/>
      <c r="FDY11" s="185"/>
      <c r="FDZ11" s="185"/>
      <c r="FEA11" s="185"/>
      <c r="FEB11" s="185"/>
      <c r="FEC11" s="185"/>
      <c r="FED11" s="185"/>
      <c r="FEE11" s="185"/>
      <c r="FEF11" s="185"/>
      <c r="FEG11" s="185"/>
      <c r="FEH11" s="185"/>
      <c r="FEI11" s="185"/>
      <c r="FEJ11" s="185"/>
      <c r="FEK11" s="185"/>
      <c r="FEL11" s="185"/>
      <c r="FEM11" s="185"/>
      <c r="FEN11" s="185"/>
      <c r="FEO11" s="185"/>
      <c r="FEP11" s="185"/>
      <c r="FEQ11" s="185"/>
      <c r="FER11" s="185"/>
      <c r="FES11" s="185"/>
      <c r="FET11" s="185"/>
      <c r="FEU11" s="185"/>
      <c r="FEV11" s="185"/>
      <c r="FEW11" s="185"/>
      <c r="FEX11" s="185"/>
      <c r="FEY11" s="185"/>
      <c r="FEZ11" s="185"/>
      <c r="FFA11" s="185"/>
      <c r="FFB11" s="185"/>
      <c r="FFC11" s="185"/>
      <c r="FFD11" s="185"/>
      <c r="FFE11" s="185"/>
      <c r="FFF11" s="185"/>
      <c r="FFG11" s="185"/>
      <c r="FFH11" s="185"/>
      <c r="FFI11" s="185"/>
      <c r="FFJ11" s="185"/>
      <c r="FFK11" s="185"/>
      <c r="FFL11" s="185"/>
      <c r="FFM11" s="185"/>
      <c r="FFN11" s="185"/>
      <c r="FFO11" s="185"/>
      <c r="FFP11" s="185"/>
      <c r="FFQ11" s="185"/>
      <c r="FFR11" s="185"/>
      <c r="FFS11" s="185"/>
      <c r="FFT11" s="185"/>
      <c r="FFU11" s="185"/>
      <c r="FFV11" s="185"/>
      <c r="FFW11" s="185"/>
      <c r="FFX11" s="185"/>
      <c r="FFY11" s="185"/>
      <c r="FFZ11" s="185"/>
      <c r="FGA11" s="185"/>
      <c r="FGB11" s="185"/>
      <c r="FGC11" s="185"/>
      <c r="FGD11" s="185"/>
      <c r="FGE11" s="185"/>
      <c r="FGF11" s="185"/>
      <c r="FGG11" s="185"/>
      <c r="FGH11" s="185"/>
      <c r="FGI11" s="185"/>
      <c r="FGJ11" s="185"/>
      <c r="FGK11" s="185"/>
      <c r="FGL11" s="185"/>
      <c r="FGM11" s="185"/>
      <c r="FGN11" s="185"/>
      <c r="FGO11" s="185"/>
      <c r="FGP11" s="185"/>
      <c r="FGQ11" s="185"/>
      <c r="FGR11" s="185"/>
      <c r="FGS11" s="185"/>
      <c r="FGT11" s="185"/>
      <c r="FGU11" s="185"/>
      <c r="FGV11" s="185"/>
      <c r="FGW11" s="185"/>
      <c r="FGX11" s="185"/>
      <c r="FGY11" s="185"/>
      <c r="FGZ11" s="185"/>
      <c r="FHA11" s="185"/>
      <c r="FHB11" s="185"/>
      <c r="FHC11" s="185"/>
      <c r="FHD11" s="185"/>
      <c r="FHE11" s="185"/>
      <c r="FHF11" s="185"/>
      <c r="FHG11" s="185"/>
      <c r="FHH11" s="185"/>
      <c r="FHI11" s="185"/>
      <c r="FHJ11" s="185"/>
      <c r="FHK11" s="185"/>
      <c r="FHL11" s="185"/>
      <c r="FHM11" s="185"/>
      <c r="FHN11" s="185"/>
      <c r="FHO11" s="185"/>
      <c r="FHP11" s="185"/>
      <c r="FHQ11" s="185"/>
      <c r="FHR11" s="185"/>
      <c r="FHS11" s="185"/>
      <c r="FHT11" s="185"/>
      <c r="FHU11" s="185"/>
      <c r="FHV11" s="185"/>
      <c r="FHW11" s="185"/>
      <c r="FHX11" s="185"/>
      <c r="FHY11" s="185"/>
      <c r="FHZ11" s="185"/>
      <c r="FIA11" s="185"/>
      <c r="FIB11" s="185"/>
      <c r="FIC11" s="185"/>
      <c r="FID11" s="185"/>
      <c r="FIE11" s="185"/>
      <c r="FIF11" s="185"/>
      <c r="FIG11" s="185"/>
      <c r="FIH11" s="185"/>
      <c r="FII11" s="185"/>
      <c r="FIJ11" s="185"/>
      <c r="FIK11" s="185"/>
      <c r="FIL11" s="185"/>
      <c r="FIM11" s="185"/>
      <c r="FIN11" s="185"/>
      <c r="FIO11" s="185"/>
      <c r="FIP11" s="185"/>
      <c r="FIQ11" s="185"/>
      <c r="FIR11" s="185"/>
      <c r="FIS11" s="185"/>
      <c r="FIT11" s="185"/>
      <c r="FIU11" s="185"/>
      <c r="FIV11" s="185"/>
      <c r="FIW11" s="185"/>
      <c r="FIX11" s="185"/>
      <c r="FIY11" s="185"/>
      <c r="FIZ11" s="185"/>
      <c r="FJA11" s="185"/>
      <c r="FJB11" s="185"/>
      <c r="FJC11" s="185"/>
      <c r="FJD11" s="185"/>
      <c r="FJE11" s="185"/>
      <c r="FJF11" s="185"/>
      <c r="FJG11" s="185"/>
      <c r="FJH11" s="185"/>
      <c r="FJI11" s="185"/>
      <c r="FJJ11" s="185"/>
      <c r="FJK11" s="185"/>
      <c r="FJL11" s="185"/>
      <c r="FJM11" s="185"/>
      <c r="FJN11" s="185"/>
      <c r="FJO11" s="185"/>
      <c r="FJP11" s="185"/>
      <c r="FJQ11" s="185"/>
      <c r="FJR11" s="185"/>
      <c r="FJS11" s="185"/>
      <c r="FJT11" s="185"/>
      <c r="FJU11" s="185"/>
      <c r="FJV11" s="185"/>
      <c r="FJW11" s="185"/>
      <c r="FJX11" s="185"/>
      <c r="FJY11" s="185"/>
      <c r="FJZ11" s="185"/>
      <c r="FKA11" s="185"/>
      <c r="FKB11" s="185"/>
      <c r="FKC11" s="185"/>
      <c r="FKD11" s="185"/>
      <c r="FKE11" s="185"/>
      <c r="FKF11" s="185"/>
      <c r="FKG11" s="185"/>
      <c r="FKH11" s="185"/>
      <c r="FKI11" s="185"/>
      <c r="FKJ11" s="185"/>
      <c r="FKK11" s="185"/>
      <c r="FKL11" s="185"/>
      <c r="FKM11" s="185"/>
      <c r="FKN11" s="185"/>
      <c r="FKO11" s="185"/>
      <c r="FKP11" s="185"/>
      <c r="FKQ11" s="185"/>
      <c r="FKR11" s="185"/>
      <c r="FKS11" s="185"/>
      <c r="FKT11" s="185"/>
      <c r="FKU11" s="185"/>
      <c r="FKV11" s="185"/>
      <c r="FKW11" s="185"/>
      <c r="FKX11" s="185"/>
      <c r="FKY11" s="185"/>
      <c r="FKZ11" s="185"/>
      <c r="FLA11" s="185"/>
      <c r="FLB11" s="185"/>
      <c r="FLC11" s="185"/>
      <c r="FLD11" s="185"/>
      <c r="FLE11" s="185"/>
      <c r="FLF11" s="185"/>
      <c r="FLG11" s="185"/>
      <c r="FLH11" s="185"/>
      <c r="FLI11" s="185"/>
      <c r="FLJ11" s="185"/>
      <c r="FLK11" s="185"/>
      <c r="FLL11" s="185"/>
      <c r="FLM11" s="185"/>
      <c r="FLN11" s="185"/>
      <c r="FLO11" s="185"/>
      <c r="FLP11" s="185"/>
      <c r="FLQ11" s="185"/>
      <c r="FLR11" s="185"/>
      <c r="FLS11" s="185"/>
      <c r="FLT11" s="185"/>
      <c r="FLU11" s="185"/>
      <c r="FLV11" s="185"/>
      <c r="FLW11" s="185"/>
      <c r="FLX11" s="185"/>
      <c r="FLY11" s="185"/>
      <c r="FLZ11" s="185"/>
      <c r="FMA11" s="185"/>
      <c r="FMB11" s="185"/>
      <c r="FMC11" s="185"/>
      <c r="FMD11" s="185"/>
      <c r="FME11" s="185"/>
      <c r="FMF11" s="185"/>
      <c r="FMG11" s="185"/>
      <c r="FMH11" s="185"/>
      <c r="FMI11" s="185"/>
      <c r="FMJ11" s="185"/>
      <c r="FMK11" s="185"/>
      <c r="FML11" s="185"/>
      <c r="FMM11" s="185"/>
      <c r="FMN11" s="185"/>
      <c r="FMO11" s="185"/>
      <c r="FMP11" s="185"/>
      <c r="FMQ11" s="185"/>
      <c r="FMR11" s="185"/>
      <c r="FMS11" s="185"/>
      <c r="FMT11" s="185"/>
      <c r="FMU11" s="185"/>
      <c r="FMV11" s="185"/>
      <c r="FMW11" s="185"/>
      <c r="FMX11" s="185"/>
      <c r="FMY11" s="185"/>
      <c r="FMZ11" s="185"/>
      <c r="FNA11" s="185"/>
      <c r="FNB11" s="185"/>
      <c r="FNC11" s="185"/>
      <c r="FND11" s="185"/>
      <c r="FNE11" s="185"/>
      <c r="FNF11" s="185"/>
      <c r="FNG11" s="185"/>
      <c r="FNH11" s="185"/>
      <c r="FNI11" s="185"/>
      <c r="FNJ11" s="185"/>
      <c r="FNK11" s="185"/>
      <c r="FNL11" s="185"/>
      <c r="FNM11" s="185"/>
      <c r="FNN11" s="185"/>
      <c r="FNO11" s="185"/>
      <c r="FNP11" s="185"/>
      <c r="FNQ11" s="185"/>
      <c r="FNR11" s="185"/>
      <c r="FNS11" s="185"/>
      <c r="FNT11" s="185"/>
      <c r="FNU11" s="185"/>
      <c r="FNV11" s="185"/>
      <c r="FNW11" s="185"/>
      <c r="FNX11" s="185"/>
      <c r="FNY11" s="185"/>
      <c r="FNZ11" s="185"/>
      <c r="FOA11" s="185"/>
      <c r="FOB11" s="185"/>
      <c r="FOC11" s="185"/>
      <c r="FOD11" s="185"/>
      <c r="FOE11" s="185"/>
      <c r="FOF11" s="185"/>
      <c r="FOG11" s="185"/>
      <c r="FOH11" s="185"/>
      <c r="FOI11" s="185"/>
      <c r="FOJ11" s="185"/>
      <c r="FOK11" s="185"/>
      <c r="FOL11" s="185"/>
      <c r="FOM11" s="185"/>
      <c r="FON11" s="185"/>
      <c r="FOO11" s="185"/>
      <c r="FOP11" s="185"/>
      <c r="FOQ11" s="185"/>
      <c r="FOR11" s="185"/>
      <c r="FOS11" s="185"/>
      <c r="FOT11" s="185"/>
      <c r="FOU11" s="185"/>
      <c r="FOV11" s="185"/>
      <c r="FOW11" s="185"/>
      <c r="FOX11" s="185"/>
      <c r="FOY11" s="185"/>
      <c r="FOZ11" s="185"/>
      <c r="FPA11" s="185"/>
      <c r="FPB11" s="185"/>
      <c r="FPC11" s="185"/>
      <c r="FPD11" s="185"/>
      <c r="FPE11" s="185"/>
      <c r="FPF11" s="185"/>
      <c r="FPG11" s="185"/>
      <c r="FPH11" s="185"/>
      <c r="FPI11" s="185"/>
      <c r="FPJ11" s="185"/>
      <c r="FPK11" s="185"/>
      <c r="FPL11" s="185"/>
      <c r="FPM11" s="185"/>
      <c r="FPN11" s="185"/>
      <c r="FPO11" s="185"/>
      <c r="FPP11" s="185"/>
      <c r="FPQ11" s="185"/>
      <c r="FPR11" s="185"/>
      <c r="FPS11" s="185"/>
      <c r="FPT11" s="185"/>
      <c r="FPU11" s="185"/>
      <c r="FPV11" s="185"/>
      <c r="FPW11" s="185"/>
      <c r="FPX11" s="185"/>
      <c r="FPY11" s="185"/>
      <c r="FPZ11" s="185"/>
      <c r="FQA11" s="185"/>
      <c r="FQB11" s="185"/>
      <c r="FQC11" s="185"/>
      <c r="FQD11" s="185"/>
      <c r="FQE11" s="185"/>
      <c r="FQF11" s="185"/>
      <c r="FQG11" s="185"/>
      <c r="FQH11" s="185"/>
      <c r="FQI11" s="185"/>
      <c r="FQJ11" s="185"/>
      <c r="FQK11" s="185"/>
      <c r="FQL11" s="185"/>
      <c r="FQM11" s="185"/>
      <c r="FQN11" s="185"/>
      <c r="FQO11" s="185"/>
      <c r="FQP11" s="185"/>
      <c r="FQQ11" s="185"/>
      <c r="FQR11" s="185"/>
      <c r="FQS11" s="185"/>
      <c r="FQT11" s="185"/>
      <c r="FQU11" s="185"/>
      <c r="FQV11" s="185"/>
      <c r="FQW11" s="185"/>
      <c r="FQX11" s="185"/>
      <c r="FQY11" s="185"/>
      <c r="FQZ11" s="185"/>
      <c r="FRA11" s="185"/>
      <c r="FRB11" s="185"/>
      <c r="FRC11" s="185"/>
      <c r="FRD11" s="185"/>
      <c r="FRE11" s="185"/>
      <c r="FRF11" s="185"/>
      <c r="FRG11" s="185"/>
      <c r="FRH11" s="185"/>
      <c r="FRI11" s="185"/>
      <c r="FRJ11" s="185"/>
      <c r="FRK11" s="185"/>
      <c r="FRL11" s="185"/>
      <c r="FRM11" s="185"/>
      <c r="FRN11" s="185"/>
      <c r="FRO11" s="185"/>
      <c r="FRP11" s="185"/>
      <c r="FRQ11" s="185"/>
      <c r="FRR11" s="185"/>
      <c r="FRS11" s="185"/>
      <c r="FRT11" s="185"/>
      <c r="FRU11" s="185"/>
      <c r="FRV11" s="185"/>
      <c r="FRW11" s="185"/>
      <c r="FRX11" s="185"/>
      <c r="FRY11" s="185"/>
      <c r="FRZ11" s="185"/>
      <c r="FSA11" s="185"/>
      <c r="FSB11" s="185"/>
      <c r="FSC11" s="185"/>
      <c r="FSD11" s="185"/>
      <c r="FSE11" s="185"/>
      <c r="FSF11" s="185"/>
      <c r="FSG11" s="185"/>
      <c r="FSH11" s="185"/>
      <c r="FSI11" s="185"/>
      <c r="FSJ11" s="185"/>
      <c r="FSK11" s="185"/>
      <c r="FSL11" s="185"/>
      <c r="FSM11" s="185"/>
      <c r="FSN11" s="185"/>
      <c r="FSO11" s="185"/>
      <c r="FSP11" s="185"/>
      <c r="FSQ11" s="185"/>
      <c r="FSR11" s="185"/>
      <c r="FSS11" s="185"/>
      <c r="FST11" s="185"/>
      <c r="FSU11" s="185"/>
      <c r="FSV11" s="185"/>
      <c r="FSW11" s="185"/>
      <c r="FSX11" s="185"/>
      <c r="FSY11" s="185"/>
      <c r="FSZ11" s="185"/>
      <c r="FTA11" s="185"/>
      <c r="FTB11" s="185"/>
      <c r="FTC11" s="185"/>
      <c r="FTD11" s="185"/>
      <c r="FTE11" s="185"/>
      <c r="FTF11" s="185"/>
      <c r="FTG11" s="185"/>
      <c r="FTH11" s="185"/>
      <c r="FTI11" s="185"/>
      <c r="FTJ11" s="185"/>
      <c r="FTK11" s="185"/>
      <c r="FTL11" s="185"/>
      <c r="FTM11" s="185"/>
      <c r="FTN11" s="185"/>
      <c r="FTO11" s="185"/>
      <c r="FTP11" s="185"/>
      <c r="FTQ11" s="185"/>
      <c r="FTR11" s="185"/>
      <c r="FTS11" s="185"/>
      <c r="FTT11" s="185"/>
      <c r="FTU11" s="185"/>
      <c r="FTV11" s="185"/>
      <c r="FTW11" s="185"/>
      <c r="FTX11" s="185"/>
      <c r="FTY11" s="185"/>
      <c r="FTZ11" s="185"/>
      <c r="FUA11" s="185"/>
      <c r="FUB11" s="185"/>
      <c r="FUC11" s="185"/>
      <c r="FUD11" s="185"/>
      <c r="FUE11" s="185"/>
      <c r="FUF11" s="185"/>
      <c r="FUG11" s="185"/>
      <c r="FUH11" s="185"/>
      <c r="FUI11" s="185"/>
      <c r="FUJ11" s="185"/>
      <c r="FUK11" s="185"/>
      <c r="FUL11" s="185"/>
      <c r="FUM11" s="185"/>
      <c r="FUN11" s="185"/>
      <c r="FUO11" s="185"/>
      <c r="FUP11" s="185"/>
      <c r="FUQ11" s="185"/>
      <c r="FUR11" s="185"/>
      <c r="FUS11" s="185"/>
      <c r="FUT11" s="185"/>
      <c r="FUU11" s="185"/>
      <c r="FUV11" s="185"/>
      <c r="FUW11" s="185"/>
      <c r="FUX11" s="185"/>
      <c r="FUY11" s="185"/>
      <c r="FUZ11" s="185"/>
      <c r="FVA11" s="185"/>
      <c r="FVB11" s="185"/>
      <c r="FVC11" s="185"/>
      <c r="FVD11" s="185"/>
      <c r="FVE11" s="185"/>
      <c r="FVF11" s="185"/>
      <c r="FVG11" s="185"/>
      <c r="FVH11" s="185"/>
      <c r="FVI11" s="185"/>
      <c r="FVJ11" s="185"/>
      <c r="FVK11" s="185"/>
      <c r="FVL11" s="185"/>
      <c r="FVM11" s="185"/>
      <c r="FVN11" s="185"/>
      <c r="FVO11" s="185"/>
      <c r="FVP11" s="185"/>
      <c r="FVQ11" s="185"/>
      <c r="FVR11" s="185"/>
      <c r="FVS11" s="185"/>
      <c r="FVT11" s="185"/>
      <c r="FVU11" s="185"/>
      <c r="FVV11" s="185"/>
      <c r="FVW11" s="185"/>
      <c r="FVX11" s="185"/>
      <c r="FVY11" s="185"/>
      <c r="FVZ11" s="185"/>
      <c r="FWA11" s="185"/>
      <c r="FWB11" s="185"/>
      <c r="FWC11" s="185"/>
      <c r="FWD11" s="185"/>
      <c r="FWE11" s="185"/>
      <c r="FWF11" s="185"/>
      <c r="FWG11" s="185"/>
      <c r="FWH11" s="185"/>
      <c r="FWI11" s="185"/>
      <c r="FWJ11" s="185"/>
      <c r="FWK11" s="185"/>
      <c r="FWL11" s="185"/>
      <c r="FWM11" s="185"/>
      <c r="FWN11" s="185"/>
      <c r="FWO11" s="185"/>
      <c r="FWP11" s="185"/>
      <c r="FWQ11" s="185"/>
      <c r="FWR11" s="185"/>
      <c r="FWS11" s="185"/>
      <c r="FWT11" s="185"/>
      <c r="FWU11" s="185"/>
      <c r="FWV11" s="185"/>
      <c r="FWW11" s="185"/>
      <c r="FWX11" s="185"/>
      <c r="FWY11" s="185"/>
      <c r="FWZ11" s="185"/>
      <c r="FXA11" s="185"/>
      <c r="FXB11" s="185"/>
      <c r="FXC11" s="185"/>
      <c r="FXD11" s="185"/>
      <c r="FXE11" s="185"/>
      <c r="FXF11" s="185"/>
      <c r="FXG11" s="185"/>
      <c r="FXH11" s="185"/>
      <c r="FXI11" s="185"/>
      <c r="FXJ11" s="185"/>
      <c r="FXK11" s="185"/>
      <c r="FXL11" s="185"/>
      <c r="FXM11" s="185"/>
      <c r="FXN11" s="185"/>
      <c r="FXO11" s="185"/>
      <c r="FXP11" s="185"/>
      <c r="FXQ11" s="185"/>
      <c r="FXR11" s="185"/>
      <c r="FXS11" s="185"/>
      <c r="FXT11" s="185"/>
      <c r="FXU11" s="185"/>
      <c r="FXV11" s="185"/>
      <c r="FXW11" s="185"/>
      <c r="FXX11" s="185"/>
      <c r="FXY11" s="185"/>
      <c r="FXZ11" s="185"/>
      <c r="FYA11" s="185"/>
      <c r="FYB11" s="185"/>
      <c r="FYC11" s="185"/>
      <c r="FYD11" s="185"/>
      <c r="FYE11" s="185"/>
      <c r="FYF11" s="185"/>
      <c r="FYG11" s="185"/>
      <c r="FYH11" s="185"/>
      <c r="FYI11" s="185"/>
      <c r="FYJ11" s="185"/>
      <c r="FYK11" s="185"/>
      <c r="FYL11" s="185"/>
      <c r="FYM11" s="185"/>
      <c r="FYN11" s="185"/>
      <c r="FYO11" s="185"/>
      <c r="FYP11" s="185"/>
      <c r="FYQ11" s="185"/>
      <c r="FYR11" s="185"/>
      <c r="FYS11" s="185"/>
      <c r="FYT11" s="185"/>
      <c r="FYU11" s="185"/>
      <c r="FYV11" s="185"/>
      <c r="FYW11" s="185"/>
      <c r="FYX11" s="185"/>
      <c r="FYY11" s="185"/>
      <c r="FYZ11" s="185"/>
      <c r="FZA11" s="185"/>
      <c r="FZB11" s="185"/>
      <c r="FZC11" s="185"/>
      <c r="FZD11" s="185"/>
      <c r="FZE11" s="185"/>
      <c r="FZF11" s="185"/>
      <c r="FZG11" s="185"/>
      <c r="FZH11" s="185"/>
      <c r="FZI11" s="185"/>
      <c r="FZJ11" s="185"/>
      <c r="FZK11" s="185"/>
      <c r="FZL11" s="185"/>
      <c r="FZM11" s="185"/>
      <c r="FZN11" s="185"/>
      <c r="FZO11" s="185"/>
      <c r="FZP11" s="185"/>
      <c r="FZQ11" s="185"/>
      <c r="FZR11" s="185"/>
      <c r="FZS11" s="185"/>
      <c r="FZT11" s="185"/>
      <c r="FZU11" s="185"/>
      <c r="FZV11" s="185"/>
      <c r="FZW11" s="185"/>
      <c r="FZX11" s="185"/>
      <c r="FZY11" s="185"/>
      <c r="FZZ11" s="185"/>
      <c r="GAA11" s="185"/>
      <c r="GAB11" s="185"/>
      <c r="GAC11" s="185"/>
      <c r="GAD11" s="185"/>
      <c r="GAE11" s="185"/>
      <c r="GAF11" s="185"/>
      <c r="GAG11" s="185"/>
      <c r="GAH11" s="185"/>
      <c r="GAI11" s="185"/>
      <c r="GAJ11" s="185"/>
      <c r="GAK11" s="185"/>
      <c r="GAL11" s="185"/>
      <c r="GAM11" s="185"/>
      <c r="GAN11" s="185"/>
      <c r="GAO11" s="185"/>
      <c r="GAP11" s="185"/>
      <c r="GAQ11" s="185"/>
      <c r="GAR11" s="185"/>
      <c r="GAS11" s="185"/>
      <c r="GAT11" s="185"/>
      <c r="GAU11" s="185"/>
      <c r="GAV11" s="185"/>
      <c r="GAW11" s="185"/>
      <c r="GAX11" s="185"/>
      <c r="GAY11" s="185"/>
      <c r="GAZ11" s="185"/>
      <c r="GBA11" s="185"/>
      <c r="GBB11" s="185"/>
      <c r="GBC11" s="185"/>
      <c r="GBD11" s="185"/>
      <c r="GBE11" s="185"/>
      <c r="GBF11" s="185"/>
      <c r="GBG11" s="185"/>
      <c r="GBH11" s="185"/>
      <c r="GBI11" s="185"/>
      <c r="GBJ11" s="185"/>
      <c r="GBK11" s="185"/>
      <c r="GBL11" s="185"/>
      <c r="GBM11" s="185"/>
      <c r="GBN11" s="185"/>
      <c r="GBO11" s="185"/>
      <c r="GBP11" s="185"/>
      <c r="GBQ11" s="185"/>
      <c r="GBR11" s="185"/>
      <c r="GBS11" s="185"/>
      <c r="GBT11" s="185"/>
      <c r="GBU11" s="185"/>
      <c r="GBV11" s="185"/>
      <c r="GBW11" s="185"/>
      <c r="GBX11" s="185"/>
      <c r="GBY11" s="185"/>
      <c r="GBZ11" s="185"/>
      <c r="GCA11" s="185"/>
      <c r="GCB11" s="185"/>
      <c r="GCC11" s="185"/>
      <c r="GCD11" s="185"/>
      <c r="GCE11" s="185"/>
      <c r="GCF11" s="185"/>
      <c r="GCG11" s="185"/>
      <c r="GCH11" s="185"/>
      <c r="GCI11" s="185"/>
      <c r="GCJ11" s="185"/>
      <c r="GCK11" s="185"/>
      <c r="GCL11" s="185"/>
      <c r="GCM11" s="185"/>
      <c r="GCN11" s="185"/>
      <c r="GCO11" s="185"/>
      <c r="GCP11" s="185"/>
      <c r="GCQ11" s="185"/>
      <c r="GCR11" s="185"/>
      <c r="GCS11" s="185"/>
      <c r="GCT11" s="185"/>
      <c r="GCU11" s="185"/>
      <c r="GCV11" s="185"/>
      <c r="GCW11" s="185"/>
      <c r="GCX11" s="185"/>
      <c r="GCY11" s="185"/>
      <c r="GCZ11" s="185"/>
      <c r="GDA11" s="185"/>
      <c r="GDB11" s="185"/>
      <c r="GDC11" s="185"/>
      <c r="GDD11" s="185"/>
      <c r="GDE11" s="185"/>
      <c r="GDF11" s="185"/>
      <c r="GDG11" s="185"/>
      <c r="GDH11" s="185"/>
      <c r="GDI11" s="185"/>
      <c r="GDJ11" s="185"/>
      <c r="GDK11" s="185"/>
      <c r="GDL11" s="185"/>
      <c r="GDM11" s="185"/>
      <c r="GDN11" s="185"/>
      <c r="GDO11" s="185"/>
      <c r="GDP11" s="185"/>
      <c r="GDQ11" s="185"/>
      <c r="GDR11" s="185"/>
      <c r="GDS11" s="185"/>
      <c r="GDT11" s="185"/>
      <c r="GDU11" s="185"/>
      <c r="GDV11" s="185"/>
      <c r="GDW11" s="185"/>
      <c r="GDX11" s="185"/>
      <c r="GDY11" s="185"/>
      <c r="GDZ11" s="185"/>
      <c r="GEA11" s="185"/>
      <c r="GEB11" s="185"/>
      <c r="GEC11" s="185"/>
      <c r="GED11" s="185"/>
      <c r="GEE11" s="185"/>
      <c r="GEF11" s="185"/>
      <c r="GEG11" s="185"/>
      <c r="GEH11" s="185"/>
      <c r="GEI11" s="185"/>
      <c r="GEJ11" s="185"/>
      <c r="GEK11" s="185"/>
      <c r="GEL11" s="185"/>
      <c r="GEM11" s="185"/>
      <c r="GEN11" s="185"/>
      <c r="GEO11" s="185"/>
      <c r="GEP11" s="185"/>
      <c r="GEQ11" s="185"/>
      <c r="GER11" s="185"/>
      <c r="GES11" s="185"/>
      <c r="GET11" s="185"/>
      <c r="GEU11" s="185"/>
      <c r="GEV11" s="185"/>
      <c r="GEW11" s="185"/>
      <c r="GEX11" s="185"/>
      <c r="GEY11" s="185"/>
      <c r="GEZ11" s="185"/>
      <c r="GFA11" s="185"/>
      <c r="GFB11" s="185"/>
      <c r="GFC11" s="185"/>
      <c r="GFD11" s="185"/>
      <c r="GFE11" s="185"/>
      <c r="GFF11" s="185"/>
      <c r="GFG11" s="185"/>
      <c r="GFH11" s="185"/>
      <c r="GFI11" s="185"/>
      <c r="GFJ11" s="185"/>
      <c r="GFK11" s="185"/>
      <c r="GFL11" s="185"/>
      <c r="GFM11" s="185"/>
      <c r="GFN11" s="185"/>
      <c r="GFO11" s="185"/>
      <c r="GFP11" s="185"/>
      <c r="GFQ11" s="185"/>
      <c r="GFR11" s="185"/>
      <c r="GFS11" s="185"/>
      <c r="GFT11" s="185"/>
      <c r="GFU11" s="185"/>
      <c r="GFV11" s="185"/>
      <c r="GFW11" s="185"/>
      <c r="GFX11" s="185"/>
      <c r="GFY11" s="185"/>
      <c r="GFZ11" s="185"/>
      <c r="GGA11" s="185"/>
      <c r="GGB11" s="185"/>
      <c r="GGC11" s="185"/>
      <c r="GGD11" s="185"/>
      <c r="GGE11" s="185"/>
      <c r="GGF11" s="185"/>
      <c r="GGG11" s="185"/>
      <c r="GGH11" s="185"/>
      <c r="GGI11" s="185"/>
      <c r="GGJ11" s="185"/>
      <c r="GGK11" s="185"/>
      <c r="GGL11" s="185"/>
      <c r="GGM11" s="185"/>
      <c r="GGN11" s="185"/>
      <c r="GGO11" s="185"/>
      <c r="GGP11" s="185"/>
      <c r="GGQ11" s="185"/>
      <c r="GGR11" s="185"/>
      <c r="GGS11" s="185"/>
      <c r="GGT11" s="185"/>
      <c r="GGU11" s="185"/>
      <c r="GGV11" s="185"/>
      <c r="GGW11" s="185"/>
      <c r="GGX11" s="185"/>
      <c r="GGY11" s="185"/>
      <c r="GGZ11" s="185"/>
      <c r="GHA11" s="185"/>
      <c r="GHB11" s="185"/>
      <c r="GHC11" s="185"/>
      <c r="GHD11" s="185"/>
      <c r="GHE11" s="185"/>
      <c r="GHF11" s="185"/>
      <c r="GHG11" s="185"/>
      <c r="GHH11" s="185"/>
      <c r="GHI11" s="185"/>
      <c r="GHJ11" s="185"/>
      <c r="GHK11" s="185"/>
      <c r="GHL11" s="185"/>
      <c r="GHM11" s="185"/>
      <c r="GHN11" s="185"/>
      <c r="GHO11" s="185"/>
      <c r="GHP11" s="185"/>
      <c r="GHQ11" s="185"/>
      <c r="GHR11" s="185"/>
      <c r="GHS11" s="185"/>
      <c r="GHT11" s="185"/>
      <c r="GHU11" s="185"/>
      <c r="GHV11" s="185"/>
      <c r="GHW11" s="185"/>
      <c r="GHX11" s="185"/>
      <c r="GHY11" s="185"/>
      <c r="GHZ11" s="185"/>
      <c r="GIA11" s="185"/>
      <c r="GIB11" s="185"/>
      <c r="GIC11" s="185"/>
      <c r="GID11" s="185"/>
      <c r="GIE11" s="185"/>
      <c r="GIF11" s="185"/>
      <c r="GIG11" s="185"/>
      <c r="GIH11" s="185"/>
      <c r="GII11" s="185"/>
      <c r="GIJ11" s="185"/>
      <c r="GIK11" s="185"/>
      <c r="GIL11" s="185"/>
      <c r="GIM11" s="185"/>
      <c r="GIN11" s="185"/>
      <c r="GIO11" s="185"/>
      <c r="GIP11" s="185"/>
      <c r="GIQ11" s="185"/>
      <c r="GIR11" s="185"/>
      <c r="GIS11" s="185"/>
      <c r="GIT11" s="185"/>
      <c r="GIU11" s="185"/>
      <c r="GIV11" s="185"/>
      <c r="GIW11" s="185"/>
      <c r="GIX11" s="185"/>
      <c r="GIY11" s="185"/>
      <c r="GIZ11" s="185"/>
      <c r="GJA11" s="185"/>
      <c r="GJB11" s="185"/>
      <c r="GJC11" s="185"/>
      <c r="GJD11" s="185"/>
      <c r="GJE11" s="185"/>
      <c r="GJF11" s="185"/>
      <c r="GJG11" s="185"/>
      <c r="GJH11" s="185"/>
      <c r="GJI11" s="185"/>
      <c r="GJJ11" s="185"/>
      <c r="GJK11" s="185"/>
      <c r="GJL11" s="185"/>
      <c r="GJM11" s="185"/>
      <c r="GJN11" s="185"/>
      <c r="GJO11" s="185"/>
      <c r="GJP11" s="185"/>
      <c r="GJQ11" s="185"/>
      <c r="GJR11" s="185"/>
      <c r="GJS11" s="185"/>
      <c r="GJT11" s="185"/>
      <c r="GJU11" s="185"/>
      <c r="GJV11" s="185"/>
      <c r="GJW11" s="185"/>
      <c r="GJX11" s="185"/>
      <c r="GJY11" s="185"/>
      <c r="GJZ11" s="185"/>
      <c r="GKA11" s="185"/>
      <c r="GKB11" s="185"/>
      <c r="GKC11" s="185"/>
      <c r="GKD11" s="185"/>
      <c r="GKE11" s="185"/>
      <c r="GKF11" s="185"/>
      <c r="GKG11" s="185"/>
      <c r="GKH11" s="185"/>
      <c r="GKI11" s="185"/>
      <c r="GKJ11" s="185"/>
      <c r="GKK11" s="185"/>
      <c r="GKL11" s="185"/>
      <c r="GKM11" s="185"/>
      <c r="GKN11" s="185"/>
      <c r="GKO11" s="185"/>
      <c r="GKP11" s="185"/>
      <c r="GKQ11" s="185"/>
      <c r="GKR11" s="185"/>
      <c r="GKS11" s="185"/>
      <c r="GKT11" s="185"/>
      <c r="GKU11" s="185"/>
      <c r="GKV11" s="185"/>
      <c r="GKW11" s="185"/>
      <c r="GKX11" s="185"/>
      <c r="GKY11" s="185"/>
      <c r="GKZ11" s="185"/>
      <c r="GLA11" s="185"/>
      <c r="GLB11" s="185"/>
      <c r="GLC11" s="185"/>
      <c r="GLD11" s="185"/>
      <c r="GLE11" s="185"/>
      <c r="GLF11" s="185"/>
      <c r="GLG11" s="185"/>
      <c r="GLH11" s="185"/>
      <c r="GLI11" s="185"/>
      <c r="GLJ11" s="185"/>
      <c r="GLK11" s="185"/>
      <c r="GLL11" s="185"/>
      <c r="GLM11" s="185"/>
      <c r="GLN11" s="185"/>
      <c r="GLO11" s="185"/>
      <c r="GLP11" s="185"/>
      <c r="GLQ11" s="185"/>
      <c r="GLR11" s="185"/>
      <c r="GLS11" s="185"/>
      <c r="GLT11" s="185"/>
      <c r="GLU11" s="185"/>
      <c r="GLV11" s="185"/>
      <c r="GLW11" s="185"/>
      <c r="GLX11" s="185"/>
      <c r="GLY11" s="185"/>
      <c r="GLZ11" s="185"/>
      <c r="GMA11" s="185"/>
      <c r="GMB11" s="185"/>
      <c r="GMC11" s="185"/>
      <c r="GMD11" s="185"/>
      <c r="GME11" s="185"/>
      <c r="GMF11" s="185"/>
      <c r="GMG11" s="185"/>
      <c r="GMH11" s="185"/>
      <c r="GMI11" s="185"/>
      <c r="GMJ11" s="185"/>
      <c r="GMK11" s="185"/>
      <c r="GML11" s="185"/>
      <c r="GMM11" s="185"/>
      <c r="GMN11" s="185"/>
      <c r="GMO11" s="185"/>
      <c r="GMP11" s="185"/>
      <c r="GMQ11" s="185"/>
      <c r="GMR11" s="185"/>
      <c r="GMS11" s="185"/>
      <c r="GMT11" s="185"/>
      <c r="GMU11" s="185"/>
      <c r="GMV11" s="185"/>
      <c r="GMW11" s="185"/>
      <c r="GMX11" s="185"/>
      <c r="GMY11" s="185"/>
      <c r="GMZ11" s="185"/>
      <c r="GNA11" s="185"/>
      <c r="GNB11" s="185"/>
      <c r="GNC11" s="185"/>
      <c r="GND11" s="185"/>
      <c r="GNE11" s="185"/>
      <c r="GNF11" s="185"/>
      <c r="GNG11" s="185"/>
      <c r="GNH11" s="185"/>
      <c r="GNI11" s="185"/>
      <c r="GNJ11" s="185"/>
      <c r="GNK11" s="185"/>
      <c r="GNL11" s="185"/>
      <c r="GNM11" s="185"/>
      <c r="GNN11" s="185"/>
      <c r="GNO11" s="185"/>
      <c r="GNP11" s="185"/>
      <c r="GNQ11" s="185"/>
      <c r="GNR11" s="185"/>
      <c r="GNS11" s="185"/>
      <c r="GNT11" s="185"/>
      <c r="GNU11" s="185"/>
      <c r="GNV11" s="185"/>
      <c r="GNW11" s="185"/>
      <c r="GNX11" s="185"/>
      <c r="GNY11" s="185"/>
      <c r="GNZ11" s="185"/>
      <c r="GOA11" s="185"/>
      <c r="GOB11" s="185"/>
      <c r="GOC11" s="185"/>
      <c r="GOD11" s="185"/>
      <c r="GOE11" s="185"/>
      <c r="GOF11" s="185"/>
      <c r="GOG11" s="185"/>
      <c r="GOH11" s="185"/>
      <c r="GOI11" s="185"/>
      <c r="GOJ11" s="185"/>
      <c r="GOK11" s="185"/>
      <c r="GOL11" s="185"/>
      <c r="GOM11" s="185"/>
      <c r="GON11" s="185"/>
      <c r="GOO11" s="185"/>
      <c r="GOP11" s="185"/>
      <c r="GOQ11" s="185"/>
      <c r="GOR11" s="185"/>
      <c r="GOS11" s="185"/>
      <c r="GOT11" s="185"/>
      <c r="GOU11" s="185"/>
      <c r="GOV11" s="185"/>
      <c r="GOW11" s="185"/>
      <c r="GOX11" s="185"/>
      <c r="GOY11" s="185"/>
      <c r="GOZ11" s="185"/>
      <c r="GPA11" s="185"/>
      <c r="GPB11" s="185"/>
      <c r="GPC11" s="185"/>
      <c r="GPD11" s="185"/>
      <c r="GPE11" s="185"/>
      <c r="GPF11" s="185"/>
      <c r="GPG11" s="185"/>
      <c r="GPH11" s="185"/>
      <c r="GPI11" s="185"/>
      <c r="GPJ11" s="185"/>
      <c r="GPK11" s="185"/>
      <c r="GPL11" s="185"/>
      <c r="GPM11" s="185"/>
      <c r="GPN11" s="185"/>
      <c r="GPO11" s="185"/>
      <c r="GPP11" s="185"/>
      <c r="GPQ11" s="185"/>
      <c r="GPR11" s="185"/>
      <c r="GPS11" s="185"/>
      <c r="GPT11" s="185"/>
      <c r="GPU11" s="185"/>
      <c r="GPV11" s="185"/>
      <c r="GPW11" s="185"/>
      <c r="GPX11" s="185"/>
      <c r="GPY11" s="185"/>
      <c r="GPZ11" s="185"/>
      <c r="GQA11" s="185"/>
      <c r="GQB11" s="185"/>
      <c r="GQC11" s="185"/>
      <c r="GQD11" s="185"/>
      <c r="GQE11" s="185"/>
      <c r="GQF11" s="185"/>
      <c r="GQG11" s="185"/>
      <c r="GQH11" s="185"/>
      <c r="GQI11" s="185"/>
      <c r="GQJ11" s="185"/>
      <c r="GQK11" s="185"/>
      <c r="GQL11" s="185"/>
      <c r="GQM11" s="185"/>
      <c r="GQN11" s="185"/>
      <c r="GQO11" s="185"/>
      <c r="GQP11" s="185"/>
      <c r="GQQ11" s="185"/>
      <c r="GQR11" s="185"/>
      <c r="GQS11" s="185"/>
      <c r="GQT11" s="185"/>
      <c r="GQU11" s="185"/>
      <c r="GQV11" s="185"/>
      <c r="GQW11" s="185"/>
      <c r="GQX11" s="185"/>
      <c r="GQY11" s="185"/>
      <c r="GQZ11" s="185"/>
      <c r="GRA11" s="185"/>
      <c r="GRB11" s="185"/>
      <c r="GRC11" s="185"/>
      <c r="GRD11" s="185"/>
      <c r="GRE11" s="185"/>
      <c r="GRF11" s="185"/>
      <c r="GRG11" s="185"/>
      <c r="GRH11" s="185"/>
      <c r="GRI11" s="185"/>
      <c r="GRJ11" s="185"/>
      <c r="GRK11" s="185"/>
      <c r="GRL11" s="185"/>
      <c r="GRM11" s="185"/>
      <c r="GRN11" s="185"/>
      <c r="GRO11" s="185"/>
      <c r="GRP11" s="185"/>
      <c r="GRQ11" s="185"/>
      <c r="GRR11" s="185"/>
      <c r="GRS11" s="185"/>
      <c r="GRT11" s="185"/>
      <c r="GRU11" s="185"/>
      <c r="GRV11" s="185"/>
      <c r="GRW11" s="185"/>
      <c r="GRX11" s="185"/>
      <c r="GRY11" s="185"/>
      <c r="GRZ11" s="185"/>
      <c r="GSA11" s="185"/>
      <c r="GSB11" s="185"/>
      <c r="GSC11" s="185"/>
      <c r="GSD11" s="185"/>
      <c r="GSE11" s="185"/>
      <c r="GSF11" s="185"/>
      <c r="GSG11" s="185"/>
      <c r="GSH11" s="185"/>
      <c r="GSI11" s="185"/>
      <c r="GSJ11" s="185"/>
      <c r="GSK11" s="185"/>
      <c r="GSL11" s="185"/>
      <c r="GSM11" s="185"/>
      <c r="GSN11" s="185"/>
      <c r="GSO11" s="185"/>
      <c r="GSP11" s="185"/>
      <c r="GSQ11" s="185"/>
      <c r="GSR11" s="185"/>
      <c r="GSS11" s="185"/>
      <c r="GST11" s="185"/>
      <c r="GSU11" s="185"/>
      <c r="GSV11" s="185"/>
      <c r="GSW11" s="185"/>
      <c r="GSX11" s="185"/>
      <c r="GSY11" s="185"/>
      <c r="GSZ11" s="185"/>
      <c r="GTA11" s="185"/>
      <c r="GTB11" s="185"/>
      <c r="GTC11" s="185"/>
      <c r="GTD11" s="185"/>
      <c r="GTE11" s="185"/>
      <c r="GTF11" s="185"/>
      <c r="GTG11" s="185"/>
      <c r="GTH11" s="185"/>
      <c r="GTI11" s="185"/>
      <c r="GTJ11" s="185"/>
      <c r="GTK11" s="185"/>
      <c r="GTL11" s="185"/>
      <c r="GTM11" s="185"/>
      <c r="GTN11" s="185"/>
      <c r="GTO11" s="185"/>
      <c r="GTP11" s="185"/>
      <c r="GTQ11" s="185"/>
      <c r="GTR11" s="185"/>
      <c r="GTS11" s="185"/>
      <c r="GTT11" s="185"/>
      <c r="GTU11" s="185"/>
      <c r="GTV11" s="185"/>
      <c r="GTW11" s="185"/>
      <c r="GTX11" s="185"/>
      <c r="GTY11" s="185"/>
      <c r="GTZ11" s="185"/>
      <c r="GUA11" s="185"/>
      <c r="GUB11" s="185"/>
      <c r="GUC11" s="185"/>
      <c r="GUD11" s="185"/>
      <c r="GUE11" s="185"/>
      <c r="GUF11" s="185"/>
      <c r="GUG11" s="185"/>
      <c r="GUH11" s="185"/>
      <c r="GUI11" s="185"/>
      <c r="GUJ11" s="185"/>
      <c r="GUK11" s="185"/>
      <c r="GUL11" s="185"/>
      <c r="GUM11" s="185"/>
      <c r="GUN11" s="185"/>
      <c r="GUO11" s="185"/>
      <c r="GUP11" s="185"/>
      <c r="GUQ11" s="185"/>
      <c r="GUR11" s="185"/>
      <c r="GUS11" s="185"/>
      <c r="GUT11" s="185"/>
      <c r="GUU11" s="185"/>
      <c r="GUV11" s="185"/>
      <c r="GUW11" s="185"/>
      <c r="GUX11" s="185"/>
      <c r="GUY11" s="185"/>
      <c r="GUZ11" s="185"/>
      <c r="GVA11" s="185"/>
      <c r="GVB11" s="185"/>
      <c r="GVC11" s="185"/>
      <c r="GVD11" s="185"/>
      <c r="GVE11" s="185"/>
      <c r="GVF11" s="185"/>
      <c r="GVG11" s="185"/>
      <c r="GVH11" s="185"/>
      <c r="GVI11" s="185"/>
      <c r="GVJ11" s="185"/>
      <c r="GVK11" s="185"/>
      <c r="GVL11" s="185"/>
      <c r="GVM11" s="185"/>
      <c r="GVN11" s="185"/>
      <c r="GVO11" s="185"/>
      <c r="GVP11" s="185"/>
      <c r="GVQ11" s="185"/>
      <c r="GVR11" s="185"/>
      <c r="GVS11" s="185"/>
      <c r="GVT11" s="185"/>
      <c r="GVU11" s="185"/>
      <c r="GVV11" s="185"/>
      <c r="GVW11" s="185"/>
      <c r="GVX11" s="185"/>
      <c r="GVY11" s="185"/>
      <c r="GVZ11" s="185"/>
      <c r="GWA11" s="185"/>
      <c r="GWB11" s="185"/>
      <c r="GWC11" s="185"/>
      <c r="GWD11" s="185"/>
      <c r="GWE11" s="185"/>
      <c r="GWF11" s="185"/>
      <c r="GWG11" s="185"/>
      <c r="GWH11" s="185"/>
      <c r="GWI11" s="185"/>
      <c r="GWJ11" s="185"/>
      <c r="GWK11" s="185"/>
      <c r="GWL11" s="185"/>
      <c r="GWM11" s="185"/>
      <c r="GWN11" s="185"/>
      <c r="GWO11" s="185"/>
      <c r="GWP11" s="185"/>
      <c r="GWQ11" s="185"/>
      <c r="GWR11" s="185"/>
      <c r="GWS11" s="185"/>
      <c r="GWT11" s="185"/>
      <c r="GWU11" s="185"/>
      <c r="GWV11" s="185"/>
      <c r="GWW11" s="185"/>
      <c r="GWX11" s="185"/>
      <c r="GWY11" s="185"/>
      <c r="GWZ11" s="185"/>
      <c r="GXA11" s="185"/>
      <c r="GXB11" s="185"/>
      <c r="GXC11" s="185"/>
      <c r="GXD11" s="185"/>
      <c r="GXE11" s="185"/>
      <c r="GXF11" s="185"/>
      <c r="GXG11" s="185"/>
      <c r="GXH11" s="185"/>
      <c r="GXI11" s="185"/>
      <c r="GXJ11" s="185"/>
      <c r="GXK11" s="185"/>
      <c r="GXL11" s="185"/>
      <c r="GXM11" s="185"/>
      <c r="GXN11" s="185"/>
      <c r="GXO11" s="185"/>
      <c r="GXP11" s="185"/>
      <c r="GXQ11" s="185"/>
      <c r="GXR11" s="185"/>
      <c r="GXS11" s="185"/>
      <c r="GXT11" s="185"/>
      <c r="GXU11" s="185"/>
      <c r="GXV11" s="185"/>
      <c r="GXW11" s="185"/>
      <c r="GXX11" s="185"/>
      <c r="GXY11" s="185"/>
      <c r="GXZ11" s="185"/>
      <c r="GYA11" s="185"/>
      <c r="GYB11" s="185"/>
      <c r="GYC11" s="185"/>
      <c r="GYD11" s="185"/>
      <c r="GYE11" s="185"/>
      <c r="GYF11" s="185"/>
      <c r="GYG11" s="185"/>
      <c r="GYH11" s="185"/>
      <c r="GYI11" s="185"/>
      <c r="GYJ11" s="185"/>
      <c r="GYK11" s="185"/>
      <c r="GYL11" s="185"/>
      <c r="GYM11" s="185"/>
      <c r="GYN11" s="185"/>
      <c r="GYO11" s="185"/>
      <c r="GYP11" s="185"/>
      <c r="GYQ11" s="185"/>
      <c r="GYR11" s="185"/>
      <c r="GYS11" s="185"/>
      <c r="GYT11" s="185"/>
      <c r="GYU11" s="185"/>
      <c r="GYV11" s="185"/>
      <c r="GYW11" s="185"/>
      <c r="GYX11" s="185"/>
      <c r="GYY11" s="185"/>
      <c r="GYZ11" s="185"/>
      <c r="GZA11" s="185"/>
      <c r="GZB11" s="185"/>
      <c r="GZC11" s="185"/>
      <c r="GZD11" s="185"/>
      <c r="GZE11" s="185"/>
      <c r="GZF11" s="185"/>
      <c r="GZG11" s="185"/>
      <c r="GZH11" s="185"/>
      <c r="GZI11" s="185"/>
      <c r="GZJ11" s="185"/>
      <c r="GZK11" s="185"/>
      <c r="GZL11" s="185"/>
      <c r="GZM11" s="185"/>
      <c r="GZN11" s="185"/>
      <c r="GZO11" s="185"/>
      <c r="GZP11" s="185"/>
      <c r="GZQ11" s="185"/>
      <c r="GZR11" s="185"/>
      <c r="GZS11" s="185"/>
      <c r="GZT11" s="185"/>
      <c r="GZU11" s="185"/>
      <c r="GZV11" s="185"/>
      <c r="GZW11" s="185"/>
      <c r="GZX11" s="185"/>
      <c r="GZY11" s="185"/>
      <c r="GZZ11" s="185"/>
      <c r="HAA11" s="185"/>
      <c r="HAB11" s="185"/>
      <c r="HAC11" s="185"/>
      <c r="HAD11" s="185"/>
      <c r="HAE11" s="185"/>
      <c r="HAF11" s="185"/>
      <c r="HAG11" s="185"/>
      <c r="HAH11" s="185"/>
      <c r="HAI11" s="185"/>
      <c r="HAJ11" s="185"/>
      <c r="HAK11" s="185"/>
      <c r="HAL11" s="185"/>
      <c r="HAM11" s="185"/>
      <c r="HAN11" s="185"/>
      <c r="HAO11" s="185"/>
      <c r="HAP11" s="185"/>
      <c r="HAQ11" s="185"/>
      <c r="HAR11" s="185"/>
      <c r="HAS11" s="185"/>
      <c r="HAT11" s="185"/>
      <c r="HAU11" s="185"/>
      <c r="HAV11" s="185"/>
      <c r="HAW11" s="185"/>
      <c r="HAX11" s="185"/>
      <c r="HAY11" s="185"/>
      <c r="HAZ11" s="185"/>
      <c r="HBA11" s="185"/>
      <c r="HBB11" s="185"/>
      <c r="HBC11" s="185"/>
      <c r="HBD11" s="185"/>
      <c r="HBE11" s="185"/>
      <c r="HBF11" s="185"/>
      <c r="HBG11" s="185"/>
      <c r="HBH11" s="185"/>
      <c r="HBI11" s="185"/>
      <c r="HBJ11" s="185"/>
      <c r="HBK11" s="185"/>
      <c r="HBL11" s="185"/>
      <c r="HBM11" s="185"/>
      <c r="HBN11" s="185"/>
      <c r="HBO11" s="185"/>
      <c r="HBP11" s="185"/>
      <c r="HBQ11" s="185"/>
      <c r="HBR11" s="185"/>
      <c r="HBS11" s="185"/>
      <c r="HBT11" s="185"/>
      <c r="HBU11" s="185"/>
      <c r="HBV11" s="185"/>
      <c r="HBW11" s="185"/>
      <c r="HBX11" s="185"/>
      <c r="HBY11" s="185"/>
      <c r="HBZ11" s="185"/>
      <c r="HCA11" s="185"/>
      <c r="HCB11" s="185"/>
      <c r="HCC11" s="185"/>
      <c r="HCD11" s="185"/>
      <c r="HCE11" s="185"/>
      <c r="HCF11" s="185"/>
      <c r="HCG11" s="185"/>
      <c r="HCH11" s="185"/>
      <c r="HCI11" s="185"/>
      <c r="HCJ11" s="185"/>
      <c r="HCK11" s="185"/>
      <c r="HCL11" s="185"/>
      <c r="HCM11" s="185"/>
      <c r="HCN11" s="185"/>
      <c r="HCO11" s="185"/>
      <c r="HCP11" s="185"/>
      <c r="HCQ11" s="185"/>
      <c r="HCR11" s="185"/>
      <c r="HCS11" s="185"/>
      <c r="HCT11" s="185"/>
      <c r="HCU11" s="185"/>
      <c r="HCV11" s="185"/>
      <c r="HCW11" s="185"/>
      <c r="HCX11" s="185"/>
      <c r="HCY11" s="185"/>
      <c r="HCZ11" s="185"/>
      <c r="HDA11" s="185"/>
      <c r="HDB11" s="185"/>
      <c r="HDC11" s="185"/>
      <c r="HDD11" s="185"/>
      <c r="HDE11" s="185"/>
      <c r="HDF11" s="185"/>
      <c r="HDG11" s="185"/>
      <c r="HDH11" s="185"/>
      <c r="HDI11" s="185"/>
      <c r="HDJ11" s="185"/>
      <c r="HDK11" s="185"/>
      <c r="HDL11" s="185"/>
      <c r="HDM11" s="185"/>
      <c r="HDN11" s="185"/>
      <c r="HDO11" s="185"/>
      <c r="HDP11" s="185"/>
      <c r="HDQ11" s="185"/>
      <c r="HDR11" s="185"/>
      <c r="HDS11" s="185"/>
      <c r="HDT11" s="185"/>
      <c r="HDU11" s="185"/>
      <c r="HDV11" s="185"/>
      <c r="HDW11" s="185"/>
      <c r="HDX11" s="185"/>
      <c r="HDY11" s="185"/>
      <c r="HDZ11" s="185"/>
      <c r="HEA11" s="185"/>
      <c r="HEB11" s="185"/>
      <c r="HEC11" s="185"/>
      <c r="HED11" s="185"/>
      <c r="HEE11" s="185"/>
      <c r="HEF11" s="185"/>
      <c r="HEG11" s="185"/>
      <c r="HEH11" s="185"/>
      <c r="HEI11" s="185"/>
      <c r="HEJ11" s="185"/>
      <c r="HEK11" s="185"/>
      <c r="HEL11" s="185"/>
      <c r="HEM11" s="185"/>
      <c r="HEN11" s="185"/>
      <c r="HEO11" s="185"/>
      <c r="HEP11" s="185"/>
      <c r="HEQ11" s="185"/>
      <c r="HER11" s="185"/>
      <c r="HES11" s="185"/>
      <c r="HET11" s="185"/>
      <c r="HEU11" s="185"/>
      <c r="HEV11" s="185"/>
      <c r="HEW11" s="185"/>
      <c r="HEX11" s="185"/>
      <c r="HEY11" s="185"/>
      <c r="HEZ11" s="185"/>
      <c r="HFA11" s="185"/>
      <c r="HFB11" s="185"/>
      <c r="HFC11" s="185"/>
      <c r="HFD11" s="185"/>
      <c r="HFE11" s="185"/>
      <c r="HFF11" s="185"/>
      <c r="HFG11" s="185"/>
      <c r="HFH11" s="185"/>
      <c r="HFI11" s="185"/>
      <c r="HFJ11" s="185"/>
      <c r="HFK11" s="185"/>
      <c r="HFL11" s="185"/>
      <c r="HFM11" s="185"/>
      <c r="HFN11" s="185"/>
      <c r="HFO11" s="185"/>
      <c r="HFP11" s="185"/>
      <c r="HFQ11" s="185"/>
      <c r="HFR11" s="185"/>
      <c r="HFS11" s="185"/>
      <c r="HFT11" s="185"/>
      <c r="HFU11" s="185"/>
      <c r="HFV11" s="185"/>
      <c r="HFW11" s="185"/>
      <c r="HFX11" s="185"/>
      <c r="HFY11" s="185"/>
      <c r="HFZ11" s="185"/>
      <c r="HGA11" s="185"/>
      <c r="HGB11" s="185"/>
      <c r="HGC11" s="185"/>
      <c r="HGD11" s="185"/>
      <c r="HGE11" s="185"/>
      <c r="HGF11" s="185"/>
      <c r="HGG11" s="185"/>
      <c r="HGH11" s="185"/>
      <c r="HGI11" s="185"/>
      <c r="HGJ11" s="185"/>
      <c r="HGK11" s="185"/>
      <c r="HGL11" s="185"/>
      <c r="HGM11" s="185"/>
      <c r="HGN11" s="185"/>
      <c r="HGO11" s="185"/>
      <c r="HGP11" s="185"/>
      <c r="HGQ11" s="185"/>
      <c r="HGR11" s="185"/>
      <c r="HGS11" s="185"/>
      <c r="HGT11" s="185"/>
      <c r="HGU11" s="185"/>
      <c r="HGV11" s="185"/>
      <c r="HGW11" s="185"/>
      <c r="HGX11" s="185"/>
      <c r="HGY11" s="185"/>
      <c r="HGZ11" s="185"/>
      <c r="HHA11" s="185"/>
      <c r="HHB11" s="185"/>
      <c r="HHC11" s="185"/>
      <c r="HHD11" s="185"/>
      <c r="HHE11" s="185"/>
      <c r="HHF11" s="185"/>
      <c r="HHG11" s="185"/>
      <c r="HHH11" s="185"/>
      <c r="HHI11" s="185"/>
      <c r="HHJ11" s="185"/>
      <c r="HHK11" s="185"/>
      <c r="HHL11" s="185"/>
      <c r="HHM11" s="185"/>
      <c r="HHN11" s="185"/>
      <c r="HHO11" s="185"/>
      <c r="HHP11" s="185"/>
      <c r="HHQ11" s="185"/>
      <c r="HHR11" s="185"/>
      <c r="HHS11" s="185"/>
      <c r="HHT11" s="185"/>
      <c r="HHU11" s="185"/>
      <c r="HHV11" s="185"/>
      <c r="HHW11" s="185"/>
      <c r="HHX11" s="185"/>
      <c r="HHY11" s="185"/>
      <c r="HHZ11" s="185"/>
      <c r="HIA11" s="185"/>
      <c r="HIB11" s="185"/>
      <c r="HIC11" s="185"/>
      <c r="HID11" s="185"/>
      <c r="HIE11" s="185"/>
      <c r="HIF11" s="185"/>
      <c r="HIG11" s="185"/>
      <c r="HIH11" s="185"/>
      <c r="HII11" s="185"/>
      <c r="HIJ11" s="185"/>
      <c r="HIK11" s="185"/>
      <c r="HIL11" s="185"/>
      <c r="HIM11" s="185"/>
      <c r="HIN11" s="185"/>
      <c r="HIO11" s="185"/>
      <c r="HIP11" s="185"/>
      <c r="HIQ11" s="185"/>
      <c r="HIR11" s="185"/>
      <c r="HIS11" s="185"/>
      <c r="HIT11" s="185"/>
      <c r="HIU11" s="185"/>
      <c r="HIV11" s="185"/>
      <c r="HIW11" s="185"/>
      <c r="HIX11" s="185"/>
      <c r="HIY11" s="185"/>
      <c r="HIZ11" s="185"/>
      <c r="HJA11" s="185"/>
      <c r="HJB11" s="185"/>
      <c r="HJC11" s="185"/>
      <c r="HJD11" s="185"/>
      <c r="HJE11" s="185"/>
      <c r="HJF11" s="185"/>
      <c r="HJG11" s="185"/>
      <c r="HJH11" s="185"/>
      <c r="HJI11" s="185"/>
      <c r="HJJ11" s="185"/>
      <c r="HJK11" s="185"/>
      <c r="HJL11" s="185"/>
      <c r="HJM11" s="185"/>
      <c r="HJN11" s="185"/>
      <c r="HJO11" s="185"/>
      <c r="HJP11" s="185"/>
      <c r="HJQ11" s="185"/>
      <c r="HJR11" s="185"/>
      <c r="HJS11" s="185"/>
      <c r="HJT11" s="185"/>
      <c r="HJU11" s="185"/>
      <c r="HJV11" s="185"/>
      <c r="HJW11" s="185"/>
      <c r="HJX11" s="185"/>
      <c r="HJY11" s="185"/>
      <c r="HJZ11" s="185"/>
      <c r="HKA11" s="185"/>
      <c r="HKB11" s="185"/>
      <c r="HKC11" s="185"/>
      <c r="HKD11" s="185"/>
      <c r="HKE11" s="185"/>
      <c r="HKF11" s="185"/>
      <c r="HKG11" s="185"/>
      <c r="HKH11" s="185"/>
      <c r="HKI11" s="185"/>
      <c r="HKJ11" s="185"/>
      <c r="HKK11" s="185"/>
      <c r="HKL11" s="185"/>
      <c r="HKM11" s="185"/>
      <c r="HKN11" s="185"/>
      <c r="HKO11" s="185"/>
      <c r="HKP11" s="185"/>
      <c r="HKQ11" s="185"/>
      <c r="HKR11" s="185"/>
      <c r="HKS11" s="185"/>
      <c r="HKT11" s="185"/>
      <c r="HKU11" s="185"/>
      <c r="HKV11" s="185"/>
      <c r="HKW11" s="185"/>
      <c r="HKX11" s="185"/>
      <c r="HKY11" s="185"/>
      <c r="HKZ11" s="185"/>
      <c r="HLA11" s="185"/>
      <c r="HLB11" s="185"/>
      <c r="HLC11" s="185"/>
      <c r="HLD11" s="185"/>
      <c r="HLE11" s="185"/>
      <c r="HLF11" s="185"/>
      <c r="HLG11" s="185"/>
      <c r="HLH11" s="185"/>
      <c r="HLI11" s="185"/>
      <c r="HLJ11" s="185"/>
      <c r="HLK11" s="185"/>
      <c r="HLL11" s="185"/>
      <c r="HLM11" s="185"/>
      <c r="HLN11" s="185"/>
      <c r="HLO11" s="185"/>
      <c r="HLP11" s="185"/>
      <c r="HLQ11" s="185"/>
      <c r="HLR11" s="185"/>
      <c r="HLS11" s="185"/>
      <c r="HLT11" s="185"/>
      <c r="HLU11" s="185"/>
      <c r="HLV11" s="185"/>
      <c r="HLW11" s="185"/>
      <c r="HLX11" s="185"/>
      <c r="HLY11" s="185"/>
      <c r="HLZ11" s="185"/>
      <c r="HMA11" s="185"/>
      <c r="HMB11" s="185"/>
      <c r="HMC11" s="185"/>
      <c r="HMD11" s="185"/>
      <c r="HME11" s="185"/>
      <c r="HMF11" s="185"/>
      <c r="HMG11" s="185"/>
      <c r="HMH11" s="185"/>
      <c r="HMI11" s="185"/>
      <c r="HMJ11" s="185"/>
      <c r="HMK11" s="185"/>
      <c r="HML11" s="185"/>
      <c r="HMM11" s="185"/>
      <c r="HMN11" s="185"/>
      <c r="HMO11" s="185"/>
      <c r="HMP11" s="185"/>
      <c r="HMQ11" s="185"/>
      <c r="HMR11" s="185"/>
      <c r="HMS11" s="185"/>
      <c r="HMT11" s="185"/>
      <c r="HMU11" s="185"/>
      <c r="HMV11" s="185"/>
      <c r="HMW11" s="185"/>
      <c r="HMX11" s="185"/>
      <c r="HMY11" s="185"/>
      <c r="HMZ11" s="185"/>
      <c r="HNA11" s="185"/>
      <c r="HNB11" s="185"/>
      <c r="HNC11" s="185"/>
      <c r="HND11" s="185"/>
      <c r="HNE11" s="185"/>
      <c r="HNF11" s="185"/>
      <c r="HNG11" s="185"/>
      <c r="HNH11" s="185"/>
      <c r="HNI11" s="185"/>
      <c r="HNJ11" s="185"/>
      <c r="HNK11" s="185"/>
      <c r="HNL11" s="185"/>
      <c r="HNM11" s="185"/>
      <c r="HNN11" s="185"/>
      <c r="HNO11" s="185"/>
      <c r="HNP11" s="185"/>
      <c r="HNQ11" s="185"/>
      <c r="HNR11" s="185"/>
      <c r="HNS11" s="185"/>
      <c r="HNT11" s="185"/>
      <c r="HNU11" s="185"/>
      <c r="HNV11" s="185"/>
      <c r="HNW11" s="185"/>
      <c r="HNX11" s="185"/>
      <c r="HNY11" s="185"/>
      <c r="HNZ11" s="185"/>
      <c r="HOA11" s="185"/>
      <c r="HOB11" s="185"/>
      <c r="HOC11" s="185"/>
      <c r="HOD11" s="185"/>
      <c r="HOE11" s="185"/>
      <c r="HOF11" s="185"/>
      <c r="HOG11" s="185"/>
      <c r="HOH11" s="185"/>
      <c r="HOI11" s="185"/>
      <c r="HOJ11" s="185"/>
      <c r="HOK11" s="185"/>
      <c r="HOL11" s="185"/>
      <c r="HOM11" s="185"/>
      <c r="HON11" s="185"/>
      <c r="HOO11" s="185"/>
      <c r="HOP11" s="185"/>
      <c r="HOQ11" s="185"/>
      <c r="HOR11" s="185"/>
      <c r="HOS11" s="185"/>
      <c r="HOT11" s="185"/>
      <c r="HOU11" s="185"/>
      <c r="HOV11" s="185"/>
      <c r="HOW11" s="185"/>
      <c r="HOX11" s="185"/>
      <c r="HOY11" s="185"/>
      <c r="HOZ11" s="185"/>
      <c r="HPA11" s="185"/>
      <c r="HPB11" s="185"/>
      <c r="HPC11" s="185"/>
      <c r="HPD11" s="185"/>
      <c r="HPE11" s="185"/>
      <c r="HPF11" s="185"/>
      <c r="HPG11" s="185"/>
      <c r="HPH11" s="185"/>
      <c r="HPI11" s="185"/>
      <c r="HPJ11" s="185"/>
      <c r="HPK11" s="185"/>
      <c r="HPL11" s="185"/>
      <c r="HPM11" s="185"/>
      <c r="HPN11" s="185"/>
      <c r="HPO11" s="185"/>
      <c r="HPP11" s="185"/>
      <c r="HPQ11" s="185"/>
      <c r="HPR11" s="185"/>
      <c r="HPS11" s="185"/>
      <c r="HPT11" s="185"/>
      <c r="HPU11" s="185"/>
      <c r="HPV11" s="185"/>
      <c r="HPW11" s="185"/>
      <c r="HPX11" s="185"/>
      <c r="HPY11" s="185"/>
      <c r="HPZ11" s="185"/>
      <c r="HQA11" s="185"/>
      <c r="HQB11" s="185"/>
      <c r="HQC11" s="185"/>
      <c r="HQD11" s="185"/>
      <c r="HQE11" s="185"/>
      <c r="HQF11" s="185"/>
      <c r="HQG11" s="185"/>
      <c r="HQH11" s="185"/>
      <c r="HQI11" s="185"/>
      <c r="HQJ11" s="185"/>
      <c r="HQK11" s="185"/>
      <c r="HQL11" s="185"/>
      <c r="HQM11" s="185"/>
      <c r="HQN11" s="185"/>
      <c r="HQO11" s="185"/>
      <c r="HQP11" s="185"/>
      <c r="HQQ11" s="185"/>
      <c r="HQR11" s="185"/>
      <c r="HQS11" s="185"/>
      <c r="HQT11" s="185"/>
      <c r="HQU11" s="185"/>
      <c r="HQV11" s="185"/>
      <c r="HQW11" s="185"/>
      <c r="HQX11" s="185"/>
      <c r="HQY11" s="185"/>
      <c r="HQZ11" s="185"/>
      <c r="HRA11" s="185"/>
      <c r="HRB11" s="185"/>
      <c r="HRC11" s="185"/>
      <c r="HRD11" s="185"/>
      <c r="HRE11" s="185"/>
      <c r="HRF11" s="185"/>
      <c r="HRG11" s="185"/>
      <c r="HRH11" s="185"/>
      <c r="HRI11" s="185"/>
      <c r="HRJ11" s="185"/>
      <c r="HRK11" s="185"/>
      <c r="HRL11" s="185"/>
      <c r="HRM11" s="185"/>
      <c r="HRN11" s="185"/>
      <c r="HRO11" s="185"/>
      <c r="HRP11" s="185"/>
      <c r="HRQ11" s="185"/>
      <c r="HRR11" s="185"/>
      <c r="HRS11" s="185"/>
      <c r="HRT11" s="185"/>
      <c r="HRU11" s="185"/>
      <c r="HRV11" s="185"/>
      <c r="HRW11" s="185"/>
      <c r="HRX11" s="185"/>
      <c r="HRY11" s="185"/>
      <c r="HRZ11" s="185"/>
      <c r="HSA11" s="185"/>
      <c r="HSB11" s="185"/>
      <c r="HSC11" s="185"/>
      <c r="HSD11" s="185"/>
      <c r="HSE11" s="185"/>
      <c r="HSF11" s="185"/>
      <c r="HSG11" s="185"/>
      <c r="HSH11" s="185"/>
      <c r="HSI11" s="185"/>
      <c r="HSJ11" s="185"/>
      <c r="HSK11" s="185"/>
      <c r="HSL11" s="185"/>
      <c r="HSM11" s="185"/>
      <c r="HSN11" s="185"/>
      <c r="HSO11" s="185"/>
      <c r="HSP11" s="185"/>
      <c r="HSQ11" s="185"/>
      <c r="HSR11" s="185"/>
      <c r="HSS11" s="185"/>
      <c r="HST11" s="185"/>
      <c r="HSU11" s="185"/>
      <c r="HSV11" s="185"/>
      <c r="HSW11" s="185"/>
      <c r="HSX11" s="185"/>
      <c r="HSY11" s="185"/>
      <c r="HSZ11" s="185"/>
      <c r="HTA11" s="185"/>
      <c r="HTB11" s="185"/>
      <c r="HTC11" s="185"/>
      <c r="HTD11" s="185"/>
      <c r="HTE11" s="185"/>
      <c r="HTF11" s="185"/>
      <c r="HTG11" s="185"/>
      <c r="HTH11" s="185"/>
      <c r="HTI11" s="185"/>
      <c r="HTJ11" s="185"/>
      <c r="HTK11" s="185"/>
      <c r="HTL11" s="185"/>
      <c r="HTM11" s="185"/>
      <c r="HTN11" s="185"/>
      <c r="HTO11" s="185"/>
      <c r="HTP11" s="185"/>
      <c r="HTQ11" s="185"/>
      <c r="HTR11" s="185"/>
      <c r="HTS11" s="185"/>
      <c r="HTT11" s="185"/>
      <c r="HTU11" s="185"/>
      <c r="HTV11" s="185"/>
      <c r="HTW11" s="185"/>
      <c r="HTX11" s="185"/>
      <c r="HTY11" s="185"/>
      <c r="HTZ11" s="185"/>
      <c r="HUA11" s="185"/>
      <c r="HUB11" s="185"/>
      <c r="HUC11" s="185"/>
      <c r="HUD11" s="185"/>
      <c r="HUE11" s="185"/>
      <c r="HUF11" s="185"/>
      <c r="HUG11" s="185"/>
      <c r="HUH11" s="185"/>
      <c r="HUI11" s="185"/>
      <c r="HUJ11" s="185"/>
      <c r="HUK11" s="185"/>
      <c r="HUL11" s="185"/>
      <c r="HUM11" s="185"/>
      <c r="HUN11" s="185"/>
      <c r="HUO11" s="185"/>
      <c r="HUP11" s="185"/>
      <c r="HUQ11" s="185"/>
      <c r="HUR11" s="185"/>
      <c r="HUS11" s="185"/>
      <c r="HUT11" s="185"/>
      <c r="HUU11" s="185"/>
      <c r="HUV11" s="185"/>
      <c r="HUW11" s="185"/>
      <c r="HUX11" s="185"/>
      <c r="HUY11" s="185"/>
      <c r="HUZ11" s="185"/>
      <c r="HVA11" s="185"/>
      <c r="HVB11" s="185"/>
      <c r="HVC11" s="185"/>
      <c r="HVD11" s="185"/>
      <c r="HVE11" s="185"/>
      <c r="HVF11" s="185"/>
      <c r="HVG11" s="185"/>
      <c r="HVH11" s="185"/>
      <c r="HVI11" s="185"/>
      <c r="HVJ11" s="185"/>
      <c r="HVK11" s="185"/>
      <c r="HVL11" s="185"/>
      <c r="HVM11" s="185"/>
      <c r="HVN11" s="185"/>
      <c r="HVO11" s="185"/>
      <c r="HVP11" s="185"/>
      <c r="HVQ11" s="185"/>
      <c r="HVR11" s="185"/>
      <c r="HVS11" s="185"/>
      <c r="HVT11" s="185"/>
      <c r="HVU11" s="185"/>
      <c r="HVV11" s="185"/>
      <c r="HVW11" s="185"/>
      <c r="HVX11" s="185"/>
      <c r="HVY11" s="185"/>
      <c r="HVZ11" s="185"/>
      <c r="HWA11" s="185"/>
      <c r="HWB11" s="185"/>
      <c r="HWC11" s="185"/>
      <c r="HWD11" s="185"/>
      <c r="HWE11" s="185"/>
      <c r="HWF11" s="185"/>
      <c r="HWG11" s="185"/>
      <c r="HWH11" s="185"/>
      <c r="HWI11" s="185"/>
      <c r="HWJ11" s="185"/>
      <c r="HWK11" s="185"/>
      <c r="HWL11" s="185"/>
      <c r="HWM11" s="185"/>
      <c r="HWN11" s="185"/>
      <c r="HWO11" s="185"/>
      <c r="HWP11" s="185"/>
      <c r="HWQ11" s="185"/>
      <c r="HWR11" s="185"/>
      <c r="HWS11" s="185"/>
      <c r="HWT11" s="185"/>
      <c r="HWU11" s="185"/>
      <c r="HWV11" s="185"/>
      <c r="HWW11" s="185"/>
      <c r="HWX11" s="185"/>
      <c r="HWY11" s="185"/>
      <c r="HWZ11" s="185"/>
      <c r="HXA11" s="185"/>
      <c r="HXB11" s="185"/>
      <c r="HXC11" s="185"/>
      <c r="HXD11" s="185"/>
      <c r="HXE11" s="185"/>
      <c r="HXF11" s="185"/>
      <c r="HXG11" s="185"/>
      <c r="HXH11" s="185"/>
      <c r="HXI11" s="185"/>
      <c r="HXJ11" s="185"/>
      <c r="HXK11" s="185"/>
      <c r="HXL11" s="185"/>
      <c r="HXM11" s="185"/>
      <c r="HXN11" s="185"/>
      <c r="HXO11" s="185"/>
      <c r="HXP11" s="185"/>
      <c r="HXQ11" s="185"/>
      <c r="HXR11" s="185"/>
      <c r="HXS11" s="185"/>
      <c r="HXT11" s="185"/>
      <c r="HXU11" s="185"/>
      <c r="HXV11" s="185"/>
      <c r="HXW11" s="185"/>
      <c r="HXX11" s="185"/>
      <c r="HXY11" s="185"/>
      <c r="HXZ11" s="185"/>
      <c r="HYA11" s="185"/>
      <c r="HYB11" s="185"/>
      <c r="HYC11" s="185"/>
      <c r="HYD11" s="185"/>
      <c r="HYE11" s="185"/>
      <c r="HYF11" s="185"/>
      <c r="HYG11" s="185"/>
      <c r="HYH11" s="185"/>
      <c r="HYI11" s="185"/>
      <c r="HYJ11" s="185"/>
      <c r="HYK11" s="185"/>
      <c r="HYL11" s="185"/>
      <c r="HYM11" s="185"/>
      <c r="HYN11" s="185"/>
      <c r="HYO11" s="185"/>
      <c r="HYP11" s="185"/>
      <c r="HYQ11" s="185"/>
      <c r="HYR11" s="185"/>
      <c r="HYS11" s="185"/>
      <c r="HYT11" s="185"/>
      <c r="HYU11" s="185"/>
      <c r="HYV11" s="185"/>
      <c r="HYW11" s="185"/>
      <c r="HYX11" s="185"/>
      <c r="HYY11" s="185"/>
      <c r="HYZ11" s="185"/>
      <c r="HZA11" s="185"/>
      <c r="HZB11" s="185"/>
      <c r="HZC11" s="185"/>
      <c r="HZD11" s="185"/>
      <c r="HZE11" s="185"/>
      <c r="HZF11" s="185"/>
      <c r="HZG11" s="185"/>
      <c r="HZH11" s="185"/>
      <c r="HZI11" s="185"/>
      <c r="HZJ11" s="185"/>
      <c r="HZK11" s="185"/>
      <c r="HZL11" s="185"/>
      <c r="HZM11" s="185"/>
      <c r="HZN11" s="185"/>
      <c r="HZO11" s="185"/>
      <c r="HZP11" s="185"/>
      <c r="HZQ11" s="185"/>
      <c r="HZR11" s="185"/>
      <c r="HZS11" s="185"/>
      <c r="HZT11" s="185"/>
      <c r="HZU11" s="185"/>
      <c r="HZV11" s="185"/>
      <c r="HZW11" s="185"/>
      <c r="HZX11" s="185"/>
      <c r="HZY11" s="185"/>
      <c r="HZZ11" s="185"/>
      <c r="IAA11" s="185"/>
      <c r="IAB11" s="185"/>
      <c r="IAC11" s="185"/>
      <c r="IAD11" s="185"/>
      <c r="IAE11" s="185"/>
      <c r="IAF11" s="185"/>
      <c r="IAG11" s="185"/>
      <c r="IAH11" s="185"/>
      <c r="IAI11" s="185"/>
      <c r="IAJ11" s="185"/>
      <c r="IAK11" s="185"/>
      <c r="IAL11" s="185"/>
      <c r="IAM11" s="185"/>
      <c r="IAN11" s="185"/>
      <c r="IAO11" s="185"/>
      <c r="IAP11" s="185"/>
      <c r="IAQ11" s="185"/>
      <c r="IAR11" s="185"/>
      <c r="IAS11" s="185"/>
      <c r="IAT11" s="185"/>
      <c r="IAU11" s="185"/>
      <c r="IAV11" s="185"/>
      <c r="IAW11" s="185"/>
      <c r="IAX11" s="185"/>
      <c r="IAY11" s="185"/>
      <c r="IAZ11" s="185"/>
      <c r="IBA11" s="185"/>
      <c r="IBB11" s="185"/>
      <c r="IBC11" s="185"/>
      <c r="IBD11" s="185"/>
      <c r="IBE11" s="185"/>
      <c r="IBF11" s="185"/>
      <c r="IBG11" s="185"/>
      <c r="IBH11" s="185"/>
      <c r="IBI11" s="185"/>
      <c r="IBJ11" s="185"/>
      <c r="IBK11" s="185"/>
      <c r="IBL11" s="185"/>
      <c r="IBM11" s="185"/>
      <c r="IBN11" s="185"/>
      <c r="IBO11" s="185"/>
      <c r="IBP11" s="185"/>
      <c r="IBQ11" s="185"/>
      <c r="IBR11" s="185"/>
      <c r="IBS11" s="185"/>
      <c r="IBT11" s="185"/>
      <c r="IBU11" s="185"/>
      <c r="IBV11" s="185"/>
      <c r="IBW11" s="185"/>
      <c r="IBX11" s="185"/>
      <c r="IBY11" s="185"/>
      <c r="IBZ11" s="185"/>
      <c r="ICA11" s="185"/>
      <c r="ICB11" s="185"/>
      <c r="ICC11" s="185"/>
      <c r="ICD11" s="185"/>
      <c r="ICE11" s="185"/>
      <c r="ICF11" s="185"/>
      <c r="ICG11" s="185"/>
      <c r="ICH11" s="185"/>
      <c r="ICI11" s="185"/>
      <c r="ICJ11" s="185"/>
      <c r="ICK11" s="185"/>
      <c r="ICL11" s="185"/>
      <c r="ICM11" s="185"/>
      <c r="ICN11" s="185"/>
      <c r="ICO11" s="185"/>
      <c r="ICP11" s="185"/>
      <c r="ICQ11" s="185"/>
      <c r="ICR11" s="185"/>
      <c r="ICS11" s="185"/>
      <c r="ICT11" s="185"/>
      <c r="ICU11" s="185"/>
      <c r="ICV11" s="185"/>
      <c r="ICW11" s="185"/>
      <c r="ICX11" s="185"/>
      <c r="ICY11" s="185"/>
      <c r="ICZ11" s="185"/>
      <c r="IDA11" s="185"/>
      <c r="IDB11" s="185"/>
      <c r="IDC11" s="185"/>
      <c r="IDD11" s="185"/>
      <c r="IDE11" s="185"/>
      <c r="IDF11" s="185"/>
      <c r="IDG11" s="185"/>
      <c r="IDH11" s="185"/>
      <c r="IDI11" s="185"/>
      <c r="IDJ11" s="185"/>
      <c r="IDK11" s="185"/>
      <c r="IDL11" s="185"/>
      <c r="IDM11" s="185"/>
      <c r="IDN11" s="185"/>
      <c r="IDO11" s="185"/>
      <c r="IDP11" s="185"/>
      <c r="IDQ11" s="185"/>
      <c r="IDR11" s="185"/>
      <c r="IDS11" s="185"/>
      <c r="IDT11" s="185"/>
      <c r="IDU11" s="185"/>
      <c r="IDV11" s="185"/>
      <c r="IDW11" s="185"/>
      <c r="IDX11" s="185"/>
      <c r="IDY11" s="185"/>
      <c r="IDZ11" s="185"/>
      <c r="IEA11" s="185"/>
      <c r="IEB11" s="185"/>
      <c r="IEC11" s="185"/>
      <c r="IED11" s="185"/>
      <c r="IEE11" s="185"/>
      <c r="IEF11" s="185"/>
      <c r="IEG11" s="185"/>
      <c r="IEH11" s="185"/>
      <c r="IEI11" s="185"/>
      <c r="IEJ11" s="185"/>
      <c r="IEK11" s="185"/>
      <c r="IEL11" s="185"/>
      <c r="IEM11" s="185"/>
      <c r="IEN11" s="185"/>
      <c r="IEO11" s="185"/>
      <c r="IEP11" s="185"/>
      <c r="IEQ11" s="185"/>
      <c r="IER11" s="185"/>
      <c r="IES11" s="185"/>
      <c r="IET11" s="185"/>
      <c r="IEU11" s="185"/>
      <c r="IEV11" s="185"/>
      <c r="IEW11" s="185"/>
      <c r="IEX11" s="185"/>
      <c r="IEY11" s="185"/>
      <c r="IEZ11" s="185"/>
      <c r="IFA11" s="185"/>
      <c r="IFB11" s="185"/>
      <c r="IFC11" s="185"/>
      <c r="IFD11" s="185"/>
      <c r="IFE11" s="185"/>
      <c r="IFF11" s="185"/>
      <c r="IFG11" s="185"/>
      <c r="IFH11" s="185"/>
      <c r="IFI11" s="185"/>
      <c r="IFJ11" s="185"/>
      <c r="IFK11" s="185"/>
      <c r="IFL11" s="185"/>
      <c r="IFM11" s="185"/>
      <c r="IFN11" s="185"/>
      <c r="IFO11" s="185"/>
      <c r="IFP11" s="185"/>
      <c r="IFQ11" s="185"/>
      <c r="IFR11" s="185"/>
      <c r="IFS11" s="185"/>
      <c r="IFT11" s="185"/>
      <c r="IFU11" s="185"/>
      <c r="IFV11" s="185"/>
      <c r="IFW11" s="185"/>
      <c r="IFX11" s="185"/>
      <c r="IFY11" s="185"/>
      <c r="IFZ11" s="185"/>
      <c r="IGA11" s="185"/>
      <c r="IGB11" s="185"/>
      <c r="IGC11" s="185"/>
      <c r="IGD11" s="185"/>
      <c r="IGE11" s="185"/>
      <c r="IGF11" s="185"/>
      <c r="IGG11" s="185"/>
      <c r="IGH11" s="185"/>
      <c r="IGI11" s="185"/>
      <c r="IGJ11" s="185"/>
      <c r="IGK11" s="185"/>
      <c r="IGL11" s="185"/>
      <c r="IGM11" s="185"/>
      <c r="IGN11" s="185"/>
      <c r="IGO11" s="185"/>
      <c r="IGP11" s="185"/>
      <c r="IGQ11" s="185"/>
      <c r="IGR11" s="185"/>
      <c r="IGS11" s="185"/>
      <c r="IGT11" s="185"/>
      <c r="IGU11" s="185"/>
      <c r="IGV11" s="185"/>
      <c r="IGW11" s="185"/>
      <c r="IGX11" s="185"/>
      <c r="IGY11" s="185"/>
      <c r="IGZ11" s="185"/>
      <c r="IHA11" s="185"/>
      <c r="IHB11" s="185"/>
      <c r="IHC11" s="185"/>
      <c r="IHD11" s="185"/>
      <c r="IHE11" s="185"/>
      <c r="IHF11" s="185"/>
      <c r="IHG11" s="185"/>
      <c r="IHH11" s="185"/>
      <c r="IHI11" s="185"/>
      <c r="IHJ11" s="185"/>
      <c r="IHK11" s="185"/>
      <c r="IHL11" s="185"/>
      <c r="IHM11" s="185"/>
      <c r="IHN11" s="185"/>
      <c r="IHO11" s="185"/>
      <c r="IHP11" s="185"/>
      <c r="IHQ11" s="185"/>
      <c r="IHR11" s="185"/>
      <c r="IHS11" s="185"/>
      <c r="IHT11" s="185"/>
      <c r="IHU11" s="185"/>
      <c r="IHV11" s="185"/>
      <c r="IHW11" s="185"/>
      <c r="IHX11" s="185"/>
      <c r="IHY11" s="185"/>
      <c r="IHZ11" s="185"/>
      <c r="IIA11" s="185"/>
      <c r="IIB11" s="185"/>
      <c r="IIC11" s="185"/>
      <c r="IID11" s="185"/>
      <c r="IIE11" s="185"/>
      <c r="IIF11" s="185"/>
      <c r="IIG11" s="185"/>
      <c r="IIH11" s="185"/>
      <c r="III11" s="185"/>
      <c r="IIJ11" s="185"/>
      <c r="IIK11" s="185"/>
      <c r="IIL11" s="185"/>
      <c r="IIM11" s="185"/>
      <c r="IIN11" s="185"/>
      <c r="IIO11" s="185"/>
      <c r="IIP11" s="185"/>
      <c r="IIQ11" s="185"/>
      <c r="IIR11" s="185"/>
      <c r="IIS11" s="185"/>
      <c r="IIT11" s="185"/>
      <c r="IIU11" s="185"/>
      <c r="IIV11" s="185"/>
      <c r="IIW11" s="185"/>
      <c r="IIX11" s="185"/>
      <c r="IIY11" s="185"/>
      <c r="IIZ11" s="185"/>
      <c r="IJA11" s="185"/>
      <c r="IJB11" s="185"/>
      <c r="IJC11" s="185"/>
      <c r="IJD11" s="185"/>
      <c r="IJE11" s="185"/>
      <c r="IJF11" s="185"/>
      <c r="IJG11" s="185"/>
      <c r="IJH11" s="185"/>
      <c r="IJI11" s="185"/>
      <c r="IJJ11" s="185"/>
      <c r="IJK11" s="185"/>
      <c r="IJL11" s="185"/>
      <c r="IJM11" s="185"/>
      <c r="IJN11" s="185"/>
      <c r="IJO11" s="185"/>
      <c r="IJP11" s="185"/>
      <c r="IJQ11" s="185"/>
      <c r="IJR11" s="185"/>
      <c r="IJS11" s="185"/>
      <c r="IJT11" s="185"/>
      <c r="IJU11" s="185"/>
      <c r="IJV11" s="185"/>
      <c r="IJW11" s="185"/>
      <c r="IJX11" s="185"/>
      <c r="IJY11" s="185"/>
      <c r="IJZ11" s="185"/>
      <c r="IKA11" s="185"/>
      <c r="IKB11" s="185"/>
      <c r="IKC11" s="185"/>
      <c r="IKD11" s="185"/>
      <c r="IKE11" s="185"/>
      <c r="IKF11" s="185"/>
      <c r="IKG11" s="185"/>
      <c r="IKH11" s="185"/>
      <c r="IKI11" s="185"/>
      <c r="IKJ11" s="185"/>
      <c r="IKK11" s="185"/>
      <c r="IKL11" s="185"/>
      <c r="IKM11" s="185"/>
      <c r="IKN11" s="185"/>
      <c r="IKO11" s="185"/>
      <c r="IKP11" s="185"/>
      <c r="IKQ11" s="185"/>
      <c r="IKR11" s="185"/>
      <c r="IKS11" s="185"/>
      <c r="IKT11" s="185"/>
      <c r="IKU11" s="185"/>
      <c r="IKV11" s="185"/>
      <c r="IKW11" s="185"/>
      <c r="IKX11" s="185"/>
      <c r="IKY11" s="185"/>
      <c r="IKZ11" s="185"/>
      <c r="ILA11" s="185"/>
      <c r="ILB11" s="185"/>
      <c r="ILC11" s="185"/>
      <c r="ILD11" s="185"/>
      <c r="ILE11" s="185"/>
      <c r="ILF11" s="185"/>
      <c r="ILG11" s="185"/>
      <c r="ILH11" s="185"/>
      <c r="ILI11" s="185"/>
      <c r="ILJ11" s="185"/>
      <c r="ILK11" s="185"/>
      <c r="ILL11" s="185"/>
      <c r="ILM11" s="185"/>
      <c r="ILN11" s="185"/>
      <c r="ILO11" s="185"/>
      <c r="ILP11" s="185"/>
      <c r="ILQ11" s="185"/>
      <c r="ILR11" s="185"/>
      <c r="ILS11" s="185"/>
      <c r="ILT11" s="185"/>
      <c r="ILU11" s="185"/>
      <c r="ILV11" s="185"/>
      <c r="ILW11" s="185"/>
      <c r="ILX11" s="185"/>
      <c r="ILY11" s="185"/>
      <c r="ILZ11" s="185"/>
      <c r="IMA11" s="185"/>
      <c r="IMB11" s="185"/>
      <c r="IMC11" s="185"/>
      <c r="IMD11" s="185"/>
      <c r="IME11" s="185"/>
      <c r="IMF11" s="185"/>
      <c r="IMG11" s="185"/>
      <c r="IMH11" s="185"/>
      <c r="IMI11" s="185"/>
      <c r="IMJ11" s="185"/>
      <c r="IMK11" s="185"/>
      <c r="IML11" s="185"/>
      <c r="IMM11" s="185"/>
      <c r="IMN11" s="185"/>
      <c r="IMO11" s="185"/>
      <c r="IMP11" s="185"/>
      <c r="IMQ11" s="185"/>
      <c r="IMR11" s="185"/>
      <c r="IMS11" s="185"/>
      <c r="IMT11" s="185"/>
      <c r="IMU11" s="185"/>
      <c r="IMV11" s="185"/>
      <c r="IMW11" s="185"/>
      <c r="IMX11" s="185"/>
      <c r="IMY11" s="185"/>
      <c r="IMZ11" s="185"/>
      <c r="INA11" s="185"/>
      <c r="INB11" s="185"/>
      <c r="INC11" s="185"/>
      <c r="IND11" s="185"/>
      <c r="INE11" s="185"/>
      <c r="INF11" s="185"/>
      <c r="ING11" s="185"/>
      <c r="INH11" s="185"/>
      <c r="INI11" s="185"/>
      <c r="INJ11" s="185"/>
      <c r="INK11" s="185"/>
      <c r="INL11" s="185"/>
      <c r="INM11" s="185"/>
      <c r="INN11" s="185"/>
      <c r="INO11" s="185"/>
      <c r="INP11" s="185"/>
      <c r="INQ11" s="185"/>
      <c r="INR11" s="185"/>
      <c r="INS11" s="185"/>
      <c r="INT11" s="185"/>
      <c r="INU11" s="185"/>
      <c r="INV11" s="185"/>
      <c r="INW11" s="185"/>
      <c r="INX11" s="185"/>
      <c r="INY11" s="185"/>
      <c r="INZ11" s="185"/>
      <c r="IOA11" s="185"/>
      <c r="IOB11" s="185"/>
      <c r="IOC11" s="185"/>
      <c r="IOD11" s="185"/>
      <c r="IOE11" s="185"/>
      <c r="IOF11" s="185"/>
      <c r="IOG11" s="185"/>
      <c r="IOH11" s="185"/>
      <c r="IOI11" s="185"/>
      <c r="IOJ11" s="185"/>
      <c r="IOK11" s="185"/>
      <c r="IOL11" s="185"/>
      <c r="IOM11" s="185"/>
      <c r="ION11" s="185"/>
      <c r="IOO11" s="185"/>
      <c r="IOP11" s="185"/>
      <c r="IOQ11" s="185"/>
      <c r="IOR11" s="185"/>
      <c r="IOS11" s="185"/>
      <c r="IOT11" s="185"/>
      <c r="IOU11" s="185"/>
      <c r="IOV11" s="185"/>
      <c r="IOW11" s="185"/>
      <c r="IOX11" s="185"/>
      <c r="IOY11" s="185"/>
      <c r="IOZ11" s="185"/>
      <c r="IPA11" s="185"/>
      <c r="IPB11" s="185"/>
      <c r="IPC11" s="185"/>
      <c r="IPD11" s="185"/>
      <c r="IPE11" s="185"/>
      <c r="IPF11" s="185"/>
      <c r="IPG11" s="185"/>
      <c r="IPH11" s="185"/>
      <c r="IPI11" s="185"/>
      <c r="IPJ11" s="185"/>
      <c r="IPK11" s="185"/>
      <c r="IPL11" s="185"/>
      <c r="IPM11" s="185"/>
      <c r="IPN11" s="185"/>
      <c r="IPO11" s="185"/>
      <c r="IPP11" s="185"/>
      <c r="IPQ11" s="185"/>
      <c r="IPR11" s="185"/>
      <c r="IPS11" s="185"/>
      <c r="IPT11" s="185"/>
      <c r="IPU11" s="185"/>
      <c r="IPV11" s="185"/>
      <c r="IPW11" s="185"/>
      <c r="IPX11" s="185"/>
      <c r="IPY11" s="185"/>
      <c r="IPZ11" s="185"/>
      <c r="IQA11" s="185"/>
      <c r="IQB11" s="185"/>
      <c r="IQC11" s="185"/>
      <c r="IQD11" s="185"/>
      <c r="IQE11" s="185"/>
      <c r="IQF11" s="185"/>
      <c r="IQG11" s="185"/>
      <c r="IQH11" s="185"/>
      <c r="IQI11" s="185"/>
      <c r="IQJ11" s="185"/>
      <c r="IQK11" s="185"/>
      <c r="IQL11" s="185"/>
      <c r="IQM11" s="185"/>
      <c r="IQN11" s="185"/>
      <c r="IQO11" s="185"/>
      <c r="IQP11" s="185"/>
      <c r="IQQ11" s="185"/>
      <c r="IQR11" s="185"/>
      <c r="IQS11" s="185"/>
      <c r="IQT11" s="185"/>
      <c r="IQU11" s="185"/>
      <c r="IQV11" s="185"/>
      <c r="IQW11" s="185"/>
      <c r="IQX11" s="185"/>
      <c r="IQY11" s="185"/>
      <c r="IQZ11" s="185"/>
      <c r="IRA11" s="185"/>
      <c r="IRB11" s="185"/>
      <c r="IRC11" s="185"/>
      <c r="IRD11" s="185"/>
      <c r="IRE11" s="185"/>
      <c r="IRF11" s="185"/>
      <c r="IRG11" s="185"/>
      <c r="IRH11" s="185"/>
      <c r="IRI11" s="185"/>
      <c r="IRJ11" s="185"/>
      <c r="IRK11" s="185"/>
      <c r="IRL11" s="185"/>
      <c r="IRM11" s="185"/>
      <c r="IRN11" s="185"/>
      <c r="IRO11" s="185"/>
      <c r="IRP11" s="185"/>
      <c r="IRQ11" s="185"/>
      <c r="IRR11" s="185"/>
      <c r="IRS11" s="185"/>
      <c r="IRT11" s="185"/>
      <c r="IRU11" s="185"/>
      <c r="IRV11" s="185"/>
      <c r="IRW11" s="185"/>
      <c r="IRX11" s="185"/>
      <c r="IRY11" s="185"/>
      <c r="IRZ11" s="185"/>
      <c r="ISA11" s="185"/>
      <c r="ISB11" s="185"/>
      <c r="ISC11" s="185"/>
      <c r="ISD11" s="185"/>
      <c r="ISE11" s="185"/>
      <c r="ISF11" s="185"/>
      <c r="ISG11" s="185"/>
      <c r="ISH11" s="185"/>
      <c r="ISI11" s="185"/>
      <c r="ISJ11" s="185"/>
      <c r="ISK11" s="185"/>
      <c r="ISL11" s="185"/>
      <c r="ISM11" s="185"/>
      <c r="ISN11" s="185"/>
      <c r="ISO11" s="185"/>
      <c r="ISP11" s="185"/>
      <c r="ISQ11" s="185"/>
      <c r="ISR11" s="185"/>
      <c r="ISS11" s="185"/>
      <c r="IST11" s="185"/>
      <c r="ISU11" s="185"/>
      <c r="ISV11" s="185"/>
      <c r="ISW11" s="185"/>
      <c r="ISX11" s="185"/>
      <c r="ISY11" s="185"/>
      <c r="ISZ11" s="185"/>
      <c r="ITA11" s="185"/>
      <c r="ITB11" s="185"/>
      <c r="ITC11" s="185"/>
      <c r="ITD11" s="185"/>
      <c r="ITE11" s="185"/>
      <c r="ITF11" s="185"/>
      <c r="ITG11" s="185"/>
      <c r="ITH11" s="185"/>
      <c r="ITI11" s="185"/>
      <c r="ITJ11" s="185"/>
      <c r="ITK11" s="185"/>
      <c r="ITL11" s="185"/>
      <c r="ITM11" s="185"/>
      <c r="ITN11" s="185"/>
      <c r="ITO11" s="185"/>
      <c r="ITP11" s="185"/>
      <c r="ITQ11" s="185"/>
      <c r="ITR11" s="185"/>
      <c r="ITS11" s="185"/>
      <c r="ITT11" s="185"/>
      <c r="ITU11" s="185"/>
      <c r="ITV11" s="185"/>
      <c r="ITW11" s="185"/>
      <c r="ITX11" s="185"/>
      <c r="ITY11" s="185"/>
      <c r="ITZ11" s="185"/>
      <c r="IUA11" s="185"/>
      <c r="IUB11" s="185"/>
      <c r="IUC11" s="185"/>
      <c r="IUD11" s="185"/>
      <c r="IUE11" s="185"/>
      <c r="IUF11" s="185"/>
      <c r="IUG11" s="185"/>
      <c r="IUH11" s="185"/>
      <c r="IUI11" s="185"/>
      <c r="IUJ11" s="185"/>
      <c r="IUK11" s="185"/>
      <c r="IUL11" s="185"/>
      <c r="IUM11" s="185"/>
      <c r="IUN11" s="185"/>
      <c r="IUO11" s="185"/>
      <c r="IUP11" s="185"/>
      <c r="IUQ11" s="185"/>
      <c r="IUR11" s="185"/>
      <c r="IUS11" s="185"/>
      <c r="IUT11" s="185"/>
      <c r="IUU11" s="185"/>
      <c r="IUV11" s="185"/>
      <c r="IUW11" s="185"/>
      <c r="IUX11" s="185"/>
      <c r="IUY11" s="185"/>
      <c r="IUZ11" s="185"/>
      <c r="IVA11" s="185"/>
      <c r="IVB11" s="185"/>
      <c r="IVC11" s="185"/>
      <c r="IVD11" s="185"/>
      <c r="IVE11" s="185"/>
      <c r="IVF11" s="185"/>
      <c r="IVG11" s="185"/>
      <c r="IVH11" s="185"/>
      <c r="IVI11" s="185"/>
      <c r="IVJ11" s="185"/>
      <c r="IVK11" s="185"/>
      <c r="IVL11" s="185"/>
      <c r="IVM11" s="185"/>
      <c r="IVN11" s="185"/>
      <c r="IVO11" s="185"/>
      <c r="IVP11" s="185"/>
      <c r="IVQ11" s="185"/>
      <c r="IVR11" s="185"/>
      <c r="IVS11" s="185"/>
      <c r="IVT11" s="185"/>
      <c r="IVU11" s="185"/>
      <c r="IVV11" s="185"/>
      <c r="IVW11" s="185"/>
      <c r="IVX11" s="185"/>
      <c r="IVY11" s="185"/>
      <c r="IVZ11" s="185"/>
      <c r="IWA11" s="185"/>
      <c r="IWB11" s="185"/>
      <c r="IWC11" s="185"/>
      <c r="IWD11" s="185"/>
      <c r="IWE11" s="185"/>
      <c r="IWF11" s="185"/>
      <c r="IWG11" s="185"/>
      <c r="IWH11" s="185"/>
      <c r="IWI11" s="185"/>
      <c r="IWJ11" s="185"/>
      <c r="IWK11" s="185"/>
      <c r="IWL11" s="185"/>
      <c r="IWM11" s="185"/>
      <c r="IWN11" s="185"/>
      <c r="IWO11" s="185"/>
      <c r="IWP11" s="185"/>
      <c r="IWQ11" s="185"/>
      <c r="IWR11" s="185"/>
      <c r="IWS11" s="185"/>
      <c r="IWT11" s="185"/>
      <c r="IWU11" s="185"/>
      <c r="IWV11" s="185"/>
      <c r="IWW11" s="185"/>
      <c r="IWX11" s="185"/>
      <c r="IWY11" s="185"/>
      <c r="IWZ11" s="185"/>
      <c r="IXA11" s="185"/>
      <c r="IXB11" s="185"/>
      <c r="IXC11" s="185"/>
      <c r="IXD11" s="185"/>
      <c r="IXE11" s="185"/>
      <c r="IXF11" s="185"/>
      <c r="IXG11" s="185"/>
      <c r="IXH11" s="185"/>
      <c r="IXI11" s="185"/>
      <c r="IXJ11" s="185"/>
      <c r="IXK11" s="185"/>
      <c r="IXL11" s="185"/>
      <c r="IXM11" s="185"/>
      <c r="IXN11" s="185"/>
      <c r="IXO11" s="185"/>
      <c r="IXP11" s="185"/>
      <c r="IXQ11" s="185"/>
      <c r="IXR11" s="185"/>
      <c r="IXS11" s="185"/>
      <c r="IXT11" s="185"/>
      <c r="IXU11" s="185"/>
      <c r="IXV11" s="185"/>
      <c r="IXW11" s="185"/>
      <c r="IXX11" s="185"/>
      <c r="IXY11" s="185"/>
      <c r="IXZ11" s="185"/>
      <c r="IYA11" s="185"/>
      <c r="IYB11" s="185"/>
      <c r="IYC11" s="185"/>
      <c r="IYD11" s="185"/>
      <c r="IYE11" s="185"/>
      <c r="IYF11" s="185"/>
      <c r="IYG11" s="185"/>
      <c r="IYH11" s="185"/>
      <c r="IYI11" s="185"/>
      <c r="IYJ11" s="185"/>
      <c r="IYK11" s="185"/>
      <c r="IYL11" s="185"/>
      <c r="IYM11" s="185"/>
      <c r="IYN11" s="185"/>
      <c r="IYO11" s="185"/>
      <c r="IYP11" s="185"/>
      <c r="IYQ11" s="185"/>
      <c r="IYR11" s="185"/>
      <c r="IYS11" s="185"/>
      <c r="IYT11" s="185"/>
      <c r="IYU11" s="185"/>
      <c r="IYV11" s="185"/>
      <c r="IYW11" s="185"/>
      <c r="IYX11" s="185"/>
      <c r="IYY11" s="185"/>
      <c r="IYZ11" s="185"/>
      <c r="IZA11" s="185"/>
      <c r="IZB11" s="185"/>
      <c r="IZC11" s="185"/>
      <c r="IZD11" s="185"/>
      <c r="IZE11" s="185"/>
      <c r="IZF11" s="185"/>
      <c r="IZG11" s="185"/>
      <c r="IZH11" s="185"/>
      <c r="IZI11" s="185"/>
      <c r="IZJ11" s="185"/>
      <c r="IZK11" s="185"/>
      <c r="IZL11" s="185"/>
      <c r="IZM11" s="185"/>
      <c r="IZN11" s="185"/>
      <c r="IZO11" s="185"/>
      <c r="IZP11" s="185"/>
      <c r="IZQ11" s="185"/>
      <c r="IZR11" s="185"/>
      <c r="IZS11" s="185"/>
      <c r="IZT11" s="185"/>
      <c r="IZU11" s="185"/>
      <c r="IZV11" s="185"/>
      <c r="IZW11" s="185"/>
      <c r="IZX11" s="185"/>
      <c r="IZY11" s="185"/>
      <c r="IZZ11" s="185"/>
      <c r="JAA11" s="185"/>
      <c r="JAB11" s="185"/>
      <c r="JAC11" s="185"/>
      <c r="JAD11" s="185"/>
      <c r="JAE11" s="185"/>
      <c r="JAF11" s="185"/>
      <c r="JAG11" s="185"/>
      <c r="JAH11" s="185"/>
      <c r="JAI11" s="185"/>
      <c r="JAJ11" s="185"/>
      <c r="JAK11" s="185"/>
      <c r="JAL11" s="185"/>
      <c r="JAM11" s="185"/>
      <c r="JAN11" s="185"/>
      <c r="JAO11" s="185"/>
      <c r="JAP11" s="185"/>
      <c r="JAQ11" s="185"/>
      <c r="JAR11" s="185"/>
      <c r="JAS11" s="185"/>
      <c r="JAT11" s="185"/>
      <c r="JAU11" s="185"/>
      <c r="JAV11" s="185"/>
      <c r="JAW11" s="185"/>
      <c r="JAX11" s="185"/>
      <c r="JAY11" s="185"/>
      <c r="JAZ11" s="185"/>
      <c r="JBA11" s="185"/>
      <c r="JBB11" s="185"/>
      <c r="JBC11" s="185"/>
      <c r="JBD11" s="185"/>
      <c r="JBE11" s="185"/>
      <c r="JBF11" s="185"/>
      <c r="JBG11" s="185"/>
      <c r="JBH11" s="185"/>
      <c r="JBI11" s="185"/>
      <c r="JBJ11" s="185"/>
      <c r="JBK11" s="185"/>
      <c r="JBL11" s="185"/>
      <c r="JBM11" s="185"/>
      <c r="JBN11" s="185"/>
      <c r="JBO11" s="185"/>
      <c r="JBP11" s="185"/>
      <c r="JBQ11" s="185"/>
      <c r="JBR11" s="185"/>
      <c r="JBS11" s="185"/>
      <c r="JBT11" s="185"/>
      <c r="JBU11" s="185"/>
      <c r="JBV11" s="185"/>
      <c r="JBW11" s="185"/>
      <c r="JBX11" s="185"/>
      <c r="JBY11" s="185"/>
      <c r="JBZ11" s="185"/>
      <c r="JCA11" s="185"/>
      <c r="JCB11" s="185"/>
      <c r="JCC11" s="185"/>
      <c r="JCD11" s="185"/>
      <c r="JCE11" s="185"/>
      <c r="JCF11" s="185"/>
      <c r="JCG11" s="185"/>
      <c r="JCH11" s="185"/>
      <c r="JCI11" s="185"/>
      <c r="JCJ11" s="185"/>
      <c r="JCK11" s="185"/>
      <c r="JCL11" s="185"/>
      <c r="JCM11" s="185"/>
      <c r="JCN11" s="185"/>
      <c r="JCO11" s="185"/>
      <c r="JCP11" s="185"/>
      <c r="JCQ11" s="185"/>
      <c r="JCR11" s="185"/>
      <c r="JCS11" s="185"/>
      <c r="JCT11" s="185"/>
      <c r="JCU11" s="185"/>
      <c r="JCV11" s="185"/>
      <c r="JCW11" s="185"/>
      <c r="JCX11" s="185"/>
      <c r="JCY11" s="185"/>
      <c r="JCZ11" s="185"/>
      <c r="JDA11" s="185"/>
      <c r="JDB11" s="185"/>
      <c r="JDC11" s="185"/>
      <c r="JDD11" s="185"/>
      <c r="JDE11" s="185"/>
      <c r="JDF11" s="185"/>
      <c r="JDG11" s="185"/>
      <c r="JDH11" s="185"/>
      <c r="JDI11" s="185"/>
      <c r="JDJ11" s="185"/>
      <c r="JDK11" s="185"/>
      <c r="JDL11" s="185"/>
      <c r="JDM11" s="185"/>
      <c r="JDN11" s="185"/>
      <c r="JDO11" s="185"/>
      <c r="JDP11" s="185"/>
      <c r="JDQ11" s="185"/>
      <c r="JDR11" s="185"/>
      <c r="JDS11" s="185"/>
      <c r="JDT11" s="185"/>
      <c r="JDU11" s="185"/>
      <c r="JDV11" s="185"/>
      <c r="JDW11" s="185"/>
      <c r="JDX11" s="185"/>
      <c r="JDY11" s="185"/>
      <c r="JDZ11" s="185"/>
      <c r="JEA11" s="185"/>
      <c r="JEB11" s="185"/>
      <c r="JEC11" s="185"/>
      <c r="JED11" s="185"/>
      <c r="JEE11" s="185"/>
      <c r="JEF11" s="185"/>
      <c r="JEG11" s="185"/>
      <c r="JEH11" s="185"/>
      <c r="JEI11" s="185"/>
      <c r="JEJ11" s="185"/>
      <c r="JEK11" s="185"/>
      <c r="JEL11" s="185"/>
      <c r="JEM11" s="185"/>
      <c r="JEN11" s="185"/>
      <c r="JEO11" s="185"/>
      <c r="JEP11" s="185"/>
      <c r="JEQ11" s="185"/>
      <c r="JER11" s="185"/>
      <c r="JES11" s="185"/>
      <c r="JET11" s="185"/>
      <c r="JEU11" s="185"/>
      <c r="JEV11" s="185"/>
      <c r="JEW11" s="185"/>
      <c r="JEX11" s="185"/>
      <c r="JEY11" s="185"/>
      <c r="JEZ11" s="185"/>
      <c r="JFA11" s="185"/>
      <c r="JFB11" s="185"/>
      <c r="JFC11" s="185"/>
      <c r="JFD11" s="185"/>
      <c r="JFE11" s="185"/>
      <c r="JFF11" s="185"/>
      <c r="JFG11" s="185"/>
      <c r="JFH11" s="185"/>
      <c r="JFI11" s="185"/>
      <c r="JFJ11" s="185"/>
      <c r="JFK11" s="185"/>
      <c r="JFL11" s="185"/>
      <c r="JFM11" s="185"/>
      <c r="JFN11" s="185"/>
      <c r="JFO11" s="185"/>
      <c r="JFP11" s="185"/>
      <c r="JFQ11" s="185"/>
      <c r="JFR11" s="185"/>
      <c r="JFS11" s="185"/>
      <c r="JFT11" s="185"/>
      <c r="JFU11" s="185"/>
      <c r="JFV11" s="185"/>
      <c r="JFW11" s="185"/>
      <c r="JFX11" s="185"/>
      <c r="JFY11" s="185"/>
      <c r="JFZ11" s="185"/>
      <c r="JGA11" s="185"/>
      <c r="JGB11" s="185"/>
      <c r="JGC11" s="185"/>
      <c r="JGD11" s="185"/>
      <c r="JGE11" s="185"/>
      <c r="JGF11" s="185"/>
      <c r="JGG11" s="185"/>
      <c r="JGH11" s="185"/>
      <c r="JGI11" s="185"/>
      <c r="JGJ11" s="185"/>
      <c r="JGK11" s="185"/>
      <c r="JGL11" s="185"/>
      <c r="JGM11" s="185"/>
      <c r="JGN11" s="185"/>
      <c r="JGO11" s="185"/>
      <c r="JGP11" s="185"/>
      <c r="JGQ11" s="185"/>
      <c r="JGR11" s="185"/>
      <c r="JGS11" s="185"/>
      <c r="JGT11" s="185"/>
      <c r="JGU11" s="185"/>
      <c r="JGV11" s="185"/>
      <c r="JGW11" s="185"/>
      <c r="JGX11" s="185"/>
      <c r="JGY11" s="185"/>
      <c r="JGZ11" s="185"/>
      <c r="JHA11" s="185"/>
      <c r="JHB11" s="185"/>
      <c r="JHC11" s="185"/>
      <c r="JHD11" s="185"/>
      <c r="JHE11" s="185"/>
      <c r="JHF11" s="185"/>
      <c r="JHG11" s="185"/>
      <c r="JHH11" s="185"/>
      <c r="JHI11" s="185"/>
      <c r="JHJ11" s="185"/>
      <c r="JHK11" s="185"/>
      <c r="JHL11" s="185"/>
      <c r="JHM11" s="185"/>
      <c r="JHN11" s="185"/>
      <c r="JHO11" s="185"/>
      <c r="JHP11" s="185"/>
      <c r="JHQ11" s="185"/>
      <c r="JHR11" s="185"/>
      <c r="JHS11" s="185"/>
      <c r="JHT11" s="185"/>
      <c r="JHU11" s="185"/>
      <c r="JHV11" s="185"/>
      <c r="JHW11" s="185"/>
      <c r="JHX11" s="185"/>
      <c r="JHY11" s="185"/>
      <c r="JHZ11" s="185"/>
      <c r="JIA11" s="185"/>
      <c r="JIB11" s="185"/>
      <c r="JIC11" s="185"/>
      <c r="JID11" s="185"/>
      <c r="JIE11" s="185"/>
      <c r="JIF11" s="185"/>
      <c r="JIG11" s="185"/>
      <c r="JIH11" s="185"/>
      <c r="JII11" s="185"/>
      <c r="JIJ11" s="185"/>
      <c r="JIK11" s="185"/>
      <c r="JIL11" s="185"/>
      <c r="JIM11" s="185"/>
      <c r="JIN11" s="185"/>
      <c r="JIO11" s="185"/>
      <c r="JIP11" s="185"/>
      <c r="JIQ11" s="185"/>
      <c r="JIR11" s="185"/>
      <c r="JIS11" s="185"/>
      <c r="JIT11" s="185"/>
      <c r="JIU11" s="185"/>
      <c r="JIV11" s="185"/>
      <c r="JIW11" s="185"/>
      <c r="JIX11" s="185"/>
      <c r="JIY11" s="185"/>
      <c r="JIZ11" s="185"/>
      <c r="JJA11" s="185"/>
      <c r="JJB11" s="185"/>
      <c r="JJC11" s="185"/>
      <c r="JJD11" s="185"/>
      <c r="JJE11" s="185"/>
      <c r="JJF11" s="185"/>
      <c r="JJG11" s="185"/>
      <c r="JJH11" s="185"/>
      <c r="JJI11" s="185"/>
      <c r="JJJ11" s="185"/>
      <c r="JJK11" s="185"/>
      <c r="JJL11" s="185"/>
      <c r="JJM11" s="185"/>
      <c r="JJN11" s="185"/>
      <c r="JJO11" s="185"/>
      <c r="JJP11" s="185"/>
      <c r="JJQ11" s="185"/>
      <c r="JJR11" s="185"/>
      <c r="JJS11" s="185"/>
      <c r="JJT11" s="185"/>
      <c r="JJU11" s="185"/>
      <c r="JJV11" s="185"/>
      <c r="JJW11" s="185"/>
      <c r="JJX11" s="185"/>
      <c r="JJY11" s="185"/>
      <c r="JJZ11" s="185"/>
      <c r="JKA11" s="185"/>
      <c r="JKB11" s="185"/>
      <c r="JKC11" s="185"/>
      <c r="JKD11" s="185"/>
      <c r="JKE11" s="185"/>
      <c r="JKF11" s="185"/>
      <c r="JKG11" s="185"/>
      <c r="JKH11" s="185"/>
      <c r="JKI11" s="185"/>
      <c r="JKJ11" s="185"/>
      <c r="JKK11" s="185"/>
      <c r="JKL11" s="185"/>
      <c r="JKM11" s="185"/>
      <c r="JKN11" s="185"/>
      <c r="JKO11" s="185"/>
      <c r="JKP11" s="185"/>
      <c r="JKQ11" s="185"/>
      <c r="JKR11" s="185"/>
      <c r="JKS11" s="185"/>
      <c r="JKT11" s="185"/>
      <c r="JKU11" s="185"/>
      <c r="JKV11" s="185"/>
      <c r="JKW11" s="185"/>
      <c r="JKX11" s="185"/>
      <c r="JKY11" s="185"/>
      <c r="JKZ11" s="185"/>
      <c r="JLA11" s="185"/>
      <c r="JLB11" s="185"/>
      <c r="JLC11" s="185"/>
      <c r="JLD11" s="185"/>
      <c r="JLE11" s="185"/>
      <c r="JLF11" s="185"/>
      <c r="JLG11" s="185"/>
      <c r="JLH11" s="185"/>
      <c r="JLI11" s="185"/>
      <c r="JLJ11" s="185"/>
      <c r="JLK11" s="185"/>
      <c r="JLL11" s="185"/>
      <c r="JLM11" s="185"/>
      <c r="JLN11" s="185"/>
      <c r="JLO11" s="185"/>
      <c r="JLP11" s="185"/>
      <c r="JLQ11" s="185"/>
      <c r="JLR11" s="185"/>
      <c r="JLS11" s="185"/>
      <c r="JLT11" s="185"/>
      <c r="JLU11" s="185"/>
      <c r="JLV11" s="185"/>
      <c r="JLW11" s="185"/>
      <c r="JLX11" s="185"/>
      <c r="JLY11" s="185"/>
      <c r="JLZ11" s="185"/>
      <c r="JMA11" s="185"/>
      <c r="JMB11" s="185"/>
      <c r="JMC11" s="185"/>
      <c r="JMD11" s="185"/>
      <c r="JME11" s="185"/>
      <c r="JMF11" s="185"/>
      <c r="JMG11" s="185"/>
      <c r="JMH11" s="185"/>
      <c r="JMI11" s="185"/>
      <c r="JMJ11" s="185"/>
      <c r="JMK11" s="185"/>
      <c r="JML11" s="185"/>
      <c r="JMM11" s="185"/>
      <c r="JMN11" s="185"/>
      <c r="JMO11" s="185"/>
      <c r="JMP11" s="185"/>
      <c r="JMQ11" s="185"/>
      <c r="JMR11" s="185"/>
      <c r="JMS11" s="185"/>
      <c r="JMT11" s="185"/>
      <c r="JMU11" s="185"/>
      <c r="JMV11" s="185"/>
      <c r="JMW11" s="185"/>
      <c r="JMX11" s="185"/>
      <c r="JMY11" s="185"/>
      <c r="JMZ11" s="185"/>
      <c r="JNA11" s="185"/>
      <c r="JNB11" s="185"/>
      <c r="JNC11" s="185"/>
      <c r="JND11" s="185"/>
      <c r="JNE11" s="185"/>
      <c r="JNF11" s="185"/>
      <c r="JNG11" s="185"/>
      <c r="JNH11" s="185"/>
      <c r="JNI11" s="185"/>
      <c r="JNJ11" s="185"/>
      <c r="JNK11" s="185"/>
      <c r="JNL11" s="185"/>
      <c r="JNM11" s="185"/>
      <c r="JNN11" s="185"/>
      <c r="JNO11" s="185"/>
      <c r="JNP11" s="185"/>
      <c r="JNQ11" s="185"/>
      <c r="JNR11" s="185"/>
      <c r="JNS11" s="185"/>
      <c r="JNT11" s="185"/>
      <c r="JNU11" s="185"/>
      <c r="JNV11" s="185"/>
      <c r="JNW11" s="185"/>
      <c r="JNX11" s="185"/>
      <c r="JNY11" s="185"/>
      <c r="JNZ11" s="185"/>
      <c r="JOA11" s="185"/>
      <c r="JOB11" s="185"/>
      <c r="JOC11" s="185"/>
      <c r="JOD11" s="185"/>
      <c r="JOE11" s="185"/>
      <c r="JOF11" s="185"/>
      <c r="JOG11" s="185"/>
      <c r="JOH11" s="185"/>
      <c r="JOI11" s="185"/>
      <c r="JOJ11" s="185"/>
      <c r="JOK11" s="185"/>
      <c r="JOL11" s="185"/>
      <c r="JOM11" s="185"/>
      <c r="JON11" s="185"/>
      <c r="JOO11" s="185"/>
      <c r="JOP11" s="185"/>
      <c r="JOQ11" s="185"/>
      <c r="JOR11" s="185"/>
      <c r="JOS11" s="185"/>
      <c r="JOT11" s="185"/>
      <c r="JOU11" s="185"/>
      <c r="JOV11" s="185"/>
      <c r="JOW11" s="185"/>
      <c r="JOX11" s="185"/>
      <c r="JOY11" s="185"/>
      <c r="JOZ11" s="185"/>
      <c r="JPA11" s="185"/>
      <c r="JPB11" s="185"/>
      <c r="JPC11" s="185"/>
      <c r="JPD11" s="185"/>
      <c r="JPE11" s="185"/>
      <c r="JPF11" s="185"/>
      <c r="JPG11" s="185"/>
      <c r="JPH11" s="185"/>
      <c r="JPI11" s="185"/>
      <c r="JPJ11" s="185"/>
      <c r="JPK11" s="185"/>
      <c r="JPL11" s="185"/>
      <c r="JPM11" s="185"/>
      <c r="JPN11" s="185"/>
      <c r="JPO11" s="185"/>
      <c r="JPP11" s="185"/>
      <c r="JPQ11" s="185"/>
      <c r="JPR11" s="185"/>
      <c r="JPS11" s="185"/>
      <c r="JPT11" s="185"/>
      <c r="JPU11" s="185"/>
      <c r="JPV11" s="185"/>
      <c r="JPW11" s="185"/>
      <c r="JPX11" s="185"/>
      <c r="JPY11" s="185"/>
      <c r="JPZ11" s="185"/>
      <c r="JQA11" s="185"/>
      <c r="JQB11" s="185"/>
      <c r="JQC11" s="185"/>
      <c r="JQD11" s="185"/>
      <c r="JQE11" s="185"/>
      <c r="JQF11" s="185"/>
      <c r="JQG11" s="185"/>
      <c r="JQH11" s="185"/>
      <c r="JQI11" s="185"/>
      <c r="JQJ11" s="185"/>
      <c r="JQK11" s="185"/>
      <c r="JQL11" s="185"/>
      <c r="JQM11" s="185"/>
      <c r="JQN11" s="185"/>
      <c r="JQO11" s="185"/>
      <c r="JQP11" s="185"/>
      <c r="JQQ11" s="185"/>
      <c r="JQR11" s="185"/>
      <c r="JQS11" s="185"/>
      <c r="JQT11" s="185"/>
      <c r="JQU11" s="185"/>
      <c r="JQV11" s="185"/>
      <c r="JQW11" s="185"/>
      <c r="JQX11" s="185"/>
      <c r="JQY11" s="185"/>
      <c r="JQZ11" s="185"/>
      <c r="JRA11" s="185"/>
      <c r="JRB11" s="185"/>
      <c r="JRC11" s="185"/>
      <c r="JRD11" s="185"/>
      <c r="JRE11" s="185"/>
      <c r="JRF11" s="185"/>
      <c r="JRG11" s="185"/>
      <c r="JRH11" s="185"/>
      <c r="JRI11" s="185"/>
      <c r="JRJ11" s="185"/>
      <c r="JRK11" s="185"/>
      <c r="JRL11" s="185"/>
      <c r="JRM11" s="185"/>
      <c r="JRN11" s="185"/>
      <c r="JRO11" s="185"/>
      <c r="JRP11" s="185"/>
      <c r="JRQ11" s="185"/>
      <c r="JRR11" s="185"/>
      <c r="JRS11" s="185"/>
      <c r="JRT11" s="185"/>
      <c r="JRU11" s="185"/>
      <c r="JRV11" s="185"/>
      <c r="JRW11" s="185"/>
      <c r="JRX11" s="185"/>
      <c r="JRY11" s="185"/>
      <c r="JRZ11" s="185"/>
      <c r="JSA11" s="185"/>
      <c r="JSB11" s="185"/>
      <c r="JSC11" s="185"/>
      <c r="JSD11" s="185"/>
      <c r="JSE11" s="185"/>
      <c r="JSF11" s="185"/>
      <c r="JSG11" s="185"/>
      <c r="JSH11" s="185"/>
      <c r="JSI11" s="185"/>
      <c r="JSJ11" s="185"/>
      <c r="JSK11" s="185"/>
      <c r="JSL11" s="185"/>
      <c r="JSM11" s="185"/>
      <c r="JSN11" s="185"/>
      <c r="JSO11" s="185"/>
      <c r="JSP11" s="185"/>
      <c r="JSQ11" s="185"/>
      <c r="JSR11" s="185"/>
      <c r="JSS11" s="185"/>
      <c r="JST11" s="185"/>
      <c r="JSU11" s="185"/>
      <c r="JSV11" s="185"/>
      <c r="JSW11" s="185"/>
      <c r="JSX11" s="185"/>
      <c r="JSY11" s="185"/>
      <c r="JSZ11" s="185"/>
      <c r="JTA11" s="185"/>
      <c r="JTB11" s="185"/>
      <c r="JTC11" s="185"/>
      <c r="JTD11" s="185"/>
      <c r="JTE11" s="185"/>
      <c r="JTF11" s="185"/>
      <c r="JTG11" s="185"/>
      <c r="JTH11" s="185"/>
      <c r="JTI11" s="185"/>
      <c r="JTJ11" s="185"/>
      <c r="JTK11" s="185"/>
      <c r="JTL11" s="185"/>
      <c r="JTM11" s="185"/>
      <c r="JTN11" s="185"/>
      <c r="JTO11" s="185"/>
      <c r="JTP11" s="185"/>
      <c r="JTQ11" s="185"/>
      <c r="JTR11" s="185"/>
      <c r="JTS11" s="185"/>
      <c r="JTT11" s="185"/>
      <c r="JTU11" s="185"/>
      <c r="JTV11" s="185"/>
      <c r="JTW11" s="185"/>
      <c r="JTX11" s="185"/>
      <c r="JTY11" s="185"/>
      <c r="JTZ11" s="185"/>
      <c r="JUA11" s="185"/>
      <c r="JUB11" s="185"/>
      <c r="JUC11" s="185"/>
      <c r="JUD11" s="185"/>
      <c r="JUE11" s="185"/>
      <c r="JUF11" s="185"/>
      <c r="JUG11" s="185"/>
      <c r="JUH11" s="185"/>
      <c r="JUI11" s="185"/>
      <c r="JUJ11" s="185"/>
      <c r="JUK11" s="185"/>
      <c r="JUL11" s="185"/>
      <c r="JUM11" s="185"/>
      <c r="JUN11" s="185"/>
      <c r="JUO11" s="185"/>
      <c r="JUP11" s="185"/>
      <c r="JUQ11" s="185"/>
      <c r="JUR11" s="185"/>
      <c r="JUS11" s="185"/>
      <c r="JUT11" s="185"/>
      <c r="JUU11" s="185"/>
      <c r="JUV11" s="185"/>
      <c r="JUW11" s="185"/>
      <c r="JUX11" s="185"/>
      <c r="JUY11" s="185"/>
      <c r="JUZ11" s="185"/>
      <c r="JVA11" s="185"/>
      <c r="JVB11" s="185"/>
      <c r="JVC11" s="185"/>
      <c r="JVD11" s="185"/>
      <c r="JVE11" s="185"/>
      <c r="JVF11" s="185"/>
      <c r="JVG11" s="185"/>
      <c r="JVH11" s="185"/>
      <c r="JVI11" s="185"/>
      <c r="JVJ11" s="185"/>
      <c r="JVK11" s="185"/>
      <c r="JVL11" s="185"/>
      <c r="JVM11" s="185"/>
      <c r="JVN11" s="185"/>
      <c r="JVO11" s="185"/>
      <c r="JVP11" s="185"/>
      <c r="JVQ11" s="185"/>
      <c r="JVR11" s="185"/>
      <c r="JVS11" s="185"/>
      <c r="JVT11" s="185"/>
      <c r="JVU11" s="185"/>
      <c r="JVV11" s="185"/>
      <c r="JVW11" s="185"/>
      <c r="JVX11" s="185"/>
      <c r="JVY11" s="185"/>
      <c r="JVZ11" s="185"/>
      <c r="JWA11" s="185"/>
      <c r="JWB11" s="185"/>
      <c r="JWC11" s="185"/>
      <c r="JWD11" s="185"/>
      <c r="JWE11" s="185"/>
      <c r="JWF11" s="185"/>
      <c r="JWG11" s="185"/>
      <c r="JWH11" s="185"/>
      <c r="JWI11" s="185"/>
      <c r="JWJ11" s="185"/>
      <c r="JWK11" s="185"/>
      <c r="JWL11" s="185"/>
      <c r="JWM11" s="185"/>
      <c r="JWN11" s="185"/>
      <c r="JWO11" s="185"/>
      <c r="JWP11" s="185"/>
      <c r="JWQ11" s="185"/>
      <c r="JWR11" s="185"/>
      <c r="JWS11" s="185"/>
      <c r="JWT11" s="185"/>
      <c r="JWU11" s="185"/>
      <c r="JWV11" s="185"/>
      <c r="JWW11" s="185"/>
      <c r="JWX11" s="185"/>
      <c r="JWY11" s="185"/>
      <c r="JWZ11" s="185"/>
      <c r="JXA11" s="185"/>
      <c r="JXB11" s="185"/>
      <c r="JXC11" s="185"/>
      <c r="JXD11" s="185"/>
      <c r="JXE11" s="185"/>
      <c r="JXF11" s="185"/>
      <c r="JXG11" s="185"/>
      <c r="JXH11" s="185"/>
      <c r="JXI11" s="185"/>
      <c r="JXJ11" s="185"/>
      <c r="JXK11" s="185"/>
      <c r="JXL11" s="185"/>
      <c r="JXM11" s="185"/>
      <c r="JXN11" s="185"/>
      <c r="JXO11" s="185"/>
      <c r="JXP11" s="185"/>
      <c r="JXQ11" s="185"/>
      <c r="JXR11" s="185"/>
      <c r="JXS11" s="185"/>
      <c r="JXT11" s="185"/>
      <c r="JXU11" s="185"/>
      <c r="JXV11" s="185"/>
      <c r="JXW11" s="185"/>
      <c r="JXX11" s="185"/>
      <c r="JXY11" s="185"/>
      <c r="JXZ11" s="185"/>
      <c r="JYA11" s="185"/>
      <c r="JYB11" s="185"/>
      <c r="JYC11" s="185"/>
      <c r="JYD11" s="185"/>
      <c r="JYE11" s="185"/>
      <c r="JYF11" s="185"/>
      <c r="JYG11" s="185"/>
      <c r="JYH11" s="185"/>
      <c r="JYI11" s="185"/>
      <c r="JYJ11" s="185"/>
      <c r="JYK11" s="185"/>
      <c r="JYL11" s="185"/>
      <c r="JYM11" s="185"/>
      <c r="JYN11" s="185"/>
      <c r="JYO11" s="185"/>
      <c r="JYP11" s="185"/>
      <c r="JYQ11" s="185"/>
      <c r="JYR11" s="185"/>
      <c r="JYS11" s="185"/>
      <c r="JYT11" s="185"/>
      <c r="JYU11" s="185"/>
      <c r="JYV11" s="185"/>
      <c r="JYW11" s="185"/>
      <c r="JYX11" s="185"/>
      <c r="JYY11" s="185"/>
      <c r="JYZ11" s="185"/>
      <c r="JZA11" s="185"/>
      <c r="JZB11" s="185"/>
      <c r="JZC11" s="185"/>
      <c r="JZD11" s="185"/>
      <c r="JZE11" s="185"/>
      <c r="JZF11" s="185"/>
      <c r="JZG11" s="185"/>
      <c r="JZH11" s="185"/>
      <c r="JZI11" s="185"/>
      <c r="JZJ11" s="185"/>
      <c r="JZK11" s="185"/>
      <c r="JZL11" s="185"/>
      <c r="JZM11" s="185"/>
      <c r="JZN11" s="185"/>
      <c r="JZO11" s="185"/>
      <c r="JZP11" s="185"/>
      <c r="JZQ11" s="185"/>
      <c r="JZR11" s="185"/>
      <c r="JZS11" s="185"/>
      <c r="JZT11" s="185"/>
      <c r="JZU11" s="185"/>
      <c r="JZV11" s="185"/>
      <c r="JZW11" s="185"/>
      <c r="JZX11" s="185"/>
      <c r="JZY11" s="185"/>
      <c r="JZZ11" s="185"/>
      <c r="KAA11" s="185"/>
      <c r="KAB11" s="185"/>
      <c r="KAC11" s="185"/>
      <c r="KAD11" s="185"/>
      <c r="KAE11" s="185"/>
      <c r="KAF11" s="185"/>
      <c r="KAG11" s="185"/>
      <c r="KAH11" s="185"/>
      <c r="KAI11" s="185"/>
      <c r="KAJ11" s="185"/>
      <c r="KAK11" s="185"/>
      <c r="KAL11" s="185"/>
      <c r="KAM11" s="185"/>
      <c r="KAN11" s="185"/>
      <c r="KAO11" s="185"/>
      <c r="KAP11" s="185"/>
      <c r="KAQ11" s="185"/>
      <c r="KAR11" s="185"/>
      <c r="KAS11" s="185"/>
      <c r="KAT11" s="185"/>
      <c r="KAU11" s="185"/>
      <c r="KAV11" s="185"/>
      <c r="KAW11" s="185"/>
      <c r="KAX11" s="185"/>
      <c r="KAY11" s="185"/>
      <c r="KAZ11" s="185"/>
      <c r="KBA11" s="185"/>
      <c r="KBB11" s="185"/>
      <c r="KBC11" s="185"/>
      <c r="KBD11" s="185"/>
      <c r="KBE11" s="185"/>
      <c r="KBF11" s="185"/>
      <c r="KBG11" s="185"/>
      <c r="KBH11" s="185"/>
      <c r="KBI11" s="185"/>
      <c r="KBJ11" s="185"/>
      <c r="KBK11" s="185"/>
      <c r="KBL11" s="185"/>
      <c r="KBM11" s="185"/>
      <c r="KBN11" s="185"/>
      <c r="KBO11" s="185"/>
      <c r="KBP11" s="185"/>
      <c r="KBQ11" s="185"/>
      <c r="KBR11" s="185"/>
      <c r="KBS11" s="185"/>
      <c r="KBT11" s="185"/>
      <c r="KBU11" s="185"/>
      <c r="KBV11" s="185"/>
      <c r="KBW11" s="185"/>
      <c r="KBX11" s="185"/>
      <c r="KBY11" s="185"/>
      <c r="KBZ11" s="185"/>
      <c r="KCA11" s="185"/>
      <c r="KCB11" s="185"/>
      <c r="KCC11" s="185"/>
      <c r="KCD11" s="185"/>
      <c r="KCE11" s="185"/>
      <c r="KCF11" s="185"/>
      <c r="KCG11" s="185"/>
      <c r="KCH11" s="185"/>
      <c r="KCI11" s="185"/>
      <c r="KCJ11" s="185"/>
      <c r="KCK11" s="185"/>
      <c r="KCL11" s="185"/>
      <c r="KCM11" s="185"/>
      <c r="KCN11" s="185"/>
      <c r="KCO11" s="185"/>
      <c r="KCP11" s="185"/>
      <c r="KCQ11" s="185"/>
      <c r="KCR11" s="185"/>
      <c r="KCS11" s="185"/>
      <c r="KCT11" s="185"/>
      <c r="KCU11" s="185"/>
      <c r="KCV11" s="185"/>
      <c r="KCW11" s="185"/>
      <c r="KCX11" s="185"/>
      <c r="KCY11" s="185"/>
      <c r="KCZ11" s="185"/>
      <c r="KDA11" s="185"/>
      <c r="KDB11" s="185"/>
      <c r="KDC11" s="185"/>
      <c r="KDD11" s="185"/>
      <c r="KDE11" s="185"/>
      <c r="KDF11" s="185"/>
      <c r="KDG11" s="185"/>
      <c r="KDH11" s="185"/>
      <c r="KDI11" s="185"/>
      <c r="KDJ11" s="185"/>
      <c r="KDK11" s="185"/>
      <c r="KDL11" s="185"/>
      <c r="KDM11" s="185"/>
      <c r="KDN11" s="185"/>
      <c r="KDO11" s="185"/>
      <c r="KDP11" s="185"/>
      <c r="KDQ11" s="185"/>
      <c r="KDR11" s="185"/>
      <c r="KDS11" s="185"/>
      <c r="KDT11" s="185"/>
      <c r="KDU11" s="185"/>
      <c r="KDV11" s="185"/>
      <c r="KDW11" s="185"/>
      <c r="KDX11" s="185"/>
      <c r="KDY11" s="185"/>
      <c r="KDZ11" s="185"/>
      <c r="KEA11" s="185"/>
      <c r="KEB11" s="185"/>
      <c r="KEC11" s="185"/>
      <c r="KED11" s="185"/>
      <c r="KEE11" s="185"/>
      <c r="KEF11" s="185"/>
      <c r="KEG11" s="185"/>
      <c r="KEH11" s="185"/>
      <c r="KEI11" s="185"/>
      <c r="KEJ11" s="185"/>
      <c r="KEK11" s="185"/>
      <c r="KEL11" s="185"/>
      <c r="KEM11" s="185"/>
      <c r="KEN11" s="185"/>
      <c r="KEO11" s="185"/>
      <c r="KEP11" s="185"/>
      <c r="KEQ11" s="185"/>
      <c r="KER11" s="185"/>
      <c r="KES11" s="185"/>
      <c r="KET11" s="185"/>
      <c r="KEU11" s="185"/>
      <c r="KEV11" s="185"/>
      <c r="KEW11" s="185"/>
      <c r="KEX11" s="185"/>
      <c r="KEY11" s="185"/>
      <c r="KEZ11" s="185"/>
      <c r="KFA11" s="185"/>
      <c r="KFB11" s="185"/>
      <c r="KFC11" s="185"/>
      <c r="KFD11" s="185"/>
      <c r="KFE11" s="185"/>
      <c r="KFF11" s="185"/>
      <c r="KFG11" s="185"/>
      <c r="KFH11" s="185"/>
      <c r="KFI11" s="185"/>
      <c r="KFJ11" s="185"/>
      <c r="KFK11" s="185"/>
      <c r="KFL11" s="185"/>
      <c r="KFM11" s="185"/>
      <c r="KFN11" s="185"/>
      <c r="KFO11" s="185"/>
      <c r="KFP11" s="185"/>
      <c r="KFQ11" s="185"/>
      <c r="KFR11" s="185"/>
      <c r="KFS11" s="185"/>
      <c r="KFT11" s="185"/>
      <c r="KFU11" s="185"/>
      <c r="KFV11" s="185"/>
      <c r="KFW11" s="185"/>
      <c r="KFX11" s="185"/>
      <c r="KFY11" s="185"/>
      <c r="KFZ11" s="185"/>
      <c r="KGA11" s="185"/>
      <c r="KGB11" s="185"/>
      <c r="KGC11" s="185"/>
      <c r="KGD11" s="185"/>
      <c r="KGE11" s="185"/>
      <c r="KGF11" s="185"/>
      <c r="KGG11" s="185"/>
      <c r="KGH11" s="185"/>
      <c r="KGI11" s="185"/>
      <c r="KGJ11" s="185"/>
      <c r="KGK11" s="185"/>
      <c r="KGL11" s="185"/>
      <c r="KGM11" s="185"/>
      <c r="KGN11" s="185"/>
      <c r="KGO11" s="185"/>
      <c r="KGP11" s="185"/>
      <c r="KGQ11" s="185"/>
      <c r="KGR11" s="185"/>
      <c r="KGS11" s="185"/>
      <c r="KGT11" s="185"/>
      <c r="KGU11" s="185"/>
      <c r="KGV11" s="185"/>
      <c r="KGW11" s="185"/>
      <c r="KGX11" s="185"/>
      <c r="KGY11" s="185"/>
      <c r="KGZ11" s="185"/>
      <c r="KHA11" s="185"/>
      <c r="KHB11" s="185"/>
      <c r="KHC11" s="185"/>
      <c r="KHD11" s="185"/>
      <c r="KHE11" s="185"/>
      <c r="KHF11" s="185"/>
      <c r="KHG11" s="185"/>
      <c r="KHH11" s="185"/>
      <c r="KHI11" s="185"/>
      <c r="KHJ11" s="185"/>
      <c r="KHK11" s="185"/>
      <c r="KHL11" s="185"/>
      <c r="KHM11" s="185"/>
      <c r="KHN11" s="185"/>
      <c r="KHO11" s="185"/>
      <c r="KHP11" s="185"/>
      <c r="KHQ11" s="185"/>
      <c r="KHR11" s="185"/>
      <c r="KHS11" s="185"/>
      <c r="KHT11" s="185"/>
      <c r="KHU11" s="185"/>
      <c r="KHV11" s="185"/>
      <c r="KHW11" s="185"/>
      <c r="KHX11" s="185"/>
      <c r="KHY11" s="185"/>
      <c r="KHZ11" s="185"/>
      <c r="KIA11" s="185"/>
      <c r="KIB11" s="185"/>
      <c r="KIC11" s="185"/>
      <c r="KID11" s="185"/>
      <c r="KIE11" s="185"/>
      <c r="KIF11" s="185"/>
      <c r="KIG11" s="185"/>
      <c r="KIH11" s="185"/>
      <c r="KII11" s="185"/>
      <c r="KIJ11" s="185"/>
      <c r="KIK11" s="185"/>
      <c r="KIL11" s="185"/>
      <c r="KIM11" s="185"/>
      <c r="KIN11" s="185"/>
      <c r="KIO11" s="185"/>
      <c r="KIP11" s="185"/>
      <c r="KIQ11" s="185"/>
      <c r="KIR11" s="185"/>
      <c r="KIS11" s="185"/>
      <c r="KIT11" s="185"/>
      <c r="KIU11" s="185"/>
      <c r="KIV11" s="185"/>
      <c r="KIW11" s="185"/>
      <c r="KIX11" s="185"/>
      <c r="KIY11" s="185"/>
      <c r="KIZ11" s="185"/>
      <c r="KJA11" s="185"/>
      <c r="KJB11" s="185"/>
      <c r="KJC11" s="185"/>
      <c r="KJD11" s="185"/>
      <c r="KJE11" s="185"/>
      <c r="KJF11" s="185"/>
      <c r="KJG11" s="185"/>
      <c r="KJH11" s="185"/>
      <c r="KJI11" s="185"/>
      <c r="KJJ11" s="185"/>
      <c r="KJK11" s="185"/>
      <c r="KJL11" s="185"/>
      <c r="KJM11" s="185"/>
      <c r="KJN11" s="185"/>
      <c r="KJO11" s="185"/>
      <c r="KJP11" s="185"/>
      <c r="KJQ11" s="185"/>
      <c r="KJR11" s="185"/>
      <c r="KJS11" s="185"/>
      <c r="KJT11" s="185"/>
      <c r="KJU11" s="185"/>
      <c r="KJV11" s="185"/>
      <c r="KJW11" s="185"/>
      <c r="KJX11" s="185"/>
      <c r="KJY11" s="185"/>
      <c r="KJZ11" s="185"/>
      <c r="KKA11" s="185"/>
      <c r="KKB11" s="185"/>
      <c r="KKC11" s="185"/>
      <c r="KKD11" s="185"/>
      <c r="KKE11" s="185"/>
      <c r="KKF11" s="185"/>
      <c r="KKG11" s="185"/>
      <c r="KKH11" s="185"/>
      <c r="KKI11" s="185"/>
      <c r="KKJ11" s="185"/>
      <c r="KKK11" s="185"/>
      <c r="KKL11" s="185"/>
      <c r="KKM11" s="185"/>
      <c r="KKN11" s="185"/>
      <c r="KKO11" s="185"/>
      <c r="KKP11" s="185"/>
      <c r="KKQ11" s="185"/>
      <c r="KKR11" s="185"/>
      <c r="KKS11" s="185"/>
      <c r="KKT11" s="185"/>
      <c r="KKU11" s="185"/>
      <c r="KKV11" s="185"/>
      <c r="KKW11" s="185"/>
      <c r="KKX11" s="185"/>
      <c r="KKY11" s="185"/>
      <c r="KKZ11" s="185"/>
      <c r="KLA11" s="185"/>
      <c r="KLB11" s="185"/>
      <c r="KLC11" s="185"/>
      <c r="KLD11" s="185"/>
      <c r="KLE11" s="185"/>
      <c r="KLF11" s="185"/>
      <c r="KLG11" s="185"/>
      <c r="KLH11" s="185"/>
      <c r="KLI11" s="185"/>
      <c r="KLJ11" s="185"/>
      <c r="KLK11" s="185"/>
      <c r="KLL11" s="185"/>
      <c r="KLM11" s="185"/>
      <c r="KLN11" s="185"/>
      <c r="KLO11" s="185"/>
      <c r="KLP11" s="185"/>
      <c r="KLQ11" s="185"/>
      <c r="KLR11" s="185"/>
      <c r="KLS11" s="185"/>
      <c r="KLT11" s="185"/>
      <c r="KLU11" s="185"/>
      <c r="KLV11" s="185"/>
      <c r="KLW11" s="185"/>
      <c r="KLX11" s="185"/>
      <c r="KLY11" s="185"/>
      <c r="KLZ11" s="185"/>
      <c r="KMA11" s="185"/>
      <c r="KMB11" s="185"/>
      <c r="KMC11" s="185"/>
      <c r="KMD11" s="185"/>
      <c r="KME11" s="185"/>
      <c r="KMF11" s="185"/>
      <c r="KMG11" s="185"/>
      <c r="KMH11" s="185"/>
      <c r="KMI11" s="185"/>
      <c r="KMJ11" s="185"/>
      <c r="KMK11" s="185"/>
      <c r="KML11" s="185"/>
      <c r="KMM11" s="185"/>
      <c r="KMN11" s="185"/>
      <c r="KMO11" s="185"/>
      <c r="KMP11" s="185"/>
      <c r="KMQ11" s="185"/>
      <c r="KMR11" s="185"/>
      <c r="KMS11" s="185"/>
      <c r="KMT11" s="185"/>
      <c r="KMU11" s="185"/>
      <c r="KMV11" s="185"/>
      <c r="KMW11" s="185"/>
      <c r="KMX11" s="185"/>
      <c r="KMY11" s="185"/>
      <c r="KMZ11" s="185"/>
      <c r="KNA11" s="185"/>
      <c r="KNB11" s="185"/>
      <c r="KNC11" s="185"/>
      <c r="KND11" s="185"/>
      <c r="KNE11" s="185"/>
      <c r="KNF11" s="185"/>
      <c r="KNG11" s="185"/>
      <c r="KNH11" s="185"/>
      <c r="KNI11" s="185"/>
      <c r="KNJ11" s="185"/>
      <c r="KNK11" s="185"/>
      <c r="KNL11" s="185"/>
      <c r="KNM11" s="185"/>
      <c r="KNN11" s="185"/>
      <c r="KNO11" s="185"/>
      <c r="KNP11" s="185"/>
      <c r="KNQ11" s="185"/>
      <c r="KNR11" s="185"/>
      <c r="KNS11" s="185"/>
      <c r="KNT11" s="185"/>
      <c r="KNU11" s="185"/>
      <c r="KNV11" s="185"/>
      <c r="KNW11" s="185"/>
      <c r="KNX11" s="185"/>
      <c r="KNY11" s="185"/>
      <c r="KNZ11" s="185"/>
      <c r="KOA11" s="185"/>
      <c r="KOB11" s="185"/>
      <c r="KOC11" s="185"/>
      <c r="KOD11" s="185"/>
      <c r="KOE11" s="185"/>
      <c r="KOF11" s="185"/>
      <c r="KOG11" s="185"/>
      <c r="KOH11" s="185"/>
      <c r="KOI11" s="185"/>
      <c r="KOJ11" s="185"/>
      <c r="KOK11" s="185"/>
      <c r="KOL11" s="185"/>
      <c r="KOM11" s="185"/>
      <c r="KON11" s="185"/>
      <c r="KOO11" s="185"/>
      <c r="KOP11" s="185"/>
      <c r="KOQ11" s="185"/>
      <c r="KOR11" s="185"/>
      <c r="KOS11" s="185"/>
      <c r="KOT11" s="185"/>
      <c r="KOU11" s="185"/>
      <c r="KOV11" s="185"/>
      <c r="KOW11" s="185"/>
      <c r="KOX11" s="185"/>
      <c r="KOY11" s="185"/>
      <c r="KOZ11" s="185"/>
      <c r="KPA11" s="185"/>
      <c r="KPB11" s="185"/>
      <c r="KPC11" s="185"/>
      <c r="KPD11" s="185"/>
      <c r="KPE11" s="185"/>
      <c r="KPF11" s="185"/>
      <c r="KPG11" s="185"/>
      <c r="KPH11" s="185"/>
      <c r="KPI11" s="185"/>
      <c r="KPJ11" s="185"/>
      <c r="KPK11" s="185"/>
      <c r="KPL11" s="185"/>
      <c r="KPM11" s="185"/>
      <c r="KPN11" s="185"/>
      <c r="KPO11" s="185"/>
      <c r="KPP11" s="185"/>
      <c r="KPQ11" s="185"/>
      <c r="KPR11" s="185"/>
      <c r="KPS11" s="185"/>
      <c r="KPT11" s="185"/>
      <c r="KPU11" s="185"/>
      <c r="KPV11" s="185"/>
      <c r="KPW11" s="185"/>
      <c r="KPX11" s="185"/>
      <c r="KPY11" s="185"/>
      <c r="KPZ11" s="185"/>
      <c r="KQA11" s="185"/>
      <c r="KQB11" s="185"/>
      <c r="KQC11" s="185"/>
      <c r="KQD11" s="185"/>
      <c r="KQE11" s="185"/>
      <c r="KQF11" s="185"/>
      <c r="KQG11" s="185"/>
      <c r="KQH11" s="185"/>
      <c r="KQI11" s="185"/>
      <c r="KQJ11" s="185"/>
      <c r="KQK11" s="185"/>
      <c r="KQL11" s="185"/>
      <c r="KQM11" s="185"/>
      <c r="KQN11" s="185"/>
      <c r="KQO11" s="185"/>
      <c r="KQP11" s="185"/>
      <c r="KQQ11" s="185"/>
      <c r="KQR11" s="185"/>
      <c r="KQS11" s="185"/>
      <c r="KQT11" s="185"/>
      <c r="KQU11" s="185"/>
      <c r="KQV11" s="185"/>
      <c r="KQW11" s="185"/>
      <c r="KQX11" s="185"/>
      <c r="KQY11" s="185"/>
      <c r="KQZ11" s="185"/>
      <c r="KRA11" s="185"/>
      <c r="KRB11" s="185"/>
      <c r="KRC11" s="185"/>
      <c r="KRD11" s="185"/>
      <c r="KRE11" s="185"/>
      <c r="KRF11" s="185"/>
      <c r="KRG11" s="185"/>
      <c r="KRH11" s="185"/>
      <c r="KRI11" s="185"/>
      <c r="KRJ11" s="185"/>
      <c r="KRK11" s="185"/>
      <c r="KRL11" s="185"/>
      <c r="KRM11" s="185"/>
      <c r="KRN11" s="185"/>
      <c r="KRO11" s="185"/>
      <c r="KRP11" s="185"/>
      <c r="KRQ11" s="185"/>
      <c r="KRR11" s="185"/>
      <c r="KRS11" s="185"/>
      <c r="KRT11" s="185"/>
      <c r="KRU11" s="185"/>
      <c r="KRV11" s="185"/>
      <c r="KRW11" s="185"/>
      <c r="KRX11" s="185"/>
      <c r="KRY11" s="185"/>
      <c r="KRZ11" s="185"/>
      <c r="KSA11" s="185"/>
      <c r="KSB11" s="185"/>
      <c r="KSC11" s="185"/>
      <c r="KSD11" s="185"/>
      <c r="KSE11" s="185"/>
      <c r="KSF11" s="185"/>
      <c r="KSG11" s="185"/>
      <c r="KSH11" s="185"/>
      <c r="KSI11" s="185"/>
      <c r="KSJ11" s="185"/>
      <c r="KSK11" s="185"/>
      <c r="KSL11" s="185"/>
      <c r="KSM11" s="185"/>
      <c r="KSN11" s="185"/>
      <c r="KSO11" s="185"/>
      <c r="KSP11" s="185"/>
      <c r="KSQ11" s="185"/>
      <c r="KSR11" s="185"/>
      <c r="KSS11" s="185"/>
      <c r="KST11" s="185"/>
      <c r="KSU11" s="185"/>
      <c r="KSV11" s="185"/>
      <c r="KSW11" s="185"/>
      <c r="KSX11" s="185"/>
      <c r="KSY11" s="185"/>
      <c r="KSZ11" s="185"/>
      <c r="KTA11" s="185"/>
      <c r="KTB11" s="185"/>
      <c r="KTC11" s="185"/>
      <c r="KTD11" s="185"/>
      <c r="KTE11" s="185"/>
      <c r="KTF11" s="185"/>
      <c r="KTG11" s="185"/>
      <c r="KTH11" s="185"/>
      <c r="KTI11" s="185"/>
      <c r="KTJ11" s="185"/>
      <c r="KTK11" s="185"/>
      <c r="KTL11" s="185"/>
      <c r="KTM11" s="185"/>
      <c r="KTN11" s="185"/>
      <c r="KTO11" s="185"/>
      <c r="KTP11" s="185"/>
      <c r="KTQ11" s="185"/>
      <c r="KTR11" s="185"/>
      <c r="KTS11" s="185"/>
      <c r="KTT11" s="185"/>
      <c r="KTU11" s="185"/>
      <c r="KTV11" s="185"/>
      <c r="KTW11" s="185"/>
      <c r="KTX11" s="185"/>
      <c r="KTY11" s="185"/>
      <c r="KTZ11" s="185"/>
      <c r="KUA11" s="185"/>
      <c r="KUB11" s="185"/>
      <c r="KUC11" s="185"/>
      <c r="KUD11" s="185"/>
      <c r="KUE11" s="185"/>
      <c r="KUF11" s="185"/>
      <c r="KUG11" s="185"/>
      <c r="KUH11" s="185"/>
      <c r="KUI11" s="185"/>
      <c r="KUJ11" s="185"/>
      <c r="KUK11" s="185"/>
      <c r="KUL11" s="185"/>
      <c r="KUM11" s="185"/>
      <c r="KUN11" s="185"/>
      <c r="KUO11" s="185"/>
      <c r="KUP11" s="185"/>
      <c r="KUQ11" s="185"/>
      <c r="KUR11" s="185"/>
      <c r="KUS11" s="185"/>
      <c r="KUT11" s="185"/>
      <c r="KUU11" s="185"/>
      <c r="KUV11" s="185"/>
      <c r="KUW11" s="185"/>
      <c r="KUX11" s="185"/>
      <c r="KUY11" s="185"/>
      <c r="KUZ11" s="185"/>
      <c r="KVA11" s="185"/>
      <c r="KVB11" s="185"/>
      <c r="KVC11" s="185"/>
      <c r="KVD11" s="185"/>
      <c r="KVE11" s="185"/>
      <c r="KVF11" s="185"/>
      <c r="KVG11" s="185"/>
      <c r="KVH11" s="185"/>
      <c r="KVI11" s="185"/>
      <c r="KVJ11" s="185"/>
      <c r="KVK11" s="185"/>
      <c r="KVL11" s="185"/>
      <c r="KVM11" s="185"/>
      <c r="KVN11" s="185"/>
      <c r="KVO11" s="185"/>
      <c r="KVP11" s="185"/>
      <c r="KVQ11" s="185"/>
      <c r="KVR11" s="185"/>
      <c r="KVS11" s="185"/>
      <c r="KVT11" s="185"/>
      <c r="KVU11" s="185"/>
      <c r="KVV11" s="185"/>
      <c r="KVW11" s="185"/>
      <c r="KVX11" s="185"/>
      <c r="KVY11" s="185"/>
      <c r="KVZ11" s="185"/>
      <c r="KWA11" s="185"/>
      <c r="KWB11" s="185"/>
      <c r="KWC11" s="185"/>
      <c r="KWD11" s="185"/>
      <c r="KWE11" s="185"/>
      <c r="KWF11" s="185"/>
      <c r="KWG11" s="185"/>
      <c r="KWH11" s="185"/>
      <c r="KWI11" s="185"/>
      <c r="KWJ11" s="185"/>
      <c r="KWK11" s="185"/>
      <c r="KWL11" s="185"/>
      <c r="KWM11" s="185"/>
      <c r="KWN11" s="185"/>
      <c r="KWO11" s="185"/>
      <c r="KWP11" s="185"/>
      <c r="KWQ11" s="185"/>
      <c r="KWR11" s="185"/>
      <c r="KWS11" s="185"/>
      <c r="KWT11" s="185"/>
      <c r="KWU11" s="185"/>
      <c r="KWV11" s="185"/>
      <c r="KWW11" s="185"/>
      <c r="KWX11" s="185"/>
      <c r="KWY11" s="185"/>
      <c r="KWZ11" s="185"/>
      <c r="KXA11" s="185"/>
      <c r="KXB11" s="185"/>
      <c r="KXC11" s="185"/>
      <c r="KXD11" s="185"/>
      <c r="KXE11" s="185"/>
      <c r="KXF11" s="185"/>
      <c r="KXG11" s="185"/>
      <c r="KXH11" s="185"/>
      <c r="KXI11" s="185"/>
      <c r="KXJ11" s="185"/>
      <c r="KXK11" s="185"/>
      <c r="KXL11" s="185"/>
      <c r="KXM11" s="185"/>
      <c r="KXN11" s="185"/>
      <c r="KXO11" s="185"/>
      <c r="KXP11" s="185"/>
      <c r="KXQ11" s="185"/>
      <c r="KXR11" s="185"/>
      <c r="KXS11" s="185"/>
      <c r="KXT11" s="185"/>
      <c r="KXU11" s="185"/>
      <c r="KXV11" s="185"/>
      <c r="KXW11" s="185"/>
      <c r="KXX11" s="185"/>
      <c r="KXY11" s="185"/>
      <c r="KXZ11" s="185"/>
      <c r="KYA11" s="185"/>
      <c r="KYB11" s="185"/>
      <c r="KYC11" s="185"/>
      <c r="KYD11" s="185"/>
      <c r="KYE11" s="185"/>
      <c r="KYF11" s="185"/>
      <c r="KYG11" s="185"/>
      <c r="KYH11" s="185"/>
      <c r="KYI11" s="185"/>
      <c r="KYJ11" s="185"/>
      <c r="KYK11" s="185"/>
      <c r="KYL11" s="185"/>
      <c r="KYM11" s="185"/>
      <c r="KYN11" s="185"/>
      <c r="KYO11" s="185"/>
      <c r="KYP11" s="185"/>
      <c r="KYQ11" s="185"/>
      <c r="KYR11" s="185"/>
      <c r="KYS11" s="185"/>
      <c r="KYT11" s="185"/>
      <c r="KYU11" s="185"/>
      <c r="KYV11" s="185"/>
      <c r="KYW11" s="185"/>
      <c r="KYX11" s="185"/>
      <c r="KYY11" s="185"/>
      <c r="KYZ11" s="185"/>
      <c r="KZA11" s="185"/>
      <c r="KZB11" s="185"/>
      <c r="KZC11" s="185"/>
      <c r="KZD11" s="185"/>
      <c r="KZE11" s="185"/>
      <c r="KZF11" s="185"/>
      <c r="KZG11" s="185"/>
      <c r="KZH11" s="185"/>
      <c r="KZI11" s="185"/>
      <c r="KZJ11" s="185"/>
      <c r="KZK11" s="185"/>
      <c r="KZL11" s="185"/>
      <c r="KZM11" s="185"/>
      <c r="KZN11" s="185"/>
      <c r="KZO11" s="185"/>
      <c r="KZP11" s="185"/>
      <c r="KZQ11" s="185"/>
      <c r="KZR11" s="185"/>
      <c r="KZS11" s="185"/>
      <c r="KZT11" s="185"/>
      <c r="KZU11" s="185"/>
      <c r="KZV11" s="185"/>
      <c r="KZW11" s="185"/>
      <c r="KZX11" s="185"/>
      <c r="KZY11" s="185"/>
      <c r="KZZ11" s="185"/>
      <c r="LAA11" s="185"/>
      <c r="LAB11" s="185"/>
      <c r="LAC11" s="185"/>
      <c r="LAD11" s="185"/>
      <c r="LAE11" s="185"/>
      <c r="LAF11" s="185"/>
      <c r="LAG11" s="185"/>
      <c r="LAH11" s="185"/>
      <c r="LAI11" s="185"/>
      <c r="LAJ11" s="185"/>
      <c r="LAK11" s="185"/>
      <c r="LAL11" s="185"/>
      <c r="LAM11" s="185"/>
      <c r="LAN11" s="185"/>
      <c r="LAO11" s="185"/>
      <c r="LAP11" s="185"/>
      <c r="LAQ11" s="185"/>
      <c r="LAR11" s="185"/>
      <c r="LAS11" s="185"/>
      <c r="LAT11" s="185"/>
      <c r="LAU11" s="185"/>
      <c r="LAV11" s="185"/>
      <c r="LAW11" s="185"/>
      <c r="LAX11" s="185"/>
      <c r="LAY11" s="185"/>
      <c r="LAZ11" s="185"/>
      <c r="LBA11" s="185"/>
      <c r="LBB11" s="185"/>
      <c r="LBC11" s="185"/>
      <c r="LBD11" s="185"/>
      <c r="LBE11" s="185"/>
      <c r="LBF11" s="185"/>
      <c r="LBG11" s="185"/>
      <c r="LBH11" s="185"/>
      <c r="LBI11" s="185"/>
      <c r="LBJ11" s="185"/>
      <c r="LBK11" s="185"/>
      <c r="LBL11" s="185"/>
      <c r="LBM11" s="185"/>
      <c r="LBN11" s="185"/>
      <c r="LBO11" s="185"/>
      <c r="LBP11" s="185"/>
      <c r="LBQ11" s="185"/>
      <c r="LBR11" s="185"/>
      <c r="LBS11" s="185"/>
      <c r="LBT11" s="185"/>
      <c r="LBU11" s="185"/>
      <c r="LBV11" s="185"/>
      <c r="LBW11" s="185"/>
      <c r="LBX11" s="185"/>
      <c r="LBY11" s="185"/>
      <c r="LBZ11" s="185"/>
      <c r="LCA11" s="185"/>
      <c r="LCB11" s="185"/>
      <c r="LCC11" s="185"/>
      <c r="LCD11" s="185"/>
      <c r="LCE11" s="185"/>
      <c r="LCF11" s="185"/>
      <c r="LCG11" s="185"/>
      <c r="LCH11" s="185"/>
      <c r="LCI11" s="185"/>
      <c r="LCJ11" s="185"/>
      <c r="LCK11" s="185"/>
      <c r="LCL11" s="185"/>
      <c r="LCM11" s="185"/>
      <c r="LCN11" s="185"/>
      <c r="LCO11" s="185"/>
      <c r="LCP11" s="185"/>
      <c r="LCQ11" s="185"/>
      <c r="LCR11" s="185"/>
      <c r="LCS11" s="185"/>
      <c r="LCT11" s="185"/>
      <c r="LCU11" s="185"/>
      <c r="LCV11" s="185"/>
      <c r="LCW11" s="185"/>
      <c r="LCX11" s="185"/>
      <c r="LCY11" s="185"/>
      <c r="LCZ11" s="185"/>
      <c r="LDA11" s="185"/>
      <c r="LDB11" s="185"/>
      <c r="LDC11" s="185"/>
      <c r="LDD11" s="185"/>
      <c r="LDE11" s="185"/>
      <c r="LDF11" s="185"/>
      <c r="LDG11" s="185"/>
      <c r="LDH11" s="185"/>
      <c r="LDI11" s="185"/>
      <c r="LDJ11" s="185"/>
      <c r="LDK11" s="185"/>
      <c r="LDL11" s="185"/>
      <c r="LDM11" s="185"/>
      <c r="LDN11" s="185"/>
      <c r="LDO11" s="185"/>
      <c r="LDP11" s="185"/>
      <c r="LDQ11" s="185"/>
      <c r="LDR11" s="185"/>
      <c r="LDS11" s="185"/>
      <c r="LDT11" s="185"/>
      <c r="LDU11" s="185"/>
      <c r="LDV11" s="185"/>
      <c r="LDW11" s="185"/>
      <c r="LDX11" s="185"/>
      <c r="LDY11" s="185"/>
      <c r="LDZ11" s="185"/>
      <c r="LEA11" s="185"/>
      <c r="LEB11" s="185"/>
      <c r="LEC11" s="185"/>
      <c r="LED11" s="185"/>
      <c r="LEE11" s="185"/>
      <c r="LEF11" s="185"/>
      <c r="LEG11" s="185"/>
      <c r="LEH11" s="185"/>
      <c r="LEI11" s="185"/>
      <c r="LEJ11" s="185"/>
      <c r="LEK11" s="185"/>
      <c r="LEL11" s="185"/>
      <c r="LEM11" s="185"/>
      <c r="LEN11" s="185"/>
      <c r="LEO11" s="185"/>
      <c r="LEP11" s="185"/>
      <c r="LEQ11" s="185"/>
      <c r="LER11" s="185"/>
      <c r="LES11" s="185"/>
      <c r="LET11" s="185"/>
      <c r="LEU11" s="185"/>
      <c r="LEV11" s="185"/>
      <c r="LEW11" s="185"/>
      <c r="LEX11" s="185"/>
      <c r="LEY11" s="185"/>
      <c r="LEZ11" s="185"/>
      <c r="LFA11" s="185"/>
      <c r="LFB11" s="185"/>
      <c r="LFC11" s="185"/>
      <c r="LFD11" s="185"/>
      <c r="LFE11" s="185"/>
      <c r="LFF11" s="185"/>
      <c r="LFG11" s="185"/>
      <c r="LFH11" s="185"/>
      <c r="LFI11" s="185"/>
      <c r="LFJ11" s="185"/>
      <c r="LFK11" s="185"/>
      <c r="LFL11" s="185"/>
      <c r="LFM11" s="185"/>
      <c r="LFN11" s="185"/>
      <c r="LFO11" s="185"/>
      <c r="LFP11" s="185"/>
      <c r="LFQ11" s="185"/>
      <c r="LFR11" s="185"/>
      <c r="LFS11" s="185"/>
      <c r="LFT11" s="185"/>
      <c r="LFU11" s="185"/>
      <c r="LFV11" s="185"/>
      <c r="LFW11" s="185"/>
      <c r="LFX11" s="185"/>
      <c r="LFY11" s="185"/>
      <c r="LFZ11" s="185"/>
      <c r="LGA11" s="185"/>
      <c r="LGB11" s="185"/>
      <c r="LGC11" s="185"/>
      <c r="LGD11" s="185"/>
      <c r="LGE11" s="185"/>
      <c r="LGF11" s="185"/>
      <c r="LGG11" s="185"/>
      <c r="LGH11" s="185"/>
      <c r="LGI11" s="185"/>
      <c r="LGJ11" s="185"/>
      <c r="LGK11" s="185"/>
      <c r="LGL11" s="185"/>
      <c r="LGM11" s="185"/>
      <c r="LGN11" s="185"/>
      <c r="LGO11" s="185"/>
      <c r="LGP11" s="185"/>
      <c r="LGQ11" s="185"/>
      <c r="LGR11" s="185"/>
      <c r="LGS11" s="185"/>
      <c r="LGT11" s="185"/>
      <c r="LGU11" s="185"/>
      <c r="LGV11" s="185"/>
      <c r="LGW11" s="185"/>
      <c r="LGX11" s="185"/>
      <c r="LGY11" s="185"/>
      <c r="LGZ11" s="185"/>
      <c r="LHA11" s="185"/>
      <c r="LHB11" s="185"/>
      <c r="LHC11" s="185"/>
      <c r="LHD11" s="185"/>
      <c r="LHE11" s="185"/>
      <c r="LHF11" s="185"/>
      <c r="LHG11" s="185"/>
      <c r="LHH11" s="185"/>
      <c r="LHI11" s="185"/>
      <c r="LHJ11" s="185"/>
      <c r="LHK11" s="185"/>
      <c r="LHL11" s="185"/>
      <c r="LHM11" s="185"/>
      <c r="LHN11" s="185"/>
      <c r="LHO11" s="185"/>
      <c r="LHP11" s="185"/>
      <c r="LHQ11" s="185"/>
      <c r="LHR11" s="185"/>
      <c r="LHS11" s="185"/>
      <c r="LHT11" s="185"/>
      <c r="LHU11" s="185"/>
      <c r="LHV11" s="185"/>
      <c r="LHW11" s="185"/>
      <c r="LHX11" s="185"/>
      <c r="LHY11" s="185"/>
      <c r="LHZ11" s="185"/>
      <c r="LIA11" s="185"/>
      <c r="LIB11" s="185"/>
      <c r="LIC11" s="185"/>
      <c r="LID11" s="185"/>
      <c r="LIE11" s="185"/>
      <c r="LIF11" s="185"/>
      <c r="LIG11" s="185"/>
      <c r="LIH11" s="185"/>
      <c r="LII11" s="185"/>
      <c r="LIJ11" s="185"/>
      <c r="LIK11" s="185"/>
      <c r="LIL11" s="185"/>
      <c r="LIM11" s="185"/>
      <c r="LIN11" s="185"/>
      <c r="LIO11" s="185"/>
      <c r="LIP11" s="185"/>
      <c r="LIQ11" s="185"/>
      <c r="LIR11" s="185"/>
      <c r="LIS11" s="185"/>
      <c r="LIT11" s="185"/>
      <c r="LIU11" s="185"/>
      <c r="LIV11" s="185"/>
      <c r="LIW11" s="185"/>
      <c r="LIX11" s="185"/>
      <c r="LIY11" s="185"/>
      <c r="LIZ11" s="185"/>
      <c r="LJA11" s="185"/>
      <c r="LJB11" s="185"/>
      <c r="LJC11" s="185"/>
      <c r="LJD11" s="185"/>
      <c r="LJE11" s="185"/>
      <c r="LJF11" s="185"/>
      <c r="LJG11" s="185"/>
      <c r="LJH11" s="185"/>
      <c r="LJI11" s="185"/>
      <c r="LJJ11" s="185"/>
      <c r="LJK11" s="185"/>
      <c r="LJL11" s="185"/>
      <c r="LJM11" s="185"/>
      <c r="LJN11" s="185"/>
      <c r="LJO11" s="185"/>
      <c r="LJP11" s="185"/>
      <c r="LJQ11" s="185"/>
      <c r="LJR11" s="185"/>
      <c r="LJS11" s="185"/>
      <c r="LJT11" s="185"/>
      <c r="LJU11" s="185"/>
      <c r="LJV11" s="185"/>
      <c r="LJW11" s="185"/>
      <c r="LJX11" s="185"/>
      <c r="LJY11" s="185"/>
      <c r="LJZ11" s="185"/>
      <c r="LKA11" s="185"/>
      <c r="LKB11" s="185"/>
      <c r="LKC11" s="185"/>
      <c r="LKD11" s="185"/>
      <c r="LKE11" s="185"/>
      <c r="LKF11" s="185"/>
      <c r="LKG11" s="185"/>
      <c r="LKH11" s="185"/>
      <c r="LKI11" s="185"/>
      <c r="LKJ11" s="185"/>
      <c r="LKK11" s="185"/>
      <c r="LKL11" s="185"/>
      <c r="LKM11" s="185"/>
      <c r="LKN11" s="185"/>
      <c r="LKO11" s="185"/>
      <c r="LKP11" s="185"/>
      <c r="LKQ11" s="185"/>
      <c r="LKR11" s="185"/>
      <c r="LKS11" s="185"/>
      <c r="LKT11" s="185"/>
      <c r="LKU11" s="185"/>
      <c r="LKV11" s="185"/>
      <c r="LKW11" s="185"/>
      <c r="LKX11" s="185"/>
      <c r="LKY11" s="185"/>
      <c r="LKZ11" s="185"/>
      <c r="LLA11" s="185"/>
      <c r="LLB11" s="185"/>
      <c r="LLC11" s="185"/>
      <c r="LLD11" s="185"/>
      <c r="LLE11" s="185"/>
      <c r="LLF11" s="185"/>
      <c r="LLG11" s="185"/>
      <c r="LLH11" s="185"/>
      <c r="LLI11" s="185"/>
      <c r="LLJ11" s="185"/>
      <c r="LLK11" s="185"/>
      <c r="LLL11" s="185"/>
      <c r="LLM11" s="185"/>
      <c r="LLN11" s="185"/>
      <c r="LLO11" s="185"/>
      <c r="LLP11" s="185"/>
      <c r="LLQ11" s="185"/>
      <c r="LLR11" s="185"/>
      <c r="LLS11" s="185"/>
      <c r="LLT11" s="185"/>
      <c r="LLU11" s="185"/>
      <c r="LLV11" s="185"/>
      <c r="LLW11" s="185"/>
      <c r="LLX11" s="185"/>
      <c r="LLY11" s="185"/>
      <c r="LLZ11" s="185"/>
      <c r="LMA11" s="185"/>
      <c r="LMB11" s="185"/>
      <c r="LMC11" s="185"/>
      <c r="LMD11" s="185"/>
      <c r="LME11" s="185"/>
      <c r="LMF11" s="185"/>
      <c r="LMG11" s="185"/>
      <c r="LMH11" s="185"/>
      <c r="LMI11" s="185"/>
      <c r="LMJ11" s="185"/>
      <c r="LMK11" s="185"/>
      <c r="LML11" s="185"/>
      <c r="LMM11" s="185"/>
      <c r="LMN11" s="185"/>
      <c r="LMO11" s="185"/>
      <c r="LMP11" s="185"/>
      <c r="LMQ11" s="185"/>
      <c r="LMR11" s="185"/>
      <c r="LMS11" s="185"/>
      <c r="LMT11" s="185"/>
      <c r="LMU11" s="185"/>
      <c r="LMV11" s="185"/>
      <c r="LMW11" s="185"/>
      <c r="LMX11" s="185"/>
      <c r="LMY11" s="185"/>
      <c r="LMZ11" s="185"/>
      <c r="LNA11" s="185"/>
      <c r="LNB11" s="185"/>
      <c r="LNC11" s="185"/>
      <c r="LND11" s="185"/>
      <c r="LNE11" s="185"/>
      <c r="LNF11" s="185"/>
      <c r="LNG11" s="185"/>
      <c r="LNH11" s="185"/>
      <c r="LNI11" s="185"/>
      <c r="LNJ11" s="185"/>
      <c r="LNK11" s="185"/>
      <c r="LNL11" s="185"/>
      <c r="LNM11" s="185"/>
      <c r="LNN11" s="185"/>
      <c r="LNO11" s="185"/>
      <c r="LNP11" s="185"/>
      <c r="LNQ11" s="185"/>
      <c r="LNR11" s="185"/>
      <c r="LNS11" s="185"/>
      <c r="LNT11" s="185"/>
      <c r="LNU11" s="185"/>
      <c r="LNV11" s="185"/>
      <c r="LNW11" s="185"/>
      <c r="LNX11" s="185"/>
      <c r="LNY11" s="185"/>
      <c r="LNZ11" s="185"/>
      <c r="LOA11" s="185"/>
      <c r="LOB11" s="185"/>
      <c r="LOC11" s="185"/>
      <c r="LOD11" s="185"/>
      <c r="LOE11" s="185"/>
      <c r="LOF11" s="185"/>
      <c r="LOG11" s="185"/>
      <c r="LOH11" s="185"/>
      <c r="LOI11" s="185"/>
      <c r="LOJ11" s="185"/>
      <c r="LOK11" s="185"/>
      <c r="LOL11" s="185"/>
      <c r="LOM11" s="185"/>
      <c r="LON11" s="185"/>
      <c r="LOO11" s="185"/>
      <c r="LOP11" s="185"/>
      <c r="LOQ11" s="185"/>
      <c r="LOR11" s="185"/>
      <c r="LOS11" s="185"/>
      <c r="LOT11" s="185"/>
      <c r="LOU11" s="185"/>
      <c r="LOV11" s="185"/>
      <c r="LOW11" s="185"/>
      <c r="LOX11" s="185"/>
      <c r="LOY11" s="185"/>
      <c r="LOZ11" s="185"/>
      <c r="LPA11" s="185"/>
      <c r="LPB11" s="185"/>
      <c r="LPC11" s="185"/>
      <c r="LPD11" s="185"/>
      <c r="LPE11" s="185"/>
      <c r="LPF11" s="185"/>
      <c r="LPG11" s="185"/>
      <c r="LPH11" s="185"/>
      <c r="LPI11" s="185"/>
      <c r="LPJ11" s="185"/>
      <c r="LPK11" s="185"/>
      <c r="LPL11" s="185"/>
      <c r="LPM11" s="185"/>
      <c r="LPN11" s="185"/>
      <c r="LPO11" s="185"/>
      <c r="LPP11" s="185"/>
      <c r="LPQ11" s="185"/>
      <c r="LPR11" s="185"/>
      <c r="LPS11" s="185"/>
      <c r="LPT11" s="185"/>
      <c r="LPU11" s="185"/>
      <c r="LPV11" s="185"/>
      <c r="LPW11" s="185"/>
      <c r="LPX11" s="185"/>
      <c r="LPY11" s="185"/>
      <c r="LPZ11" s="185"/>
      <c r="LQA11" s="185"/>
      <c r="LQB11" s="185"/>
      <c r="LQC11" s="185"/>
      <c r="LQD11" s="185"/>
      <c r="LQE11" s="185"/>
      <c r="LQF11" s="185"/>
      <c r="LQG11" s="185"/>
      <c r="LQH11" s="185"/>
      <c r="LQI11" s="185"/>
      <c r="LQJ11" s="185"/>
      <c r="LQK11" s="185"/>
      <c r="LQL11" s="185"/>
      <c r="LQM11" s="185"/>
      <c r="LQN11" s="185"/>
      <c r="LQO11" s="185"/>
      <c r="LQP11" s="185"/>
      <c r="LQQ11" s="185"/>
      <c r="LQR11" s="185"/>
      <c r="LQS11" s="185"/>
      <c r="LQT11" s="185"/>
      <c r="LQU11" s="185"/>
      <c r="LQV11" s="185"/>
      <c r="LQW11" s="185"/>
      <c r="LQX11" s="185"/>
      <c r="LQY11" s="185"/>
      <c r="LQZ11" s="185"/>
      <c r="LRA11" s="185"/>
      <c r="LRB11" s="185"/>
      <c r="LRC11" s="185"/>
      <c r="LRD11" s="185"/>
      <c r="LRE11" s="185"/>
      <c r="LRF11" s="185"/>
      <c r="LRG11" s="185"/>
      <c r="LRH11" s="185"/>
      <c r="LRI11" s="185"/>
      <c r="LRJ11" s="185"/>
      <c r="LRK11" s="185"/>
      <c r="LRL11" s="185"/>
      <c r="LRM11" s="185"/>
      <c r="LRN11" s="185"/>
      <c r="LRO11" s="185"/>
      <c r="LRP11" s="185"/>
      <c r="LRQ11" s="185"/>
      <c r="LRR11" s="185"/>
      <c r="LRS11" s="185"/>
      <c r="LRT11" s="185"/>
      <c r="LRU11" s="185"/>
      <c r="LRV11" s="185"/>
      <c r="LRW11" s="185"/>
      <c r="LRX11" s="185"/>
      <c r="LRY11" s="185"/>
      <c r="LRZ11" s="185"/>
      <c r="LSA11" s="185"/>
      <c r="LSB11" s="185"/>
      <c r="LSC11" s="185"/>
      <c r="LSD11" s="185"/>
      <c r="LSE11" s="185"/>
      <c r="LSF11" s="185"/>
      <c r="LSG11" s="185"/>
      <c r="LSH11" s="185"/>
      <c r="LSI11" s="185"/>
      <c r="LSJ11" s="185"/>
      <c r="LSK11" s="185"/>
      <c r="LSL11" s="185"/>
      <c r="LSM11" s="185"/>
      <c r="LSN11" s="185"/>
      <c r="LSO11" s="185"/>
      <c r="LSP11" s="185"/>
      <c r="LSQ11" s="185"/>
      <c r="LSR11" s="185"/>
      <c r="LSS11" s="185"/>
      <c r="LST11" s="185"/>
      <c r="LSU11" s="185"/>
      <c r="LSV11" s="185"/>
      <c r="LSW11" s="185"/>
      <c r="LSX11" s="185"/>
      <c r="LSY11" s="185"/>
      <c r="LSZ11" s="185"/>
      <c r="LTA11" s="185"/>
      <c r="LTB11" s="185"/>
      <c r="LTC11" s="185"/>
      <c r="LTD11" s="185"/>
      <c r="LTE11" s="185"/>
      <c r="LTF11" s="185"/>
      <c r="LTG11" s="185"/>
      <c r="LTH11" s="185"/>
      <c r="LTI11" s="185"/>
      <c r="LTJ11" s="185"/>
      <c r="LTK11" s="185"/>
      <c r="LTL11" s="185"/>
      <c r="LTM11" s="185"/>
      <c r="LTN11" s="185"/>
      <c r="LTO11" s="185"/>
      <c r="LTP11" s="185"/>
      <c r="LTQ11" s="185"/>
      <c r="LTR11" s="185"/>
      <c r="LTS11" s="185"/>
      <c r="LTT11" s="185"/>
      <c r="LTU11" s="185"/>
      <c r="LTV11" s="185"/>
      <c r="LTW11" s="185"/>
      <c r="LTX11" s="185"/>
      <c r="LTY11" s="185"/>
      <c r="LTZ11" s="185"/>
      <c r="LUA11" s="185"/>
      <c r="LUB11" s="185"/>
      <c r="LUC11" s="185"/>
      <c r="LUD11" s="185"/>
      <c r="LUE11" s="185"/>
      <c r="LUF11" s="185"/>
      <c r="LUG11" s="185"/>
      <c r="LUH11" s="185"/>
      <c r="LUI11" s="185"/>
      <c r="LUJ11" s="185"/>
      <c r="LUK11" s="185"/>
      <c r="LUL11" s="185"/>
      <c r="LUM11" s="185"/>
      <c r="LUN11" s="185"/>
      <c r="LUO11" s="185"/>
      <c r="LUP11" s="185"/>
      <c r="LUQ11" s="185"/>
      <c r="LUR11" s="185"/>
      <c r="LUS11" s="185"/>
      <c r="LUT11" s="185"/>
      <c r="LUU11" s="185"/>
      <c r="LUV11" s="185"/>
      <c r="LUW11" s="185"/>
      <c r="LUX11" s="185"/>
      <c r="LUY11" s="185"/>
      <c r="LUZ11" s="185"/>
      <c r="LVA11" s="185"/>
      <c r="LVB11" s="185"/>
      <c r="LVC11" s="185"/>
      <c r="LVD11" s="185"/>
      <c r="LVE11" s="185"/>
      <c r="LVF11" s="185"/>
      <c r="LVG11" s="185"/>
      <c r="LVH11" s="185"/>
      <c r="LVI11" s="185"/>
      <c r="LVJ11" s="185"/>
      <c r="LVK11" s="185"/>
      <c r="LVL11" s="185"/>
      <c r="LVM11" s="185"/>
      <c r="LVN11" s="185"/>
      <c r="LVO11" s="185"/>
      <c r="LVP11" s="185"/>
      <c r="LVQ11" s="185"/>
      <c r="LVR11" s="185"/>
      <c r="LVS11" s="185"/>
      <c r="LVT11" s="185"/>
      <c r="LVU11" s="185"/>
      <c r="LVV11" s="185"/>
      <c r="LVW11" s="185"/>
      <c r="LVX11" s="185"/>
      <c r="LVY11" s="185"/>
      <c r="LVZ11" s="185"/>
      <c r="LWA11" s="185"/>
      <c r="LWB11" s="185"/>
      <c r="LWC11" s="185"/>
      <c r="LWD11" s="185"/>
      <c r="LWE11" s="185"/>
      <c r="LWF11" s="185"/>
      <c r="LWG11" s="185"/>
      <c r="LWH11" s="185"/>
      <c r="LWI11" s="185"/>
      <c r="LWJ11" s="185"/>
      <c r="LWK11" s="185"/>
      <c r="LWL11" s="185"/>
      <c r="LWM11" s="185"/>
      <c r="LWN11" s="185"/>
      <c r="LWO11" s="185"/>
      <c r="LWP11" s="185"/>
      <c r="LWQ11" s="185"/>
      <c r="LWR11" s="185"/>
      <c r="LWS11" s="185"/>
      <c r="LWT11" s="185"/>
      <c r="LWU11" s="185"/>
      <c r="LWV11" s="185"/>
      <c r="LWW11" s="185"/>
      <c r="LWX11" s="185"/>
      <c r="LWY11" s="185"/>
      <c r="LWZ11" s="185"/>
      <c r="LXA11" s="185"/>
      <c r="LXB11" s="185"/>
      <c r="LXC11" s="185"/>
      <c r="LXD11" s="185"/>
      <c r="LXE11" s="185"/>
      <c r="LXF11" s="185"/>
      <c r="LXG11" s="185"/>
      <c r="LXH11" s="185"/>
      <c r="LXI11" s="185"/>
      <c r="LXJ11" s="185"/>
      <c r="LXK11" s="185"/>
      <c r="LXL11" s="185"/>
      <c r="LXM11" s="185"/>
      <c r="LXN11" s="185"/>
      <c r="LXO11" s="185"/>
      <c r="LXP11" s="185"/>
      <c r="LXQ11" s="185"/>
      <c r="LXR11" s="185"/>
      <c r="LXS11" s="185"/>
      <c r="LXT11" s="185"/>
      <c r="LXU11" s="185"/>
      <c r="LXV11" s="185"/>
      <c r="LXW11" s="185"/>
      <c r="LXX11" s="185"/>
      <c r="LXY11" s="185"/>
      <c r="LXZ11" s="185"/>
      <c r="LYA11" s="185"/>
      <c r="LYB11" s="185"/>
      <c r="LYC11" s="185"/>
      <c r="LYD11" s="185"/>
      <c r="LYE11" s="185"/>
      <c r="LYF11" s="185"/>
      <c r="LYG11" s="185"/>
      <c r="LYH11" s="185"/>
      <c r="LYI11" s="185"/>
      <c r="LYJ11" s="185"/>
      <c r="LYK11" s="185"/>
      <c r="LYL11" s="185"/>
      <c r="LYM11" s="185"/>
      <c r="LYN11" s="185"/>
      <c r="LYO11" s="185"/>
      <c r="LYP11" s="185"/>
      <c r="LYQ11" s="185"/>
      <c r="LYR11" s="185"/>
      <c r="LYS11" s="185"/>
      <c r="LYT11" s="185"/>
      <c r="LYU11" s="185"/>
      <c r="LYV11" s="185"/>
      <c r="LYW11" s="185"/>
      <c r="LYX11" s="185"/>
      <c r="LYY11" s="185"/>
      <c r="LYZ11" s="185"/>
      <c r="LZA11" s="185"/>
      <c r="LZB11" s="185"/>
      <c r="LZC11" s="185"/>
      <c r="LZD11" s="185"/>
      <c r="LZE11" s="185"/>
      <c r="LZF11" s="185"/>
      <c r="LZG11" s="185"/>
      <c r="LZH11" s="185"/>
      <c r="LZI11" s="185"/>
      <c r="LZJ11" s="185"/>
      <c r="LZK11" s="185"/>
      <c r="LZL11" s="185"/>
      <c r="LZM11" s="185"/>
      <c r="LZN11" s="185"/>
      <c r="LZO11" s="185"/>
      <c r="LZP11" s="185"/>
      <c r="LZQ11" s="185"/>
      <c r="LZR11" s="185"/>
      <c r="LZS11" s="185"/>
      <c r="LZT11" s="185"/>
      <c r="LZU11" s="185"/>
      <c r="LZV11" s="185"/>
      <c r="LZW11" s="185"/>
      <c r="LZX11" s="185"/>
      <c r="LZY11" s="185"/>
      <c r="LZZ11" s="185"/>
      <c r="MAA11" s="185"/>
      <c r="MAB11" s="185"/>
      <c r="MAC11" s="185"/>
      <c r="MAD11" s="185"/>
      <c r="MAE11" s="185"/>
      <c r="MAF11" s="185"/>
      <c r="MAG11" s="185"/>
      <c r="MAH11" s="185"/>
      <c r="MAI11" s="185"/>
      <c r="MAJ11" s="185"/>
      <c r="MAK11" s="185"/>
      <c r="MAL11" s="185"/>
      <c r="MAM11" s="185"/>
      <c r="MAN11" s="185"/>
      <c r="MAO11" s="185"/>
      <c r="MAP11" s="185"/>
      <c r="MAQ11" s="185"/>
      <c r="MAR11" s="185"/>
      <c r="MAS11" s="185"/>
      <c r="MAT11" s="185"/>
      <c r="MAU11" s="185"/>
      <c r="MAV11" s="185"/>
      <c r="MAW11" s="185"/>
      <c r="MAX11" s="185"/>
      <c r="MAY11" s="185"/>
      <c r="MAZ11" s="185"/>
      <c r="MBA11" s="185"/>
      <c r="MBB11" s="185"/>
      <c r="MBC11" s="185"/>
      <c r="MBD11" s="185"/>
      <c r="MBE11" s="185"/>
      <c r="MBF11" s="185"/>
      <c r="MBG11" s="185"/>
      <c r="MBH11" s="185"/>
      <c r="MBI11" s="185"/>
      <c r="MBJ11" s="185"/>
      <c r="MBK11" s="185"/>
      <c r="MBL11" s="185"/>
      <c r="MBM11" s="185"/>
      <c r="MBN11" s="185"/>
      <c r="MBO11" s="185"/>
      <c r="MBP11" s="185"/>
      <c r="MBQ11" s="185"/>
      <c r="MBR11" s="185"/>
      <c r="MBS11" s="185"/>
      <c r="MBT11" s="185"/>
      <c r="MBU11" s="185"/>
      <c r="MBV11" s="185"/>
      <c r="MBW11" s="185"/>
      <c r="MBX11" s="185"/>
      <c r="MBY11" s="185"/>
      <c r="MBZ11" s="185"/>
      <c r="MCA11" s="185"/>
      <c r="MCB11" s="185"/>
      <c r="MCC11" s="185"/>
      <c r="MCD11" s="185"/>
      <c r="MCE11" s="185"/>
      <c r="MCF11" s="185"/>
      <c r="MCG11" s="185"/>
      <c r="MCH11" s="185"/>
      <c r="MCI11" s="185"/>
      <c r="MCJ11" s="185"/>
      <c r="MCK11" s="185"/>
      <c r="MCL11" s="185"/>
      <c r="MCM11" s="185"/>
      <c r="MCN11" s="185"/>
      <c r="MCO11" s="185"/>
      <c r="MCP11" s="185"/>
      <c r="MCQ11" s="185"/>
      <c r="MCR11" s="185"/>
      <c r="MCS11" s="185"/>
      <c r="MCT11" s="185"/>
      <c r="MCU11" s="185"/>
      <c r="MCV11" s="185"/>
      <c r="MCW11" s="185"/>
      <c r="MCX11" s="185"/>
      <c r="MCY11" s="185"/>
      <c r="MCZ11" s="185"/>
      <c r="MDA11" s="185"/>
      <c r="MDB11" s="185"/>
      <c r="MDC11" s="185"/>
      <c r="MDD11" s="185"/>
      <c r="MDE11" s="185"/>
      <c r="MDF11" s="185"/>
      <c r="MDG11" s="185"/>
      <c r="MDH11" s="185"/>
      <c r="MDI11" s="185"/>
      <c r="MDJ11" s="185"/>
      <c r="MDK11" s="185"/>
      <c r="MDL11" s="185"/>
      <c r="MDM11" s="185"/>
      <c r="MDN11" s="185"/>
      <c r="MDO11" s="185"/>
      <c r="MDP11" s="185"/>
      <c r="MDQ11" s="185"/>
      <c r="MDR11" s="185"/>
      <c r="MDS11" s="185"/>
      <c r="MDT11" s="185"/>
      <c r="MDU11" s="185"/>
      <c r="MDV11" s="185"/>
      <c r="MDW11" s="185"/>
      <c r="MDX11" s="185"/>
      <c r="MDY11" s="185"/>
      <c r="MDZ11" s="185"/>
      <c r="MEA11" s="185"/>
      <c r="MEB11" s="185"/>
      <c r="MEC11" s="185"/>
      <c r="MED11" s="185"/>
      <c r="MEE11" s="185"/>
      <c r="MEF11" s="185"/>
      <c r="MEG11" s="185"/>
      <c r="MEH11" s="185"/>
      <c r="MEI11" s="185"/>
      <c r="MEJ11" s="185"/>
      <c r="MEK11" s="185"/>
      <c r="MEL11" s="185"/>
      <c r="MEM11" s="185"/>
      <c r="MEN11" s="185"/>
      <c r="MEO11" s="185"/>
      <c r="MEP11" s="185"/>
      <c r="MEQ11" s="185"/>
      <c r="MER11" s="185"/>
      <c r="MES11" s="185"/>
      <c r="MET11" s="185"/>
      <c r="MEU11" s="185"/>
      <c r="MEV11" s="185"/>
      <c r="MEW11" s="185"/>
      <c r="MEX11" s="185"/>
      <c r="MEY11" s="185"/>
      <c r="MEZ11" s="185"/>
      <c r="MFA11" s="185"/>
      <c r="MFB11" s="185"/>
      <c r="MFC11" s="185"/>
      <c r="MFD11" s="185"/>
      <c r="MFE11" s="185"/>
      <c r="MFF11" s="185"/>
      <c r="MFG11" s="185"/>
      <c r="MFH11" s="185"/>
      <c r="MFI11" s="185"/>
      <c r="MFJ11" s="185"/>
      <c r="MFK11" s="185"/>
      <c r="MFL11" s="185"/>
      <c r="MFM11" s="185"/>
      <c r="MFN11" s="185"/>
      <c r="MFO11" s="185"/>
      <c r="MFP11" s="185"/>
      <c r="MFQ11" s="185"/>
      <c r="MFR11" s="185"/>
      <c r="MFS11" s="185"/>
      <c r="MFT11" s="185"/>
      <c r="MFU11" s="185"/>
      <c r="MFV11" s="185"/>
      <c r="MFW11" s="185"/>
      <c r="MFX11" s="185"/>
      <c r="MFY11" s="185"/>
      <c r="MFZ11" s="185"/>
      <c r="MGA11" s="185"/>
      <c r="MGB11" s="185"/>
      <c r="MGC11" s="185"/>
      <c r="MGD11" s="185"/>
      <c r="MGE11" s="185"/>
      <c r="MGF11" s="185"/>
      <c r="MGG11" s="185"/>
      <c r="MGH11" s="185"/>
      <c r="MGI11" s="185"/>
      <c r="MGJ11" s="185"/>
      <c r="MGK11" s="185"/>
      <c r="MGL11" s="185"/>
      <c r="MGM11" s="185"/>
      <c r="MGN11" s="185"/>
      <c r="MGO11" s="185"/>
      <c r="MGP11" s="185"/>
      <c r="MGQ11" s="185"/>
      <c r="MGR11" s="185"/>
      <c r="MGS11" s="185"/>
      <c r="MGT11" s="185"/>
      <c r="MGU11" s="185"/>
      <c r="MGV11" s="185"/>
      <c r="MGW11" s="185"/>
      <c r="MGX11" s="185"/>
      <c r="MGY11" s="185"/>
      <c r="MGZ11" s="185"/>
      <c r="MHA11" s="185"/>
      <c r="MHB11" s="185"/>
      <c r="MHC11" s="185"/>
      <c r="MHD11" s="185"/>
      <c r="MHE11" s="185"/>
      <c r="MHF11" s="185"/>
      <c r="MHG11" s="185"/>
      <c r="MHH11" s="185"/>
      <c r="MHI11" s="185"/>
      <c r="MHJ11" s="185"/>
      <c r="MHK11" s="185"/>
      <c r="MHL11" s="185"/>
      <c r="MHM11" s="185"/>
      <c r="MHN11" s="185"/>
      <c r="MHO11" s="185"/>
      <c r="MHP11" s="185"/>
      <c r="MHQ11" s="185"/>
      <c r="MHR11" s="185"/>
      <c r="MHS11" s="185"/>
      <c r="MHT11" s="185"/>
      <c r="MHU11" s="185"/>
      <c r="MHV11" s="185"/>
      <c r="MHW11" s="185"/>
      <c r="MHX11" s="185"/>
      <c r="MHY11" s="185"/>
      <c r="MHZ11" s="185"/>
      <c r="MIA11" s="185"/>
      <c r="MIB11" s="185"/>
      <c r="MIC11" s="185"/>
      <c r="MID11" s="185"/>
      <c r="MIE11" s="185"/>
      <c r="MIF11" s="185"/>
      <c r="MIG11" s="185"/>
      <c r="MIH11" s="185"/>
      <c r="MII11" s="185"/>
      <c r="MIJ11" s="185"/>
      <c r="MIK11" s="185"/>
      <c r="MIL11" s="185"/>
      <c r="MIM11" s="185"/>
      <c r="MIN11" s="185"/>
      <c r="MIO11" s="185"/>
      <c r="MIP11" s="185"/>
      <c r="MIQ11" s="185"/>
      <c r="MIR11" s="185"/>
      <c r="MIS11" s="185"/>
      <c r="MIT11" s="185"/>
      <c r="MIU11" s="185"/>
      <c r="MIV11" s="185"/>
      <c r="MIW11" s="185"/>
      <c r="MIX11" s="185"/>
      <c r="MIY11" s="185"/>
      <c r="MIZ11" s="185"/>
      <c r="MJA11" s="185"/>
      <c r="MJB11" s="185"/>
      <c r="MJC11" s="185"/>
      <c r="MJD11" s="185"/>
      <c r="MJE11" s="185"/>
      <c r="MJF11" s="185"/>
      <c r="MJG11" s="185"/>
      <c r="MJH11" s="185"/>
      <c r="MJI11" s="185"/>
      <c r="MJJ11" s="185"/>
      <c r="MJK11" s="185"/>
      <c r="MJL11" s="185"/>
      <c r="MJM11" s="185"/>
      <c r="MJN11" s="185"/>
      <c r="MJO11" s="185"/>
      <c r="MJP11" s="185"/>
      <c r="MJQ11" s="185"/>
      <c r="MJR11" s="185"/>
      <c r="MJS11" s="185"/>
      <c r="MJT11" s="185"/>
      <c r="MJU11" s="185"/>
      <c r="MJV11" s="185"/>
      <c r="MJW11" s="185"/>
      <c r="MJX11" s="185"/>
      <c r="MJY11" s="185"/>
      <c r="MJZ11" s="185"/>
      <c r="MKA11" s="185"/>
      <c r="MKB11" s="185"/>
      <c r="MKC11" s="185"/>
      <c r="MKD11" s="185"/>
      <c r="MKE11" s="185"/>
      <c r="MKF11" s="185"/>
      <c r="MKG11" s="185"/>
      <c r="MKH11" s="185"/>
      <c r="MKI11" s="185"/>
      <c r="MKJ11" s="185"/>
      <c r="MKK11" s="185"/>
      <c r="MKL11" s="185"/>
      <c r="MKM11" s="185"/>
      <c r="MKN11" s="185"/>
      <c r="MKO11" s="185"/>
      <c r="MKP11" s="185"/>
      <c r="MKQ11" s="185"/>
      <c r="MKR11" s="185"/>
      <c r="MKS11" s="185"/>
      <c r="MKT11" s="185"/>
      <c r="MKU11" s="185"/>
      <c r="MKV11" s="185"/>
      <c r="MKW11" s="185"/>
      <c r="MKX11" s="185"/>
      <c r="MKY11" s="185"/>
      <c r="MKZ11" s="185"/>
      <c r="MLA11" s="185"/>
      <c r="MLB11" s="185"/>
      <c r="MLC11" s="185"/>
      <c r="MLD11" s="185"/>
      <c r="MLE11" s="185"/>
      <c r="MLF11" s="185"/>
      <c r="MLG11" s="185"/>
      <c r="MLH11" s="185"/>
      <c r="MLI11" s="185"/>
      <c r="MLJ11" s="185"/>
      <c r="MLK11" s="185"/>
      <c r="MLL11" s="185"/>
      <c r="MLM11" s="185"/>
      <c r="MLN11" s="185"/>
      <c r="MLO11" s="185"/>
      <c r="MLP11" s="185"/>
      <c r="MLQ11" s="185"/>
      <c r="MLR11" s="185"/>
      <c r="MLS11" s="185"/>
      <c r="MLT11" s="185"/>
      <c r="MLU11" s="185"/>
      <c r="MLV11" s="185"/>
      <c r="MLW11" s="185"/>
      <c r="MLX11" s="185"/>
      <c r="MLY11" s="185"/>
      <c r="MLZ11" s="185"/>
      <c r="MMA11" s="185"/>
      <c r="MMB11" s="185"/>
      <c r="MMC11" s="185"/>
      <c r="MMD11" s="185"/>
      <c r="MME11" s="185"/>
      <c r="MMF11" s="185"/>
      <c r="MMG11" s="185"/>
      <c r="MMH11" s="185"/>
      <c r="MMI11" s="185"/>
      <c r="MMJ11" s="185"/>
      <c r="MMK11" s="185"/>
      <c r="MML11" s="185"/>
      <c r="MMM11" s="185"/>
      <c r="MMN11" s="185"/>
      <c r="MMO11" s="185"/>
      <c r="MMP11" s="185"/>
      <c r="MMQ11" s="185"/>
      <c r="MMR11" s="185"/>
      <c r="MMS11" s="185"/>
      <c r="MMT11" s="185"/>
      <c r="MMU11" s="185"/>
      <c r="MMV11" s="185"/>
      <c r="MMW11" s="185"/>
      <c r="MMX11" s="185"/>
      <c r="MMY11" s="185"/>
      <c r="MMZ11" s="185"/>
      <c r="MNA11" s="185"/>
      <c r="MNB11" s="185"/>
      <c r="MNC11" s="185"/>
      <c r="MND11" s="185"/>
      <c r="MNE11" s="185"/>
      <c r="MNF11" s="185"/>
      <c r="MNG11" s="185"/>
      <c r="MNH11" s="185"/>
      <c r="MNI11" s="185"/>
      <c r="MNJ11" s="185"/>
      <c r="MNK11" s="185"/>
      <c r="MNL11" s="185"/>
      <c r="MNM11" s="185"/>
      <c r="MNN11" s="185"/>
      <c r="MNO11" s="185"/>
      <c r="MNP11" s="185"/>
      <c r="MNQ11" s="185"/>
      <c r="MNR11" s="185"/>
      <c r="MNS11" s="185"/>
      <c r="MNT11" s="185"/>
      <c r="MNU11" s="185"/>
      <c r="MNV11" s="185"/>
      <c r="MNW11" s="185"/>
      <c r="MNX11" s="185"/>
      <c r="MNY11" s="185"/>
      <c r="MNZ11" s="185"/>
      <c r="MOA11" s="185"/>
      <c r="MOB11" s="185"/>
      <c r="MOC11" s="185"/>
      <c r="MOD11" s="185"/>
      <c r="MOE11" s="185"/>
      <c r="MOF11" s="185"/>
      <c r="MOG11" s="185"/>
      <c r="MOH11" s="185"/>
      <c r="MOI11" s="185"/>
      <c r="MOJ11" s="185"/>
      <c r="MOK11" s="185"/>
      <c r="MOL11" s="185"/>
      <c r="MOM11" s="185"/>
      <c r="MON11" s="185"/>
      <c r="MOO11" s="185"/>
      <c r="MOP11" s="185"/>
      <c r="MOQ11" s="185"/>
      <c r="MOR11" s="185"/>
      <c r="MOS11" s="185"/>
      <c r="MOT11" s="185"/>
      <c r="MOU11" s="185"/>
      <c r="MOV11" s="185"/>
      <c r="MOW11" s="185"/>
      <c r="MOX11" s="185"/>
      <c r="MOY11" s="185"/>
      <c r="MOZ11" s="185"/>
      <c r="MPA11" s="185"/>
      <c r="MPB11" s="185"/>
      <c r="MPC11" s="185"/>
      <c r="MPD11" s="185"/>
      <c r="MPE11" s="185"/>
      <c r="MPF11" s="185"/>
      <c r="MPG11" s="185"/>
      <c r="MPH11" s="185"/>
      <c r="MPI11" s="185"/>
      <c r="MPJ11" s="185"/>
      <c r="MPK11" s="185"/>
      <c r="MPL11" s="185"/>
      <c r="MPM11" s="185"/>
      <c r="MPN11" s="185"/>
      <c r="MPO11" s="185"/>
      <c r="MPP11" s="185"/>
      <c r="MPQ11" s="185"/>
      <c r="MPR11" s="185"/>
      <c r="MPS11" s="185"/>
      <c r="MPT11" s="185"/>
      <c r="MPU11" s="185"/>
      <c r="MPV11" s="185"/>
      <c r="MPW11" s="185"/>
      <c r="MPX11" s="185"/>
      <c r="MPY11" s="185"/>
      <c r="MPZ11" s="185"/>
      <c r="MQA11" s="185"/>
      <c r="MQB11" s="185"/>
      <c r="MQC11" s="185"/>
      <c r="MQD11" s="185"/>
      <c r="MQE11" s="185"/>
      <c r="MQF11" s="185"/>
      <c r="MQG11" s="185"/>
      <c r="MQH11" s="185"/>
      <c r="MQI11" s="185"/>
      <c r="MQJ11" s="185"/>
      <c r="MQK11" s="185"/>
      <c r="MQL11" s="185"/>
      <c r="MQM11" s="185"/>
      <c r="MQN11" s="185"/>
      <c r="MQO11" s="185"/>
      <c r="MQP11" s="185"/>
      <c r="MQQ11" s="185"/>
      <c r="MQR11" s="185"/>
      <c r="MQS11" s="185"/>
      <c r="MQT11" s="185"/>
      <c r="MQU11" s="185"/>
      <c r="MQV11" s="185"/>
      <c r="MQW11" s="185"/>
      <c r="MQX11" s="185"/>
      <c r="MQY11" s="185"/>
      <c r="MQZ11" s="185"/>
      <c r="MRA11" s="185"/>
      <c r="MRB11" s="185"/>
      <c r="MRC11" s="185"/>
      <c r="MRD11" s="185"/>
      <c r="MRE11" s="185"/>
      <c r="MRF11" s="185"/>
      <c r="MRG11" s="185"/>
      <c r="MRH11" s="185"/>
      <c r="MRI11" s="185"/>
      <c r="MRJ11" s="185"/>
      <c r="MRK11" s="185"/>
      <c r="MRL11" s="185"/>
      <c r="MRM11" s="185"/>
      <c r="MRN11" s="185"/>
      <c r="MRO11" s="185"/>
      <c r="MRP11" s="185"/>
      <c r="MRQ11" s="185"/>
      <c r="MRR11" s="185"/>
      <c r="MRS11" s="185"/>
      <c r="MRT11" s="185"/>
      <c r="MRU11" s="185"/>
      <c r="MRV11" s="185"/>
      <c r="MRW11" s="185"/>
      <c r="MRX11" s="185"/>
      <c r="MRY11" s="185"/>
      <c r="MRZ11" s="185"/>
      <c r="MSA11" s="185"/>
      <c r="MSB11" s="185"/>
      <c r="MSC11" s="185"/>
      <c r="MSD11" s="185"/>
      <c r="MSE11" s="185"/>
      <c r="MSF11" s="185"/>
      <c r="MSG11" s="185"/>
      <c r="MSH11" s="185"/>
      <c r="MSI11" s="185"/>
      <c r="MSJ11" s="185"/>
      <c r="MSK11" s="185"/>
      <c r="MSL11" s="185"/>
      <c r="MSM11" s="185"/>
      <c r="MSN11" s="185"/>
      <c r="MSO11" s="185"/>
      <c r="MSP11" s="185"/>
      <c r="MSQ11" s="185"/>
      <c r="MSR11" s="185"/>
      <c r="MSS11" s="185"/>
      <c r="MST11" s="185"/>
      <c r="MSU11" s="185"/>
      <c r="MSV11" s="185"/>
      <c r="MSW11" s="185"/>
      <c r="MSX11" s="185"/>
      <c r="MSY11" s="185"/>
      <c r="MSZ11" s="185"/>
      <c r="MTA11" s="185"/>
      <c r="MTB11" s="185"/>
      <c r="MTC11" s="185"/>
      <c r="MTD11" s="185"/>
      <c r="MTE11" s="185"/>
      <c r="MTF11" s="185"/>
      <c r="MTG11" s="185"/>
      <c r="MTH11" s="185"/>
      <c r="MTI11" s="185"/>
      <c r="MTJ11" s="185"/>
      <c r="MTK11" s="185"/>
      <c r="MTL11" s="185"/>
      <c r="MTM11" s="185"/>
      <c r="MTN11" s="185"/>
      <c r="MTO11" s="185"/>
      <c r="MTP11" s="185"/>
      <c r="MTQ11" s="185"/>
      <c r="MTR11" s="185"/>
      <c r="MTS11" s="185"/>
      <c r="MTT11" s="185"/>
      <c r="MTU11" s="185"/>
      <c r="MTV11" s="185"/>
      <c r="MTW11" s="185"/>
      <c r="MTX11" s="185"/>
      <c r="MTY11" s="185"/>
      <c r="MTZ11" s="185"/>
      <c r="MUA11" s="185"/>
      <c r="MUB11" s="185"/>
      <c r="MUC11" s="185"/>
      <c r="MUD11" s="185"/>
      <c r="MUE11" s="185"/>
      <c r="MUF11" s="185"/>
      <c r="MUG11" s="185"/>
      <c r="MUH11" s="185"/>
      <c r="MUI11" s="185"/>
      <c r="MUJ11" s="185"/>
      <c r="MUK11" s="185"/>
      <c r="MUL11" s="185"/>
      <c r="MUM11" s="185"/>
      <c r="MUN11" s="185"/>
      <c r="MUO11" s="185"/>
      <c r="MUP11" s="185"/>
      <c r="MUQ11" s="185"/>
      <c r="MUR11" s="185"/>
      <c r="MUS11" s="185"/>
      <c r="MUT11" s="185"/>
      <c r="MUU11" s="185"/>
      <c r="MUV11" s="185"/>
      <c r="MUW11" s="185"/>
      <c r="MUX11" s="185"/>
      <c r="MUY11" s="185"/>
      <c r="MUZ11" s="185"/>
      <c r="MVA11" s="185"/>
      <c r="MVB11" s="185"/>
      <c r="MVC11" s="185"/>
      <c r="MVD11" s="185"/>
      <c r="MVE11" s="185"/>
      <c r="MVF11" s="185"/>
      <c r="MVG11" s="185"/>
      <c r="MVH11" s="185"/>
      <c r="MVI11" s="185"/>
      <c r="MVJ11" s="185"/>
      <c r="MVK11" s="185"/>
      <c r="MVL11" s="185"/>
      <c r="MVM11" s="185"/>
      <c r="MVN11" s="185"/>
      <c r="MVO11" s="185"/>
      <c r="MVP11" s="185"/>
      <c r="MVQ11" s="185"/>
      <c r="MVR11" s="185"/>
      <c r="MVS11" s="185"/>
      <c r="MVT11" s="185"/>
      <c r="MVU11" s="185"/>
      <c r="MVV11" s="185"/>
      <c r="MVW11" s="185"/>
      <c r="MVX11" s="185"/>
      <c r="MVY11" s="185"/>
      <c r="MVZ11" s="185"/>
      <c r="MWA11" s="185"/>
      <c r="MWB11" s="185"/>
      <c r="MWC11" s="185"/>
      <c r="MWD11" s="185"/>
      <c r="MWE11" s="185"/>
      <c r="MWF11" s="185"/>
      <c r="MWG11" s="185"/>
      <c r="MWH11" s="185"/>
      <c r="MWI11" s="185"/>
      <c r="MWJ11" s="185"/>
      <c r="MWK11" s="185"/>
      <c r="MWL11" s="185"/>
      <c r="MWM11" s="185"/>
      <c r="MWN11" s="185"/>
      <c r="MWO11" s="185"/>
      <c r="MWP11" s="185"/>
      <c r="MWQ11" s="185"/>
      <c r="MWR11" s="185"/>
      <c r="MWS11" s="185"/>
      <c r="MWT11" s="185"/>
      <c r="MWU11" s="185"/>
      <c r="MWV11" s="185"/>
      <c r="MWW11" s="185"/>
      <c r="MWX11" s="185"/>
      <c r="MWY11" s="185"/>
      <c r="MWZ11" s="185"/>
      <c r="MXA11" s="185"/>
      <c r="MXB11" s="185"/>
      <c r="MXC11" s="185"/>
      <c r="MXD11" s="185"/>
      <c r="MXE11" s="185"/>
      <c r="MXF11" s="185"/>
      <c r="MXG11" s="185"/>
      <c r="MXH11" s="185"/>
      <c r="MXI11" s="185"/>
      <c r="MXJ11" s="185"/>
      <c r="MXK11" s="185"/>
      <c r="MXL11" s="185"/>
      <c r="MXM11" s="185"/>
      <c r="MXN11" s="185"/>
      <c r="MXO11" s="185"/>
      <c r="MXP11" s="185"/>
      <c r="MXQ11" s="185"/>
      <c r="MXR11" s="185"/>
      <c r="MXS11" s="185"/>
      <c r="MXT11" s="185"/>
      <c r="MXU11" s="185"/>
      <c r="MXV11" s="185"/>
      <c r="MXW11" s="185"/>
      <c r="MXX11" s="185"/>
      <c r="MXY11" s="185"/>
      <c r="MXZ11" s="185"/>
      <c r="MYA11" s="185"/>
      <c r="MYB11" s="185"/>
      <c r="MYC11" s="185"/>
      <c r="MYD11" s="185"/>
      <c r="MYE11" s="185"/>
      <c r="MYF11" s="185"/>
      <c r="MYG11" s="185"/>
      <c r="MYH11" s="185"/>
      <c r="MYI11" s="185"/>
      <c r="MYJ11" s="185"/>
      <c r="MYK11" s="185"/>
      <c r="MYL11" s="185"/>
      <c r="MYM11" s="185"/>
      <c r="MYN11" s="185"/>
      <c r="MYO11" s="185"/>
      <c r="MYP11" s="185"/>
      <c r="MYQ11" s="185"/>
      <c r="MYR11" s="185"/>
      <c r="MYS11" s="185"/>
      <c r="MYT11" s="185"/>
      <c r="MYU11" s="185"/>
      <c r="MYV11" s="185"/>
      <c r="MYW11" s="185"/>
      <c r="MYX11" s="185"/>
      <c r="MYY11" s="185"/>
      <c r="MYZ11" s="185"/>
      <c r="MZA11" s="185"/>
      <c r="MZB11" s="185"/>
      <c r="MZC11" s="185"/>
      <c r="MZD11" s="185"/>
      <c r="MZE11" s="185"/>
      <c r="MZF11" s="185"/>
      <c r="MZG11" s="185"/>
      <c r="MZH11" s="185"/>
      <c r="MZI11" s="185"/>
      <c r="MZJ11" s="185"/>
      <c r="MZK11" s="185"/>
      <c r="MZL11" s="185"/>
      <c r="MZM11" s="185"/>
      <c r="MZN11" s="185"/>
      <c r="MZO11" s="185"/>
      <c r="MZP11" s="185"/>
      <c r="MZQ11" s="185"/>
      <c r="MZR11" s="185"/>
      <c r="MZS11" s="185"/>
      <c r="MZT11" s="185"/>
      <c r="MZU11" s="185"/>
      <c r="MZV11" s="185"/>
      <c r="MZW11" s="185"/>
      <c r="MZX11" s="185"/>
      <c r="MZY11" s="185"/>
      <c r="MZZ11" s="185"/>
      <c r="NAA11" s="185"/>
      <c r="NAB11" s="185"/>
      <c r="NAC11" s="185"/>
      <c r="NAD11" s="185"/>
      <c r="NAE11" s="185"/>
      <c r="NAF11" s="185"/>
      <c r="NAG11" s="185"/>
      <c r="NAH11" s="185"/>
      <c r="NAI11" s="185"/>
      <c r="NAJ11" s="185"/>
      <c r="NAK11" s="185"/>
      <c r="NAL11" s="185"/>
      <c r="NAM11" s="185"/>
      <c r="NAN11" s="185"/>
      <c r="NAO11" s="185"/>
      <c r="NAP11" s="185"/>
      <c r="NAQ11" s="185"/>
      <c r="NAR11" s="185"/>
      <c r="NAS11" s="185"/>
      <c r="NAT11" s="185"/>
      <c r="NAU11" s="185"/>
      <c r="NAV11" s="185"/>
      <c r="NAW11" s="185"/>
      <c r="NAX11" s="185"/>
      <c r="NAY11" s="185"/>
      <c r="NAZ11" s="185"/>
      <c r="NBA11" s="185"/>
      <c r="NBB11" s="185"/>
      <c r="NBC11" s="185"/>
      <c r="NBD11" s="185"/>
      <c r="NBE11" s="185"/>
      <c r="NBF11" s="185"/>
      <c r="NBG11" s="185"/>
      <c r="NBH11" s="185"/>
      <c r="NBI11" s="185"/>
      <c r="NBJ11" s="185"/>
      <c r="NBK11" s="185"/>
      <c r="NBL11" s="185"/>
      <c r="NBM11" s="185"/>
      <c r="NBN11" s="185"/>
      <c r="NBO11" s="185"/>
      <c r="NBP11" s="185"/>
      <c r="NBQ11" s="185"/>
      <c r="NBR11" s="185"/>
      <c r="NBS11" s="185"/>
      <c r="NBT11" s="185"/>
      <c r="NBU11" s="185"/>
      <c r="NBV11" s="185"/>
      <c r="NBW11" s="185"/>
      <c r="NBX11" s="185"/>
      <c r="NBY11" s="185"/>
      <c r="NBZ11" s="185"/>
      <c r="NCA11" s="185"/>
      <c r="NCB11" s="185"/>
      <c r="NCC11" s="185"/>
      <c r="NCD11" s="185"/>
      <c r="NCE11" s="185"/>
      <c r="NCF11" s="185"/>
      <c r="NCG11" s="185"/>
      <c r="NCH11" s="185"/>
      <c r="NCI11" s="185"/>
      <c r="NCJ11" s="185"/>
      <c r="NCK11" s="185"/>
      <c r="NCL11" s="185"/>
      <c r="NCM11" s="185"/>
      <c r="NCN11" s="185"/>
      <c r="NCO11" s="185"/>
      <c r="NCP11" s="185"/>
      <c r="NCQ11" s="185"/>
      <c r="NCR11" s="185"/>
      <c r="NCS11" s="185"/>
      <c r="NCT11" s="185"/>
      <c r="NCU11" s="185"/>
      <c r="NCV11" s="185"/>
      <c r="NCW11" s="185"/>
      <c r="NCX11" s="185"/>
      <c r="NCY11" s="185"/>
      <c r="NCZ11" s="185"/>
      <c r="NDA11" s="185"/>
      <c r="NDB11" s="185"/>
      <c r="NDC11" s="185"/>
      <c r="NDD11" s="185"/>
      <c r="NDE11" s="185"/>
      <c r="NDF11" s="185"/>
      <c r="NDG11" s="185"/>
      <c r="NDH11" s="185"/>
      <c r="NDI11" s="185"/>
      <c r="NDJ11" s="185"/>
      <c r="NDK11" s="185"/>
      <c r="NDL11" s="185"/>
      <c r="NDM11" s="185"/>
      <c r="NDN11" s="185"/>
      <c r="NDO11" s="185"/>
      <c r="NDP11" s="185"/>
      <c r="NDQ11" s="185"/>
      <c r="NDR11" s="185"/>
      <c r="NDS11" s="185"/>
      <c r="NDT11" s="185"/>
      <c r="NDU11" s="185"/>
      <c r="NDV11" s="185"/>
      <c r="NDW11" s="185"/>
      <c r="NDX11" s="185"/>
      <c r="NDY11" s="185"/>
      <c r="NDZ11" s="185"/>
      <c r="NEA11" s="185"/>
      <c r="NEB11" s="185"/>
      <c r="NEC11" s="185"/>
      <c r="NED11" s="185"/>
      <c r="NEE11" s="185"/>
      <c r="NEF11" s="185"/>
      <c r="NEG11" s="185"/>
      <c r="NEH11" s="185"/>
      <c r="NEI11" s="185"/>
      <c r="NEJ11" s="185"/>
      <c r="NEK11" s="185"/>
      <c r="NEL11" s="185"/>
      <c r="NEM11" s="185"/>
      <c r="NEN11" s="185"/>
      <c r="NEO11" s="185"/>
      <c r="NEP11" s="185"/>
      <c r="NEQ11" s="185"/>
      <c r="NER11" s="185"/>
      <c r="NES11" s="185"/>
      <c r="NET11" s="185"/>
      <c r="NEU11" s="185"/>
      <c r="NEV11" s="185"/>
      <c r="NEW11" s="185"/>
      <c r="NEX11" s="185"/>
      <c r="NEY11" s="185"/>
      <c r="NEZ11" s="185"/>
      <c r="NFA11" s="185"/>
      <c r="NFB11" s="185"/>
      <c r="NFC11" s="185"/>
      <c r="NFD11" s="185"/>
      <c r="NFE11" s="185"/>
      <c r="NFF11" s="185"/>
      <c r="NFG11" s="185"/>
      <c r="NFH11" s="185"/>
      <c r="NFI11" s="185"/>
      <c r="NFJ11" s="185"/>
      <c r="NFK11" s="185"/>
      <c r="NFL11" s="185"/>
      <c r="NFM11" s="185"/>
      <c r="NFN11" s="185"/>
      <c r="NFO11" s="185"/>
      <c r="NFP11" s="185"/>
      <c r="NFQ11" s="185"/>
      <c r="NFR11" s="185"/>
      <c r="NFS11" s="185"/>
      <c r="NFT11" s="185"/>
      <c r="NFU11" s="185"/>
      <c r="NFV11" s="185"/>
      <c r="NFW11" s="185"/>
      <c r="NFX11" s="185"/>
      <c r="NFY11" s="185"/>
      <c r="NFZ11" s="185"/>
      <c r="NGA11" s="185"/>
      <c r="NGB11" s="185"/>
      <c r="NGC11" s="185"/>
      <c r="NGD11" s="185"/>
      <c r="NGE11" s="185"/>
      <c r="NGF11" s="185"/>
      <c r="NGG11" s="185"/>
      <c r="NGH11" s="185"/>
      <c r="NGI11" s="185"/>
      <c r="NGJ11" s="185"/>
      <c r="NGK11" s="185"/>
      <c r="NGL11" s="185"/>
      <c r="NGM11" s="185"/>
      <c r="NGN11" s="185"/>
      <c r="NGO11" s="185"/>
      <c r="NGP11" s="185"/>
      <c r="NGQ11" s="185"/>
      <c r="NGR11" s="185"/>
      <c r="NGS11" s="185"/>
      <c r="NGT11" s="185"/>
      <c r="NGU11" s="185"/>
      <c r="NGV11" s="185"/>
      <c r="NGW11" s="185"/>
      <c r="NGX11" s="185"/>
      <c r="NGY11" s="185"/>
      <c r="NGZ11" s="185"/>
      <c r="NHA11" s="185"/>
      <c r="NHB11" s="185"/>
      <c r="NHC11" s="185"/>
      <c r="NHD11" s="185"/>
      <c r="NHE11" s="185"/>
      <c r="NHF11" s="185"/>
      <c r="NHG11" s="185"/>
      <c r="NHH11" s="185"/>
      <c r="NHI11" s="185"/>
      <c r="NHJ11" s="185"/>
      <c r="NHK11" s="185"/>
      <c r="NHL11" s="185"/>
      <c r="NHM11" s="185"/>
      <c r="NHN11" s="185"/>
      <c r="NHO11" s="185"/>
      <c r="NHP11" s="185"/>
      <c r="NHQ11" s="185"/>
      <c r="NHR11" s="185"/>
      <c r="NHS11" s="185"/>
      <c r="NHT11" s="185"/>
      <c r="NHU11" s="185"/>
      <c r="NHV11" s="185"/>
      <c r="NHW11" s="185"/>
      <c r="NHX11" s="185"/>
      <c r="NHY11" s="185"/>
      <c r="NHZ11" s="185"/>
      <c r="NIA11" s="185"/>
      <c r="NIB11" s="185"/>
      <c r="NIC11" s="185"/>
      <c r="NID11" s="185"/>
      <c r="NIE11" s="185"/>
      <c r="NIF11" s="185"/>
      <c r="NIG11" s="185"/>
      <c r="NIH11" s="185"/>
      <c r="NII11" s="185"/>
      <c r="NIJ11" s="185"/>
      <c r="NIK11" s="185"/>
      <c r="NIL11" s="185"/>
      <c r="NIM11" s="185"/>
      <c r="NIN11" s="185"/>
      <c r="NIO11" s="185"/>
      <c r="NIP11" s="185"/>
      <c r="NIQ11" s="185"/>
      <c r="NIR11" s="185"/>
      <c r="NIS11" s="185"/>
      <c r="NIT11" s="185"/>
      <c r="NIU11" s="185"/>
      <c r="NIV11" s="185"/>
      <c r="NIW11" s="185"/>
      <c r="NIX11" s="185"/>
      <c r="NIY11" s="185"/>
      <c r="NIZ11" s="185"/>
      <c r="NJA11" s="185"/>
      <c r="NJB11" s="185"/>
      <c r="NJC11" s="185"/>
      <c r="NJD11" s="185"/>
      <c r="NJE11" s="185"/>
      <c r="NJF11" s="185"/>
      <c r="NJG11" s="185"/>
      <c r="NJH11" s="185"/>
      <c r="NJI11" s="185"/>
      <c r="NJJ11" s="185"/>
      <c r="NJK11" s="185"/>
      <c r="NJL11" s="185"/>
      <c r="NJM11" s="185"/>
      <c r="NJN11" s="185"/>
      <c r="NJO11" s="185"/>
      <c r="NJP11" s="185"/>
      <c r="NJQ11" s="185"/>
      <c r="NJR11" s="185"/>
      <c r="NJS11" s="185"/>
      <c r="NJT11" s="185"/>
      <c r="NJU11" s="185"/>
      <c r="NJV11" s="185"/>
      <c r="NJW11" s="185"/>
      <c r="NJX11" s="185"/>
      <c r="NJY11" s="185"/>
      <c r="NJZ11" s="185"/>
      <c r="NKA11" s="185"/>
      <c r="NKB11" s="185"/>
      <c r="NKC11" s="185"/>
      <c r="NKD11" s="185"/>
      <c r="NKE11" s="185"/>
      <c r="NKF11" s="185"/>
      <c r="NKG11" s="185"/>
      <c r="NKH11" s="185"/>
      <c r="NKI11" s="185"/>
      <c r="NKJ11" s="185"/>
      <c r="NKK11" s="185"/>
      <c r="NKL11" s="185"/>
      <c r="NKM11" s="185"/>
      <c r="NKN11" s="185"/>
      <c r="NKO11" s="185"/>
      <c r="NKP11" s="185"/>
      <c r="NKQ11" s="185"/>
      <c r="NKR11" s="185"/>
      <c r="NKS11" s="185"/>
      <c r="NKT11" s="185"/>
      <c r="NKU11" s="185"/>
      <c r="NKV11" s="185"/>
      <c r="NKW11" s="185"/>
      <c r="NKX11" s="185"/>
      <c r="NKY11" s="185"/>
      <c r="NKZ11" s="185"/>
      <c r="NLA11" s="185"/>
      <c r="NLB11" s="185"/>
      <c r="NLC11" s="185"/>
      <c r="NLD11" s="185"/>
      <c r="NLE11" s="185"/>
      <c r="NLF11" s="185"/>
      <c r="NLG11" s="185"/>
      <c r="NLH11" s="185"/>
      <c r="NLI11" s="185"/>
      <c r="NLJ11" s="185"/>
      <c r="NLK11" s="185"/>
      <c r="NLL11" s="185"/>
      <c r="NLM11" s="185"/>
      <c r="NLN11" s="185"/>
      <c r="NLO11" s="185"/>
      <c r="NLP11" s="185"/>
      <c r="NLQ11" s="185"/>
      <c r="NLR11" s="185"/>
      <c r="NLS11" s="185"/>
      <c r="NLT11" s="185"/>
      <c r="NLU11" s="185"/>
      <c r="NLV11" s="185"/>
      <c r="NLW11" s="185"/>
      <c r="NLX11" s="185"/>
      <c r="NLY11" s="185"/>
      <c r="NLZ11" s="185"/>
      <c r="NMA11" s="185"/>
      <c r="NMB11" s="185"/>
      <c r="NMC11" s="185"/>
      <c r="NMD11" s="185"/>
      <c r="NME11" s="185"/>
      <c r="NMF11" s="185"/>
      <c r="NMG11" s="185"/>
      <c r="NMH11" s="185"/>
      <c r="NMI11" s="185"/>
      <c r="NMJ11" s="185"/>
      <c r="NMK11" s="185"/>
      <c r="NML11" s="185"/>
      <c r="NMM11" s="185"/>
      <c r="NMN11" s="185"/>
      <c r="NMO11" s="185"/>
      <c r="NMP11" s="185"/>
      <c r="NMQ11" s="185"/>
      <c r="NMR11" s="185"/>
      <c r="NMS11" s="185"/>
      <c r="NMT11" s="185"/>
      <c r="NMU11" s="185"/>
      <c r="NMV11" s="185"/>
      <c r="NMW11" s="185"/>
      <c r="NMX11" s="185"/>
      <c r="NMY11" s="185"/>
      <c r="NMZ11" s="185"/>
      <c r="NNA11" s="185"/>
      <c r="NNB11" s="185"/>
      <c r="NNC11" s="185"/>
      <c r="NND11" s="185"/>
      <c r="NNE11" s="185"/>
      <c r="NNF11" s="185"/>
      <c r="NNG11" s="185"/>
      <c r="NNH11" s="185"/>
      <c r="NNI11" s="185"/>
      <c r="NNJ11" s="185"/>
      <c r="NNK11" s="185"/>
      <c r="NNL11" s="185"/>
      <c r="NNM11" s="185"/>
      <c r="NNN11" s="185"/>
      <c r="NNO11" s="185"/>
      <c r="NNP11" s="185"/>
      <c r="NNQ11" s="185"/>
      <c r="NNR11" s="185"/>
      <c r="NNS11" s="185"/>
      <c r="NNT11" s="185"/>
      <c r="NNU11" s="185"/>
      <c r="NNV11" s="185"/>
      <c r="NNW11" s="185"/>
      <c r="NNX11" s="185"/>
      <c r="NNY11" s="185"/>
      <c r="NNZ11" s="185"/>
      <c r="NOA11" s="185"/>
      <c r="NOB11" s="185"/>
      <c r="NOC11" s="185"/>
      <c r="NOD11" s="185"/>
      <c r="NOE11" s="185"/>
      <c r="NOF11" s="185"/>
      <c r="NOG11" s="185"/>
      <c r="NOH11" s="185"/>
      <c r="NOI11" s="185"/>
      <c r="NOJ11" s="185"/>
      <c r="NOK11" s="185"/>
      <c r="NOL11" s="185"/>
      <c r="NOM11" s="185"/>
      <c r="NON11" s="185"/>
      <c r="NOO11" s="185"/>
      <c r="NOP11" s="185"/>
      <c r="NOQ11" s="185"/>
      <c r="NOR11" s="185"/>
      <c r="NOS11" s="185"/>
      <c r="NOT11" s="185"/>
      <c r="NOU11" s="185"/>
      <c r="NOV11" s="185"/>
      <c r="NOW11" s="185"/>
      <c r="NOX11" s="185"/>
      <c r="NOY11" s="185"/>
      <c r="NOZ11" s="185"/>
      <c r="NPA11" s="185"/>
      <c r="NPB11" s="185"/>
      <c r="NPC11" s="185"/>
      <c r="NPD11" s="185"/>
      <c r="NPE11" s="185"/>
      <c r="NPF11" s="185"/>
      <c r="NPG11" s="185"/>
      <c r="NPH11" s="185"/>
      <c r="NPI11" s="185"/>
      <c r="NPJ11" s="185"/>
      <c r="NPK11" s="185"/>
      <c r="NPL11" s="185"/>
      <c r="NPM11" s="185"/>
      <c r="NPN11" s="185"/>
      <c r="NPO11" s="185"/>
      <c r="NPP11" s="185"/>
      <c r="NPQ11" s="185"/>
      <c r="NPR11" s="185"/>
      <c r="NPS11" s="185"/>
      <c r="NPT11" s="185"/>
      <c r="NPU11" s="185"/>
      <c r="NPV11" s="185"/>
      <c r="NPW11" s="185"/>
      <c r="NPX11" s="185"/>
      <c r="NPY11" s="185"/>
      <c r="NPZ11" s="185"/>
      <c r="NQA11" s="185"/>
      <c r="NQB11" s="185"/>
      <c r="NQC11" s="185"/>
      <c r="NQD11" s="185"/>
      <c r="NQE11" s="185"/>
      <c r="NQF11" s="185"/>
      <c r="NQG11" s="185"/>
      <c r="NQH11" s="185"/>
      <c r="NQI11" s="185"/>
      <c r="NQJ11" s="185"/>
      <c r="NQK11" s="185"/>
      <c r="NQL11" s="185"/>
      <c r="NQM11" s="185"/>
      <c r="NQN11" s="185"/>
      <c r="NQO11" s="185"/>
      <c r="NQP11" s="185"/>
      <c r="NQQ11" s="185"/>
      <c r="NQR11" s="185"/>
      <c r="NQS11" s="185"/>
      <c r="NQT11" s="185"/>
      <c r="NQU11" s="185"/>
      <c r="NQV11" s="185"/>
      <c r="NQW11" s="185"/>
      <c r="NQX11" s="185"/>
      <c r="NQY11" s="185"/>
      <c r="NQZ11" s="185"/>
      <c r="NRA11" s="185"/>
      <c r="NRB11" s="185"/>
      <c r="NRC11" s="185"/>
      <c r="NRD11" s="185"/>
      <c r="NRE11" s="185"/>
      <c r="NRF11" s="185"/>
      <c r="NRG11" s="185"/>
      <c r="NRH11" s="185"/>
      <c r="NRI11" s="185"/>
      <c r="NRJ11" s="185"/>
      <c r="NRK11" s="185"/>
      <c r="NRL11" s="185"/>
      <c r="NRM11" s="185"/>
      <c r="NRN11" s="185"/>
      <c r="NRO11" s="185"/>
      <c r="NRP11" s="185"/>
      <c r="NRQ11" s="185"/>
      <c r="NRR11" s="185"/>
      <c r="NRS11" s="185"/>
      <c r="NRT11" s="185"/>
      <c r="NRU11" s="185"/>
      <c r="NRV11" s="185"/>
      <c r="NRW11" s="185"/>
      <c r="NRX11" s="185"/>
      <c r="NRY11" s="185"/>
      <c r="NRZ11" s="185"/>
      <c r="NSA11" s="185"/>
      <c r="NSB11" s="185"/>
      <c r="NSC11" s="185"/>
      <c r="NSD11" s="185"/>
      <c r="NSE11" s="185"/>
      <c r="NSF11" s="185"/>
      <c r="NSG11" s="185"/>
      <c r="NSH11" s="185"/>
      <c r="NSI11" s="185"/>
      <c r="NSJ11" s="185"/>
      <c r="NSK11" s="185"/>
      <c r="NSL11" s="185"/>
      <c r="NSM11" s="185"/>
      <c r="NSN11" s="185"/>
      <c r="NSO11" s="185"/>
      <c r="NSP11" s="185"/>
      <c r="NSQ11" s="185"/>
      <c r="NSR11" s="185"/>
      <c r="NSS11" s="185"/>
      <c r="NST11" s="185"/>
      <c r="NSU11" s="185"/>
      <c r="NSV11" s="185"/>
      <c r="NSW11" s="185"/>
      <c r="NSX11" s="185"/>
      <c r="NSY11" s="185"/>
      <c r="NSZ11" s="185"/>
      <c r="NTA11" s="185"/>
      <c r="NTB11" s="185"/>
      <c r="NTC11" s="185"/>
      <c r="NTD11" s="185"/>
      <c r="NTE11" s="185"/>
      <c r="NTF11" s="185"/>
      <c r="NTG11" s="185"/>
      <c r="NTH11" s="185"/>
      <c r="NTI11" s="185"/>
      <c r="NTJ11" s="185"/>
      <c r="NTK11" s="185"/>
      <c r="NTL11" s="185"/>
      <c r="NTM11" s="185"/>
      <c r="NTN11" s="185"/>
      <c r="NTO11" s="185"/>
      <c r="NTP11" s="185"/>
      <c r="NTQ11" s="185"/>
      <c r="NTR11" s="185"/>
      <c r="NTS11" s="185"/>
      <c r="NTT11" s="185"/>
      <c r="NTU11" s="185"/>
      <c r="NTV11" s="185"/>
      <c r="NTW11" s="185"/>
      <c r="NTX11" s="185"/>
      <c r="NTY11" s="185"/>
      <c r="NTZ11" s="185"/>
      <c r="NUA11" s="185"/>
      <c r="NUB11" s="185"/>
      <c r="NUC11" s="185"/>
      <c r="NUD11" s="185"/>
      <c r="NUE11" s="185"/>
      <c r="NUF11" s="185"/>
      <c r="NUG11" s="185"/>
      <c r="NUH11" s="185"/>
      <c r="NUI11" s="185"/>
      <c r="NUJ11" s="185"/>
      <c r="NUK11" s="185"/>
      <c r="NUL11" s="185"/>
      <c r="NUM11" s="185"/>
      <c r="NUN11" s="185"/>
      <c r="NUO11" s="185"/>
      <c r="NUP11" s="185"/>
      <c r="NUQ11" s="185"/>
      <c r="NUR11" s="185"/>
      <c r="NUS11" s="185"/>
      <c r="NUT11" s="185"/>
      <c r="NUU11" s="185"/>
      <c r="NUV11" s="185"/>
      <c r="NUW11" s="185"/>
      <c r="NUX11" s="185"/>
      <c r="NUY11" s="185"/>
      <c r="NUZ11" s="185"/>
      <c r="NVA11" s="185"/>
      <c r="NVB11" s="185"/>
      <c r="NVC11" s="185"/>
      <c r="NVD11" s="185"/>
      <c r="NVE11" s="185"/>
      <c r="NVF11" s="185"/>
      <c r="NVG11" s="185"/>
      <c r="NVH11" s="185"/>
      <c r="NVI11" s="185"/>
      <c r="NVJ11" s="185"/>
      <c r="NVK11" s="185"/>
      <c r="NVL11" s="185"/>
      <c r="NVM11" s="185"/>
      <c r="NVN11" s="185"/>
      <c r="NVO11" s="185"/>
      <c r="NVP11" s="185"/>
      <c r="NVQ11" s="185"/>
      <c r="NVR11" s="185"/>
      <c r="NVS11" s="185"/>
      <c r="NVT11" s="185"/>
      <c r="NVU11" s="185"/>
      <c r="NVV11" s="185"/>
      <c r="NVW11" s="185"/>
      <c r="NVX11" s="185"/>
      <c r="NVY11" s="185"/>
      <c r="NVZ11" s="185"/>
      <c r="NWA11" s="185"/>
      <c r="NWB11" s="185"/>
      <c r="NWC11" s="185"/>
      <c r="NWD11" s="185"/>
      <c r="NWE11" s="185"/>
      <c r="NWF11" s="185"/>
      <c r="NWG11" s="185"/>
      <c r="NWH11" s="185"/>
      <c r="NWI11" s="185"/>
      <c r="NWJ11" s="185"/>
      <c r="NWK11" s="185"/>
      <c r="NWL11" s="185"/>
      <c r="NWM11" s="185"/>
      <c r="NWN11" s="185"/>
      <c r="NWO11" s="185"/>
      <c r="NWP11" s="185"/>
      <c r="NWQ11" s="185"/>
      <c r="NWR11" s="185"/>
      <c r="NWS11" s="185"/>
      <c r="NWT11" s="185"/>
      <c r="NWU11" s="185"/>
      <c r="NWV11" s="185"/>
      <c r="NWW11" s="185"/>
      <c r="NWX11" s="185"/>
      <c r="NWY11" s="185"/>
      <c r="NWZ11" s="185"/>
      <c r="NXA11" s="185"/>
      <c r="NXB11" s="185"/>
      <c r="NXC11" s="185"/>
      <c r="NXD11" s="185"/>
      <c r="NXE11" s="185"/>
      <c r="NXF11" s="185"/>
      <c r="NXG11" s="185"/>
      <c r="NXH11" s="185"/>
      <c r="NXI11" s="185"/>
      <c r="NXJ11" s="185"/>
      <c r="NXK11" s="185"/>
      <c r="NXL11" s="185"/>
      <c r="NXM11" s="185"/>
      <c r="NXN11" s="185"/>
      <c r="NXO11" s="185"/>
      <c r="NXP11" s="185"/>
      <c r="NXQ11" s="185"/>
      <c r="NXR11" s="185"/>
      <c r="NXS11" s="185"/>
      <c r="NXT11" s="185"/>
      <c r="NXU11" s="185"/>
      <c r="NXV11" s="185"/>
      <c r="NXW11" s="185"/>
      <c r="NXX11" s="185"/>
      <c r="NXY11" s="185"/>
      <c r="NXZ11" s="185"/>
      <c r="NYA11" s="185"/>
      <c r="NYB11" s="185"/>
      <c r="NYC11" s="185"/>
      <c r="NYD11" s="185"/>
      <c r="NYE11" s="185"/>
      <c r="NYF11" s="185"/>
      <c r="NYG11" s="185"/>
      <c r="NYH11" s="185"/>
      <c r="NYI11" s="185"/>
      <c r="NYJ11" s="185"/>
      <c r="NYK11" s="185"/>
      <c r="NYL11" s="185"/>
      <c r="NYM11" s="185"/>
      <c r="NYN11" s="185"/>
      <c r="NYO11" s="185"/>
      <c r="NYP11" s="185"/>
      <c r="NYQ11" s="185"/>
      <c r="NYR11" s="185"/>
      <c r="NYS11" s="185"/>
      <c r="NYT11" s="185"/>
      <c r="NYU11" s="185"/>
      <c r="NYV11" s="185"/>
      <c r="NYW11" s="185"/>
      <c r="NYX11" s="185"/>
      <c r="NYY11" s="185"/>
      <c r="NYZ11" s="185"/>
      <c r="NZA11" s="185"/>
      <c r="NZB11" s="185"/>
      <c r="NZC11" s="185"/>
      <c r="NZD11" s="185"/>
      <c r="NZE11" s="185"/>
      <c r="NZF11" s="185"/>
      <c r="NZG11" s="185"/>
      <c r="NZH11" s="185"/>
      <c r="NZI11" s="185"/>
      <c r="NZJ11" s="185"/>
      <c r="NZK11" s="185"/>
      <c r="NZL11" s="185"/>
      <c r="NZM11" s="185"/>
      <c r="NZN11" s="185"/>
      <c r="NZO11" s="185"/>
      <c r="NZP11" s="185"/>
      <c r="NZQ11" s="185"/>
      <c r="NZR11" s="185"/>
      <c r="NZS11" s="185"/>
      <c r="NZT11" s="185"/>
      <c r="NZU11" s="185"/>
      <c r="NZV11" s="185"/>
      <c r="NZW11" s="185"/>
      <c r="NZX11" s="185"/>
      <c r="NZY11" s="185"/>
      <c r="NZZ11" s="185"/>
      <c r="OAA11" s="185"/>
      <c r="OAB11" s="185"/>
      <c r="OAC11" s="185"/>
      <c r="OAD11" s="185"/>
      <c r="OAE11" s="185"/>
      <c r="OAF11" s="185"/>
      <c r="OAG11" s="185"/>
      <c r="OAH11" s="185"/>
      <c r="OAI11" s="185"/>
      <c r="OAJ11" s="185"/>
      <c r="OAK11" s="185"/>
      <c r="OAL11" s="185"/>
      <c r="OAM11" s="185"/>
      <c r="OAN11" s="185"/>
      <c r="OAO11" s="185"/>
      <c r="OAP11" s="185"/>
      <c r="OAQ11" s="185"/>
      <c r="OAR11" s="185"/>
      <c r="OAS11" s="185"/>
      <c r="OAT11" s="185"/>
      <c r="OAU11" s="185"/>
      <c r="OAV11" s="185"/>
      <c r="OAW11" s="185"/>
      <c r="OAX11" s="185"/>
      <c r="OAY11" s="185"/>
      <c r="OAZ11" s="185"/>
      <c r="OBA11" s="185"/>
      <c r="OBB11" s="185"/>
      <c r="OBC11" s="185"/>
      <c r="OBD11" s="185"/>
      <c r="OBE11" s="185"/>
      <c r="OBF11" s="185"/>
      <c r="OBG11" s="185"/>
      <c r="OBH11" s="185"/>
      <c r="OBI11" s="185"/>
      <c r="OBJ11" s="185"/>
      <c r="OBK11" s="185"/>
      <c r="OBL11" s="185"/>
      <c r="OBM11" s="185"/>
      <c r="OBN11" s="185"/>
      <c r="OBO11" s="185"/>
      <c r="OBP11" s="185"/>
      <c r="OBQ11" s="185"/>
      <c r="OBR11" s="185"/>
      <c r="OBS11" s="185"/>
      <c r="OBT11" s="185"/>
      <c r="OBU11" s="185"/>
      <c r="OBV11" s="185"/>
      <c r="OBW11" s="185"/>
      <c r="OBX11" s="185"/>
      <c r="OBY11" s="185"/>
      <c r="OBZ11" s="185"/>
      <c r="OCA11" s="185"/>
      <c r="OCB11" s="185"/>
      <c r="OCC11" s="185"/>
      <c r="OCD11" s="185"/>
      <c r="OCE11" s="185"/>
      <c r="OCF11" s="185"/>
      <c r="OCG11" s="185"/>
      <c r="OCH11" s="185"/>
      <c r="OCI11" s="185"/>
      <c r="OCJ11" s="185"/>
      <c r="OCK11" s="185"/>
      <c r="OCL11" s="185"/>
      <c r="OCM11" s="185"/>
      <c r="OCN11" s="185"/>
      <c r="OCO11" s="185"/>
      <c r="OCP11" s="185"/>
      <c r="OCQ11" s="185"/>
      <c r="OCR11" s="185"/>
      <c r="OCS11" s="185"/>
      <c r="OCT11" s="185"/>
      <c r="OCU11" s="185"/>
      <c r="OCV11" s="185"/>
      <c r="OCW11" s="185"/>
      <c r="OCX11" s="185"/>
      <c r="OCY11" s="185"/>
      <c r="OCZ11" s="185"/>
      <c r="ODA11" s="185"/>
      <c r="ODB11" s="185"/>
      <c r="ODC11" s="185"/>
      <c r="ODD11" s="185"/>
      <c r="ODE11" s="185"/>
      <c r="ODF11" s="185"/>
      <c r="ODG11" s="185"/>
      <c r="ODH11" s="185"/>
      <c r="ODI11" s="185"/>
      <c r="ODJ11" s="185"/>
      <c r="ODK11" s="185"/>
      <c r="ODL11" s="185"/>
      <c r="ODM11" s="185"/>
      <c r="ODN11" s="185"/>
      <c r="ODO11" s="185"/>
      <c r="ODP11" s="185"/>
      <c r="ODQ11" s="185"/>
      <c r="ODR11" s="185"/>
      <c r="ODS11" s="185"/>
      <c r="ODT11" s="185"/>
      <c r="ODU11" s="185"/>
      <c r="ODV11" s="185"/>
      <c r="ODW11" s="185"/>
      <c r="ODX11" s="185"/>
      <c r="ODY11" s="185"/>
      <c r="ODZ11" s="185"/>
      <c r="OEA11" s="185"/>
      <c r="OEB11" s="185"/>
      <c r="OEC11" s="185"/>
      <c r="OED11" s="185"/>
      <c r="OEE11" s="185"/>
      <c r="OEF11" s="185"/>
      <c r="OEG11" s="185"/>
      <c r="OEH11" s="185"/>
      <c r="OEI11" s="185"/>
      <c r="OEJ11" s="185"/>
      <c r="OEK11" s="185"/>
      <c r="OEL11" s="185"/>
      <c r="OEM11" s="185"/>
      <c r="OEN11" s="185"/>
      <c r="OEO11" s="185"/>
      <c r="OEP11" s="185"/>
      <c r="OEQ11" s="185"/>
      <c r="OER11" s="185"/>
      <c r="OES11" s="185"/>
      <c r="OET11" s="185"/>
      <c r="OEU11" s="185"/>
      <c r="OEV11" s="185"/>
      <c r="OEW11" s="185"/>
      <c r="OEX11" s="185"/>
      <c r="OEY11" s="185"/>
      <c r="OEZ11" s="185"/>
      <c r="OFA11" s="185"/>
      <c r="OFB11" s="185"/>
      <c r="OFC11" s="185"/>
      <c r="OFD11" s="185"/>
      <c r="OFE11" s="185"/>
      <c r="OFF11" s="185"/>
      <c r="OFG11" s="185"/>
      <c r="OFH11" s="185"/>
      <c r="OFI11" s="185"/>
      <c r="OFJ11" s="185"/>
      <c r="OFK11" s="185"/>
      <c r="OFL11" s="185"/>
      <c r="OFM11" s="185"/>
      <c r="OFN11" s="185"/>
      <c r="OFO11" s="185"/>
      <c r="OFP11" s="185"/>
      <c r="OFQ11" s="185"/>
      <c r="OFR11" s="185"/>
      <c r="OFS11" s="185"/>
      <c r="OFT11" s="185"/>
      <c r="OFU11" s="185"/>
      <c r="OFV11" s="185"/>
      <c r="OFW11" s="185"/>
      <c r="OFX11" s="185"/>
      <c r="OFY11" s="185"/>
      <c r="OFZ11" s="185"/>
      <c r="OGA11" s="185"/>
      <c r="OGB11" s="185"/>
      <c r="OGC11" s="185"/>
      <c r="OGD11" s="185"/>
      <c r="OGE11" s="185"/>
      <c r="OGF11" s="185"/>
      <c r="OGG11" s="185"/>
      <c r="OGH11" s="185"/>
      <c r="OGI11" s="185"/>
      <c r="OGJ11" s="185"/>
      <c r="OGK11" s="185"/>
      <c r="OGL11" s="185"/>
      <c r="OGM11" s="185"/>
      <c r="OGN11" s="185"/>
      <c r="OGO11" s="185"/>
      <c r="OGP11" s="185"/>
      <c r="OGQ11" s="185"/>
      <c r="OGR11" s="185"/>
      <c r="OGS11" s="185"/>
      <c r="OGT11" s="185"/>
      <c r="OGU11" s="185"/>
      <c r="OGV11" s="185"/>
      <c r="OGW11" s="185"/>
      <c r="OGX11" s="185"/>
      <c r="OGY11" s="185"/>
      <c r="OGZ11" s="185"/>
      <c r="OHA11" s="185"/>
      <c r="OHB11" s="185"/>
      <c r="OHC11" s="185"/>
      <c r="OHD11" s="185"/>
      <c r="OHE11" s="185"/>
      <c r="OHF11" s="185"/>
      <c r="OHG11" s="185"/>
      <c r="OHH11" s="185"/>
      <c r="OHI11" s="185"/>
      <c r="OHJ11" s="185"/>
      <c r="OHK11" s="185"/>
      <c r="OHL11" s="185"/>
      <c r="OHM11" s="185"/>
      <c r="OHN11" s="185"/>
      <c r="OHO11" s="185"/>
      <c r="OHP11" s="185"/>
      <c r="OHQ11" s="185"/>
      <c r="OHR11" s="185"/>
      <c r="OHS11" s="185"/>
      <c r="OHT11" s="185"/>
      <c r="OHU11" s="185"/>
      <c r="OHV11" s="185"/>
      <c r="OHW11" s="185"/>
      <c r="OHX11" s="185"/>
      <c r="OHY11" s="185"/>
      <c r="OHZ11" s="185"/>
      <c r="OIA11" s="185"/>
      <c r="OIB11" s="185"/>
      <c r="OIC11" s="185"/>
      <c r="OID11" s="185"/>
      <c r="OIE11" s="185"/>
      <c r="OIF11" s="185"/>
      <c r="OIG11" s="185"/>
      <c r="OIH11" s="185"/>
      <c r="OII11" s="185"/>
      <c r="OIJ11" s="185"/>
      <c r="OIK11" s="185"/>
      <c r="OIL11" s="185"/>
      <c r="OIM11" s="185"/>
      <c r="OIN11" s="185"/>
      <c r="OIO11" s="185"/>
      <c r="OIP11" s="185"/>
      <c r="OIQ11" s="185"/>
      <c r="OIR11" s="185"/>
      <c r="OIS11" s="185"/>
      <c r="OIT11" s="185"/>
      <c r="OIU11" s="185"/>
      <c r="OIV11" s="185"/>
      <c r="OIW11" s="185"/>
      <c r="OIX11" s="185"/>
      <c r="OIY11" s="185"/>
      <c r="OIZ11" s="185"/>
      <c r="OJA11" s="185"/>
      <c r="OJB11" s="185"/>
      <c r="OJC11" s="185"/>
      <c r="OJD11" s="185"/>
      <c r="OJE11" s="185"/>
      <c r="OJF11" s="185"/>
      <c r="OJG11" s="185"/>
      <c r="OJH11" s="185"/>
      <c r="OJI11" s="185"/>
      <c r="OJJ11" s="185"/>
      <c r="OJK11" s="185"/>
      <c r="OJL11" s="185"/>
      <c r="OJM11" s="185"/>
      <c r="OJN11" s="185"/>
      <c r="OJO11" s="185"/>
      <c r="OJP11" s="185"/>
      <c r="OJQ11" s="185"/>
      <c r="OJR11" s="185"/>
      <c r="OJS11" s="185"/>
      <c r="OJT11" s="185"/>
      <c r="OJU11" s="185"/>
      <c r="OJV11" s="185"/>
      <c r="OJW11" s="185"/>
      <c r="OJX11" s="185"/>
      <c r="OJY11" s="185"/>
      <c r="OJZ11" s="185"/>
      <c r="OKA11" s="185"/>
      <c r="OKB11" s="185"/>
      <c r="OKC11" s="185"/>
      <c r="OKD11" s="185"/>
      <c r="OKE11" s="185"/>
      <c r="OKF11" s="185"/>
      <c r="OKG11" s="185"/>
      <c r="OKH11" s="185"/>
      <c r="OKI11" s="185"/>
      <c r="OKJ11" s="185"/>
      <c r="OKK11" s="185"/>
      <c r="OKL11" s="185"/>
      <c r="OKM11" s="185"/>
      <c r="OKN11" s="185"/>
      <c r="OKO11" s="185"/>
      <c r="OKP11" s="185"/>
      <c r="OKQ11" s="185"/>
      <c r="OKR11" s="185"/>
      <c r="OKS11" s="185"/>
      <c r="OKT11" s="185"/>
      <c r="OKU11" s="185"/>
      <c r="OKV11" s="185"/>
      <c r="OKW11" s="185"/>
      <c r="OKX11" s="185"/>
      <c r="OKY11" s="185"/>
      <c r="OKZ11" s="185"/>
      <c r="OLA11" s="185"/>
      <c r="OLB11" s="185"/>
      <c r="OLC11" s="185"/>
      <c r="OLD11" s="185"/>
      <c r="OLE11" s="185"/>
      <c r="OLF11" s="185"/>
      <c r="OLG11" s="185"/>
      <c r="OLH11" s="185"/>
      <c r="OLI11" s="185"/>
      <c r="OLJ11" s="185"/>
      <c r="OLK11" s="185"/>
      <c r="OLL11" s="185"/>
      <c r="OLM11" s="185"/>
      <c r="OLN11" s="185"/>
      <c r="OLO11" s="185"/>
      <c r="OLP11" s="185"/>
      <c r="OLQ11" s="185"/>
      <c r="OLR11" s="185"/>
      <c r="OLS11" s="185"/>
      <c r="OLT11" s="185"/>
      <c r="OLU11" s="185"/>
      <c r="OLV11" s="185"/>
      <c r="OLW11" s="185"/>
      <c r="OLX11" s="185"/>
      <c r="OLY11" s="185"/>
      <c r="OLZ11" s="185"/>
      <c r="OMA11" s="185"/>
      <c r="OMB11" s="185"/>
      <c r="OMC11" s="185"/>
      <c r="OMD11" s="185"/>
      <c r="OME11" s="185"/>
      <c r="OMF11" s="185"/>
      <c r="OMG11" s="185"/>
      <c r="OMH11" s="185"/>
      <c r="OMI11" s="185"/>
      <c r="OMJ11" s="185"/>
      <c r="OMK11" s="185"/>
      <c r="OML11" s="185"/>
      <c r="OMM11" s="185"/>
      <c r="OMN11" s="185"/>
      <c r="OMO11" s="185"/>
      <c r="OMP11" s="185"/>
      <c r="OMQ11" s="185"/>
      <c r="OMR11" s="185"/>
      <c r="OMS11" s="185"/>
      <c r="OMT11" s="185"/>
      <c r="OMU11" s="185"/>
      <c r="OMV11" s="185"/>
      <c r="OMW11" s="185"/>
      <c r="OMX11" s="185"/>
      <c r="OMY11" s="185"/>
      <c r="OMZ11" s="185"/>
      <c r="ONA11" s="185"/>
      <c r="ONB11" s="185"/>
      <c r="ONC11" s="185"/>
      <c r="OND11" s="185"/>
      <c r="ONE11" s="185"/>
      <c r="ONF11" s="185"/>
      <c r="ONG11" s="185"/>
      <c r="ONH11" s="185"/>
      <c r="ONI11" s="185"/>
      <c r="ONJ11" s="185"/>
      <c r="ONK11" s="185"/>
      <c r="ONL11" s="185"/>
      <c r="ONM11" s="185"/>
      <c r="ONN11" s="185"/>
      <c r="ONO11" s="185"/>
      <c r="ONP11" s="185"/>
      <c r="ONQ11" s="185"/>
      <c r="ONR11" s="185"/>
      <c r="ONS11" s="185"/>
      <c r="ONT11" s="185"/>
      <c r="ONU11" s="185"/>
      <c r="ONV11" s="185"/>
      <c r="ONW11" s="185"/>
      <c r="ONX11" s="185"/>
      <c r="ONY11" s="185"/>
      <c r="ONZ11" s="185"/>
      <c r="OOA11" s="185"/>
      <c r="OOB11" s="185"/>
      <c r="OOC11" s="185"/>
      <c r="OOD11" s="185"/>
      <c r="OOE11" s="185"/>
      <c r="OOF11" s="185"/>
      <c r="OOG11" s="185"/>
      <c r="OOH11" s="185"/>
      <c r="OOI11" s="185"/>
      <c r="OOJ11" s="185"/>
      <c r="OOK11" s="185"/>
      <c r="OOL11" s="185"/>
      <c r="OOM11" s="185"/>
      <c r="OON11" s="185"/>
      <c r="OOO11" s="185"/>
      <c r="OOP11" s="185"/>
      <c r="OOQ11" s="185"/>
      <c r="OOR11" s="185"/>
      <c r="OOS11" s="185"/>
      <c r="OOT11" s="185"/>
      <c r="OOU11" s="185"/>
      <c r="OOV11" s="185"/>
      <c r="OOW11" s="185"/>
      <c r="OOX11" s="185"/>
      <c r="OOY11" s="185"/>
      <c r="OOZ11" s="185"/>
      <c r="OPA11" s="185"/>
      <c r="OPB11" s="185"/>
      <c r="OPC11" s="185"/>
      <c r="OPD11" s="185"/>
      <c r="OPE11" s="185"/>
      <c r="OPF11" s="185"/>
      <c r="OPG11" s="185"/>
      <c r="OPH11" s="185"/>
      <c r="OPI11" s="185"/>
      <c r="OPJ11" s="185"/>
      <c r="OPK11" s="185"/>
      <c r="OPL11" s="185"/>
      <c r="OPM11" s="185"/>
      <c r="OPN11" s="185"/>
      <c r="OPO11" s="185"/>
      <c r="OPP11" s="185"/>
      <c r="OPQ11" s="185"/>
      <c r="OPR11" s="185"/>
      <c r="OPS11" s="185"/>
      <c r="OPT11" s="185"/>
      <c r="OPU11" s="185"/>
      <c r="OPV11" s="185"/>
      <c r="OPW11" s="185"/>
      <c r="OPX11" s="185"/>
      <c r="OPY11" s="185"/>
      <c r="OPZ11" s="185"/>
      <c r="OQA11" s="185"/>
      <c r="OQB11" s="185"/>
      <c r="OQC11" s="185"/>
      <c r="OQD11" s="185"/>
      <c r="OQE11" s="185"/>
      <c r="OQF11" s="185"/>
      <c r="OQG11" s="185"/>
      <c r="OQH11" s="185"/>
      <c r="OQI11" s="185"/>
      <c r="OQJ11" s="185"/>
      <c r="OQK11" s="185"/>
      <c r="OQL11" s="185"/>
      <c r="OQM11" s="185"/>
      <c r="OQN11" s="185"/>
      <c r="OQO11" s="185"/>
      <c r="OQP11" s="185"/>
      <c r="OQQ11" s="185"/>
      <c r="OQR11" s="185"/>
      <c r="OQS11" s="185"/>
      <c r="OQT11" s="185"/>
      <c r="OQU11" s="185"/>
      <c r="OQV11" s="185"/>
      <c r="OQW11" s="185"/>
      <c r="OQX11" s="185"/>
      <c r="OQY11" s="185"/>
      <c r="OQZ11" s="185"/>
      <c r="ORA11" s="185"/>
      <c r="ORB11" s="185"/>
      <c r="ORC11" s="185"/>
      <c r="ORD11" s="185"/>
      <c r="ORE11" s="185"/>
      <c r="ORF11" s="185"/>
      <c r="ORG11" s="185"/>
      <c r="ORH11" s="185"/>
      <c r="ORI11" s="185"/>
      <c r="ORJ11" s="185"/>
      <c r="ORK11" s="185"/>
      <c r="ORL11" s="185"/>
      <c r="ORM11" s="185"/>
      <c r="ORN11" s="185"/>
      <c r="ORO11" s="185"/>
      <c r="ORP11" s="185"/>
      <c r="ORQ11" s="185"/>
      <c r="ORR11" s="185"/>
      <c r="ORS11" s="185"/>
      <c r="ORT11" s="185"/>
      <c r="ORU11" s="185"/>
      <c r="ORV11" s="185"/>
      <c r="ORW11" s="185"/>
      <c r="ORX11" s="185"/>
      <c r="ORY11" s="185"/>
      <c r="ORZ11" s="185"/>
      <c r="OSA11" s="185"/>
      <c r="OSB11" s="185"/>
      <c r="OSC11" s="185"/>
      <c r="OSD11" s="185"/>
      <c r="OSE11" s="185"/>
      <c r="OSF11" s="185"/>
      <c r="OSG11" s="185"/>
      <c r="OSH11" s="185"/>
      <c r="OSI11" s="185"/>
      <c r="OSJ11" s="185"/>
      <c r="OSK11" s="185"/>
      <c r="OSL11" s="185"/>
      <c r="OSM11" s="185"/>
      <c r="OSN11" s="185"/>
      <c r="OSO11" s="185"/>
      <c r="OSP11" s="185"/>
      <c r="OSQ11" s="185"/>
      <c r="OSR11" s="185"/>
      <c r="OSS11" s="185"/>
      <c r="OST11" s="185"/>
      <c r="OSU11" s="185"/>
      <c r="OSV11" s="185"/>
      <c r="OSW11" s="185"/>
      <c r="OSX11" s="185"/>
      <c r="OSY11" s="185"/>
      <c r="OSZ11" s="185"/>
      <c r="OTA11" s="185"/>
      <c r="OTB11" s="185"/>
      <c r="OTC11" s="185"/>
      <c r="OTD11" s="185"/>
      <c r="OTE11" s="185"/>
      <c r="OTF11" s="185"/>
      <c r="OTG11" s="185"/>
      <c r="OTH11" s="185"/>
      <c r="OTI11" s="185"/>
      <c r="OTJ11" s="185"/>
      <c r="OTK11" s="185"/>
      <c r="OTL11" s="185"/>
      <c r="OTM11" s="185"/>
      <c r="OTN11" s="185"/>
      <c r="OTO11" s="185"/>
      <c r="OTP11" s="185"/>
      <c r="OTQ11" s="185"/>
      <c r="OTR11" s="185"/>
      <c r="OTS11" s="185"/>
      <c r="OTT11" s="185"/>
      <c r="OTU11" s="185"/>
      <c r="OTV11" s="185"/>
      <c r="OTW11" s="185"/>
      <c r="OTX11" s="185"/>
      <c r="OTY11" s="185"/>
      <c r="OTZ11" s="185"/>
      <c r="OUA11" s="185"/>
      <c r="OUB11" s="185"/>
      <c r="OUC11" s="185"/>
      <c r="OUD11" s="185"/>
      <c r="OUE11" s="185"/>
      <c r="OUF11" s="185"/>
      <c r="OUG11" s="185"/>
      <c r="OUH11" s="185"/>
      <c r="OUI11" s="185"/>
      <c r="OUJ11" s="185"/>
      <c r="OUK11" s="185"/>
      <c r="OUL11" s="185"/>
      <c r="OUM11" s="185"/>
      <c r="OUN11" s="185"/>
      <c r="OUO11" s="185"/>
      <c r="OUP11" s="185"/>
      <c r="OUQ11" s="185"/>
      <c r="OUR11" s="185"/>
      <c r="OUS11" s="185"/>
      <c r="OUT11" s="185"/>
      <c r="OUU11" s="185"/>
      <c r="OUV11" s="185"/>
      <c r="OUW11" s="185"/>
      <c r="OUX11" s="185"/>
      <c r="OUY11" s="185"/>
      <c r="OUZ11" s="185"/>
      <c r="OVA11" s="185"/>
      <c r="OVB11" s="185"/>
      <c r="OVC11" s="185"/>
      <c r="OVD11" s="185"/>
      <c r="OVE11" s="185"/>
      <c r="OVF11" s="185"/>
      <c r="OVG11" s="185"/>
      <c r="OVH11" s="185"/>
      <c r="OVI11" s="185"/>
      <c r="OVJ11" s="185"/>
      <c r="OVK11" s="185"/>
      <c r="OVL11" s="185"/>
      <c r="OVM11" s="185"/>
      <c r="OVN11" s="185"/>
      <c r="OVO11" s="185"/>
      <c r="OVP11" s="185"/>
      <c r="OVQ11" s="185"/>
      <c r="OVR11" s="185"/>
      <c r="OVS11" s="185"/>
      <c r="OVT11" s="185"/>
      <c r="OVU11" s="185"/>
      <c r="OVV11" s="185"/>
      <c r="OVW11" s="185"/>
      <c r="OVX11" s="185"/>
      <c r="OVY11" s="185"/>
      <c r="OVZ11" s="185"/>
      <c r="OWA11" s="185"/>
      <c r="OWB11" s="185"/>
      <c r="OWC11" s="185"/>
      <c r="OWD11" s="185"/>
      <c r="OWE11" s="185"/>
      <c r="OWF11" s="185"/>
      <c r="OWG11" s="185"/>
      <c r="OWH11" s="185"/>
      <c r="OWI11" s="185"/>
      <c r="OWJ11" s="185"/>
      <c r="OWK11" s="185"/>
      <c r="OWL11" s="185"/>
      <c r="OWM11" s="185"/>
      <c r="OWN11" s="185"/>
      <c r="OWO11" s="185"/>
      <c r="OWP11" s="185"/>
      <c r="OWQ11" s="185"/>
      <c r="OWR11" s="185"/>
      <c r="OWS11" s="185"/>
      <c r="OWT11" s="185"/>
      <c r="OWU11" s="185"/>
      <c r="OWV11" s="185"/>
      <c r="OWW11" s="185"/>
      <c r="OWX11" s="185"/>
      <c r="OWY11" s="185"/>
      <c r="OWZ11" s="185"/>
      <c r="OXA11" s="185"/>
      <c r="OXB11" s="185"/>
      <c r="OXC11" s="185"/>
      <c r="OXD11" s="185"/>
      <c r="OXE11" s="185"/>
      <c r="OXF11" s="185"/>
      <c r="OXG11" s="185"/>
      <c r="OXH11" s="185"/>
      <c r="OXI11" s="185"/>
      <c r="OXJ11" s="185"/>
      <c r="OXK11" s="185"/>
      <c r="OXL11" s="185"/>
      <c r="OXM11" s="185"/>
      <c r="OXN11" s="185"/>
      <c r="OXO11" s="185"/>
      <c r="OXP11" s="185"/>
      <c r="OXQ11" s="185"/>
      <c r="OXR11" s="185"/>
      <c r="OXS11" s="185"/>
      <c r="OXT11" s="185"/>
      <c r="OXU11" s="185"/>
      <c r="OXV11" s="185"/>
      <c r="OXW11" s="185"/>
      <c r="OXX11" s="185"/>
      <c r="OXY11" s="185"/>
      <c r="OXZ11" s="185"/>
      <c r="OYA11" s="185"/>
      <c r="OYB11" s="185"/>
      <c r="OYC11" s="185"/>
      <c r="OYD11" s="185"/>
      <c r="OYE11" s="185"/>
      <c r="OYF11" s="185"/>
      <c r="OYG11" s="185"/>
      <c r="OYH11" s="185"/>
      <c r="OYI11" s="185"/>
      <c r="OYJ11" s="185"/>
      <c r="OYK11" s="185"/>
      <c r="OYL11" s="185"/>
      <c r="OYM11" s="185"/>
      <c r="OYN11" s="185"/>
      <c r="OYO11" s="185"/>
      <c r="OYP11" s="185"/>
      <c r="OYQ11" s="185"/>
      <c r="OYR11" s="185"/>
      <c r="OYS11" s="185"/>
      <c r="OYT11" s="185"/>
      <c r="OYU11" s="185"/>
      <c r="OYV11" s="185"/>
      <c r="OYW11" s="185"/>
      <c r="OYX11" s="185"/>
      <c r="OYY11" s="185"/>
      <c r="OYZ11" s="185"/>
      <c r="OZA11" s="185"/>
      <c r="OZB11" s="185"/>
      <c r="OZC11" s="185"/>
      <c r="OZD11" s="185"/>
      <c r="OZE11" s="185"/>
      <c r="OZF11" s="185"/>
      <c r="OZG11" s="185"/>
      <c r="OZH11" s="185"/>
      <c r="OZI11" s="185"/>
      <c r="OZJ11" s="185"/>
      <c r="OZK11" s="185"/>
      <c r="OZL11" s="185"/>
      <c r="OZM11" s="185"/>
      <c r="OZN11" s="185"/>
      <c r="OZO11" s="185"/>
      <c r="OZP11" s="185"/>
      <c r="OZQ11" s="185"/>
      <c r="OZR11" s="185"/>
      <c r="OZS11" s="185"/>
      <c r="OZT11" s="185"/>
      <c r="OZU11" s="185"/>
      <c r="OZV11" s="185"/>
      <c r="OZW11" s="185"/>
      <c r="OZX11" s="185"/>
      <c r="OZY11" s="185"/>
      <c r="OZZ11" s="185"/>
      <c r="PAA11" s="185"/>
      <c r="PAB11" s="185"/>
      <c r="PAC11" s="185"/>
      <c r="PAD11" s="185"/>
      <c r="PAE11" s="185"/>
      <c r="PAF11" s="185"/>
      <c r="PAG11" s="185"/>
      <c r="PAH11" s="185"/>
      <c r="PAI11" s="185"/>
      <c r="PAJ11" s="185"/>
      <c r="PAK11" s="185"/>
      <c r="PAL11" s="185"/>
      <c r="PAM11" s="185"/>
      <c r="PAN11" s="185"/>
      <c r="PAO11" s="185"/>
      <c r="PAP11" s="185"/>
      <c r="PAQ11" s="185"/>
      <c r="PAR11" s="185"/>
      <c r="PAS11" s="185"/>
      <c r="PAT11" s="185"/>
      <c r="PAU11" s="185"/>
      <c r="PAV11" s="185"/>
      <c r="PAW11" s="185"/>
      <c r="PAX11" s="185"/>
      <c r="PAY11" s="185"/>
      <c r="PAZ11" s="185"/>
      <c r="PBA11" s="185"/>
      <c r="PBB11" s="185"/>
      <c r="PBC11" s="185"/>
      <c r="PBD11" s="185"/>
      <c r="PBE11" s="185"/>
      <c r="PBF11" s="185"/>
      <c r="PBG11" s="185"/>
      <c r="PBH11" s="185"/>
      <c r="PBI11" s="185"/>
      <c r="PBJ11" s="185"/>
      <c r="PBK11" s="185"/>
      <c r="PBL11" s="185"/>
      <c r="PBM11" s="185"/>
      <c r="PBN11" s="185"/>
      <c r="PBO11" s="185"/>
      <c r="PBP11" s="185"/>
      <c r="PBQ11" s="185"/>
      <c r="PBR11" s="185"/>
      <c r="PBS11" s="185"/>
      <c r="PBT11" s="185"/>
      <c r="PBU11" s="185"/>
      <c r="PBV11" s="185"/>
      <c r="PBW11" s="185"/>
      <c r="PBX11" s="185"/>
      <c r="PBY11" s="185"/>
      <c r="PBZ11" s="185"/>
      <c r="PCA11" s="185"/>
      <c r="PCB11" s="185"/>
      <c r="PCC11" s="185"/>
      <c r="PCD11" s="185"/>
      <c r="PCE11" s="185"/>
      <c r="PCF11" s="185"/>
      <c r="PCG11" s="185"/>
      <c r="PCH11" s="185"/>
      <c r="PCI11" s="185"/>
      <c r="PCJ11" s="185"/>
      <c r="PCK11" s="185"/>
      <c r="PCL11" s="185"/>
      <c r="PCM11" s="185"/>
      <c r="PCN11" s="185"/>
      <c r="PCO11" s="185"/>
      <c r="PCP11" s="185"/>
      <c r="PCQ11" s="185"/>
      <c r="PCR11" s="185"/>
      <c r="PCS11" s="185"/>
      <c r="PCT11" s="185"/>
      <c r="PCU11" s="185"/>
      <c r="PCV11" s="185"/>
      <c r="PCW11" s="185"/>
      <c r="PCX11" s="185"/>
      <c r="PCY11" s="185"/>
      <c r="PCZ11" s="185"/>
      <c r="PDA11" s="185"/>
      <c r="PDB11" s="185"/>
      <c r="PDC11" s="185"/>
      <c r="PDD11" s="185"/>
      <c r="PDE11" s="185"/>
      <c r="PDF11" s="185"/>
      <c r="PDG11" s="185"/>
      <c r="PDH11" s="185"/>
      <c r="PDI11" s="185"/>
      <c r="PDJ11" s="185"/>
      <c r="PDK11" s="185"/>
      <c r="PDL11" s="185"/>
      <c r="PDM11" s="185"/>
      <c r="PDN11" s="185"/>
      <c r="PDO11" s="185"/>
      <c r="PDP11" s="185"/>
      <c r="PDQ11" s="185"/>
      <c r="PDR11" s="185"/>
      <c r="PDS11" s="185"/>
      <c r="PDT11" s="185"/>
      <c r="PDU11" s="185"/>
      <c r="PDV11" s="185"/>
      <c r="PDW11" s="185"/>
      <c r="PDX11" s="185"/>
      <c r="PDY11" s="185"/>
      <c r="PDZ11" s="185"/>
      <c r="PEA11" s="185"/>
      <c r="PEB11" s="185"/>
      <c r="PEC11" s="185"/>
      <c r="PED11" s="185"/>
      <c r="PEE11" s="185"/>
      <c r="PEF11" s="185"/>
      <c r="PEG11" s="185"/>
      <c r="PEH11" s="185"/>
      <c r="PEI11" s="185"/>
      <c r="PEJ11" s="185"/>
      <c r="PEK11" s="185"/>
      <c r="PEL11" s="185"/>
      <c r="PEM11" s="185"/>
      <c r="PEN11" s="185"/>
      <c r="PEO11" s="185"/>
      <c r="PEP11" s="185"/>
      <c r="PEQ11" s="185"/>
      <c r="PER11" s="185"/>
      <c r="PES11" s="185"/>
      <c r="PET11" s="185"/>
      <c r="PEU11" s="185"/>
      <c r="PEV11" s="185"/>
      <c r="PEW11" s="185"/>
      <c r="PEX11" s="185"/>
      <c r="PEY11" s="185"/>
      <c r="PEZ11" s="185"/>
      <c r="PFA11" s="185"/>
      <c r="PFB11" s="185"/>
      <c r="PFC11" s="185"/>
      <c r="PFD11" s="185"/>
      <c r="PFE11" s="185"/>
      <c r="PFF11" s="185"/>
      <c r="PFG11" s="185"/>
      <c r="PFH11" s="185"/>
      <c r="PFI11" s="185"/>
      <c r="PFJ11" s="185"/>
      <c r="PFK11" s="185"/>
      <c r="PFL11" s="185"/>
      <c r="PFM11" s="185"/>
      <c r="PFN11" s="185"/>
      <c r="PFO11" s="185"/>
      <c r="PFP11" s="185"/>
      <c r="PFQ11" s="185"/>
      <c r="PFR11" s="185"/>
      <c r="PFS11" s="185"/>
      <c r="PFT11" s="185"/>
      <c r="PFU11" s="185"/>
      <c r="PFV11" s="185"/>
      <c r="PFW11" s="185"/>
      <c r="PFX11" s="185"/>
      <c r="PFY11" s="185"/>
      <c r="PFZ11" s="185"/>
      <c r="PGA11" s="185"/>
      <c r="PGB11" s="185"/>
      <c r="PGC11" s="185"/>
      <c r="PGD11" s="185"/>
      <c r="PGE11" s="185"/>
      <c r="PGF11" s="185"/>
      <c r="PGG11" s="185"/>
      <c r="PGH11" s="185"/>
      <c r="PGI11" s="185"/>
      <c r="PGJ11" s="185"/>
      <c r="PGK11" s="185"/>
      <c r="PGL11" s="185"/>
      <c r="PGM11" s="185"/>
      <c r="PGN11" s="185"/>
      <c r="PGO11" s="185"/>
      <c r="PGP11" s="185"/>
      <c r="PGQ11" s="185"/>
      <c r="PGR11" s="185"/>
      <c r="PGS11" s="185"/>
      <c r="PGT11" s="185"/>
      <c r="PGU11" s="185"/>
      <c r="PGV11" s="185"/>
      <c r="PGW11" s="185"/>
      <c r="PGX11" s="185"/>
      <c r="PGY11" s="185"/>
      <c r="PGZ11" s="185"/>
      <c r="PHA11" s="185"/>
      <c r="PHB11" s="185"/>
      <c r="PHC11" s="185"/>
      <c r="PHD11" s="185"/>
      <c r="PHE11" s="185"/>
      <c r="PHF11" s="185"/>
      <c r="PHG11" s="185"/>
      <c r="PHH11" s="185"/>
      <c r="PHI11" s="185"/>
      <c r="PHJ11" s="185"/>
      <c r="PHK11" s="185"/>
      <c r="PHL11" s="185"/>
      <c r="PHM11" s="185"/>
      <c r="PHN11" s="185"/>
      <c r="PHO11" s="185"/>
      <c r="PHP11" s="185"/>
      <c r="PHQ11" s="185"/>
      <c r="PHR11" s="185"/>
      <c r="PHS11" s="185"/>
      <c r="PHT11" s="185"/>
      <c r="PHU11" s="185"/>
      <c r="PHV11" s="185"/>
      <c r="PHW11" s="185"/>
      <c r="PHX11" s="185"/>
      <c r="PHY11" s="185"/>
      <c r="PHZ11" s="185"/>
      <c r="PIA11" s="185"/>
      <c r="PIB11" s="185"/>
      <c r="PIC11" s="185"/>
      <c r="PID11" s="185"/>
      <c r="PIE11" s="185"/>
      <c r="PIF11" s="185"/>
      <c r="PIG11" s="185"/>
      <c r="PIH11" s="185"/>
      <c r="PII11" s="185"/>
      <c r="PIJ11" s="185"/>
      <c r="PIK11" s="185"/>
      <c r="PIL11" s="185"/>
      <c r="PIM11" s="185"/>
      <c r="PIN11" s="185"/>
      <c r="PIO11" s="185"/>
      <c r="PIP11" s="185"/>
      <c r="PIQ11" s="185"/>
      <c r="PIR11" s="185"/>
      <c r="PIS11" s="185"/>
      <c r="PIT11" s="185"/>
      <c r="PIU11" s="185"/>
      <c r="PIV11" s="185"/>
      <c r="PIW11" s="185"/>
      <c r="PIX11" s="185"/>
      <c r="PIY11" s="185"/>
      <c r="PIZ11" s="185"/>
      <c r="PJA11" s="185"/>
      <c r="PJB11" s="185"/>
      <c r="PJC11" s="185"/>
      <c r="PJD11" s="185"/>
      <c r="PJE11" s="185"/>
      <c r="PJF11" s="185"/>
      <c r="PJG11" s="185"/>
      <c r="PJH11" s="185"/>
      <c r="PJI11" s="185"/>
      <c r="PJJ11" s="185"/>
      <c r="PJK11" s="185"/>
      <c r="PJL11" s="185"/>
      <c r="PJM11" s="185"/>
      <c r="PJN11" s="185"/>
      <c r="PJO11" s="185"/>
      <c r="PJP11" s="185"/>
      <c r="PJQ11" s="185"/>
      <c r="PJR11" s="185"/>
      <c r="PJS11" s="185"/>
      <c r="PJT11" s="185"/>
      <c r="PJU11" s="185"/>
      <c r="PJV11" s="185"/>
      <c r="PJW11" s="185"/>
      <c r="PJX11" s="185"/>
      <c r="PJY11" s="185"/>
      <c r="PJZ11" s="185"/>
      <c r="PKA11" s="185"/>
      <c r="PKB11" s="185"/>
      <c r="PKC11" s="185"/>
      <c r="PKD11" s="185"/>
      <c r="PKE11" s="185"/>
      <c r="PKF11" s="185"/>
      <c r="PKG11" s="185"/>
      <c r="PKH11" s="185"/>
      <c r="PKI11" s="185"/>
      <c r="PKJ11" s="185"/>
      <c r="PKK11" s="185"/>
      <c r="PKL11" s="185"/>
      <c r="PKM11" s="185"/>
      <c r="PKN11" s="185"/>
      <c r="PKO11" s="185"/>
      <c r="PKP11" s="185"/>
      <c r="PKQ11" s="185"/>
      <c r="PKR11" s="185"/>
      <c r="PKS11" s="185"/>
      <c r="PKT11" s="185"/>
      <c r="PKU11" s="185"/>
      <c r="PKV11" s="185"/>
      <c r="PKW11" s="185"/>
      <c r="PKX11" s="185"/>
      <c r="PKY11" s="185"/>
      <c r="PKZ11" s="185"/>
      <c r="PLA11" s="185"/>
      <c r="PLB11" s="185"/>
      <c r="PLC11" s="185"/>
      <c r="PLD11" s="185"/>
      <c r="PLE11" s="185"/>
      <c r="PLF11" s="185"/>
      <c r="PLG11" s="185"/>
      <c r="PLH11" s="185"/>
      <c r="PLI11" s="185"/>
      <c r="PLJ11" s="185"/>
      <c r="PLK11" s="185"/>
      <c r="PLL11" s="185"/>
      <c r="PLM11" s="185"/>
      <c r="PLN11" s="185"/>
      <c r="PLO11" s="185"/>
      <c r="PLP11" s="185"/>
      <c r="PLQ11" s="185"/>
      <c r="PLR11" s="185"/>
      <c r="PLS11" s="185"/>
      <c r="PLT11" s="185"/>
      <c r="PLU11" s="185"/>
      <c r="PLV11" s="185"/>
      <c r="PLW11" s="185"/>
      <c r="PLX11" s="185"/>
      <c r="PLY11" s="185"/>
      <c r="PLZ11" s="185"/>
      <c r="PMA11" s="185"/>
      <c r="PMB11" s="185"/>
      <c r="PMC11" s="185"/>
      <c r="PMD11" s="185"/>
      <c r="PME11" s="185"/>
      <c r="PMF11" s="185"/>
      <c r="PMG11" s="185"/>
      <c r="PMH11" s="185"/>
      <c r="PMI11" s="185"/>
      <c r="PMJ11" s="185"/>
      <c r="PMK11" s="185"/>
      <c r="PML11" s="185"/>
      <c r="PMM11" s="185"/>
      <c r="PMN11" s="185"/>
      <c r="PMO11" s="185"/>
      <c r="PMP11" s="185"/>
      <c r="PMQ11" s="185"/>
      <c r="PMR11" s="185"/>
      <c r="PMS11" s="185"/>
      <c r="PMT11" s="185"/>
      <c r="PMU11" s="185"/>
      <c r="PMV11" s="185"/>
      <c r="PMW11" s="185"/>
      <c r="PMX11" s="185"/>
      <c r="PMY11" s="185"/>
      <c r="PMZ11" s="185"/>
      <c r="PNA11" s="185"/>
      <c r="PNB11" s="185"/>
      <c r="PNC11" s="185"/>
      <c r="PND11" s="185"/>
      <c r="PNE11" s="185"/>
      <c r="PNF11" s="185"/>
      <c r="PNG11" s="185"/>
      <c r="PNH11" s="185"/>
      <c r="PNI11" s="185"/>
      <c r="PNJ11" s="185"/>
      <c r="PNK11" s="185"/>
      <c r="PNL11" s="185"/>
      <c r="PNM11" s="185"/>
      <c r="PNN11" s="185"/>
      <c r="PNO11" s="185"/>
      <c r="PNP11" s="185"/>
      <c r="PNQ11" s="185"/>
      <c r="PNR11" s="185"/>
      <c r="PNS11" s="185"/>
      <c r="PNT11" s="185"/>
      <c r="PNU11" s="185"/>
      <c r="PNV11" s="185"/>
      <c r="PNW11" s="185"/>
      <c r="PNX11" s="185"/>
      <c r="PNY11" s="185"/>
      <c r="PNZ11" s="185"/>
      <c r="POA11" s="185"/>
      <c r="POB11" s="185"/>
      <c r="POC11" s="185"/>
      <c r="POD11" s="185"/>
      <c r="POE11" s="185"/>
      <c r="POF11" s="185"/>
      <c r="POG11" s="185"/>
      <c r="POH11" s="185"/>
      <c r="POI11" s="185"/>
      <c r="POJ11" s="185"/>
      <c r="POK11" s="185"/>
      <c r="POL11" s="185"/>
      <c r="POM11" s="185"/>
      <c r="PON11" s="185"/>
      <c r="POO11" s="185"/>
      <c r="POP11" s="185"/>
      <c r="POQ11" s="185"/>
      <c r="POR11" s="185"/>
      <c r="POS11" s="185"/>
      <c r="POT11" s="185"/>
      <c r="POU11" s="185"/>
      <c r="POV11" s="185"/>
      <c r="POW11" s="185"/>
      <c r="POX11" s="185"/>
      <c r="POY11" s="185"/>
      <c r="POZ11" s="185"/>
      <c r="PPA11" s="185"/>
      <c r="PPB11" s="185"/>
      <c r="PPC11" s="185"/>
      <c r="PPD11" s="185"/>
      <c r="PPE11" s="185"/>
      <c r="PPF11" s="185"/>
      <c r="PPG11" s="185"/>
      <c r="PPH11" s="185"/>
      <c r="PPI11" s="185"/>
      <c r="PPJ11" s="185"/>
      <c r="PPK11" s="185"/>
      <c r="PPL11" s="185"/>
      <c r="PPM11" s="185"/>
      <c r="PPN11" s="185"/>
      <c r="PPO11" s="185"/>
      <c r="PPP11" s="185"/>
      <c r="PPQ11" s="185"/>
      <c r="PPR11" s="185"/>
      <c r="PPS11" s="185"/>
      <c r="PPT11" s="185"/>
      <c r="PPU11" s="185"/>
      <c r="PPV11" s="185"/>
      <c r="PPW11" s="185"/>
      <c r="PPX11" s="185"/>
      <c r="PPY11" s="185"/>
      <c r="PPZ11" s="185"/>
      <c r="PQA11" s="185"/>
      <c r="PQB11" s="185"/>
      <c r="PQC11" s="185"/>
      <c r="PQD11" s="185"/>
      <c r="PQE11" s="185"/>
      <c r="PQF11" s="185"/>
      <c r="PQG11" s="185"/>
      <c r="PQH11" s="185"/>
      <c r="PQI11" s="185"/>
      <c r="PQJ11" s="185"/>
      <c r="PQK11" s="185"/>
      <c r="PQL11" s="185"/>
      <c r="PQM11" s="185"/>
      <c r="PQN11" s="185"/>
      <c r="PQO11" s="185"/>
      <c r="PQP11" s="185"/>
      <c r="PQQ11" s="185"/>
      <c r="PQR11" s="185"/>
      <c r="PQS11" s="185"/>
      <c r="PQT11" s="185"/>
      <c r="PQU11" s="185"/>
      <c r="PQV11" s="185"/>
      <c r="PQW11" s="185"/>
      <c r="PQX11" s="185"/>
      <c r="PQY11" s="185"/>
      <c r="PQZ11" s="185"/>
      <c r="PRA11" s="185"/>
      <c r="PRB11" s="185"/>
      <c r="PRC11" s="185"/>
      <c r="PRD11" s="185"/>
      <c r="PRE11" s="185"/>
      <c r="PRF11" s="185"/>
      <c r="PRG11" s="185"/>
      <c r="PRH11" s="185"/>
      <c r="PRI11" s="185"/>
      <c r="PRJ11" s="185"/>
      <c r="PRK11" s="185"/>
      <c r="PRL11" s="185"/>
      <c r="PRM11" s="185"/>
      <c r="PRN11" s="185"/>
      <c r="PRO11" s="185"/>
      <c r="PRP11" s="185"/>
      <c r="PRQ11" s="185"/>
      <c r="PRR11" s="185"/>
      <c r="PRS11" s="185"/>
      <c r="PRT11" s="185"/>
      <c r="PRU11" s="185"/>
      <c r="PRV11" s="185"/>
      <c r="PRW11" s="185"/>
      <c r="PRX11" s="185"/>
      <c r="PRY11" s="185"/>
      <c r="PRZ11" s="185"/>
      <c r="PSA11" s="185"/>
      <c r="PSB11" s="185"/>
      <c r="PSC11" s="185"/>
      <c r="PSD11" s="185"/>
      <c r="PSE11" s="185"/>
      <c r="PSF11" s="185"/>
      <c r="PSG11" s="185"/>
      <c r="PSH11" s="185"/>
      <c r="PSI11" s="185"/>
      <c r="PSJ11" s="185"/>
      <c r="PSK11" s="185"/>
      <c r="PSL11" s="185"/>
      <c r="PSM11" s="185"/>
      <c r="PSN11" s="185"/>
      <c r="PSO11" s="185"/>
      <c r="PSP11" s="185"/>
      <c r="PSQ11" s="185"/>
      <c r="PSR11" s="185"/>
      <c r="PSS11" s="185"/>
      <c r="PST11" s="185"/>
      <c r="PSU11" s="185"/>
      <c r="PSV11" s="185"/>
      <c r="PSW11" s="185"/>
      <c r="PSX11" s="185"/>
      <c r="PSY11" s="185"/>
      <c r="PSZ11" s="185"/>
      <c r="PTA11" s="185"/>
      <c r="PTB11" s="185"/>
      <c r="PTC11" s="185"/>
      <c r="PTD11" s="185"/>
      <c r="PTE11" s="185"/>
      <c r="PTF11" s="185"/>
      <c r="PTG11" s="185"/>
      <c r="PTH11" s="185"/>
      <c r="PTI11" s="185"/>
      <c r="PTJ11" s="185"/>
      <c r="PTK11" s="185"/>
      <c r="PTL11" s="185"/>
      <c r="PTM11" s="185"/>
      <c r="PTN11" s="185"/>
      <c r="PTO11" s="185"/>
      <c r="PTP11" s="185"/>
      <c r="PTQ11" s="185"/>
      <c r="PTR11" s="185"/>
      <c r="PTS11" s="185"/>
      <c r="PTT11" s="185"/>
      <c r="PTU11" s="185"/>
      <c r="PTV11" s="185"/>
      <c r="PTW11" s="185"/>
      <c r="PTX11" s="185"/>
      <c r="PTY11" s="185"/>
      <c r="PTZ11" s="185"/>
      <c r="PUA11" s="185"/>
      <c r="PUB11" s="185"/>
      <c r="PUC11" s="185"/>
      <c r="PUD11" s="185"/>
      <c r="PUE11" s="185"/>
      <c r="PUF11" s="185"/>
      <c r="PUG11" s="185"/>
      <c r="PUH11" s="185"/>
      <c r="PUI11" s="185"/>
      <c r="PUJ11" s="185"/>
      <c r="PUK11" s="185"/>
      <c r="PUL11" s="185"/>
      <c r="PUM11" s="185"/>
      <c r="PUN11" s="185"/>
      <c r="PUO11" s="185"/>
      <c r="PUP11" s="185"/>
      <c r="PUQ11" s="185"/>
      <c r="PUR11" s="185"/>
      <c r="PUS11" s="185"/>
      <c r="PUT11" s="185"/>
      <c r="PUU11" s="185"/>
      <c r="PUV11" s="185"/>
      <c r="PUW11" s="185"/>
      <c r="PUX11" s="185"/>
      <c r="PUY11" s="185"/>
      <c r="PUZ11" s="185"/>
      <c r="PVA11" s="185"/>
      <c r="PVB11" s="185"/>
      <c r="PVC11" s="185"/>
      <c r="PVD11" s="185"/>
      <c r="PVE11" s="185"/>
      <c r="PVF11" s="185"/>
      <c r="PVG11" s="185"/>
      <c r="PVH11" s="185"/>
      <c r="PVI11" s="185"/>
      <c r="PVJ11" s="185"/>
      <c r="PVK11" s="185"/>
      <c r="PVL11" s="185"/>
      <c r="PVM11" s="185"/>
      <c r="PVN11" s="185"/>
      <c r="PVO11" s="185"/>
      <c r="PVP11" s="185"/>
      <c r="PVQ11" s="185"/>
      <c r="PVR11" s="185"/>
      <c r="PVS11" s="185"/>
      <c r="PVT11" s="185"/>
      <c r="PVU11" s="185"/>
      <c r="PVV11" s="185"/>
      <c r="PVW11" s="185"/>
      <c r="PVX11" s="185"/>
      <c r="PVY11" s="185"/>
      <c r="PVZ11" s="185"/>
      <c r="PWA11" s="185"/>
      <c r="PWB11" s="185"/>
      <c r="PWC11" s="185"/>
      <c r="PWD11" s="185"/>
      <c r="PWE11" s="185"/>
      <c r="PWF11" s="185"/>
      <c r="PWG11" s="185"/>
      <c r="PWH11" s="185"/>
      <c r="PWI11" s="185"/>
      <c r="PWJ11" s="185"/>
      <c r="PWK11" s="185"/>
      <c r="PWL11" s="185"/>
      <c r="PWM11" s="185"/>
      <c r="PWN11" s="185"/>
      <c r="PWO11" s="185"/>
      <c r="PWP11" s="185"/>
      <c r="PWQ11" s="185"/>
      <c r="PWR11" s="185"/>
      <c r="PWS11" s="185"/>
      <c r="PWT11" s="185"/>
      <c r="PWU11" s="185"/>
      <c r="PWV11" s="185"/>
      <c r="PWW11" s="185"/>
      <c r="PWX11" s="185"/>
      <c r="PWY11" s="185"/>
      <c r="PWZ11" s="185"/>
      <c r="PXA11" s="185"/>
      <c r="PXB11" s="185"/>
      <c r="PXC11" s="185"/>
      <c r="PXD11" s="185"/>
      <c r="PXE11" s="185"/>
      <c r="PXF11" s="185"/>
      <c r="PXG11" s="185"/>
      <c r="PXH11" s="185"/>
      <c r="PXI11" s="185"/>
      <c r="PXJ11" s="185"/>
      <c r="PXK11" s="185"/>
      <c r="PXL11" s="185"/>
      <c r="PXM11" s="185"/>
      <c r="PXN11" s="185"/>
      <c r="PXO11" s="185"/>
      <c r="PXP11" s="185"/>
      <c r="PXQ11" s="185"/>
      <c r="PXR11" s="185"/>
      <c r="PXS11" s="185"/>
      <c r="PXT11" s="185"/>
      <c r="PXU11" s="185"/>
      <c r="PXV11" s="185"/>
      <c r="PXW11" s="185"/>
      <c r="PXX11" s="185"/>
      <c r="PXY11" s="185"/>
      <c r="PXZ11" s="185"/>
      <c r="PYA11" s="185"/>
      <c r="PYB11" s="185"/>
      <c r="PYC11" s="185"/>
      <c r="PYD11" s="185"/>
      <c r="PYE11" s="185"/>
      <c r="PYF11" s="185"/>
      <c r="PYG11" s="185"/>
      <c r="PYH11" s="185"/>
      <c r="PYI11" s="185"/>
      <c r="PYJ11" s="185"/>
      <c r="PYK11" s="185"/>
      <c r="PYL11" s="185"/>
      <c r="PYM11" s="185"/>
      <c r="PYN11" s="185"/>
      <c r="PYO11" s="185"/>
      <c r="PYP11" s="185"/>
      <c r="PYQ11" s="185"/>
      <c r="PYR11" s="185"/>
      <c r="PYS11" s="185"/>
      <c r="PYT11" s="185"/>
      <c r="PYU11" s="185"/>
      <c r="PYV11" s="185"/>
      <c r="PYW11" s="185"/>
      <c r="PYX11" s="185"/>
      <c r="PYY11" s="185"/>
      <c r="PYZ11" s="185"/>
      <c r="PZA11" s="185"/>
      <c r="PZB11" s="185"/>
      <c r="PZC11" s="185"/>
      <c r="PZD11" s="185"/>
      <c r="PZE11" s="185"/>
      <c r="PZF11" s="185"/>
      <c r="PZG11" s="185"/>
      <c r="PZH11" s="185"/>
      <c r="PZI11" s="185"/>
      <c r="PZJ11" s="185"/>
      <c r="PZK11" s="185"/>
      <c r="PZL11" s="185"/>
      <c r="PZM11" s="185"/>
      <c r="PZN11" s="185"/>
      <c r="PZO11" s="185"/>
      <c r="PZP11" s="185"/>
      <c r="PZQ11" s="185"/>
      <c r="PZR11" s="185"/>
      <c r="PZS11" s="185"/>
      <c r="PZT11" s="185"/>
      <c r="PZU11" s="185"/>
      <c r="PZV11" s="185"/>
      <c r="PZW11" s="185"/>
      <c r="PZX11" s="185"/>
      <c r="PZY11" s="185"/>
      <c r="PZZ11" s="185"/>
      <c r="QAA11" s="185"/>
      <c r="QAB11" s="185"/>
      <c r="QAC11" s="185"/>
      <c r="QAD11" s="185"/>
      <c r="QAE11" s="185"/>
      <c r="QAF11" s="185"/>
      <c r="QAG11" s="185"/>
      <c r="QAH11" s="185"/>
      <c r="QAI11" s="185"/>
      <c r="QAJ11" s="185"/>
      <c r="QAK11" s="185"/>
      <c r="QAL11" s="185"/>
      <c r="QAM11" s="185"/>
      <c r="QAN11" s="185"/>
      <c r="QAO11" s="185"/>
      <c r="QAP11" s="185"/>
      <c r="QAQ11" s="185"/>
      <c r="QAR11" s="185"/>
      <c r="QAS11" s="185"/>
      <c r="QAT11" s="185"/>
      <c r="QAU11" s="185"/>
      <c r="QAV11" s="185"/>
      <c r="QAW11" s="185"/>
      <c r="QAX11" s="185"/>
      <c r="QAY11" s="185"/>
      <c r="QAZ11" s="185"/>
      <c r="QBA11" s="185"/>
      <c r="QBB11" s="185"/>
      <c r="QBC11" s="185"/>
      <c r="QBD11" s="185"/>
      <c r="QBE11" s="185"/>
      <c r="QBF11" s="185"/>
      <c r="QBG11" s="185"/>
      <c r="QBH11" s="185"/>
      <c r="QBI11" s="185"/>
      <c r="QBJ11" s="185"/>
      <c r="QBK11" s="185"/>
      <c r="QBL11" s="185"/>
      <c r="QBM11" s="185"/>
      <c r="QBN11" s="185"/>
      <c r="QBO11" s="185"/>
      <c r="QBP11" s="185"/>
      <c r="QBQ11" s="185"/>
      <c r="QBR11" s="185"/>
      <c r="QBS11" s="185"/>
      <c r="QBT11" s="185"/>
      <c r="QBU11" s="185"/>
      <c r="QBV11" s="185"/>
      <c r="QBW11" s="185"/>
      <c r="QBX11" s="185"/>
      <c r="QBY11" s="185"/>
      <c r="QBZ11" s="185"/>
      <c r="QCA11" s="185"/>
      <c r="QCB11" s="185"/>
      <c r="QCC11" s="185"/>
      <c r="QCD11" s="185"/>
      <c r="QCE11" s="185"/>
      <c r="QCF11" s="185"/>
      <c r="QCG11" s="185"/>
      <c r="QCH11" s="185"/>
      <c r="QCI11" s="185"/>
      <c r="QCJ11" s="185"/>
      <c r="QCK11" s="185"/>
      <c r="QCL11" s="185"/>
      <c r="QCM11" s="185"/>
      <c r="QCN11" s="185"/>
      <c r="QCO11" s="185"/>
      <c r="QCP11" s="185"/>
      <c r="QCQ11" s="185"/>
      <c r="QCR11" s="185"/>
      <c r="QCS11" s="185"/>
      <c r="QCT11" s="185"/>
      <c r="QCU11" s="185"/>
      <c r="QCV11" s="185"/>
      <c r="QCW11" s="185"/>
      <c r="QCX11" s="185"/>
      <c r="QCY11" s="185"/>
      <c r="QCZ11" s="185"/>
      <c r="QDA11" s="185"/>
      <c r="QDB11" s="185"/>
      <c r="QDC11" s="185"/>
      <c r="QDD11" s="185"/>
      <c r="QDE11" s="185"/>
      <c r="QDF11" s="185"/>
      <c r="QDG11" s="185"/>
      <c r="QDH11" s="185"/>
      <c r="QDI11" s="185"/>
      <c r="QDJ11" s="185"/>
      <c r="QDK11" s="185"/>
      <c r="QDL11" s="185"/>
      <c r="QDM11" s="185"/>
      <c r="QDN11" s="185"/>
      <c r="QDO11" s="185"/>
      <c r="QDP11" s="185"/>
      <c r="QDQ11" s="185"/>
      <c r="QDR11" s="185"/>
      <c r="QDS11" s="185"/>
      <c r="QDT11" s="185"/>
      <c r="QDU11" s="185"/>
      <c r="QDV11" s="185"/>
      <c r="QDW11" s="185"/>
      <c r="QDX11" s="185"/>
      <c r="QDY11" s="185"/>
      <c r="QDZ11" s="185"/>
      <c r="QEA11" s="185"/>
      <c r="QEB11" s="185"/>
      <c r="QEC11" s="185"/>
      <c r="QED11" s="185"/>
      <c r="QEE11" s="185"/>
      <c r="QEF11" s="185"/>
      <c r="QEG11" s="185"/>
      <c r="QEH11" s="185"/>
      <c r="QEI11" s="185"/>
      <c r="QEJ11" s="185"/>
      <c r="QEK11" s="185"/>
      <c r="QEL11" s="185"/>
      <c r="QEM11" s="185"/>
      <c r="QEN11" s="185"/>
      <c r="QEO11" s="185"/>
      <c r="QEP11" s="185"/>
      <c r="QEQ11" s="185"/>
      <c r="QER11" s="185"/>
      <c r="QES11" s="185"/>
      <c r="QET11" s="185"/>
      <c r="QEU11" s="185"/>
      <c r="QEV11" s="185"/>
      <c r="QEW11" s="185"/>
      <c r="QEX11" s="185"/>
      <c r="QEY11" s="185"/>
      <c r="QEZ11" s="185"/>
      <c r="QFA11" s="185"/>
      <c r="QFB11" s="185"/>
      <c r="QFC11" s="185"/>
      <c r="QFD11" s="185"/>
      <c r="QFE11" s="185"/>
      <c r="QFF11" s="185"/>
      <c r="QFG11" s="185"/>
      <c r="QFH11" s="185"/>
      <c r="QFI11" s="185"/>
      <c r="QFJ11" s="185"/>
      <c r="QFK11" s="185"/>
      <c r="QFL11" s="185"/>
      <c r="QFM11" s="185"/>
      <c r="QFN11" s="185"/>
      <c r="QFO11" s="185"/>
      <c r="QFP11" s="185"/>
      <c r="QFQ11" s="185"/>
      <c r="QFR11" s="185"/>
      <c r="QFS11" s="185"/>
      <c r="QFT11" s="185"/>
      <c r="QFU11" s="185"/>
      <c r="QFV11" s="185"/>
      <c r="QFW11" s="185"/>
      <c r="QFX11" s="185"/>
      <c r="QFY11" s="185"/>
      <c r="QFZ11" s="185"/>
      <c r="QGA11" s="185"/>
      <c r="QGB11" s="185"/>
      <c r="QGC11" s="185"/>
      <c r="QGD11" s="185"/>
      <c r="QGE11" s="185"/>
      <c r="QGF11" s="185"/>
      <c r="QGG11" s="185"/>
      <c r="QGH11" s="185"/>
      <c r="QGI11" s="185"/>
      <c r="QGJ11" s="185"/>
      <c r="QGK11" s="185"/>
      <c r="QGL11" s="185"/>
      <c r="QGM11" s="185"/>
      <c r="QGN11" s="185"/>
      <c r="QGO11" s="185"/>
      <c r="QGP11" s="185"/>
      <c r="QGQ11" s="185"/>
      <c r="QGR11" s="185"/>
      <c r="QGS11" s="185"/>
      <c r="QGT11" s="185"/>
      <c r="QGU11" s="185"/>
      <c r="QGV11" s="185"/>
      <c r="QGW11" s="185"/>
      <c r="QGX11" s="185"/>
      <c r="QGY11" s="185"/>
      <c r="QGZ11" s="185"/>
      <c r="QHA11" s="185"/>
      <c r="QHB11" s="185"/>
      <c r="QHC11" s="185"/>
      <c r="QHD11" s="185"/>
      <c r="QHE11" s="185"/>
      <c r="QHF11" s="185"/>
      <c r="QHG11" s="185"/>
      <c r="QHH11" s="185"/>
      <c r="QHI11" s="185"/>
      <c r="QHJ11" s="185"/>
      <c r="QHK11" s="185"/>
      <c r="QHL11" s="185"/>
      <c r="QHM11" s="185"/>
      <c r="QHN11" s="185"/>
      <c r="QHO11" s="185"/>
      <c r="QHP11" s="185"/>
      <c r="QHQ11" s="185"/>
      <c r="QHR11" s="185"/>
      <c r="QHS11" s="185"/>
      <c r="QHT11" s="185"/>
      <c r="QHU11" s="185"/>
      <c r="QHV11" s="185"/>
      <c r="QHW11" s="185"/>
      <c r="QHX11" s="185"/>
      <c r="QHY11" s="185"/>
      <c r="QHZ11" s="185"/>
      <c r="QIA11" s="185"/>
      <c r="QIB11" s="185"/>
      <c r="QIC11" s="185"/>
      <c r="QID11" s="185"/>
      <c r="QIE11" s="185"/>
      <c r="QIF11" s="185"/>
      <c r="QIG11" s="185"/>
      <c r="QIH11" s="185"/>
      <c r="QII11" s="185"/>
      <c r="QIJ11" s="185"/>
      <c r="QIK11" s="185"/>
      <c r="QIL11" s="185"/>
      <c r="QIM11" s="185"/>
      <c r="QIN11" s="185"/>
      <c r="QIO11" s="185"/>
      <c r="QIP11" s="185"/>
      <c r="QIQ11" s="185"/>
      <c r="QIR11" s="185"/>
      <c r="QIS11" s="185"/>
      <c r="QIT11" s="185"/>
      <c r="QIU11" s="185"/>
      <c r="QIV11" s="185"/>
      <c r="QIW11" s="185"/>
      <c r="QIX11" s="185"/>
      <c r="QIY11" s="185"/>
      <c r="QIZ11" s="185"/>
      <c r="QJA11" s="185"/>
      <c r="QJB11" s="185"/>
      <c r="QJC11" s="185"/>
      <c r="QJD11" s="185"/>
      <c r="QJE11" s="185"/>
      <c r="QJF11" s="185"/>
      <c r="QJG11" s="185"/>
      <c r="QJH11" s="185"/>
      <c r="QJI11" s="185"/>
      <c r="QJJ11" s="185"/>
      <c r="QJK11" s="185"/>
      <c r="QJL11" s="185"/>
      <c r="QJM11" s="185"/>
      <c r="QJN11" s="185"/>
      <c r="QJO11" s="185"/>
      <c r="QJP11" s="185"/>
      <c r="QJQ11" s="185"/>
      <c r="QJR11" s="185"/>
      <c r="QJS11" s="185"/>
      <c r="QJT11" s="185"/>
      <c r="QJU11" s="185"/>
      <c r="QJV11" s="185"/>
      <c r="QJW11" s="185"/>
      <c r="QJX11" s="185"/>
      <c r="QJY11" s="185"/>
      <c r="QJZ11" s="185"/>
      <c r="QKA11" s="185"/>
      <c r="QKB11" s="185"/>
      <c r="QKC11" s="185"/>
      <c r="QKD11" s="185"/>
      <c r="QKE11" s="185"/>
      <c r="QKF11" s="185"/>
      <c r="QKG11" s="185"/>
      <c r="QKH11" s="185"/>
      <c r="QKI11" s="185"/>
      <c r="QKJ11" s="185"/>
      <c r="QKK11" s="185"/>
      <c r="QKL11" s="185"/>
      <c r="QKM11" s="185"/>
      <c r="QKN11" s="185"/>
      <c r="QKO11" s="185"/>
      <c r="QKP11" s="185"/>
      <c r="QKQ11" s="185"/>
      <c r="QKR11" s="185"/>
      <c r="QKS11" s="185"/>
      <c r="QKT11" s="185"/>
      <c r="QKU11" s="185"/>
      <c r="QKV11" s="185"/>
      <c r="QKW11" s="185"/>
      <c r="QKX11" s="185"/>
      <c r="QKY11" s="185"/>
      <c r="QKZ11" s="185"/>
      <c r="QLA11" s="185"/>
      <c r="QLB11" s="185"/>
      <c r="QLC11" s="185"/>
      <c r="QLD11" s="185"/>
      <c r="QLE11" s="185"/>
      <c r="QLF11" s="185"/>
      <c r="QLG11" s="185"/>
      <c r="QLH11" s="185"/>
      <c r="QLI11" s="185"/>
      <c r="QLJ11" s="185"/>
      <c r="QLK11" s="185"/>
      <c r="QLL11" s="185"/>
      <c r="QLM11" s="185"/>
      <c r="QLN11" s="185"/>
      <c r="QLO11" s="185"/>
      <c r="QLP11" s="185"/>
      <c r="QLQ11" s="185"/>
      <c r="QLR11" s="185"/>
      <c r="QLS11" s="185"/>
      <c r="QLT11" s="185"/>
      <c r="QLU11" s="185"/>
      <c r="QLV11" s="185"/>
      <c r="QLW11" s="185"/>
      <c r="QLX11" s="185"/>
      <c r="QLY11" s="185"/>
      <c r="QLZ11" s="185"/>
      <c r="QMA11" s="185"/>
      <c r="QMB11" s="185"/>
      <c r="QMC11" s="185"/>
      <c r="QMD11" s="185"/>
      <c r="QME11" s="185"/>
      <c r="QMF11" s="185"/>
      <c r="QMG11" s="185"/>
      <c r="QMH11" s="185"/>
      <c r="QMI11" s="185"/>
      <c r="QMJ11" s="185"/>
      <c r="QMK11" s="185"/>
      <c r="QML11" s="185"/>
      <c r="QMM11" s="185"/>
      <c r="QMN11" s="185"/>
      <c r="QMO11" s="185"/>
      <c r="QMP11" s="185"/>
      <c r="QMQ11" s="185"/>
      <c r="QMR11" s="185"/>
      <c r="QMS11" s="185"/>
      <c r="QMT11" s="185"/>
      <c r="QMU11" s="185"/>
      <c r="QMV11" s="185"/>
      <c r="QMW11" s="185"/>
      <c r="QMX11" s="185"/>
      <c r="QMY11" s="185"/>
      <c r="QMZ11" s="185"/>
      <c r="QNA11" s="185"/>
      <c r="QNB11" s="185"/>
      <c r="QNC11" s="185"/>
      <c r="QND11" s="185"/>
      <c r="QNE11" s="185"/>
      <c r="QNF11" s="185"/>
      <c r="QNG11" s="185"/>
      <c r="QNH11" s="185"/>
      <c r="QNI11" s="185"/>
      <c r="QNJ11" s="185"/>
      <c r="QNK11" s="185"/>
      <c r="QNL11" s="185"/>
      <c r="QNM11" s="185"/>
      <c r="QNN11" s="185"/>
      <c r="QNO11" s="185"/>
      <c r="QNP11" s="185"/>
      <c r="QNQ11" s="185"/>
      <c r="QNR11" s="185"/>
      <c r="QNS11" s="185"/>
      <c r="QNT11" s="185"/>
      <c r="QNU11" s="185"/>
      <c r="QNV11" s="185"/>
      <c r="QNW11" s="185"/>
      <c r="QNX11" s="185"/>
      <c r="QNY11" s="185"/>
      <c r="QNZ11" s="185"/>
      <c r="QOA11" s="185"/>
      <c r="QOB11" s="185"/>
      <c r="QOC11" s="185"/>
      <c r="QOD11" s="185"/>
      <c r="QOE11" s="185"/>
      <c r="QOF11" s="185"/>
      <c r="QOG11" s="185"/>
      <c r="QOH11" s="185"/>
      <c r="QOI11" s="185"/>
      <c r="QOJ11" s="185"/>
      <c r="QOK11" s="185"/>
      <c r="QOL11" s="185"/>
      <c r="QOM11" s="185"/>
      <c r="QON11" s="185"/>
      <c r="QOO11" s="185"/>
      <c r="QOP11" s="185"/>
      <c r="QOQ11" s="185"/>
      <c r="QOR11" s="185"/>
      <c r="QOS11" s="185"/>
      <c r="QOT11" s="185"/>
      <c r="QOU11" s="185"/>
      <c r="QOV11" s="185"/>
      <c r="QOW11" s="185"/>
      <c r="QOX11" s="185"/>
      <c r="QOY11" s="185"/>
      <c r="QOZ11" s="185"/>
      <c r="QPA11" s="185"/>
      <c r="QPB11" s="185"/>
      <c r="QPC11" s="185"/>
      <c r="QPD11" s="185"/>
      <c r="QPE11" s="185"/>
      <c r="QPF11" s="185"/>
      <c r="QPG11" s="185"/>
      <c r="QPH11" s="185"/>
      <c r="QPI11" s="185"/>
      <c r="QPJ11" s="185"/>
      <c r="QPK11" s="185"/>
      <c r="QPL11" s="185"/>
      <c r="QPM11" s="185"/>
      <c r="QPN11" s="185"/>
      <c r="QPO11" s="185"/>
      <c r="QPP11" s="185"/>
      <c r="QPQ11" s="185"/>
      <c r="QPR11" s="185"/>
      <c r="QPS11" s="185"/>
      <c r="QPT11" s="185"/>
      <c r="QPU11" s="185"/>
      <c r="QPV11" s="185"/>
      <c r="QPW11" s="185"/>
      <c r="QPX11" s="185"/>
      <c r="QPY11" s="185"/>
      <c r="QPZ11" s="185"/>
      <c r="QQA11" s="185"/>
      <c r="QQB11" s="185"/>
      <c r="QQC11" s="185"/>
      <c r="QQD11" s="185"/>
      <c r="QQE11" s="185"/>
      <c r="QQF11" s="185"/>
      <c r="QQG11" s="185"/>
      <c r="QQH11" s="185"/>
      <c r="QQI11" s="185"/>
      <c r="QQJ11" s="185"/>
      <c r="QQK11" s="185"/>
      <c r="QQL11" s="185"/>
      <c r="QQM11" s="185"/>
      <c r="QQN11" s="185"/>
      <c r="QQO11" s="185"/>
      <c r="QQP11" s="185"/>
      <c r="QQQ11" s="185"/>
      <c r="QQR11" s="185"/>
      <c r="QQS11" s="185"/>
      <c r="QQT11" s="185"/>
      <c r="QQU11" s="185"/>
      <c r="QQV11" s="185"/>
      <c r="QQW11" s="185"/>
      <c r="QQX11" s="185"/>
      <c r="QQY11" s="185"/>
      <c r="QQZ11" s="185"/>
      <c r="QRA11" s="185"/>
      <c r="QRB11" s="185"/>
      <c r="QRC11" s="185"/>
      <c r="QRD11" s="185"/>
      <c r="QRE11" s="185"/>
      <c r="QRF11" s="185"/>
      <c r="QRG11" s="185"/>
      <c r="QRH11" s="185"/>
      <c r="QRI11" s="185"/>
      <c r="QRJ11" s="185"/>
      <c r="QRK11" s="185"/>
      <c r="QRL11" s="185"/>
      <c r="QRM11" s="185"/>
      <c r="QRN11" s="185"/>
      <c r="QRO11" s="185"/>
      <c r="QRP11" s="185"/>
      <c r="QRQ11" s="185"/>
      <c r="QRR11" s="185"/>
      <c r="QRS11" s="185"/>
      <c r="QRT11" s="185"/>
      <c r="QRU11" s="185"/>
      <c r="QRV11" s="185"/>
      <c r="QRW11" s="185"/>
      <c r="QRX11" s="185"/>
      <c r="QRY11" s="185"/>
      <c r="QRZ11" s="185"/>
      <c r="QSA11" s="185"/>
      <c r="QSB11" s="185"/>
      <c r="QSC11" s="185"/>
      <c r="QSD11" s="185"/>
      <c r="QSE11" s="185"/>
      <c r="QSF11" s="185"/>
      <c r="QSG11" s="185"/>
      <c r="QSH11" s="185"/>
      <c r="QSI11" s="185"/>
      <c r="QSJ11" s="185"/>
      <c r="QSK11" s="185"/>
      <c r="QSL11" s="185"/>
      <c r="QSM11" s="185"/>
      <c r="QSN11" s="185"/>
      <c r="QSO11" s="185"/>
      <c r="QSP11" s="185"/>
      <c r="QSQ11" s="185"/>
      <c r="QSR11" s="185"/>
      <c r="QSS11" s="185"/>
      <c r="QST11" s="185"/>
      <c r="QSU11" s="185"/>
      <c r="QSV11" s="185"/>
      <c r="QSW11" s="185"/>
      <c r="QSX11" s="185"/>
      <c r="QSY11" s="185"/>
      <c r="QSZ11" s="185"/>
      <c r="QTA11" s="185"/>
      <c r="QTB11" s="185"/>
      <c r="QTC11" s="185"/>
      <c r="QTD11" s="185"/>
      <c r="QTE11" s="185"/>
      <c r="QTF11" s="185"/>
      <c r="QTG11" s="185"/>
      <c r="QTH11" s="185"/>
      <c r="QTI11" s="185"/>
      <c r="QTJ11" s="185"/>
      <c r="QTK11" s="185"/>
      <c r="QTL11" s="185"/>
      <c r="QTM11" s="185"/>
      <c r="QTN11" s="185"/>
      <c r="QTO11" s="185"/>
      <c r="QTP11" s="185"/>
      <c r="QTQ11" s="185"/>
      <c r="QTR11" s="185"/>
      <c r="QTS11" s="185"/>
      <c r="QTT11" s="185"/>
      <c r="QTU11" s="185"/>
      <c r="QTV11" s="185"/>
      <c r="QTW11" s="185"/>
      <c r="QTX11" s="185"/>
      <c r="QTY11" s="185"/>
      <c r="QTZ11" s="185"/>
      <c r="QUA11" s="185"/>
      <c r="QUB11" s="185"/>
      <c r="QUC11" s="185"/>
      <c r="QUD11" s="185"/>
      <c r="QUE11" s="185"/>
      <c r="QUF11" s="185"/>
      <c r="QUG11" s="185"/>
      <c r="QUH11" s="185"/>
      <c r="QUI11" s="185"/>
      <c r="QUJ11" s="185"/>
      <c r="QUK11" s="185"/>
      <c r="QUL11" s="185"/>
      <c r="QUM11" s="185"/>
      <c r="QUN11" s="185"/>
      <c r="QUO11" s="185"/>
      <c r="QUP11" s="185"/>
      <c r="QUQ11" s="185"/>
      <c r="QUR11" s="185"/>
      <c r="QUS11" s="185"/>
      <c r="QUT11" s="185"/>
      <c r="QUU11" s="185"/>
      <c r="QUV11" s="185"/>
      <c r="QUW11" s="185"/>
      <c r="QUX11" s="185"/>
      <c r="QUY11" s="185"/>
      <c r="QUZ11" s="185"/>
      <c r="QVA11" s="185"/>
      <c r="QVB11" s="185"/>
      <c r="QVC11" s="185"/>
      <c r="QVD11" s="185"/>
      <c r="QVE11" s="185"/>
      <c r="QVF11" s="185"/>
      <c r="QVG11" s="185"/>
      <c r="QVH11" s="185"/>
      <c r="QVI11" s="185"/>
      <c r="QVJ11" s="185"/>
      <c r="QVK11" s="185"/>
      <c r="QVL11" s="185"/>
      <c r="QVM11" s="185"/>
      <c r="QVN11" s="185"/>
      <c r="QVO11" s="185"/>
      <c r="QVP11" s="185"/>
      <c r="QVQ11" s="185"/>
      <c r="QVR11" s="185"/>
      <c r="QVS11" s="185"/>
      <c r="QVT11" s="185"/>
      <c r="QVU11" s="185"/>
      <c r="QVV11" s="185"/>
      <c r="QVW11" s="185"/>
      <c r="QVX11" s="185"/>
      <c r="QVY11" s="185"/>
      <c r="QVZ11" s="185"/>
      <c r="QWA11" s="185"/>
      <c r="QWB11" s="185"/>
      <c r="QWC11" s="185"/>
      <c r="QWD11" s="185"/>
      <c r="QWE11" s="185"/>
      <c r="QWF11" s="185"/>
      <c r="QWG11" s="185"/>
      <c r="QWH11" s="185"/>
      <c r="QWI11" s="185"/>
      <c r="QWJ11" s="185"/>
      <c r="QWK11" s="185"/>
      <c r="QWL11" s="185"/>
      <c r="QWM11" s="185"/>
      <c r="QWN11" s="185"/>
      <c r="QWO11" s="185"/>
      <c r="QWP11" s="185"/>
      <c r="QWQ11" s="185"/>
      <c r="QWR11" s="185"/>
      <c r="QWS11" s="185"/>
      <c r="QWT11" s="185"/>
      <c r="QWU11" s="185"/>
      <c r="QWV11" s="185"/>
      <c r="QWW11" s="185"/>
      <c r="QWX11" s="185"/>
      <c r="QWY11" s="185"/>
      <c r="QWZ11" s="185"/>
      <c r="QXA11" s="185"/>
      <c r="QXB11" s="185"/>
      <c r="QXC11" s="185"/>
      <c r="QXD11" s="185"/>
      <c r="QXE11" s="185"/>
      <c r="QXF11" s="185"/>
      <c r="QXG11" s="185"/>
      <c r="QXH11" s="185"/>
      <c r="QXI11" s="185"/>
      <c r="QXJ11" s="185"/>
      <c r="QXK11" s="185"/>
      <c r="QXL11" s="185"/>
      <c r="QXM11" s="185"/>
      <c r="QXN11" s="185"/>
      <c r="QXO11" s="185"/>
      <c r="QXP11" s="185"/>
      <c r="QXQ11" s="185"/>
      <c r="QXR11" s="185"/>
      <c r="QXS11" s="185"/>
      <c r="QXT11" s="185"/>
      <c r="QXU11" s="185"/>
      <c r="QXV11" s="185"/>
      <c r="QXW11" s="185"/>
      <c r="QXX11" s="185"/>
      <c r="QXY11" s="185"/>
      <c r="QXZ11" s="185"/>
      <c r="QYA11" s="185"/>
      <c r="QYB11" s="185"/>
      <c r="QYC11" s="185"/>
      <c r="QYD11" s="185"/>
      <c r="QYE11" s="185"/>
      <c r="QYF11" s="185"/>
      <c r="QYG11" s="185"/>
      <c r="QYH11" s="185"/>
      <c r="QYI11" s="185"/>
      <c r="QYJ11" s="185"/>
      <c r="QYK11" s="185"/>
      <c r="QYL11" s="185"/>
      <c r="QYM11" s="185"/>
      <c r="QYN11" s="185"/>
      <c r="QYO11" s="185"/>
      <c r="QYP11" s="185"/>
      <c r="QYQ11" s="185"/>
      <c r="QYR11" s="185"/>
      <c r="QYS11" s="185"/>
      <c r="QYT11" s="185"/>
      <c r="QYU11" s="185"/>
      <c r="QYV11" s="185"/>
      <c r="QYW11" s="185"/>
      <c r="QYX11" s="185"/>
      <c r="QYY11" s="185"/>
      <c r="QYZ11" s="185"/>
      <c r="QZA11" s="185"/>
      <c r="QZB11" s="185"/>
      <c r="QZC11" s="185"/>
      <c r="QZD11" s="185"/>
      <c r="QZE11" s="185"/>
      <c r="QZF11" s="185"/>
      <c r="QZG11" s="185"/>
      <c r="QZH11" s="185"/>
      <c r="QZI11" s="185"/>
      <c r="QZJ11" s="185"/>
      <c r="QZK11" s="185"/>
      <c r="QZL11" s="185"/>
      <c r="QZM11" s="185"/>
      <c r="QZN11" s="185"/>
      <c r="QZO11" s="185"/>
      <c r="QZP11" s="185"/>
      <c r="QZQ11" s="185"/>
      <c r="QZR11" s="185"/>
      <c r="QZS11" s="185"/>
      <c r="QZT11" s="185"/>
      <c r="QZU11" s="185"/>
      <c r="QZV11" s="185"/>
      <c r="QZW11" s="185"/>
      <c r="QZX11" s="185"/>
      <c r="QZY11" s="185"/>
      <c r="QZZ11" s="185"/>
      <c r="RAA11" s="185"/>
      <c r="RAB11" s="185"/>
      <c r="RAC11" s="185"/>
      <c r="RAD11" s="185"/>
      <c r="RAE11" s="185"/>
      <c r="RAF11" s="185"/>
      <c r="RAG11" s="185"/>
      <c r="RAH11" s="185"/>
      <c r="RAI11" s="185"/>
      <c r="RAJ11" s="185"/>
      <c r="RAK11" s="185"/>
      <c r="RAL11" s="185"/>
      <c r="RAM11" s="185"/>
      <c r="RAN11" s="185"/>
      <c r="RAO11" s="185"/>
      <c r="RAP11" s="185"/>
      <c r="RAQ11" s="185"/>
      <c r="RAR11" s="185"/>
      <c r="RAS11" s="185"/>
      <c r="RAT11" s="185"/>
      <c r="RAU11" s="185"/>
      <c r="RAV11" s="185"/>
      <c r="RAW11" s="185"/>
      <c r="RAX11" s="185"/>
      <c r="RAY11" s="185"/>
      <c r="RAZ11" s="185"/>
      <c r="RBA11" s="185"/>
      <c r="RBB11" s="185"/>
      <c r="RBC11" s="185"/>
      <c r="RBD11" s="185"/>
      <c r="RBE11" s="185"/>
      <c r="RBF11" s="185"/>
      <c r="RBG11" s="185"/>
      <c r="RBH11" s="185"/>
      <c r="RBI11" s="185"/>
      <c r="RBJ11" s="185"/>
      <c r="RBK11" s="185"/>
      <c r="RBL11" s="185"/>
      <c r="RBM11" s="185"/>
      <c r="RBN11" s="185"/>
      <c r="RBO11" s="185"/>
      <c r="RBP11" s="185"/>
      <c r="RBQ11" s="185"/>
      <c r="RBR11" s="185"/>
      <c r="RBS11" s="185"/>
      <c r="RBT11" s="185"/>
      <c r="RBU11" s="185"/>
      <c r="RBV11" s="185"/>
      <c r="RBW11" s="185"/>
      <c r="RBX11" s="185"/>
      <c r="RBY11" s="185"/>
      <c r="RBZ11" s="185"/>
      <c r="RCA11" s="185"/>
      <c r="RCB11" s="185"/>
      <c r="RCC11" s="185"/>
      <c r="RCD11" s="185"/>
      <c r="RCE11" s="185"/>
      <c r="RCF11" s="185"/>
      <c r="RCG11" s="185"/>
      <c r="RCH11" s="185"/>
      <c r="RCI11" s="185"/>
      <c r="RCJ11" s="185"/>
      <c r="RCK11" s="185"/>
      <c r="RCL11" s="185"/>
      <c r="RCM11" s="185"/>
      <c r="RCN11" s="185"/>
      <c r="RCO11" s="185"/>
      <c r="RCP11" s="185"/>
      <c r="RCQ11" s="185"/>
      <c r="RCR11" s="185"/>
      <c r="RCS11" s="185"/>
      <c r="RCT11" s="185"/>
      <c r="RCU11" s="185"/>
      <c r="RCV11" s="185"/>
      <c r="RCW11" s="185"/>
      <c r="RCX11" s="185"/>
      <c r="RCY11" s="185"/>
      <c r="RCZ11" s="185"/>
      <c r="RDA11" s="185"/>
      <c r="RDB11" s="185"/>
      <c r="RDC11" s="185"/>
      <c r="RDD11" s="185"/>
      <c r="RDE11" s="185"/>
      <c r="RDF11" s="185"/>
      <c r="RDG11" s="185"/>
      <c r="RDH11" s="185"/>
      <c r="RDI11" s="185"/>
      <c r="RDJ11" s="185"/>
      <c r="RDK11" s="185"/>
      <c r="RDL11" s="185"/>
      <c r="RDM11" s="185"/>
      <c r="RDN11" s="185"/>
      <c r="RDO11" s="185"/>
      <c r="RDP11" s="185"/>
      <c r="RDQ11" s="185"/>
      <c r="RDR11" s="185"/>
      <c r="RDS11" s="185"/>
      <c r="RDT11" s="185"/>
      <c r="RDU11" s="185"/>
      <c r="RDV11" s="185"/>
      <c r="RDW11" s="185"/>
      <c r="RDX11" s="185"/>
      <c r="RDY11" s="185"/>
      <c r="RDZ11" s="185"/>
      <c r="REA11" s="185"/>
      <c r="REB11" s="185"/>
      <c r="REC11" s="185"/>
      <c r="RED11" s="185"/>
      <c r="REE11" s="185"/>
      <c r="REF11" s="185"/>
      <c r="REG11" s="185"/>
      <c r="REH11" s="185"/>
      <c r="REI11" s="185"/>
      <c r="REJ11" s="185"/>
      <c r="REK11" s="185"/>
      <c r="REL11" s="185"/>
      <c r="REM11" s="185"/>
      <c r="REN11" s="185"/>
      <c r="REO11" s="185"/>
      <c r="REP11" s="185"/>
      <c r="REQ11" s="185"/>
      <c r="RER11" s="185"/>
      <c r="RES11" s="185"/>
      <c r="RET11" s="185"/>
      <c r="REU11" s="185"/>
      <c r="REV11" s="185"/>
      <c r="REW11" s="185"/>
      <c r="REX11" s="185"/>
      <c r="REY11" s="185"/>
      <c r="REZ11" s="185"/>
      <c r="RFA11" s="185"/>
      <c r="RFB11" s="185"/>
      <c r="RFC11" s="185"/>
      <c r="RFD11" s="185"/>
      <c r="RFE11" s="185"/>
      <c r="RFF11" s="185"/>
      <c r="RFG11" s="185"/>
      <c r="RFH11" s="185"/>
      <c r="RFI11" s="185"/>
      <c r="RFJ11" s="185"/>
      <c r="RFK11" s="185"/>
      <c r="RFL11" s="185"/>
      <c r="RFM11" s="185"/>
      <c r="RFN11" s="185"/>
      <c r="RFO11" s="185"/>
      <c r="RFP11" s="185"/>
      <c r="RFQ11" s="185"/>
      <c r="RFR11" s="185"/>
      <c r="RFS11" s="185"/>
      <c r="RFT11" s="185"/>
      <c r="RFU11" s="185"/>
      <c r="RFV11" s="185"/>
      <c r="RFW11" s="185"/>
      <c r="RFX11" s="185"/>
      <c r="RFY11" s="185"/>
      <c r="RFZ11" s="185"/>
      <c r="RGA11" s="185"/>
      <c r="RGB11" s="185"/>
      <c r="RGC11" s="185"/>
      <c r="RGD11" s="185"/>
      <c r="RGE11" s="185"/>
      <c r="RGF11" s="185"/>
      <c r="RGG11" s="185"/>
      <c r="RGH11" s="185"/>
      <c r="RGI11" s="185"/>
      <c r="RGJ11" s="185"/>
      <c r="RGK11" s="185"/>
      <c r="RGL11" s="185"/>
      <c r="RGM11" s="185"/>
      <c r="RGN11" s="185"/>
      <c r="RGO11" s="185"/>
      <c r="RGP11" s="185"/>
      <c r="RGQ11" s="185"/>
      <c r="RGR11" s="185"/>
      <c r="RGS11" s="185"/>
      <c r="RGT11" s="185"/>
      <c r="RGU11" s="185"/>
      <c r="RGV11" s="185"/>
      <c r="RGW11" s="185"/>
      <c r="RGX11" s="185"/>
      <c r="RGY11" s="185"/>
      <c r="RGZ11" s="185"/>
      <c r="RHA11" s="185"/>
      <c r="RHB11" s="185"/>
      <c r="RHC11" s="185"/>
      <c r="RHD11" s="185"/>
      <c r="RHE11" s="185"/>
      <c r="RHF11" s="185"/>
      <c r="RHG11" s="185"/>
      <c r="RHH11" s="185"/>
      <c r="RHI11" s="185"/>
      <c r="RHJ11" s="185"/>
      <c r="RHK11" s="185"/>
      <c r="RHL11" s="185"/>
      <c r="RHM11" s="185"/>
      <c r="RHN11" s="185"/>
      <c r="RHO11" s="185"/>
      <c r="RHP11" s="185"/>
      <c r="RHQ11" s="185"/>
      <c r="RHR11" s="185"/>
      <c r="RHS11" s="185"/>
      <c r="RHT11" s="185"/>
      <c r="RHU11" s="185"/>
      <c r="RHV11" s="185"/>
      <c r="RHW11" s="185"/>
      <c r="RHX11" s="185"/>
      <c r="RHY11" s="185"/>
      <c r="RHZ11" s="185"/>
      <c r="RIA11" s="185"/>
      <c r="RIB11" s="185"/>
      <c r="RIC11" s="185"/>
      <c r="RID11" s="185"/>
      <c r="RIE11" s="185"/>
      <c r="RIF11" s="185"/>
      <c r="RIG11" s="185"/>
      <c r="RIH11" s="185"/>
      <c r="RII11" s="185"/>
      <c r="RIJ11" s="185"/>
      <c r="RIK11" s="185"/>
      <c r="RIL11" s="185"/>
      <c r="RIM11" s="185"/>
      <c r="RIN11" s="185"/>
      <c r="RIO11" s="185"/>
      <c r="RIP11" s="185"/>
      <c r="RIQ11" s="185"/>
      <c r="RIR11" s="185"/>
      <c r="RIS11" s="185"/>
      <c r="RIT11" s="185"/>
      <c r="RIU11" s="185"/>
      <c r="RIV11" s="185"/>
      <c r="RIW11" s="185"/>
      <c r="RIX11" s="185"/>
      <c r="RIY11" s="185"/>
      <c r="RIZ11" s="185"/>
      <c r="RJA11" s="185"/>
      <c r="RJB11" s="185"/>
      <c r="RJC11" s="185"/>
      <c r="RJD11" s="185"/>
      <c r="RJE11" s="185"/>
      <c r="RJF11" s="185"/>
      <c r="RJG11" s="185"/>
      <c r="RJH11" s="185"/>
      <c r="RJI11" s="185"/>
      <c r="RJJ11" s="185"/>
      <c r="RJK11" s="185"/>
      <c r="RJL11" s="185"/>
      <c r="RJM11" s="185"/>
      <c r="RJN11" s="185"/>
      <c r="RJO11" s="185"/>
      <c r="RJP11" s="185"/>
      <c r="RJQ11" s="185"/>
      <c r="RJR11" s="185"/>
      <c r="RJS11" s="185"/>
      <c r="RJT11" s="185"/>
      <c r="RJU11" s="185"/>
      <c r="RJV11" s="185"/>
      <c r="RJW11" s="185"/>
      <c r="RJX11" s="185"/>
      <c r="RJY11" s="185"/>
      <c r="RJZ11" s="185"/>
      <c r="RKA11" s="185"/>
      <c r="RKB11" s="185"/>
      <c r="RKC11" s="185"/>
      <c r="RKD11" s="185"/>
      <c r="RKE11" s="185"/>
      <c r="RKF11" s="185"/>
      <c r="RKG11" s="185"/>
      <c r="RKH11" s="185"/>
      <c r="RKI11" s="185"/>
      <c r="RKJ11" s="185"/>
      <c r="RKK11" s="185"/>
      <c r="RKL11" s="185"/>
      <c r="RKM11" s="185"/>
      <c r="RKN11" s="185"/>
      <c r="RKO11" s="185"/>
      <c r="RKP11" s="185"/>
      <c r="RKQ11" s="185"/>
      <c r="RKR11" s="185"/>
      <c r="RKS11" s="185"/>
      <c r="RKT11" s="185"/>
      <c r="RKU11" s="185"/>
      <c r="RKV11" s="185"/>
      <c r="RKW11" s="185"/>
      <c r="RKX11" s="185"/>
      <c r="RKY11" s="185"/>
      <c r="RKZ11" s="185"/>
      <c r="RLA11" s="185"/>
      <c r="RLB11" s="185"/>
      <c r="RLC11" s="185"/>
      <c r="RLD11" s="185"/>
      <c r="RLE11" s="185"/>
      <c r="RLF11" s="185"/>
      <c r="RLG11" s="185"/>
      <c r="RLH11" s="185"/>
      <c r="RLI11" s="185"/>
      <c r="RLJ11" s="185"/>
      <c r="RLK11" s="185"/>
      <c r="RLL11" s="185"/>
      <c r="RLM11" s="185"/>
      <c r="RLN11" s="185"/>
      <c r="RLO11" s="185"/>
      <c r="RLP11" s="185"/>
      <c r="RLQ11" s="185"/>
      <c r="RLR11" s="185"/>
      <c r="RLS11" s="185"/>
      <c r="RLT11" s="185"/>
      <c r="RLU11" s="185"/>
      <c r="RLV11" s="185"/>
      <c r="RLW11" s="185"/>
      <c r="RLX11" s="185"/>
      <c r="RLY11" s="185"/>
      <c r="RLZ11" s="185"/>
      <c r="RMA11" s="185"/>
      <c r="RMB11" s="185"/>
      <c r="RMC11" s="185"/>
      <c r="RMD11" s="185"/>
      <c r="RME11" s="185"/>
      <c r="RMF11" s="185"/>
      <c r="RMG11" s="185"/>
      <c r="RMH11" s="185"/>
      <c r="RMI11" s="185"/>
      <c r="RMJ11" s="185"/>
      <c r="RMK11" s="185"/>
      <c r="RML11" s="185"/>
      <c r="RMM11" s="185"/>
      <c r="RMN11" s="185"/>
      <c r="RMO11" s="185"/>
      <c r="RMP11" s="185"/>
      <c r="RMQ11" s="185"/>
      <c r="RMR11" s="185"/>
      <c r="RMS11" s="185"/>
      <c r="RMT11" s="185"/>
      <c r="RMU11" s="185"/>
      <c r="RMV11" s="185"/>
      <c r="RMW11" s="185"/>
      <c r="RMX11" s="185"/>
      <c r="RMY11" s="185"/>
      <c r="RMZ11" s="185"/>
      <c r="RNA11" s="185"/>
      <c r="RNB11" s="185"/>
      <c r="RNC11" s="185"/>
      <c r="RND11" s="185"/>
      <c r="RNE11" s="185"/>
      <c r="RNF11" s="185"/>
      <c r="RNG11" s="185"/>
      <c r="RNH11" s="185"/>
      <c r="RNI11" s="185"/>
      <c r="RNJ11" s="185"/>
      <c r="RNK11" s="185"/>
      <c r="RNL11" s="185"/>
      <c r="RNM11" s="185"/>
      <c r="RNN11" s="185"/>
      <c r="RNO11" s="185"/>
      <c r="RNP11" s="185"/>
      <c r="RNQ11" s="185"/>
      <c r="RNR11" s="185"/>
      <c r="RNS11" s="185"/>
      <c r="RNT11" s="185"/>
      <c r="RNU11" s="185"/>
      <c r="RNV11" s="185"/>
      <c r="RNW11" s="185"/>
      <c r="RNX11" s="185"/>
      <c r="RNY11" s="185"/>
      <c r="RNZ11" s="185"/>
      <c r="ROA11" s="185"/>
      <c r="ROB11" s="185"/>
      <c r="ROC11" s="185"/>
      <c r="ROD11" s="185"/>
      <c r="ROE11" s="185"/>
      <c r="ROF11" s="185"/>
      <c r="ROG11" s="185"/>
      <c r="ROH11" s="185"/>
      <c r="ROI11" s="185"/>
      <c r="ROJ11" s="185"/>
      <c r="ROK11" s="185"/>
      <c r="ROL11" s="185"/>
      <c r="ROM11" s="185"/>
      <c r="RON11" s="185"/>
      <c r="ROO11" s="185"/>
      <c r="ROP11" s="185"/>
      <c r="ROQ11" s="185"/>
      <c r="ROR11" s="185"/>
      <c r="ROS11" s="185"/>
      <c r="ROT11" s="185"/>
      <c r="ROU11" s="185"/>
      <c r="ROV11" s="185"/>
      <c r="ROW11" s="185"/>
      <c r="ROX11" s="185"/>
      <c r="ROY11" s="185"/>
      <c r="ROZ11" s="185"/>
      <c r="RPA11" s="185"/>
      <c r="RPB11" s="185"/>
      <c r="RPC11" s="185"/>
      <c r="RPD11" s="185"/>
      <c r="RPE11" s="185"/>
      <c r="RPF11" s="185"/>
      <c r="RPG11" s="185"/>
      <c r="RPH11" s="185"/>
      <c r="RPI11" s="185"/>
      <c r="RPJ11" s="185"/>
      <c r="RPK11" s="185"/>
      <c r="RPL11" s="185"/>
      <c r="RPM11" s="185"/>
      <c r="RPN11" s="185"/>
      <c r="RPO11" s="185"/>
      <c r="RPP11" s="185"/>
      <c r="RPQ11" s="185"/>
      <c r="RPR11" s="185"/>
      <c r="RPS11" s="185"/>
      <c r="RPT11" s="185"/>
      <c r="RPU11" s="185"/>
      <c r="RPV11" s="185"/>
      <c r="RPW11" s="185"/>
      <c r="RPX11" s="185"/>
      <c r="RPY11" s="185"/>
      <c r="RPZ11" s="185"/>
      <c r="RQA11" s="185"/>
      <c r="RQB11" s="185"/>
      <c r="RQC11" s="185"/>
      <c r="RQD11" s="185"/>
      <c r="RQE11" s="185"/>
      <c r="RQF11" s="185"/>
      <c r="RQG11" s="185"/>
      <c r="RQH11" s="185"/>
      <c r="RQI11" s="185"/>
      <c r="RQJ11" s="185"/>
      <c r="RQK11" s="185"/>
      <c r="RQL11" s="185"/>
      <c r="RQM11" s="185"/>
      <c r="RQN11" s="185"/>
      <c r="RQO11" s="185"/>
      <c r="RQP11" s="185"/>
      <c r="RQQ11" s="185"/>
      <c r="RQR11" s="185"/>
      <c r="RQS11" s="185"/>
      <c r="RQT11" s="185"/>
      <c r="RQU11" s="185"/>
      <c r="RQV11" s="185"/>
      <c r="RQW11" s="185"/>
      <c r="RQX11" s="185"/>
      <c r="RQY11" s="185"/>
      <c r="RQZ11" s="185"/>
      <c r="RRA11" s="185"/>
      <c r="RRB11" s="185"/>
      <c r="RRC11" s="185"/>
      <c r="RRD11" s="185"/>
      <c r="RRE11" s="185"/>
      <c r="RRF11" s="185"/>
      <c r="RRG11" s="185"/>
      <c r="RRH11" s="185"/>
      <c r="RRI11" s="185"/>
      <c r="RRJ11" s="185"/>
      <c r="RRK11" s="185"/>
      <c r="RRL11" s="185"/>
      <c r="RRM11" s="185"/>
      <c r="RRN11" s="185"/>
      <c r="RRO11" s="185"/>
      <c r="RRP11" s="185"/>
      <c r="RRQ11" s="185"/>
      <c r="RRR11" s="185"/>
      <c r="RRS11" s="185"/>
      <c r="RRT11" s="185"/>
      <c r="RRU11" s="185"/>
      <c r="RRV11" s="185"/>
      <c r="RRW11" s="185"/>
      <c r="RRX11" s="185"/>
      <c r="RRY11" s="185"/>
      <c r="RRZ11" s="185"/>
      <c r="RSA11" s="185"/>
      <c r="RSB11" s="185"/>
      <c r="RSC11" s="185"/>
      <c r="RSD11" s="185"/>
      <c r="RSE11" s="185"/>
      <c r="RSF11" s="185"/>
      <c r="RSG11" s="185"/>
      <c r="RSH11" s="185"/>
      <c r="RSI11" s="185"/>
      <c r="RSJ11" s="185"/>
      <c r="RSK11" s="185"/>
      <c r="RSL11" s="185"/>
      <c r="RSM11" s="185"/>
      <c r="RSN11" s="185"/>
      <c r="RSO11" s="185"/>
      <c r="RSP11" s="185"/>
      <c r="RSQ11" s="185"/>
      <c r="RSR11" s="185"/>
      <c r="RSS11" s="185"/>
      <c r="RST11" s="185"/>
      <c r="RSU11" s="185"/>
      <c r="RSV11" s="185"/>
      <c r="RSW11" s="185"/>
      <c r="RSX11" s="185"/>
      <c r="RSY11" s="185"/>
      <c r="RSZ11" s="185"/>
      <c r="RTA11" s="185"/>
      <c r="RTB11" s="185"/>
      <c r="RTC11" s="185"/>
      <c r="RTD11" s="185"/>
      <c r="RTE11" s="185"/>
      <c r="RTF11" s="185"/>
      <c r="RTG11" s="185"/>
      <c r="RTH11" s="185"/>
      <c r="RTI11" s="185"/>
      <c r="RTJ11" s="185"/>
      <c r="RTK11" s="185"/>
      <c r="RTL11" s="185"/>
      <c r="RTM11" s="185"/>
      <c r="RTN11" s="185"/>
      <c r="RTO11" s="185"/>
      <c r="RTP11" s="185"/>
      <c r="RTQ11" s="185"/>
      <c r="RTR11" s="185"/>
      <c r="RTS11" s="185"/>
      <c r="RTT11" s="185"/>
      <c r="RTU11" s="185"/>
      <c r="RTV11" s="185"/>
      <c r="RTW11" s="185"/>
      <c r="RTX11" s="185"/>
      <c r="RTY11" s="185"/>
      <c r="RTZ11" s="185"/>
      <c r="RUA11" s="185"/>
      <c r="RUB11" s="185"/>
      <c r="RUC11" s="185"/>
      <c r="RUD11" s="185"/>
      <c r="RUE11" s="185"/>
      <c r="RUF11" s="185"/>
      <c r="RUG11" s="185"/>
      <c r="RUH11" s="185"/>
      <c r="RUI11" s="185"/>
      <c r="RUJ11" s="185"/>
      <c r="RUK11" s="185"/>
      <c r="RUL11" s="185"/>
      <c r="RUM11" s="185"/>
      <c r="RUN11" s="185"/>
      <c r="RUO11" s="185"/>
      <c r="RUP11" s="185"/>
      <c r="RUQ11" s="185"/>
      <c r="RUR11" s="185"/>
      <c r="RUS11" s="185"/>
      <c r="RUT11" s="185"/>
      <c r="RUU11" s="185"/>
      <c r="RUV11" s="185"/>
      <c r="RUW11" s="185"/>
      <c r="RUX11" s="185"/>
      <c r="RUY11" s="185"/>
      <c r="RUZ11" s="185"/>
      <c r="RVA11" s="185"/>
      <c r="RVB11" s="185"/>
      <c r="RVC11" s="185"/>
      <c r="RVD11" s="185"/>
      <c r="RVE11" s="185"/>
      <c r="RVF11" s="185"/>
      <c r="RVG11" s="185"/>
      <c r="RVH11" s="185"/>
      <c r="RVI11" s="185"/>
      <c r="RVJ11" s="185"/>
      <c r="RVK11" s="185"/>
      <c r="RVL11" s="185"/>
      <c r="RVM11" s="185"/>
      <c r="RVN11" s="185"/>
      <c r="RVO11" s="185"/>
      <c r="RVP11" s="185"/>
      <c r="RVQ11" s="185"/>
      <c r="RVR11" s="185"/>
      <c r="RVS11" s="185"/>
      <c r="RVT11" s="185"/>
      <c r="RVU11" s="185"/>
      <c r="RVV11" s="185"/>
      <c r="RVW11" s="185"/>
      <c r="RVX11" s="185"/>
      <c r="RVY11" s="185"/>
      <c r="RVZ11" s="185"/>
      <c r="RWA11" s="185"/>
      <c r="RWB11" s="185"/>
      <c r="RWC11" s="185"/>
      <c r="RWD11" s="185"/>
      <c r="RWE11" s="185"/>
      <c r="RWF11" s="185"/>
      <c r="RWG11" s="185"/>
      <c r="RWH11" s="185"/>
      <c r="RWI11" s="185"/>
      <c r="RWJ11" s="185"/>
      <c r="RWK11" s="185"/>
      <c r="RWL11" s="185"/>
      <c r="RWM11" s="185"/>
      <c r="RWN11" s="185"/>
      <c r="RWO11" s="185"/>
      <c r="RWP11" s="185"/>
      <c r="RWQ11" s="185"/>
      <c r="RWR11" s="185"/>
      <c r="RWS11" s="185"/>
      <c r="RWT11" s="185"/>
      <c r="RWU11" s="185"/>
      <c r="RWV11" s="185"/>
      <c r="RWW11" s="185"/>
      <c r="RWX11" s="185"/>
      <c r="RWY11" s="185"/>
      <c r="RWZ11" s="185"/>
      <c r="RXA11" s="185"/>
      <c r="RXB11" s="185"/>
      <c r="RXC11" s="185"/>
      <c r="RXD11" s="185"/>
      <c r="RXE11" s="185"/>
      <c r="RXF11" s="185"/>
      <c r="RXG11" s="185"/>
      <c r="RXH11" s="185"/>
      <c r="RXI11" s="185"/>
      <c r="RXJ11" s="185"/>
      <c r="RXK11" s="185"/>
      <c r="RXL11" s="185"/>
      <c r="RXM11" s="185"/>
      <c r="RXN11" s="185"/>
      <c r="RXO11" s="185"/>
      <c r="RXP11" s="185"/>
      <c r="RXQ11" s="185"/>
      <c r="RXR11" s="185"/>
      <c r="RXS11" s="185"/>
      <c r="RXT11" s="185"/>
      <c r="RXU11" s="185"/>
      <c r="RXV11" s="185"/>
      <c r="RXW11" s="185"/>
      <c r="RXX11" s="185"/>
      <c r="RXY11" s="185"/>
      <c r="RXZ11" s="185"/>
      <c r="RYA11" s="185"/>
      <c r="RYB11" s="185"/>
      <c r="RYC11" s="185"/>
      <c r="RYD11" s="185"/>
      <c r="RYE11" s="185"/>
      <c r="RYF11" s="185"/>
      <c r="RYG11" s="185"/>
      <c r="RYH11" s="185"/>
      <c r="RYI11" s="185"/>
      <c r="RYJ11" s="185"/>
      <c r="RYK11" s="185"/>
      <c r="RYL11" s="185"/>
      <c r="RYM11" s="185"/>
      <c r="RYN11" s="185"/>
      <c r="RYO11" s="185"/>
      <c r="RYP11" s="185"/>
      <c r="RYQ11" s="185"/>
      <c r="RYR11" s="185"/>
      <c r="RYS11" s="185"/>
      <c r="RYT11" s="185"/>
      <c r="RYU11" s="185"/>
      <c r="RYV11" s="185"/>
      <c r="RYW11" s="185"/>
      <c r="RYX11" s="185"/>
      <c r="RYY11" s="185"/>
      <c r="RYZ11" s="185"/>
      <c r="RZA11" s="185"/>
      <c r="RZB11" s="185"/>
      <c r="RZC11" s="185"/>
      <c r="RZD11" s="185"/>
      <c r="RZE11" s="185"/>
      <c r="RZF11" s="185"/>
      <c r="RZG11" s="185"/>
      <c r="RZH11" s="185"/>
      <c r="RZI11" s="185"/>
      <c r="RZJ11" s="185"/>
      <c r="RZK11" s="185"/>
      <c r="RZL11" s="185"/>
      <c r="RZM11" s="185"/>
      <c r="RZN11" s="185"/>
      <c r="RZO11" s="185"/>
      <c r="RZP11" s="185"/>
      <c r="RZQ11" s="185"/>
      <c r="RZR11" s="185"/>
      <c r="RZS11" s="185"/>
      <c r="RZT11" s="185"/>
      <c r="RZU11" s="185"/>
      <c r="RZV11" s="185"/>
      <c r="RZW11" s="185"/>
      <c r="RZX11" s="185"/>
      <c r="RZY11" s="185"/>
      <c r="RZZ11" s="185"/>
      <c r="SAA11" s="185"/>
      <c r="SAB11" s="185"/>
      <c r="SAC11" s="185"/>
      <c r="SAD11" s="185"/>
      <c r="SAE11" s="185"/>
      <c r="SAF11" s="185"/>
      <c r="SAG11" s="185"/>
      <c r="SAH11" s="185"/>
      <c r="SAI11" s="185"/>
      <c r="SAJ11" s="185"/>
      <c r="SAK11" s="185"/>
      <c r="SAL11" s="185"/>
      <c r="SAM11" s="185"/>
      <c r="SAN11" s="185"/>
      <c r="SAO11" s="185"/>
      <c r="SAP11" s="185"/>
      <c r="SAQ11" s="185"/>
      <c r="SAR11" s="185"/>
      <c r="SAS11" s="185"/>
      <c r="SAT11" s="185"/>
      <c r="SAU11" s="185"/>
      <c r="SAV11" s="185"/>
      <c r="SAW11" s="185"/>
      <c r="SAX11" s="185"/>
      <c r="SAY11" s="185"/>
      <c r="SAZ11" s="185"/>
      <c r="SBA11" s="185"/>
      <c r="SBB11" s="185"/>
      <c r="SBC11" s="185"/>
      <c r="SBD11" s="185"/>
      <c r="SBE11" s="185"/>
      <c r="SBF11" s="185"/>
      <c r="SBG11" s="185"/>
      <c r="SBH11" s="185"/>
      <c r="SBI11" s="185"/>
      <c r="SBJ11" s="185"/>
      <c r="SBK11" s="185"/>
      <c r="SBL11" s="185"/>
      <c r="SBM11" s="185"/>
      <c r="SBN11" s="185"/>
      <c r="SBO11" s="185"/>
      <c r="SBP11" s="185"/>
      <c r="SBQ11" s="185"/>
      <c r="SBR11" s="185"/>
      <c r="SBS11" s="185"/>
      <c r="SBT11" s="185"/>
      <c r="SBU11" s="185"/>
      <c r="SBV11" s="185"/>
      <c r="SBW11" s="185"/>
      <c r="SBX11" s="185"/>
      <c r="SBY11" s="185"/>
      <c r="SBZ11" s="185"/>
      <c r="SCA11" s="185"/>
      <c r="SCB11" s="185"/>
      <c r="SCC11" s="185"/>
      <c r="SCD11" s="185"/>
      <c r="SCE11" s="185"/>
      <c r="SCF11" s="185"/>
      <c r="SCG11" s="185"/>
      <c r="SCH11" s="185"/>
      <c r="SCI11" s="185"/>
      <c r="SCJ11" s="185"/>
      <c r="SCK11" s="185"/>
      <c r="SCL11" s="185"/>
      <c r="SCM11" s="185"/>
      <c r="SCN11" s="185"/>
      <c r="SCO11" s="185"/>
      <c r="SCP11" s="185"/>
      <c r="SCQ11" s="185"/>
      <c r="SCR11" s="185"/>
      <c r="SCS11" s="185"/>
      <c r="SCT11" s="185"/>
      <c r="SCU11" s="185"/>
      <c r="SCV11" s="185"/>
      <c r="SCW11" s="185"/>
      <c r="SCX11" s="185"/>
      <c r="SCY11" s="185"/>
      <c r="SCZ11" s="185"/>
      <c r="SDA11" s="185"/>
      <c r="SDB11" s="185"/>
      <c r="SDC11" s="185"/>
      <c r="SDD11" s="185"/>
      <c r="SDE11" s="185"/>
      <c r="SDF11" s="185"/>
      <c r="SDG11" s="185"/>
      <c r="SDH11" s="185"/>
      <c r="SDI11" s="185"/>
      <c r="SDJ11" s="185"/>
      <c r="SDK11" s="185"/>
      <c r="SDL11" s="185"/>
      <c r="SDM11" s="185"/>
      <c r="SDN11" s="185"/>
      <c r="SDO11" s="185"/>
      <c r="SDP11" s="185"/>
      <c r="SDQ11" s="185"/>
      <c r="SDR11" s="185"/>
      <c r="SDS11" s="185"/>
      <c r="SDT11" s="185"/>
      <c r="SDU11" s="185"/>
      <c r="SDV11" s="185"/>
      <c r="SDW11" s="185"/>
      <c r="SDX11" s="185"/>
      <c r="SDY11" s="185"/>
      <c r="SDZ11" s="185"/>
      <c r="SEA11" s="185"/>
      <c r="SEB11" s="185"/>
      <c r="SEC11" s="185"/>
      <c r="SED11" s="185"/>
      <c r="SEE11" s="185"/>
      <c r="SEF11" s="185"/>
      <c r="SEG11" s="185"/>
      <c r="SEH11" s="185"/>
      <c r="SEI11" s="185"/>
      <c r="SEJ11" s="185"/>
      <c r="SEK11" s="185"/>
      <c r="SEL11" s="185"/>
      <c r="SEM11" s="185"/>
      <c r="SEN11" s="185"/>
      <c r="SEO11" s="185"/>
      <c r="SEP11" s="185"/>
      <c r="SEQ11" s="185"/>
      <c r="SER11" s="185"/>
      <c r="SES11" s="185"/>
      <c r="SET11" s="185"/>
      <c r="SEU11" s="185"/>
      <c r="SEV11" s="185"/>
      <c r="SEW11" s="185"/>
      <c r="SEX11" s="185"/>
      <c r="SEY11" s="185"/>
      <c r="SEZ11" s="185"/>
      <c r="SFA11" s="185"/>
      <c r="SFB11" s="185"/>
      <c r="SFC11" s="185"/>
      <c r="SFD11" s="185"/>
      <c r="SFE11" s="185"/>
      <c r="SFF11" s="185"/>
      <c r="SFG11" s="185"/>
      <c r="SFH11" s="185"/>
      <c r="SFI11" s="185"/>
      <c r="SFJ11" s="185"/>
      <c r="SFK11" s="185"/>
      <c r="SFL11" s="185"/>
      <c r="SFM11" s="185"/>
      <c r="SFN11" s="185"/>
      <c r="SFO11" s="185"/>
      <c r="SFP11" s="185"/>
      <c r="SFQ11" s="185"/>
      <c r="SFR11" s="185"/>
      <c r="SFS11" s="185"/>
      <c r="SFT11" s="185"/>
      <c r="SFU11" s="185"/>
      <c r="SFV11" s="185"/>
      <c r="SFW11" s="185"/>
      <c r="SFX11" s="185"/>
      <c r="SFY11" s="185"/>
      <c r="SFZ11" s="185"/>
      <c r="SGA11" s="185"/>
      <c r="SGB11" s="185"/>
      <c r="SGC11" s="185"/>
      <c r="SGD11" s="185"/>
      <c r="SGE11" s="185"/>
      <c r="SGF11" s="185"/>
      <c r="SGG11" s="185"/>
      <c r="SGH11" s="185"/>
      <c r="SGI11" s="185"/>
      <c r="SGJ11" s="185"/>
      <c r="SGK11" s="185"/>
      <c r="SGL11" s="185"/>
      <c r="SGM11" s="185"/>
      <c r="SGN11" s="185"/>
      <c r="SGO11" s="185"/>
      <c r="SGP11" s="185"/>
      <c r="SGQ11" s="185"/>
      <c r="SGR11" s="185"/>
      <c r="SGS11" s="185"/>
      <c r="SGT11" s="185"/>
      <c r="SGU11" s="185"/>
      <c r="SGV11" s="185"/>
      <c r="SGW11" s="185"/>
      <c r="SGX11" s="185"/>
      <c r="SGY11" s="185"/>
      <c r="SGZ11" s="185"/>
      <c r="SHA11" s="185"/>
      <c r="SHB11" s="185"/>
      <c r="SHC11" s="185"/>
      <c r="SHD11" s="185"/>
      <c r="SHE11" s="185"/>
      <c r="SHF11" s="185"/>
      <c r="SHG11" s="185"/>
      <c r="SHH11" s="185"/>
      <c r="SHI11" s="185"/>
      <c r="SHJ11" s="185"/>
      <c r="SHK11" s="185"/>
      <c r="SHL11" s="185"/>
      <c r="SHM11" s="185"/>
      <c r="SHN11" s="185"/>
      <c r="SHO11" s="185"/>
      <c r="SHP11" s="185"/>
      <c r="SHQ11" s="185"/>
      <c r="SHR11" s="185"/>
      <c r="SHS11" s="185"/>
      <c r="SHT11" s="185"/>
      <c r="SHU11" s="185"/>
      <c r="SHV11" s="185"/>
      <c r="SHW11" s="185"/>
      <c r="SHX11" s="185"/>
      <c r="SHY11" s="185"/>
      <c r="SHZ11" s="185"/>
      <c r="SIA11" s="185"/>
      <c r="SIB11" s="185"/>
      <c r="SIC11" s="185"/>
      <c r="SID11" s="185"/>
      <c r="SIE11" s="185"/>
      <c r="SIF11" s="185"/>
      <c r="SIG11" s="185"/>
      <c r="SIH11" s="185"/>
      <c r="SII11" s="185"/>
      <c r="SIJ11" s="185"/>
      <c r="SIK11" s="185"/>
      <c r="SIL11" s="185"/>
      <c r="SIM11" s="185"/>
      <c r="SIN11" s="185"/>
      <c r="SIO11" s="185"/>
      <c r="SIP11" s="185"/>
      <c r="SIQ11" s="185"/>
      <c r="SIR11" s="185"/>
      <c r="SIS11" s="185"/>
      <c r="SIT11" s="185"/>
      <c r="SIU11" s="185"/>
      <c r="SIV11" s="185"/>
      <c r="SIW11" s="185"/>
      <c r="SIX11" s="185"/>
      <c r="SIY11" s="185"/>
      <c r="SIZ11" s="185"/>
      <c r="SJA11" s="185"/>
      <c r="SJB11" s="185"/>
      <c r="SJC11" s="185"/>
      <c r="SJD11" s="185"/>
      <c r="SJE11" s="185"/>
      <c r="SJF11" s="185"/>
      <c r="SJG11" s="185"/>
      <c r="SJH11" s="185"/>
      <c r="SJI11" s="185"/>
      <c r="SJJ11" s="185"/>
      <c r="SJK11" s="185"/>
      <c r="SJL11" s="185"/>
      <c r="SJM11" s="185"/>
      <c r="SJN11" s="185"/>
      <c r="SJO11" s="185"/>
      <c r="SJP11" s="185"/>
      <c r="SJQ11" s="185"/>
      <c r="SJR11" s="185"/>
      <c r="SJS11" s="185"/>
      <c r="SJT11" s="185"/>
      <c r="SJU11" s="185"/>
      <c r="SJV11" s="185"/>
      <c r="SJW11" s="185"/>
      <c r="SJX11" s="185"/>
      <c r="SJY11" s="185"/>
      <c r="SJZ11" s="185"/>
      <c r="SKA11" s="185"/>
      <c r="SKB11" s="185"/>
      <c r="SKC11" s="185"/>
      <c r="SKD11" s="185"/>
      <c r="SKE11" s="185"/>
      <c r="SKF11" s="185"/>
      <c r="SKG11" s="185"/>
      <c r="SKH11" s="185"/>
      <c r="SKI11" s="185"/>
      <c r="SKJ11" s="185"/>
      <c r="SKK11" s="185"/>
      <c r="SKL11" s="185"/>
      <c r="SKM11" s="185"/>
      <c r="SKN11" s="185"/>
      <c r="SKO11" s="185"/>
      <c r="SKP11" s="185"/>
      <c r="SKQ11" s="185"/>
      <c r="SKR11" s="185"/>
      <c r="SKS11" s="185"/>
      <c r="SKT11" s="185"/>
      <c r="SKU11" s="185"/>
      <c r="SKV11" s="185"/>
      <c r="SKW11" s="185"/>
      <c r="SKX11" s="185"/>
      <c r="SKY11" s="185"/>
      <c r="SKZ11" s="185"/>
      <c r="SLA11" s="185"/>
      <c r="SLB11" s="185"/>
      <c r="SLC11" s="185"/>
      <c r="SLD11" s="185"/>
      <c r="SLE11" s="185"/>
      <c r="SLF11" s="185"/>
      <c r="SLG11" s="185"/>
      <c r="SLH11" s="185"/>
      <c r="SLI11" s="185"/>
      <c r="SLJ11" s="185"/>
      <c r="SLK11" s="185"/>
      <c r="SLL11" s="185"/>
      <c r="SLM11" s="185"/>
      <c r="SLN11" s="185"/>
      <c r="SLO11" s="185"/>
      <c r="SLP11" s="185"/>
      <c r="SLQ11" s="185"/>
      <c r="SLR11" s="185"/>
      <c r="SLS11" s="185"/>
      <c r="SLT11" s="185"/>
      <c r="SLU11" s="185"/>
      <c r="SLV11" s="185"/>
      <c r="SLW11" s="185"/>
      <c r="SLX11" s="185"/>
      <c r="SLY11" s="185"/>
      <c r="SLZ11" s="185"/>
      <c r="SMA11" s="185"/>
      <c r="SMB11" s="185"/>
      <c r="SMC11" s="185"/>
      <c r="SMD11" s="185"/>
      <c r="SME11" s="185"/>
      <c r="SMF11" s="185"/>
      <c r="SMG11" s="185"/>
      <c r="SMH11" s="185"/>
      <c r="SMI11" s="185"/>
      <c r="SMJ11" s="185"/>
      <c r="SMK11" s="185"/>
      <c r="SML11" s="185"/>
      <c r="SMM11" s="185"/>
      <c r="SMN11" s="185"/>
      <c r="SMO11" s="185"/>
      <c r="SMP11" s="185"/>
      <c r="SMQ11" s="185"/>
      <c r="SMR11" s="185"/>
      <c r="SMS11" s="185"/>
      <c r="SMT11" s="185"/>
      <c r="SMU11" s="185"/>
      <c r="SMV11" s="185"/>
      <c r="SMW11" s="185"/>
      <c r="SMX11" s="185"/>
      <c r="SMY11" s="185"/>
      <c r="SMZ11" s="185"/>
      <c r="SNA11" s="185"/>
      <c r="SNB11" s="185"/>
      <c r="SNC11" s="185"/>
      <c r="SND11" s="185"/>
      <c r="SNE11" s="185"/>
      <c r="SNF11" s="185"/>
      <c r="SNG11" s="185"/>
      <c r="SNH11" s="185"/>
      <c r="SNI11" s="185"/>
      <c r="SNJ11" s="185"/>
      <c r="SNK11" s="185"/>
      <c r="SNL11" s="185"/>
      <c r="SNM11" s="185"/>
      <c r="SNN11" s="185"/>
      <c r="SNO11" s="185"/>
      <c r="SNP11" s="185"/>
      <c r="SNQ11" s="185"/>
      <c r="SNR11" s="185"/>
      <c r="SNS11" s="185"/>
      <c r="SNT11" s="185"/>
      <c r="SNU11" s="185"/>
      <c r="SNV11" s="185"/>
      <c r="SNW11" s="185"/>
      <c r="SNX11" s="185"/>
      <c r="SNY11" s="185"/>
      <c r="SNZ11" s="185"/>
      <c r="SOA11" s="185"/>
      <c r="SOB11" s="185"/>
      <c r="SOC11" s="185"/>
      <c r="SOD11" s="185"/>
      <c r="SOE11" s="185"/>
      <c r="SOF11" s="185"/>
      <c r="SOG11" s="185"/>
      <c r="SOH11" s="185"/>
      <c r="SOI11" s="185"/>
      <c r="SOJ11" s="185"/>
      <c r="SOK11" s="185"/>
      <c r="SOL11" s="185"/>
      <c r="SOM11" s="185"/>
      <c r="SON11" s="185"/>
      <c r="SOO11" s="185"/>
      <c r="SOP11" s="185"/>
      <c r="SOQ11" s="185"/>
      <c r="SOR11" s="185"/>
      <c r="SOS11" s="185"/>
      <c r="SOT11" s="185"/>
      <c r="SOU11" s="185"/>
      <c r="SOV11" s="185"/>
      <c r="SOW11" s="185"/>
      <c r="SOX11" s="185"/>
      <c r="SOY11" s="185"/>
      <c r="SOZ11" s="185"/>
      <c r="SPA11" s="185"/>
      <c r="SPB11" s="185"/>
      <c r="SPC11" s="185"/>
      <c r="SPD11" s="185"/>
      <c r="SPE11" s="185"/>
      <c r="SPF11" s="185"/>
      <c r="SPG11" s="185"/>
      <c r="SPH11" s="185"/>
      <c r="SPI11" s="185"/>
      <c r="SPJ11" s="185"/>
      <c r="SPK11" s="185"/>
      <c r="SPL11" s="185"/>
      <c r="SPM11" s="185"/>
      <c r="SPN11" s="185"/>
      <c r="SPO11" s="185"/>
      <c r="SPP11" s="185"/>
      <c r="SPQ11" s="185"/>
      <c r="SPR11" s="185"/>
      <c r="SPS11" s="185"/>
      <c r="SPT11" s="185"/>
      <c r="SPU11" s="185"/>
      <c r="SPV11" s="185"/>
      <c r="SPW11" s="185"/>
      <c r="SPX11" s="185"/>
      <c r="SPY11" s="185"/>
      <c r="SPZ11" s="185"/>
      <c r="SQA11" s="185"/>
      <c r="SQB11" s="185"/>
      <c r="SQC11" s="185"/>
      <c r="SQD11" s="185"/>
      <c r="SQE11" s="185"/>
      <c r="SQF11" s="185"/>
      <c r="SQG11" s="185"/>
      <c r="SQH11" s="185"/>
      <c r="SQI11" s="185"/>
      <c r="SQJ11" s="185"/>
      <c r="SQK11" s="185"/>
      <c r="SQL11" s="185"/>
      <c r="SQM11" s="185"/>
      <c r="SQN11" s="185"/>
      <c r="SQO11" s="185"/>
      <c r="SQP11" s="185"/>
      <c r="SQQ11" s="185"/>
      <c r="SQR11" s="185"/>
      <c r="SQS11" s="185"/>
      <c r="SQT11" s="185"/>
      <c r="SQU11" s="185"/>
      <c r="SQV11" s="185"/>
      <c r="SQW11" s="185"/>
      <c r="SQX11" s="185"/>
      <c r="SQY11" s="185"/>
      <c r="SQZ11" s="185"/>
      <c r="SRA11" s="185"/>
      <c r="SRB11" s="185"/>
      <c r="SRC11" s="185"/>
      <c r="SRD11" s="185"/>
      <c r="SRE11" s="185"/>
      <c r="SRF11" s="185"/>
      <c r="SRG11" s="185"/>
      <c r="SRH11" s="185"/>
      <c r="SRI11" s="185"/>
      <c r="SRJ11" s="185"/>
      <c r="SRK11" s="185"/>
      <c r="SRL11" s="185"/>
      <c r="SRM11" s="185"/>
      <c r="SRN11" s="185"/>
      <c r="SRO11" s="185"/>
      <c r="SRP11" s="185"/>
      <c r="SRQ11" s="185"/>
      <c r="SRR11" s="185"/>
      <c r="SRS11" s="185"/>
      <c r="SRT11" s="185"/>
      <c r="SRU11" s="185"/>
      <c r="SRV11" s="185"/>
      <c r="SRW11" s="185"/>
      <c r="SRX11" s="185"/>
      <c r="SRY11" s="185"/>
      <c r="SRZ11" s="185"/>
      <c r="SSA11" s="185"/>
      <c r="SSB11" s="185"/>
      <c r="SSC11" s="185"/>
      <c r="SSD11" s="185"/>
      <c r="SSE11" s="185"/>
      <c r="SSF11" s="185"/>
      <c r="SSG11" s="185"/>
      <c r="SSH11" s="185"/>
      <c r="SSI11" s="185"/>
      <c r="SSJ11" s="185"/>
      <c r="SSK11" s="185"/>
      <c r="SSL11" s="185"/>
      <c r="SSM11" s="185"/>
      <c r="SSN11" s="185"/>
      <c r="SSO11" s="185"/>
      <c r="SSP11" s="185"/>
      <c r="SSQ11" s="185"/>
      <c r="SSR11" s="185"/>
      <c r="SSS11" s="185"/>
      <c r="SST11" s="185"/>
      <c r="SSU11" s="185"/>
      <c r="SSV11" s="185"/>
      <c r="SSW11" s="185"/>
      <c r="SSX11" s="185"/>
      <c r="SSY11" s="185"/>
      <c r="SSZ11" s="185"/>
      <c r="STA11" s="185"/>
      <c r="STB11" s="185"/>
      <c r="STC11" s="185"/>
      <c r="STD11" s="185"/>
      <c r="STE11" s="185"/>
      <c r="STF11" s="185"/>
      <c r="STG11" s="185"/>
      <c r="STH11" s="185"/>
      <c r="STI11" s="185"/>
      <c r="STJ11" s="185"/>
      <c r="STK11" s="185"/>
      <c r="STL11" s="185"/>
      <c r="STM11" s="185"/>
      <c r="STN11" s="185"/>
      <c r="STO11" s="185"/>
      <c r="STP11" s="185"/>
      <c r="STQ11" s="185"/>
      <c r="STR11" s="185"/>
      <c r="STS11" s="185"/>
      <c r="STT11" s="185"/>
      <c r="STU11" s="185"/>
      <c r="STV11" s="185"/>
      <c r="STW11" s="185"/>
      <c r="STX11" s="185"/>
      <c r="STY11" s="185"/>
      <c r="STZ11" s="185"/>
      <c r="SUA11" s="185"/>
      <c r="SUB11" s="185"/>
      <c r="SUC11" s="185"/>
      <c r="SUD11" s="185"/>
      <c r="SUE11" s="185"/>
      <c r="SUF11" s="185"/>
      <c r="SUG11" s="185"/>
      <c r="SUH11" s="185"/>
      <c r="SUI11" s="185"/>
      <c r="SUJ11" s="185"/>
      <c r="SUK11" s="185"/>
      <c r="SUL11" s="185"/>
      <c r="SUM11" s="185"/>
      <c r="SUN11" s="185"/>
      <c r="SUO11" s="185"/>
      <c r="SUP11" s="185"/>
      <c r="SUQ11" s="185"/>
      <c r="SUR11" s="185"/>
      <c r="SUS11" s="185"/>
      <c r="SUT11" s="185"/>
      <c r="SUU11" s="185"/>
      <c r="SUV11" s="185"/>
      <c r="SUW11" s="185"/>
      <c r="SUX11" s="185"/>
      <c r="SUY11" s="185"/>
      <c r="SUZ11" s="185"/>
      <c r="SVA11" s="185"/>
      <c r="SVB11" s="185"/>
      <c r="SVC11" s="185"/>
      <c r="SVD11" s="185"/>
      <c r="SVE11" s="185"/>
      <c r="SVF11" s="185"/>
      <c r="SVG11" s="185"/>
      <c r="SVH11" s="185"/>
      <c r="SVI11" s="185"/>
      <c r="SVJ11" s="185"/>
      <c r="SVK11" s="185"/>
      <c r="SVL11" s="185"/>
      <c r="SVM11" s="185"/>
      <c r="SVN11" s="185"/>
      <c r="SVO11" s="185"/>
      <c r="SVP11" s="185"/>
      <c r="SVQ11" s="185"/>
      <c r="SVR11" s="185"/>
      <c r="SVS11" s="185"/>
      <c r="SVT11" s="185"/>
      <c r="SVU11" s="185"/>
      <c r="SVV11" s="185"/>
      <c r="SVW11" s="185"/>
      <c r="SVX11" s="185"/>
      <c r="SVY11" s="185"/>
      <c r="SVZ11" s="185"/>
      <c r="SWA11" s="185"/>
      <c r="SWB11" s="185"/>
      <c r="SWC11" s="185"/>
      <c r="SWD11" s="185"/>
      <c r="SWE11" s="185"/>
      <c r="SWF11" s="185"/>
      <c r="SWG11" s="185"/>
      <c r="SWH11" s="185"/>
      <c r="SWI11" s="185"/>
      <c r="SWJ11" s="185"/>
      <c r="SWK11" s="185"/>
      <c r="SWL11" s="185"/>
      <c r="SWM11" s="185"/>
      <c r="SWN11" s="185"/>
      <c r="SWO11" s="185"/>
      <c r="SWP11" s="185"/>
      <c r="SWQ11" s="185"/>
      <c r="SWR11" s="185"/>
      <c r="SWS11" s="185"/>
      <c r="SWT11" s="185"/>
      <c r="SWU11" s="185"/>
      <c r="SWV11" s="185"/>
      <c r="SWW11" s="185"/>
      <c r="SWX11" s="185"/>
      <c r="SWY11" s="185"/>
      <c r="SWZ11" s="185"/>
      <c r="SXA11" s="185"/>
      <c r="SXB11" s="185"/>
      <c r="SXC11" s="185"/>
      <c r="SXD11" s="185"/>
      <c r="SXE11" s="185"/>
      <c r="SXF11" s="185"/>
      <c r="SXG11" s="185"/>
      <c r="SXH11" s="185"/>
      <c r="SXI11" s="185"/>
      <c r="SXJ11" s="185"/>
      <c r="SXK11" s="185"/>
      <c r="SXL11" s="185"/>
      <c r="SXM11" s="185"/>
      <c r="SXN11" s="185"/>
      <c r="SXO11" s="185"/>
      <c r="SXP11" s="185"/>
      <c r="SXQ11" s="185"/>
      <c r="SXR11" s="185"/>
      <c r="SXS11" s="185"/>
      <c r="SXT11" s="185"/>
      <c r="SXU11" s="185"/>
      <c r="SXV11" s="185"/>
      <c r="SXW11" s="185"/>
      <c r="SXX11" s="185"/>
      <c r="SXY11" s="185"/>
      <c r="SXZ11" s="185"/>
      <c r="SYA11" s="185"/>
      <c r="SYB11" s="185"/>
      <c r="SYC11" s="185"/>
      <c r="SYD11" s="185"/>
      <c r="SYE11" s="185"/>
      <c r="SYF11" s="185"/>
      <c r="SYG11" s="185"/>
      <c r="SYH11" s="185"/>
      <c r="SYI11" s="185"/>
      <c r="SYJ11" s="185"/>
      <c r="SYK11" s="185"/>
      <c r="SYL11" s="185"/>
      <c r="SYM11" s="185"/>
      <c r="SYN11" s="185"/>
      <c r="SYO11" s="185"/>
      <c r="SYP11" s="185"/>
      <c r="SYQ11" s="185"/>
      <c r="SYR11" s="185"/>
      <c r="SYS11" s="185"/>
      <c r="SYT11" s="185"/>
      <c r="SYU11" s="185"/>
      <c r="SYV11" s="185"/>
      <c r="SYW11" s="185"/>
      <c r="SYX11" s="185"/>
      <c r="SYY11" s="185"/>
      <c r="SYZ11" s="185"/>
      <c r="SZA11" s="185"/>
      <c r="SZB11" s="185"/>
      <c r="SZC11" s="185"/>
      <c r="SZD11" s="185"/>
      <c r="SZE11" s="185"/>
      <c r="SZF11" s="185"/>
      <c r="SZG11" s="185"/>
      <c r="SZH11" s="185"/>
      <c r="SZI11" s="185"/>
      <c r="SZJ11" s="185"/>
      <c r="SZK11" s="185"/>
      <c r="SZL11" s="185"/>
      <c r="SZM11" s="185"/>
      <c r="SZN11" s="185"/>
      <c r="SZO11" s="185"/>
      <c r="SZP11" s="185"/>
      <c r="SZQ11" s="185"/>
      <c r="SZR11" s="185"/>
      <c r="SZS11" s="185"/>
      <c r="SZT11" s="185"/>
      <c r="SZU11" s="185"/>
      <c r="SZV11" s="185"/>
      <c r="SZW11" s="185"/>
      <c r="SZX11" s="185"/>
      <c r="SZY11" s="185"/>
      <c r="SZZ11" s="185"/>
      <c r="TAA11" s="185"/>
      <c r="TAB11" s="185"/>
      <c r="TAC11" s="185"/>
      <c r="TAD11" s="185"/>
      <c r="TAE11" s="185"/>
      <c r="TAF11" s="185"/>
      <c r="TAG11" s="185"/>
      <c r="TAH11" s="185"/>
      <c r="TAI11" s="185"/>
      <c r="TAJ11" s="185"/>
      <c r="TAK11" s="185"/>
      <c r="TAL11" s="185"/>
      <c r="TAM11" s="185"/>
      <c r="TAN11" s="185"/>
      <c r="TAO11" s="185"/>
      <c r="TAP11" s="185"/>
      <c r="TAQ11" s="185"/>
      <c r="TAR11" s="185"/>
      <c r="TAS11" s="185"/>
      <c r="TAT11" s="185"/>
      <c r="TAU11" s="185"/>
      <c r="TAV11" s="185"/>
      <c r="TAW11" s="185"/>
      <c r="TAX11" s="185"/>
      <c r="TAY11" s="185"/>
      <c r="TAZ11" s="185"/>
      <c r="TBA11" s="185"/>
      <c r="TBB11" s="185"/>
      <c r="TBC11" s="185"/>
      <c r="TBD11" s="185"/>
      <c r="TBE11" s="185"/>
      <c r="TBF11" s="185"/>
      <c r="TBG11" s="185"/>
      <c r="TBH11" s="185"/>
      <c r="TBI11" s="185"/>
      <c r="TBJ11" s="185"/>
      <c r="TBK11" s="185"/>
      <c r="TBL11" s="185"/>
      <c r="TBM11" s="185"/>
      <c r="TBN11" s="185"/>
      <c r="TBO11" s="185"/>
      <c r="TBP11" s="185"/>
      <c r="TBQ11" s="185"/>
      <c r="TBR11" s="185"/>
      <c r="TBS11" s="185"/>
      <c r="TBT11" s="185"/>
      <c r="TBU11" s="185"/>
      <c r="TBV11" s="185"/>
      <c r="TBW11" s="185"/>
      <c r="TBX11" s="185"/>
      <c r="TBY11" s="185"/>
      <c r="TBZ11" s="185"/>
      <c r="TCA11" s="185"/>
      <c r="TCB11" s="185"/>
      <c r="TCC11" s="185"/>
      <c r="TCD11" s="185"/>
      <c r="TCE11" s="185"/>
      <c r="TCF11" s="185"/>
      <c r="TCG11" s="185"/>
      <c r="TCH11" s="185"/>
      <c r="TCI11" s="185"/>
      <c r="TCJ11" s="185"/>
      <c r="TCK11" s="185"/>
      <c r="TCL11" s="185"/>
      <c r="TCM11" s="185"/>
      <c r="TCN11" s="185"/>
      <c r="TCO11" s="185"/>
      <c r="TCP11" s="185"/>
      <c r="TCQ11" s="185"/>
      <c r="TCR11" s="185"/>
      <c r="TCS11" s="185"/>
      <c r="TCT11" s="185"/>
      <c r="TCU11" s="185"/>
      <c r="TCV11" s="185"/>
      <c r="TCW11" s="185"/>
      <c r="TCX11" s="185"/>
      <c r="TCY11" s="185"/>
      <c r="TCZ11" s="185"/>
      <c r="TDA11" s="185"/>
      <c r="TDB11" s="185"/>
      <c r="TDC11" s="185"/>
      <c r="TDD11" s="185"/>
      <c r="TDE11" s="185"/>
      <c r="TDF11" s="185"/>
      <c r="TDG11" s="185"/>
      <c r="TDH11" s="185"/>
      <c r="TDI11" s="185"/>
      <c r="TDJ11" s="185"/>
      <c r="TDK11" s="185"/>
      <c r="TDL11" s="185"/>
      <c r="TDM11" s="185"/>
      <c r="TDN11" s="185"/>
      <c r="TDO11" s="185"/>
      <c r="TDP11" s="185"/>
      <c r="TDQ11" s="185"/>
      <c r="TDR11" s="185"/>
      <c r="TDS11" s="185"/>
      <c r="TDT11" s="185"/>
      <c r="TDU11" s="185"/>
      <c r="TDV11" s="185"/>
      <c r="TDW11" s="185"/>
      <c r="TDX11" s="185"/>
      <c r="TDY11" s="185"/>
      <c r="TDZ11" s="185"/>
      <c r="TEA11" s="185"/>
      <c r="TEB11" s="185"/>
      <c r="TEC11" s="185"/>
      <c r="TED11" s="185"/>
      <c r="TEE11" s="185"/>
      <c r="TEF11" s="185"/>
      <c r="TEG11" s="185"/>
      <c r="TEH11" s="185"/>
      <c r="TEI11" s="185"/>
      <c r="TEJ11" s="185"/>
      <c r="TEK11" s="185"/>
      <c r="TEL11" s="185"/>
      <c r="TEM11" s="185"/>
      <c r="TEN11" s="185"/>
      <c r="TEO11" s="185"/>
      <c r="TEP11" s="185"/>
      <c r="TEQ11" s="185"/>
      <c r="TER11" s="185"/>
      <c r="TES11" s="185"/>
      <c r="TET11" s="185"/>
      <c r="TEU11" s="185"/>
      <c r="TEV11" s="185"/>
      <c r="TEW11" s="185"/>
      <c r="TEX11" s="185"/>
      <c r="TEY11" s="185"/>
      <c r="TEZ11" s="185"/>
      <c r="TFA11" s="185"/>
      <c r="TFB11" s="185"/>
      <c r="TFC11" s="185"/>
      <c r="TFD11" s="185"/>
      <c r="TFE11" s="185"/>
      <c r="TFF11" s="185"/>
      <c r="TFG11" s="185"/>
      <c r="TFH11" s="185"/>
      <c r="TFI11" s="185"/>
      <c r="TFJ11" s="185"/>
      <c r="TFK11" s="185"/>
      <c r="TFL11" s="185"/>
      <c r="TFM11" s="185"/>
      <c r="TFN11" s="185"/>
      <c r="TFO11" s="185"/>
      <c r="TFP11" s="185"/>
      <c r="TFQ11" s="185"/>
      <c r="TFR11" s="185"/>
      <c r="TFS11" s="185"/>
      <c r="TFT11" s="185"/>
      <c r="TFU11" s="185"/>
      <c r="TFV11" s="185"/>
      <c r="TFW11" s="185"/>
      <c r="TFX11" s="185"/>
      <c r="TFY11" s="185"/>
      <c r="TFZ11" s="185"/>
      <c r="TGA11" s="185"/>
      <c r="TGB11" s="185"/>
      <c r="TGC11" s="185"/>
      <c r="TGD11" s="185"/>
      <c r="TGE11" s="185"/>
      <c r="TGF11" s="185"/>
      <c r="TGG11" s="185"/>
      <c r="TGH11" s="185"/>
      <c r="TGI11" s="185"/>
      <c r="TGJ11" s="185"/>
      <c r="TGK11" s="185"/>
      <c r="TGL11" s="185"/>
      <c r="TGM11" s="185"/>
      <c r="TGN11" s="185"/>
      <c r="TGO11" s="185"/>
      <c r="TGP11" s="185"/>
      <c r="TGQ11" s="185"/>
      <c r="TGR11" s="185"/>
      <c r="TGS11" s="185"/>
      <c r="TGT11" s="185"/>
      <c r="TGU11" s="185"/>
      <c r="TGV11" s="185"/>
      <c r="TGW11" s="185"/>
      <c r="TGX11" s="185"/>
      <c r="TGY11" s="185"/>
      <c r="TGZ11" s="185"/>
      <c r="THA11" s="185"/>
      <c r="THB11" s="185"/>
      <c r="THC11" s="185"/>
      <c r="THD11" s="185"/>
      <c r="THE11" s="185"/>
      <c r="THF11" s="185"/>
      <c r="THG11" s="185"/>
      <c r="THH11" s="185"/>
      <c r="THI11" s="185"/>
      <c r="THJ11" s="185"/>
      <c r="THK11" s="185"/>
      <c r="THL11" s="185"/>
      <c r="THM11" s="185"/>
      <c r="THN11" s="185"/>
      <c r="THO11" s="185"/>
      <c r="THP11" s="185"/>
      <c r="THQ11" s="185"/>
      <c r="THR11" s="185"/>
      <c r="THS11" s="185"/>
      <c r="THT11" s="185"/>
      <c r="THU11" s="185"/>
      <c r="THV11" s="185"/>
      <c r="THW11" s="185"/>
      <c r="THX11" s="185"/>
      <c r="THY11" s="185"/>
      <c r="THZ11" s="185"/>
      <c r="TIA11" s="185"/>
      <c r="TIB11" s="185"/>
      <c r="TIC11" s="185"/>
      <c r="TID11" s="185"/>
      <c r="TIE11" s="185"/>
      <c r="TIF11" s="185"/>
      <c r="TIG11" s="185"/>
      <c r="TIH11" s="185"/>
      <c r="TII11" s="185"/>
      <c r="TIJ11" s="185"/>
      <c r="TIK11" s="185"/>
      <c r="TIL11" s="185"/>
      <c r="TIM11" s="185"/>
      <c r="TIN11" s="185"/>
      <c r="TIO11" s="185"/>
      <c r="TIP11" s="185"/>
      <c r="TIQ11" s="185"/>
      <c r="TIR11" s="185"/>
      <c r="TIS11" s="185"/>
      <c r="TIT11" s="185"/>
      <c r="TIU11" s="185"/>
      <c r="TIV11" s="185"/>
      <c r="TIW11" s="185"/>
      <c r="TIX11" s="185"/>
      <c r="TIY11" s="185"/>
      <c r="TIZ11" s="185"/>
      <c r="TJA11" s="185"/>
      <c r="TJB11" s="185"/>
      <c r="TJC11" s="185"/>
      <c r="TJD11" s="185"/>
      <c r="TJE11" s="185"/>
      <c r="TJF11" s="185"/>
      <c r="TJG11" s="185"/>
      <c r="TJH11" s="185"/>
      <c r="TJI11" s="185"/>
      <c r="TJJ11" s="185"/>
      <c r="TJK11" s="185"/>
      <c r="TJL11" s="185"/>
      <c r="TJM11" s="185"/>
      <c r="TJN11" s="185"/>
      <c r="TJO11" s="185"/>
      <c r="TJP11" s="185"/>
      <c r="TJQ11" s="185"/>
      <c r="TJR11" s="185"/>
      <c r="TJS11" s="185"/>
      <c r="TJT11" s="185"/>
      <c r="TJU11" s="185"/>
      <c r="TJV11" s="185"/>
      <c r="TJW11" s="185"/>
      <c r="TJX11" s="185"/>
      <c r="TJY11" s="185"/>
      <c r="TJZ11" s="185"/>
      <c r="TKA11" s="185"/>
      <c r="TKB11" s="185"/>
      <c r="TKC11" s="185"/>
      <c r="TKD11" s="185"/>
      <c r="TKE11" s="185"/>
      <c r="TKF11" s="185"/>
      <c r="TKG11" s="185"/>
      <c r="TKH11" s="185"/>
      <c r="TKI11" s="185"/>
      <c r="TKJ11" s="185"/>
      <c r="TKK11" s="185"/>
      <c r="TKL11" s="185"/>
      <c r="TKM11" s="185"/>
      <c r="TKN11" s="185"/>
      <c r="TKO11" s="185"/>
      <c r="TKP11" s="185"/>
      <c r="TKQ11" s="185"/>
      <c r="TKR11" s="185"/>
      <c r="TKS11" s="185"/>
      <c r="TKT11" s="185"/>
      <c r="TKU11" s="185"/>
      <c r="TKV11" s="185"/>
      <c r="TKW11" s="185"/>
      <c r="TKX11" s="185"/>
      <c r="TKY11" s="185"/>
      <c r="TKZ11" s="185"/>
      <c r="TLA11" s="185"/>
      <c r="TLB11" s="185"/>
      <c r="TLC11" s="185"/>
      <c r="TLD11" s="185"/>
      <c r="TLE11" s="185"/>
      <c r="TLF11" s="185"/>
      <c r="TLG11" s="185"/>
      <c r="TLH11" s="185"/>
      <c r="TLI11" s="185"/>
      <c r="TLJ11" s="185"/>
      <c r="TLK11" s="185"/>
      <c r="TLL11" s="185"/>
      <c r="TLM11" s="185"/>
      <c r="TLN11" s="185"/>
      <c r="TLO11" s="185"/>
      <c r="TLP11" s="185"/>
      <c r="TLQ11" s="185"/>
      <c r="TLR11" s="185"/>
      <c r="TLS11" s="185"/>
      <c r="TLT11" s="185"/>
      <c r="TLU11" s="185"/>
      <c r="TLV11" s="185"/>
      <c r="TLW11" s="185"/>
      <c r="TLX11" s="185"/>
      <c r="TLY11" s="185"/>
      <c r="TLZ11" s="185"/>
      <c r="TMA11" s="185"/>
      <c r="TMB11" s="185"/>
      <c r="TMC11" s="185"/>
      <c r="TMD11" s="185"/>
      <c r="TME11" s="185"/>
      <c r="TMF11" s="185"/>
      <c r="TMG11" s="185"/>
      <c r="TMH11" s="185"/>
      <c r="TMI11" s="185"/>
      <c r="TMJ11" s="185"/>
      <c r="TMK11" s="185"/>
      <c r="TML11" s="185"/>
      <c r="TMM11" s="185"/>
      <c r="TMN11" s="185"/>
      <c r="TMO11" s="185"/>
      <c r="TMP11" s="185"/>
      <c r="TMQ11" s="185"/>
      <c r="TMR11" s="185"/>
      <c r="TMS11" s="185"/>
      <c r="TMT11" s="185"/>
      <c r="TMU11" s="185"/>
      <c r="TMV11" s="185"/>
      <c r="TMW11" s="185"/>
      <c r="TMX11" s="185"/>
      <c r="TMY11" s="185"/>
      <c r="TMZ11" s="185"/>
      <c r="TNA11" s="185"/>
      <c r="TNB11" s="185"/>
      <c r="TNC11" s="185"/>
      <c r="TND11" s="185"/>
      <c r="TNE11" s="185"/>
      <c r="TNF11" s="185"/>
      <c r="TNG11" s="185"/>
      <c r="TNH11" s="185"/>
      <c r="TNI11" s="185"/>
      <c r="TNJ11" s="185"/>
      <c r="TNK11" s="185"/>
      <c r="TNL11" s="185"/>
      <c r="TNM11" s="185"/>
      <c r="TNN11" s="185"/>
      <c r="TNO11" s="185"/>
      <c r="TNP11" s="185"/>
      <c r="TNQ11" s="185"/>
      <c r="TNR11" s="185"/>
      <c r="TNS11" s="185"/>
      <c r="TNT11" s="185"/>
      <c r="TNU11" s="185"/>
      <c r="TNV11" s="185"/>
      <c r="TNW11" s="185"/>
      <c r="TNX11" s="185"/>
      <c r="TNY11" s="185"/>
      <c r="TNZ11" s="185"/>
      <c r="TOA11" s="185"/>
      <c r="TOB11" s="185"/>
      <c r="TOC11" s="185"/>
      <c r="TOD11" s="185"/>
      <c r="TOE11" s="185"/>
      <c r="TOF11" s="185"/>
      <c r="TOG11" s="185"/>
      <c r="TOH11" s="185"/>
      <c r="TOI11" s="185"/>
      <c r="TOJ11" s="185"/>
      <c r="TOK11" s="185"/>
      <c r="TOL11" s="185"/>
      <c r="TOM11" s="185"/>
      <c r="TON11" s="185"/>
      <c r="TOO11" s="185"/>
      <c r="TOP11" s="185"/>
      <c r="TOQ11" s="185"/>
      <c r="TOR11" s="185"/>
      <c r="TOS11" s="185"/>
      <c r="TOT11" s="185"/>
      <c r="TOU11" s="185"/>
      <c r="TOV11" s="185"/>
      <c r="TOW11" s="185"/>
      <c r="TOX11" s="185"/>
      <c r="TOY11" s="185"/>
      <c r="TOZ11" s="185"/>
      <c r="TPA11" s="185"/>
      <c r="TPB11" s="185"/>
      <c r="TPC11" s="185"/>
      <c r="TPD11" s="185"/>
      <c r="TPE11" s="185"/>
      <c r="TPF11" s="185"/>
      <c r="TPG11" s="185"/>
      <c r="TPH11" s="185"/>
      <c r="TPI11" s="185"/>
      <c r="TPJ11" s="185"/>
      <c r="TPK11" s="185"/>
      <c r="TPL11" s="185"/>
      <c r="TPM11" s="185"/>
      <c r="TPN11" s="185"/>
      <c r="TPO11" s="185"/>
      <c r="TPP11" s="185"/>
      <c r="TPQ11" s="185"/>
      <c r="TPR11" s="185"/>
      <c r="TPS11" s="185"/>
      <c r="TPT11" s="185"/>
      <c r="TPU11" s="185"/>
      <c r="TPV11" s="185"/>
      <c r="TPW11" s="185"/>
      <c r="TPX11" s="185"/>
      <c r="TPY11" s="185"/>
      <c r="TPZ11" s="185"/>
      <c r="TQA11" s="185"/>
      <c r="TQB11" s="185"/>
      <c r="TQC11" s="185"/>
      <c r="TQD11" s="185"/>
      <c r="TQE11" s="185"/>
      <c r="TQF11" s="185"/>
      <c r="TQG11" s="185"/>
      <c r="TQH11" s="185"/>
      <c r="TQI11" s="185"/>
      <c r="TQJ11" s="185"/>
      <c r="TQK11" s="185"/>
      <c r="TQL11" s="185"/>
      <c r="TQM11" s="185"/>
      <c r="TQN11" s="185"/>
      <c r="TQO11" s="185"/>
      <c r="TQP11" s="185"/>
      <c r="TQQ11" s="185"/>
      <c r="TQR11" s="185"/>
      <c r="TQS11" s="185"/>
      <c r="TQT11" s="185"/>
      <c r="TQU11" s="185"/>
      <c r="TQV11" s="185"/>
      <c r="TQW11" s="185"/>
      <c r="TQX11" s="185"/>
      <c r="TQY11" s="185"/>
      <c r="TQZ11" s="185"/>
      <c r="TRA11" s="185"/>
      <c r="TRB11" s="185"/>
      <c r="TRC11" s="185"/>
      <c r="TRD11" s="185"/>
      <c r="TRE11" s="185"/>
      <c r="TRF11" s="185"/>
      <c r="TRG11" s="185"/>
      <c r="TRH11" s="185"/>
      <c r="TRI11" s="185"/>
      <c r="TRJ11" s="185"/>
      <c r="TRK11" s="185"/>
      <c r="TRL11" s="185"/>
      <c r="TRM11" s="185"/>
      <c r="TRN11" s="185"/>
      <c r="TRO11" s="185"/>
      <c r="TRP11" s="185"/>
      <c r="TRQ11" s="185"/>
      <c r="TRR11" s="185"/>
      <c r="TRS11" s="185"/>
      <c r="TRT11" s="185"/>
      <c r="TRU11" s="185"/>
      <c r="TRV11" s="185"/>
      <c r="TRW11" s="185"/>
      <c r="TRX11" s="185"/>
      <c r="TRY11" s="185"/>
      <c r="TRZ11" s="185"/>
      <c r="TSA11" s="185"/>
      <c r="TSB11" s="185"/>
      <c r="TSC11" s="185"/>
      <c r="TSD11" s="185"/>
      <c r="TSE11" s="185"/>
      <c r="TSF11" s="185"/>
      <c r="TSG11" s="185"/>
      <c r="TSH11" s="185"/>
      <c r="TSI11" s="185"/>
      <c r="TSJ11" s="185"/>
      <c r="TSK11" s="185"/>
      <c r="TSL11" s="185"/>
      <c r="TSM11" s="185"/>
      <c r="TSN11" s="185"/>
      <c r="TSO11" s="185"/>
      <c r="TSP11" s="185"/>
      <c r="TSQ11" s="185"/>
      <c r="TSR11" s="185"/>
      <c r="TSS11" s="185"/>
      <c r="TST11" s="185"/>
      <c r="TSU11" s="185"/>
      <c r="TSV11" s="185"/>
      <c r="TSW11" s="185"/>
      <c r="TSX11" s="185"/>
      <c r="TSY11" s="185"/>
      <c r="TSZ11" s="185"/>
      <c r="TTA11" s="185"/>
      <c r="TTB11" s="185"/>
      <c r="TTC11" s="185"/>
      <c r="TTD11" s="185"/>
      <c r="TTE11" s="185"/>
      <c r="TTF11" s="185"/>
      <c r="TTG11" s="185"/>
      <c r="TTH11" s="185"/>
      <c r="TTI11" s="185"/>
      <c r="TTJ11" s="185"/>
      <c r="TTK11" s="185"/>
      <c r="TTL11" s="185"/>
      <c r="TTM11" s="185"/>
      <c r="TTN11" s="185"/>
      <c r="TTO11" s="185"/>
      <c r="TTP11" s="185"/>
      <c r="TTQ11" s="185"/>
      <c r="TTR11" s="185"/>
      <c r="TTS11" s="185"/>
      <c r="TTT11" s="185"/>
      <c r="TTU11" s="185"/>
      <c r="TTV11" s="185"/>
      <c r="TTW11" s="185"/>
      <c r="TTX11" s="185"/>
      <c r="TTY11" s="185"/>
      <c r="TTZ11" s="185"/>
      <c r="TUA11" s="185"/>
      <c r="TUB11" s="185"/>
      <c r="TUC11" s="185"/>
      <c r="TUD11" s="185"/>
      <c r="TUE11" s="185"/>
      <c r="TUF11" s="185"/>
      <c r="TUG11" s="185"/>
      <c r="TUH11" s="185"/>
      <c r="TUI11" s="185"/>
      <c r="TUJ11" s="185"/>
      <c r="TUK11" s="185"/>
      <c r="TUL11" s="185"/>
      <c r="TUM11" s="185"/>
      <c r="TUN11" s="185"/>
      <c r="TUO11" s="185"/>
      <c r="TUP11" s="185"/>
      <c r="TUQ11" s="185"/>
      <c r="TUR11" s="185"/>
      <c r="TUS11" s="185"/>
      <c r="TUT11" s="185"/>
      <c r="TUU11" s="185"/>
      <c r="TUV11" s="185"/>
      <c r="TUW11" s="185"/>
      <c r="TUX11" s="185"/>
      <c r="TUY11" s="185"/>
      <c r="TUZ11" s="185"/>
      <c r="TVA11" s="185"/>
      <c r="TVB11" s="185"/>
      <c r="TVC11" s="185"/>
      <c r="TVD11" s="185"/>
      <c r="TVE11" s="185"/>
      <c r="TVF11" s="185"/>
      <c r="TVG11" s="185"/>
      <c r="TVH11" s="185"/>
      <c r="TVI11" s="185"/>
      <c r="TVJ11" s="185"/>
      <c r="TVK11" s="185"/>
      <c r="TVL11" s="185"/>
      <c r="TVM11" s="185"/>
      <c r="TVN11" s="185"/>
      <c r="TVO11" s="185"/>
      <c r="TVP11" s="185"/>
      <c r="TVQ11" s="185"/>
      <c r="TVR11" s="185"/>
      <c r="TVS11" s="185"/>
      <c r="TVT11" s="185"/>
      <c r="TVU11" s="185"/>
      <c r="TVV11" s="185"/>
      <c r="TVW11" s="185"/>
      <c r="TVX11" s="185"/>
      <c r="TVY11" s="185"/>
      <c r="TVZ11" s="185"/>
      <c r="TWA11" s="185"/>
      <c r="TWB11" s="185"/>
      <c r="TWC11" s="185"/>
      <c r="TWD11" s="185"/>
      <c r="TWE11" s="185"/>
      <c r="TWF11" s="185"/>
      <c r="TWG11" s="185"/>
      <c r="TWH11" s="185"/>
      <c r="TWI11" s="185"/>
      <c r="TWJ11" s="185"/>
      <c r="TWK11" s="185"/>
      <c r="TWL11" s="185"/>
      <c r="TWM11" s="185"/>
      <c r="TWN11" s="185"/>
      <c r="TWO11" s="185"/>
      <c r="TWP11" s="185"/>
      <c r="TWQ11" s="185"/>
      <c r="TWR11" s="185"/>
      <c r="TWS11" s="185"/>
      <c r="TWT11" s="185"/>
      <c r="TWU11" s="185"/>
      <c r="TWV11" s="185"/>
      <c r="TWW11" s="185"/>
      <c r="TWX11" s="185"/>
      <c r="TWY11" s="185"/>
      <c r="TWZ11" s="185"/>
      <c r="TXA11" s="185"/>
      <c r="TXB11" s="185"/>
      <c r="TXC11" s="185"/>
      <c r="TXD11" s="185"/>
      <c r="TXE11" s="185"/>
      <c r="TXF11" s="185"/>
      <c r="TXG11" s="185"/>
      <c r="TXH11" s="185"/>
      <c r="TXI11" s="185"/>
      <c r="TXJ11" s="185"/>
      <c r="TXK11" s="185"/>
      <c r="TXL11" s="185"/>
      <c r="TXM11" s="185"/>
      <c r="TXN11" s="185"/>
      <c r="TXO11" s="185"/>
      <c r="TXP11" s="185"/>
      <c r="TXQ11" s="185"/>
      <c r="TXR11" s="185"/>
      <c r="TXS11" s="185"/>
      <c r="TXT11" s="185"/>
      <c r="TXU11" s="185"/>
      <c r="TXV11" s="185"/>
      <c r="TXW11" s="185"/>
      <c r="TXX11" s="185"/>
      <c r="TXY11" s="185"/>
      <c r="TXZ11" s="185"/>
      <c r="TYA11" s="185"/>
      <c r="TYB11" s="185"/>
      <c r="TYC11" s="185"/>
      <c r="TYD11" s="185"/>
      <c r="TYE11" s="185"/>
      <c r="TYF11" s="185"/>
      <c r="TYG11" s="185"/>
      <c r="TYH11" s="185"/>
      <c r="TYI11" s="185"/>
      <c r="TYJ11" s="185"/>
      <c r="TYK11" s="185"/>
      <c r="TYL11" s="185"/>
      <c r="TYM11" s="185"/>
      <c r="TYN11" s="185"/>
      <c r="TYO11" s="185"/>
      <c r="TYP11" s="185"/>
      <c r="TYQ11" s="185"/>
      <c r="TYR11" s="185"/>
      <c r="TYS11" s="185"/>
      <c r="TYT11" s="185"/>
      <c r="TYU11" s="185"/>
      <c r="TYV11" s="185"/>
      <c r="TYW11" s="185"/>
      <c r="TYX11" s="185"/>
      <c r="TYY11" s="185"/>
      <c r="TYZ11" s="185"/>
      <c r="TZA11" s="185"/>
      <c r="TZB11" s="185"/>
      <c r="TZC11" s="185"/>
      <c r="TZD11" s="185"/>
      <c r="TZE11" s="185"/>
      <c r="TZF11" s="185"/>
      <c r="TZG11" s="185"/>
      <c r="TZH11" s="185"/>
      <c r="TZI11" s="185"/>
      <c r="TZJ11" s="185"/>
      <c r="TZK11" s="185"/>
      <c r="TZL11" s="185"/>
      <c r="TZM11" s="185"/>
      <c r="TZN11" s="185"/>
      <c r="TZO11" s="185"/>
      <c r="TZP11" s="185"/>
      <c r="TZQ11" s="185"/>
      <c r="TZR11" s="185"/>
      <c r="TZS11" s="185"/>
      <c r="TZT11" s="185"/>
      <c r="TZU11" s="185"/>
      <c r="TZV11" s="185"/>
      <c r="TZW11" s="185"/>
      <c r="TZX11" s="185"/>
      <c r="TZY11" s="185"/>
      <c r="TZZ11" s="185"/>
      <c r="UAA11" s="185"/>
      <c r="UAB11" s="185"/>
      <c r="UAC11" s="185"/>
      <c r="UAD11" s="185"/>
      <c r="UAE11" s="185"/>
      <c r="UAF11" s="185"/>
      <c r="UAG11" s="185"/>
      <c r="UAH11" s="185"/>
      <c r="UAI11" s="185"/>
      <c r="UAJ11" s="185"/>
      <c r="UAK11" s="185"/>
      <c r="UAL11" s="185"/>
      <c r="UAM11" s="185"/>
      <c r="UAN11" s="185"/>
      <c r="UAO11" s="185"/>
      <c r="UAP11" s="185"/>
      <c r="UAQ11" s="185"/>
      <c r="UAR11" s="185"/>
      <c r="UAS11" s="185"/>
      <c r="UAT11" s="185"/>
      <c r="UAU11" s="185"/>
      <c r="UAV11" s="185"/>
      <c r="UAW11" s="185"/>
      <c r="UAX11" s="185"/>
      <c r="UAY11" s="185"/>
      <c r="UAZ11" s="185"/>
      <c r="UBA11" s="185"/>
      <c r="UBB11" s="185"/>
      <c r="UBC11" s="185"/>
      <c r="UBD11" s="185"/>
      <c r="UBE11" s="185"/>
      <c r="UBF11" s="185"/>
      <c r="UBG11" s="185"/>
      <c r="UBH11" s="185"/>
      <c r="UBI11" s="185"/>
      <c r="UBJ11" s="185"/>
      <c r="UBK11" s="185"/>
      <c r="UBL11" s="185"/>
      <c r="UBM11" s="185"/>
      <c r="UBN11" s="185"/>
      <c r="UBO11" s="185"/>
      <c r="UBP11" s="185"/>
      <c r="UBQ11" s="185"/>
      <c r="UBR11" s="185"/>
      <c r="UBS11" s="185"/>
      <c r="UBT11" s="185"/>
      <c r="UBU11" s="185"/>
      <c r="UBV11" s="185"/>
      <c r="UBW11" s="185"/>
      <c r="UBX11" s="185"/>
      <c r="UBY11" s="185"/>
      <c r="UBZ11" s="185"/>
      <c r="UCA11" s="185"/>
      <c r="UCB11" s="185"/>
      <c r="UCC11" s="185"/>
      <c r="UCD11" s="185"/>
      <c r="UCE11" s="185"/>
      <c r="UCF11" s="185"/>
      <c r="UCG11" s="185"/>
      <c r="UCH11" s="185"/>
      <c r="UCI11" s="185"/>
      <c r="UCJ11" s="185"/>
      <c r="UCK11" s="185"/>
      <c r="UCL11" s="185"/>
      <c r="UCM11" s="185"/>
      <c r="UCN11" s="185"/>
      <c r="UCO11" s="185"/>
      <c r="UCP11" s="185"/>
      <c r="UCQ11" s="185"/>
      <c r="UCR11" s="185"/>
      <c r="UCS11" s="185"/>
      <c r="UCT11" s="185"/>
      <c r="UCU11" s="185"/>
      <c r="UCV11" s="185"/>
      <c r="UCW11" s="185"/>
      <c r="UCX11" s="185"/>
      <c r="UCY11" s="185"/>
      <c r="UCZ11" s="185"/>
      <c r="UDA11" s="185"/>
      <c r="UDB11" s="185"/>
      <c r="UDC11" s="185"/>
      <c r="UDD11" s="185"/>
      <c r="UDE11" s="185"/>
      <c r="UDF11" s="185"/>
      <c r="UDG11" s="185"/>
      <c r="UDH11" s="185"/>
      <c r="UDI11" s="185"/>
      <c r="UDJ11" s="185"/>
      <c r="UDK11" s="185"/>
      <c r="UDL11" s="185"/>
      <c r="UDM11" s="185"/>
      <c r="UDN11" s="185"/>
      <c r="UDO11" s="185"/>
      <c r="UDP11" s="185"/>
      <c r="UDQ11" s="185"/>
      <c r="UDR11" s="185"/>
      <c r="UDS11" s="185"/>
      <c r="UDT11" s="185"/>
      <c r="UDU11" s="185"/>
      <c r="UDV11" s="185"/>
      <c r="UDW11" s="185"/>
      <c r="UDX11" s="185"/>
      <c r="UDY11" s="185"/>
      <c r="UDZ11" s="185"/>
      <c r="UEA11" s="185"/>
      <c r="UEB11" s="185"/>
      <c r="UEC11" s="185"/>
      <c r="UED11" s="185"/>
      <c r="UEE11" s="185"/>
      <c r="UEF11" s="185"/>
      <c r="UEG11" s="185"/>
      <c r="UEH11" s="185"/>
      <c r="UEI11" s="185"/>
      <c r="UEJ11" s="185"/>
      <c r="UEK11" s="185"/>
      <c r="UEL11" s="185"/>
      <c r="UEM11" s="185"/>
      <c r="UEN11" s="185"/>
      <c r="UEO11" s="185"/>
      <c r="UEP11" s="185"/>
      <c r="UEQ11" s="185"/>
      <c r="UER11" s="185"/>
      <c r="UES11" s="185"/>
      <c r="UET11" s="185"/>
      <c r="UEU11" s="185"/>
      <c r="UEV11" s="185"/>
      <c r="UEW11" s="185"/>
      <c r="UEX11" s="185"/>
      <c r="UEY11" s="185"/>
      <c r="UEZ11" s="185"/>
      <c r="UFA11" s="185"/>
      <c r="UFB11" s="185"/>
      <c r="UFC11" s="185"/>
      <c r="UFD11" s="185"/>
      <c r="UFE11" s="185"/>
      <c r="UFF11" s="185"/>
      <c r="UFG11" s="185"/>
      <c r="UFH11" s="185"/>
      <c r="UFI11" s="185"/>
      <c r="UFJ11" s="185"/>
      <c r="UFK11" s="185"/>
      <c r="UFL11" s="185"/>
      <c r="UFM11" s="185"/>
      <c r="UFN11" s="185"/>
      <c r="UFO11" s="185"/>
      <c r="UFP11" s="185"/>
      <c r="UFQ11" s="185"/>
      <c r="UFR11" s="185"/>
      <c r="UFS11" s="185"/>
      <c r="UFT11" s="185"/>
      <c r="UFU11" s="185"/>
      <c r="UFV11" s="185"/>
      <c r="UFW11" s="185"/>
      <c r="UFX11" s="185"/>
      <c r="UFY11" s="185"/>
      <c r="UFZ11" s="185"/>
      <c r="UGA11" s="185"/>
      <c r="UGB11" s="185"/>
      <c r="UGC11" s="185"/>
      <c r="UGD11" s="185"/>
      <c r="UGE11" s="185"/>
      <c r="UGF11" s="185"/>
      <c r="UGG11" s="185"/>
      <c r="UGH11" s="185"/>
      <c r="UGI11" s="185"/>
      <c r="UGJ11" s="185"/>
      <c r="UGK11" s="185"/>
      <c r="UGL11" s="185"/>
      <c r="UGM11" s="185"/>
      <c r="UGN11" s="185"/>
      <c r="UGO11" s="185"/>
      <c r="UGP11" s="185"/>
      <c r="UGQ11" s="185"/>
      <c r="UGR11" s="185"/>
      <c r="UGS11" s="185"/>
      <c r="UGT11" s="185"/>
      <c r="UGU11" s="185"/>
      <c r="UGV11" s="185"/>
      <c r="UGW11" s="185"/>
      <c r="UGX11" s="185"/>
      <c r="UGY11" s="185"/>
      <c r="UGZ11" s="185"/>
      <c r="UHA11" s="185"/>
      <c r="UHB11" s="185"/>
      <c r="UHC11" s="185"/>
      <c r="UHD11" s="185"/>
      <c r="UHE11" s="185"/>
      <c r="UHF11" s="185"/>
      <c r="UHG11" s="185"/>
      <c r="UHH11" s="185"/>
      <c r="UHI11" s="185"/>
      <c r="UHJ11" s="185"/>
      <c r="UHK11" s="185"/>
      <c r="UHL11" s="185"/>
      <c r="UHM11" s="185"/>
      <c r="UHN11" s="185"/>
      <c r="UHO11" s="185"/>
      <c r="UHP11" s="185"/>
      <c r="UHQ11" s="185"/>
      <c r="UHR11" s="185"/>
      <c r="UHS11" s="185"/>
      <c r="UHT11" s="185"/>
      <c r="UHU11" s="185"/>
      <c r="UHV11" s="185"/>
      <c r="UHW11" s="185"/>
      <c r="UHX11" s="185"/>
      <c r="UHY11" s="185"/>
      <c r="UHZ11" s="185"/>
      <c r="UIA11" s="185"/>
      <c r="UIB11" s="185"/>
      <c r="UIC11" s="185"/>
      <c r="UID11" s="185"/>
      <c r="UIE11" s="185"/>
      <c r="UIF11" s="185"/>
      <c r="UIG11" s="185"/>
      <c r="UIH11" s="185"/>
      <c r="UII11" s="185"/>
      <c r="UIJ11" s="185"/>
      <c r="UIK11" s="185"/>
      <c r="UIL11" s="185"/>
      <c r="UIM11" s="185"/>
      <c r="UIN11" s="185"/>
      <c r="UIO11" s="185"/>
      <c r="UIP11" s="185"/>
      <c r="UIQ11" s="185"/>
      <c r="UIR11" s="185"/>
      <c r="UIS11" s="185"/>
      <c r="UIT11" s="185"/>
      <c r="UIU11" s="185"/>
      <c r="UIV11" s="185"/>
      <c r="UIW11" s="185"/>
      <c r="UIX11" s="185"/>
      <c r="UIY11" s="185"/>
      <c r="UIZ11" s="185"/>
      <c r="UJA11" s="185"/>
      <c r="UJB11" s="185"/>
      <c r="UJC11" s="185"/>
      <c r="UJD11" s="185"/>
      <c r="UJE11" s="185"/>
      <c r="UJF11" s="185"/>
      <c r="UJG11" s="185"/>
      <c r="UJH11" s="185"/>
      <c r="UJI11" s="185"/>
      <c r="UJJ11" s="185"/>
      <c r="UJK11" s="185"/>
      <c r="UJL11" s="185"/>
      <c r="UJM11" s="185"/>
      <c r="UJN11" s="185"/>
      <c r="UJO11" s="185"/>
      <c r="UJP11" s="185"/>
      <c r="UJQ11" s="185"/>
      <c r="UJR11" s="185"/>
      <c r="UJS11" s="185"/>
      <c r="UJT11" s="185"/>
      <c r="UJU11" s="185"/>
      <c r="UJV11" s="185"/>
      <c r="UJW11" s="185"/>
      <c r="UJX11" s="185"/>
      <c r="UJY11" s="185"/>
      <c r="UJZ11" s="185"/>
      <c r="UKA11" s="185"/>
      <c r="UKB11" s="185"/>
      <c r="UKC11" s="185"/>
      <c r="UKD11" s="185"/>
      <c r="UKE11" s="185"/>
      <c r="UKF11" s="185"/>
      <c r="UKG11" s="185"/>
      <c r="UKH11" s="185"/>
      <c r="UKI11" s="185"/>
      <c r="UKJ11" s="185"/>
      <c r="UKK11" s="185"/>
      <c r="UKL11" s="185"/>
      <c r="UKM11" s="185"/>
      <c r="UKN11" s="185"/>
      <c r="UKO11" s="185"/>
      <c r="UKP11" s="185"/>
      <c r="UKQ11" s="185"/>
      <c r="UKR11" s="185"/>
      <c r="UKS11" s="185"/>
      <c r="UKT11" s="185"/>
      <c r="UKU11" s="185"/>
      <c r="UKV11" s="185"/>
      <c r="UKW11" s="185"/>
      <c r="UKX11" s="185"/>
      <c r="UKY11" s="185"/>
      <c r="UKZ11" s="185"/>
      <c r="ULA11" s="185"/>
      <c r="ULB11" s="185"/>
      <c r="ULC11" s="185"/>
      <c r="ULD11" s="185"/>
      <c r="ULE11" s="185"/>
      <c r="ULF11" s="185"/>
      <c r="ULG11" s="185"/>
      <c r="ULH11" s="185"/>
      <c r="ULI11" s="185"/>
      <c r="ULJ11" s="185"/>
      <c r="ULK11" s="185"/>
      <c r="ULL11" s="185"/>
      <c r="ULM11" s="185"/>
      <c r="ULN11" s="185"/>
      <c r="ULO11" s="185"/>
      <c r="ULP11" s="185"/>
      <c r="ULQ11" s="185"/>
      <c r="ULR11" s="185"/>
      <c r="ULS11" s="185"/>
      <c r="ULT11" s="185"/>
      <c r="ULU11" s="185"/>
      <c r="ULV11" s="185"/>
      <c r="ULW11" s="185"/>
      <c r="ULX11" s="185"/>
      <c r="ULY11" s="185"/>
      <c r="ULZ11" s="185"/>
      <c r="UMA11" s="185"/>
      <c r="UMB11" s="185"/>
      <c r="UMC11" s="185"/>
      <c r="UMD11" s="185"/>
      <c r="UME11" s="185"/>
      <c r="UMF11" s="185"/>
      <c r="UMG11" s="185"/>
      <c r="UMH11" s="185"/>
      <c r="UMI11" s="185"/>
      <c r="UMJ11" s="185"/>
      <c r="UMK11" s="185"/>
      <c r="UML11" s="185"/>
      <c r="UMM11" s="185"/>
      <c r="UMN11" s="185"/>
      <c r="UMO11" s="185"/>
      <c r="UMP11" s="185"/>
      <c r="UMQ11" s="185"/>
      <c r="UMR11" s="185"/>
      <c r="UMS11" s="185"/>
      <c r="UMT11" s="185"/>
      <c r="UMU11" s="185"/>
      <c r="UMV11" s="185"/>
      <c r="UMW11" s="185"/>
      <c r="UMX11" s="185"/>
      <c r="UMY11" s="185"/>
      <c r="UMZ11" s="185"/>
      <c r="UNA11" s="185"/>
      <c r="UNB11" s="185"/>
      <c r="UNC11" s="185"/>
      <c r="UND11" s="185"/>
      <c r="UNE11" s="185"/>
      <c r="UNF11" s="185"/>
      <c r="UNG11" s="185"/>
      <c r="UNH11" s="185"/>
      <c r="UNI11" s="185"/>
      <c r="UNJ11" s="185"/>
      <c r="UNK11" s="185"/>
      <c r="UNL11" s="185"/>
      <c r="UNM11" s="185"/>
      <c r="UNN11" s="185"/>
      <c r="UNO11" s="185"/>
      <c r="UNP11" s="185"/>
      <c r="UNQ11" s="185"/>
      <c r="UNR11" s="185"/>
      <c r="UNS11" s="185"/>
      <c r="UNT11" s="185"/>
      <c r="UNU11" s="185"/>
      <c r="UNV11" s="185"/>
      <c r="UNW11" s="185"/>
      <c r="UNX11" s="185"/>
      <c r="UNY11" s="185"/>
      <c r="UNZ11" s="185"/>
      <c r="UOA11" s="185"/>
      <c r="UOB11" s="185"/>
      <c r="UOC11" s="185"/>
      <c r="UOD11" s="185"/>
      <c r="UOE11" s="185"/>
      <c r="UOF11" s="185"/>
      <c r="UOG11" s="185"/>
      <c r="UOH11" s="185"/>
      <c r="UOI11" s="185"/>
      <c r="UOJ11" s="185"/>
      <c r="UOK11" s="185"/>
      <c r="UOL11" s="185"/>
      <c r="UOM11" s="185"/>
      <c r="UON11" s="185"/>
      <c r="UOO11" s="185"/>
      <c r="UOP11" s="185"/>
      <c r="UOQ11" s="185"/>
      <c r="UOR11" s="185"/>
      <c r="UOS11" s="185"/>
      <c r="UOT11" s="185"/>
      <c r="UOU11" s="185"/>
      <c r="UOV11" s="185"/>
      <c r="UOW11" s="185"/>
      <c r="UOX11" s="185"/>
      <c r="UOY11" s="185"/>
      <c r="UOZ11" s="185"/>
      <c r="UPA11" s="185"/>
      <c r="UPB11" s="185"/>
      <c r="UPC11" s="185"/>
      <c r="UPD11" s="185"/>
      <c r="UPE11" s="185"/>
      <c r="UPF11" s="185"/>
      <c r="UPG11" s="185"/>
      <c r="UPH11" s="185"/>
      <c r="UPI11" s="185"/>
      <c r="UPJ11" s="185"/>
      <c r="UPK11" s="185"/>
      <c r="UPL11" s="185"/>
      <c r="UPM11" s="185"/>
      <c r="UPN11" s="185"/>
      <c r="UPO11" s="185"/>
      <c r="UPP11" s="185"/>
      <c r="UPQ11" s="185"/>
      <c r="UPR11" s="185"/>
      <c r="UPS11" s="185"/>
      <c r="UPT11" s="185"/>
      <c r="UPU11" s="185"/>
      <c r="UPV11" s="185"/>
      <c r="UPW11" s="185"/>
      <c r="UPX11" s="185"/>
      <c r="UPY11" s="185"/>
      <c r="UPZ11" s="185"/>
      <c r="UQA11" s="185"/>
      <c r="UQB11" s="185"/>
      <c r="UQC11" s="185"/>
      <c r="UQD11" s="185"/>
      <c r="UQE11" s="185"/>
      <c r="UQF11" s="185"/>
      <c r="UQG11" s="185"/>
      <c r="UQH11" s="185"/>
      <c r="UQI11" s="185"/>
      <c r="UQJ11" s="185"/>
      <c r="UQK11" s="185"/>
      <c r="UQL11" s="185"/>
      <c r="UQM11" s="185"/>
      <c r="UQN11" s="185"/>
      <c r="UQO11" s="185"/>
      <c r="UQP11" s="185"/>
      <c r="UQQ11" s="185"/>
      <c r="UQR11" s="185"/>
      <c r="UQS11" s="185"/>
      <c r="UQT11" s="185"/>
      <c r="UQU11" s="185"/>
      <c r="UQV11" s="185"/>
      <c r="UQW11" s="185"/>
      <c r="UQX11" s="185"/>
      <c r="UQY11" s="185"/>
      <c r="UQZ11" s="185"/>
      <c r="URA11" s="185"/>
      <c r="URB11" s="185"/>
      <c r="URC11" s="185"/>
      <c r="URD11" s="185"/>
      <c r="URE11" s="185"/>
      <c r="URF11" s="185"/>
      <c r="URG11" s="185"/>
      <c r="URH11" s="185"/>
      <c r="URI11" s="185"/>
      <c r="URJ11" s="185"/>
      <c r="URK11" s="185"/>
      <c r="URL11" s="185"/>
      <c r="URM11" s="185"/>
      <c r="URN11" s="185"/>
      <c r="URO11" s="185"/>
      <c r="URP11" s="185"/>
      <c r="URQ11" s="185"/>
      <c r="URR11" s="185"/>
      <c r="URS11" s="185"/>
      <c r="URT11" s="185"/>
      <c r="URU11" s="185"/>
      <c r="URV11" s="185"/>
      <c r="URW11" s="185"/>
      <c r="URX11" s="185"/>
      <c r="URY11" s="185"/>
      <c r="URZ11" s="185"/>
      <c r="USA11" s="185"/>
      <c r="USB11" s="185"/>
      <c r="USC11" s="185"/>
      <c r="USD11" s="185"/>
      <c r="USE11" s="185"/>
      <c r="USF11" s="185"/>
      <c r="USG11" s="185"/>
      <c r="USH11" s="185"/>
      <c r="USI11" s="185"/>
      <c r="USJ11" s="185"/>
      <c r="USK11" s="185"/>
      <c r="USL11" s="185"/>
      <c r="USM11" s="185"/>
      <c r="USN11" s="185"/>
      <c r="USO11" s="185"/>
      <c r="USP11" s="185"/>
      <c r="USQ11" s="185"/>
      <c r="USR11" s="185"/>
      <c r="USS11" s="185"/>
      <c r="UST11" s="185"/>
      <c r="USU11" s="185"/>
      <c r="USV11" s="185"/>
      <c r="USW11" s="185"/>
      <c r="USX11" s="185"/>
      <c r="USY11" s="185"/>
      <c r="USZ11" s="185"/>
      <c r="UTA11" s="185"/>
      <c r="UTB11" s="185"/>
      <c r="UTC11" s="185"/>
      <c r="UTD11" s="185"/>
      <c r="UTE11" s="185"/>
      <c r="UTF11" s="185"/>
      <c r="UTG11" s="185"/>
      <c r="UTH11" s="185"/>
      <c r="UTI11" s="185"/>
      <c r="UTJ11" s="185"/>
      <c r="UTK11" s="185"/>
      <c r="UTL11" s="185"/>
      <c r="UTM11" s="185"/>
      <c r="UTN11" s="185"/>
      <c r="UTO11" s="185"/>
      <c r="UTP11" s="185"/>
      <c r="UTQ11" s="185"/>
      <c r="UTR11" s="185"/>
      <c r="UTS11" s="185"/>
      <c r="UTT11" s="185"/>
      <c r="UTU11" s="185"/>
      <c r="UTV11" s="185"/>
      <c r="UTW11" s="185"/>
      <c r="UTX11" s="185"/>
      <c r="UTY11" s="185"/>
      <c r="UTZ11" s="185"/>
      <c r="UUA11" s="185"/>
      <c r="UUB11" s="185"/>
      <c r="UUC11" s="185"/>
      <c r="UUD11" s="185"/>
      <c r="UUE11" s="185"/>
      <c r="UUF11" s="185"/>
      <c r="UUG11" s="185"/>
      <c r="UUH11" s="185"/>
      <c r="UUI11" s="185"/>
      <c r="UUJ11" s="185"/>
      <c r="UUK11" s="185"/>
      <c r="UUL11" s="185"/>
      <c r="UUM11" s="185"/>
      <c r="UUN11" s="185"/>
      <c r="UUO11" s="185"/>
      <c r="UUP11" s="185"/>
      <c r="UUQ11" s="185"/>
      <c r="UUR11" s="185"/>
      <c r="UUS11" s="185"/>
      <c r="UUT11" s="185"/>
      <c r="UUU11" s="185"/>
      <c r="UUV11" s="185"/>
      <c r="UUW11" s="185"/>
      <c r="UUX11" s="185"/>
      <c r="UUY11" s="185"/>
      <c r="UUZ11" s="185"/>
      <c r="UVA11" s="185"/>
      <c r="UVB11" s="185"/>
      <c r="UVC11" s="185"/>
      <c r="UVD11" s="185"/>
      <c r="UVE11" s="185"/>
      <c r="UVF11" s="185"/>
      <c r="UVG11" s="185"/>
      <c r="UVH11" s="185"/>
      <c r="UVI11" s="185"/>
      <c r="UVJ11" s="185"/>
      <c r="UVK11" s="185"/>
      <c r="UVL11" s="185"/>
      <c r="UVM11" s="185"/>
      <c r="UVN11" s="185"/>
      <c r="UVO11" s="185"/>
      <c r="UVP11" s="185"/>
      <c r="UVQ11" s="185"/>
      <c r="UVR11" s="185"/>
      <c r="UVS11" s="185"/>
      <c r="UVT11" s="185"/>
      <c r="UVU11" s="185"/>
      <c r="UVV11" s="185"/>
      <c r="UVW11" s="185"/>
      <c r="UVX11" s="185"/>
      <c r="UVY11" s="185"/>
      <c r="UVZ11" s="185"/>
      <c r="UWA11" s="185"/>
      <c r="UWB11" s="185"/>
      <c r="UWC11" s="185"/>
      <c r="UWD11" s="185"/>
      <c r="UWE11" s="185"/>
      <c r="UWF11" s="185"/>
      <c r="UWG11" s="185"/>
      <c r="UWH11" s="185"/>
      <c r="UWI11" s="185"/>
      <c r="UWJ11" s="185"/>
      <c r="UWK11" s="185"/>
      <c r="UWL11" s="185"/>
      <c r="UWM11" s="185"/>
      <c r="UWN11" s="185"/>
      <c r="UWO11" s="185"/>
      <c r="UWP11" s="185"/>
      <c r="UWQ11" s="185"/>
      <c r="UWR11" s="185"/>
      <c r="UWS11" s="185"/>
      <c r="UWT11" s="185"/>
      <c r="UWU11" s="185"/>
      <c r="UWV11" s="185"/>
      <c r="UWW11" s="185"/>
      <c r="UWX11" s="185"/>
      <c r="UWY11" s="185"/>
      <c r="UWZ11" s="185"/>
      <c r="UXA11" s="185"/>
      <c r="UXB11" s="185"/>
      <c r="UXC11" s="185"/>
      <c r="UXD11" s="185"/>
      <c r="UXE11" s="185"/>
      <c r="UXF11" s="185"/>
      <c r="UXG11" s="185"/>
      <c r="UXH11" s="185"/>
      <c r="UXI11" s="185"/>
      <c r="UXJ11" s="185"/>
      <c r="UXK11" s="185"/>
      <c r="UXL11" s="185"/>
      <c r="UXM11" s="185"/>
      <c r="UXN11" s="185"/>
      <c r="UXO11" s="185"/>
      <c r="UXP11" s="185"/>
      <c r="UXQ11" s="185"/>
      <c r="UXR11" s="185"/>
      <c r="UXS11" s="185"/>
      <c r="UXT11" s="185"/>
      <c r="UXU11" s="185"/>
      <c r="UXV11" s="185"/>
      <c r="UXW11" s="185"/>
      <c r="UXX11" s="185"/>
      <c r="UXY11" s="185"/>
      <c r="UXZ11" s="185"/>
      <c r="UYA11" s="185"/>
      <c r="UYB11" s="185"/>
      <c r="UYC11" s="185"/>
      <c r="UYD11" s="185"/>
      <c r="UYE11" s="185"/>
      <c r="UYF11" s="185"/>
      <c r="UYG11" s="185"/>
      <c r="UYH11" s="185"/>
      <c r="UYI11" s="185"/>
      <c r="UYJ11" s="185"/>
      <c r="UYK11" s="185"/>
      <c r="UYL11" s="185"/>
      <c r="UYM11" s="185"/>
      <c r="UYN11" s="185"/>
      <c r="UYO11" s="185"/>
      <c r="UYP11" s="185"/>
      <c r="UYQ11" s="185"/>
      <c r="UYR11" s="185"/>
      <c r="UYS11" s="185"/>
      <c r="UYT11" s="185"/>
      <c r="UYU11" s="185"/>
      <c r="UYV11" s="185"/>
      <c r="UYW11" s="185"/>
      <c r="UYX11" s="185"/>
      <c r="UYY11" s="185"/>
      <c r="UYZ11" s="185"/>
      <c r="UZA11" s="185"/>
      <c r="UZB11" s="185"/>
      <c r="UZC11" s="185"/>
      <c r="UZD11" s="185"/>
      <c r="UZE11" s="185"/>
      <c r="UZF11" s="185"/>
      <c r="UZG11" s="185"/>
      <c r="UZH11" s="185"/>
      <c r="UZI11" s="185"/>
      <c r="UZJ11" s="185"/>
      <c r="UZK11" s="185"/>
      <c r="UZL11" s="185"/>
      <c r="UZM11" s="185"/>
      <c r="UZN11" s="185"/>
      <c r="UZO11" s="185"/>
      <c r="UZP11" s="185"/>
      <c r="UZQ11" s="185"/>
      <c r="UZR11" s="185"/>
      <c r="UZS11" s="185"/>
      <c r="UZT11" s="185"/>
      <c r="UZU11" s="185"/>
      <c r="UZV11" s="185"/>
      <c r="UZW11" s="185"/>
      <c r="UZX11" s="185"/>
      <c r="UZY11" s="185"/>
      <c r="UZZ11" s="185"/>
      <c r="VAA11" s="185"/>
      <c r="VAB11" s="185"/>
      <c r="VAC11" s="185"/>
      <c r="VAD11" s="185"/>
      <c r="VAE11" s="185"/>
      <c r="VAF11" s="185"/>
      <c r="VAG11" s="185"/>
      <c r="VAH11" s="185"/>
      <c r="VAI11" s="185"/>
      <c r="VAJ11" s="185"/>
      <c r="VAK11" s="185"/>
      <c r="VAL11" s="185"/>
      <c r="VAM11" s="185"/>
      <c r="VAN11" s="185"/>
      <c r="VAO11" s="185"/>
      <c r="VAP11" s="185"/>
      <c r="VAQ11" s="185"/>
      <c r="VAR11" s="185"/>
      <c r="VAS11" s="185"/>
      <c r="VAT11" s="185"/>
      <c r="VAU11" s="185"/>
      <c r="VAV11" s="185"/>
      <c r="VAW11" s="185"/>
      <c r="VAX11" s="185"/>
      <c r="VAY11" s="185"/>
      <c r="VAZ11" s="185"/>
      <c r="VBA11" s="185"/>
      <c r="VBB11" s="185"/>
      <c r="VBC11" s="185"/>
      <c r="VBD11" s="185"/>
      <c r="VBE11" s="185"/>
      <c r="VBF11" s="185"/>
      <c r="VBG11" s="185"/>
      <c r="VBH11" s="185"/>
      <c r="VBI11" s="185"/>
      <c r="VBJ11" s="185"/>
      <c r="VBK11" s="185"/>
      <c r="VBL11" s="185"/>
      <c r="VBM11" s="185"/>
      <c r="VBN11" s="185"/>
      <c r="VBO11" s="185"/>
      <c r="VBP11" s="185"/>
      <c r="VBQ11" s="185"/>
      <c r="VBR11" s="185"/>
      <c r="VBS11" s="185"/>
      <c r="VBT11" s="185"/>
      <c r="VBU11" s="185"/>
      <c r="VBV11" s="185"/>
      <c r="VBW11" s="185"/>
      <c r="VBX11" s="185"/>
      <c r="VBY11" s="185"/>
      <c r="VBZ11" s="185"/>
      <c r="VCA11" s="185"/>
      <c r="VCB11" s="185"/>
      <c r="VCC11" s="185"/>
      <c r="VCD11" s="185"/>
      <c r="VCE11" s="185"/>
      <c r="VCF11" s="185"/>
      <c r="VCG11" s="185"/>
      <c r="VCH11" s="185"/>
      <c r="VCI11" s="185"/>
      <c r="VCJ11" s="185"/>
      <c r="VCK11" s="185"/>
      <c r="VCL11" s="185"/>
      <c r="VCM11" s="185"/>
      <c r="VCN11" s="185"/>
      <c r="VCO11" s="185"/>
      <c r="VCP11" s="185"/>
      <c r="VCQ11" s="185"/>
      <c r="VCR11" s="185"/>
      <c r="VCS11" s="185"/>
      <c r="VCT11" s="185"/>
      <c r="VCU11" s="185"/>
      <c r="VCV11" s="185"/>
      <c r="VCW11" s="185"/>
      <c r="VCX11" s="185"/>
      <c r="VCY11" s="185"/>
      <c r="VCZ11" s="185"/>
      <c r="VDA11" s="185"/>
      <c r="VDB11" s="185"/>
      <c r="VDC11" s="185"/>
      <c r="VDD11" s="185"/>
      <c r="VDE11" s="185"/>
      <c r="VDF11" s="185"/>
      <c r="VDG11" s="185"/>
      <c r="VDH11" s="185"/>
      <c r="VDI11" s="185"/>
      <c r="VDJ11" s="185"/>
      <c r="VDK11" s="185"/>
      <c r="VDL11" s="185"/>
      <c r="VDM11" s="185"/>
      <c r="VDN11" s="185"/>
      <c r="VDO11" s="185"/>
      <c r="VDP11" s="185"/>
      <c r="VDQ11" s="185"/>
      <c r="VDR11" s="185"/>
      <c r="VDS11" s="185"/>
      <c r="VDT11" s="185"/>
      <c r="VDU11" s="185"/>
      <c r="VDV11" s="185"/>
      <c r="VDW11" s="185"/>
      <c r="VDX11" s="185"/>
      <c r="VDY11" s="185"/>
      <c r="VDZ11" s="185"/>
      <c r="VEA11" s="185"/>
      <c r="VEB11" s="185"/>
      <c r="VEC11" s="185"/>
      <c r="VED11" s="185"/>
      <c r="VEE11" s="185"/>
      <c r="VEF11" s="185"/>
      <c r="VEG11" s="185"/>
      <c r="VEH11" s="185"/>
      <c r="VEI11" s="185"/>
      <c r="VEJ11" s="185"/>
      <c r="VEK11" s="185"/>
      <c r="VEL11" s="185"/>
      <c r="VEM11" s="185"/>
      <c r="VEN11" s="185"/>
      <c r="VEO11" s="185"/>
      <c r="VEP11" s="185"/>
      <c r="VEQ11" s="185"/>
      <c r="VER11" s="185"/>
      <c r="VES11" s="185"/>
      <c r="VET11" s="185"/>
      <c r="VEU11" s="185"/>
      <c r="VEV11" s="185"/>
      <c r="VEW11" s="185"/>
      <c r="VEX11" s="185"/>
      <c r="VEY11" s="185"/>
      <c r="VEZ11" s="185"/>
      <c r="VFA11" s="185"/>
      <c r="VFB11" s="185"/>
      <c r="VFC11" s="185"/>
      <c r="VFD11" s="185"/>
      <c r="VFE11" s="185"/>
      <c r="VFF11" s="185"/>
      <c r="VFG11" s="185"/>
      <c r="VFH11" s="185"/>
      <c r="VFI11" s="185"/>
      <c r="VFJ11" s="185"/>
      <c r="VFK11" s="185"/>
      <c r="VFL11" s="185"/>
      <c r="VFM11" s="185"/>
      <c r="VFN11" s="185"/>
      <c r="VFO11" s="185"/>
      <c r="VFP11" s="185"/>
      <c r="VFQ11" s="185"/>
      <c r="VFR11" s="185"/>
      <c r="VFS11" s="185"/>
      <c r="VFT11" s="185"/>
      <c r="VFU11" s="185"/>
      <c r="VFV11" s="185"/>
      <c r="VFW11" s="185"/>
      <c r="VFX11" s="185"/>
      <c r="VFY11" s="185"/>
      <c r="VFZ11" s="185"/>
      <c r="VGA11" s="185"/>
      <c r="VGB11" s="185"/>
      <c r="VGC11" s="185"/>
      <c r="VGD11" s="185"/>
      <c r="VGE11" s="185"/>
      <c r="VGF11" s="185"/>
      <c r="VGG11" s="185"/>
      <c r="VGH11" s="185"/>
      <c r="VGI11" s="185"/>
      <c r="VGJ11" s="185"/>
      <c r="VGK11" s="185"/>
      <c r="VGL11" s="185"/>
      <c r="VGM11" s="185"/>
      <c r="VGN11" s="185"/>
      <c r="VGO11" s="185"/>
      <c r="VGP11" s="185"/>
      <c r="VGQ11" s="185"/>
      <c r="VGR11" s="185"/>
      <c r="VGS11" s="185"/>
      <c r="VGT11" s="185"/>
      <c r="VGU11" s="185"/>
      <c r="VGV11" s="185"/>
      <c r="VGW11" s="185"/>
      <c r="VGX11" s="185"/>
      <c r="VGY11" s="185"/>
      <c r="VGZ11" s="185"/>
      <c r="VHA11" s="185"/>
      <c r="VHB11" s="185"/>
      <c r="VHC11" s="185"/>
      <c r="VHD11" s="185"/>
      <c r="VHE11" s="185"/>
      <c r="VHF11" s="185"/>
      <c r="VHG11" s="185"/>
      <c r="VHH11" s="185"/>
      <c r="VHI11" s="185"/>
      <c r="VHJ11" s="185"/>
      <c r="VHK11" s="185"/>
      <c r="VHL11" s="185"/>
      <c r="VHM11" s="185"/>
      <c r="VHN11" s="185"/>
      <c r="VHO11" s="185"/>
      <c r="VHP11" s="185"/>
      <c r="VHQ11" s="185"/>
      <c r="VHR11" s="185"/>
      <c r="VHS11" s="185"/>
      <c r="VHT11" s="185"/>
      <c r="VHU11" s="185"/>
      <c r="VHV11" s="185"/>
      <c r="VHW11" s="185"/>
      <c r="VHX11" s="185"/>
      <c r="VHY11" s="185"/>
      <c r="VHZ11" s="185"/>
      <c r="VIA11" s="185"/>
      <c r="VIB11" s="185"/>
      <c r="VIC11" s="185"/>
      <c r="VID11" s="185"/>
      <c r="VIE11" s="185"/>
      <c r="VIF11" s="185"/>
      <c r="VIG11" s="185"/>
      <c r="VIH11" s="185"/>
      <c r="VII11" s="185"/>
      <c r="VIJ11" s="185"/>
      <c r="VIK11" s="185"/>
      <c r="VIL11" s="185"/>
      <c r="VIM11" s="185"/>
      <c r="VIN11" s="185"/>
      <c r="VIO11" s="185"/>
      <c r="VIP11" s="185"/>
      <c r="VIQ11" s="185"/>
      <c r="VIR11" s="185"/>
      <c r="VIS11" s="185"/>
      <c r="VIT11" s="185"/>
      <c r="VIU11" s="185"/>
      <c r="VIV11" s="185"/>
      <c r="VIW11" s="185"/>
      <c r="VIX11" s="185"/>
      <c r="VIY11" s="185"/>
      <c r="VIZ11" s="185"/>
      <c r="VJA11" s="185"/>
      <c r="VJB11" s="185"/>
      <c r="VJC11" s="185"/>
      <c r="VJD11" s="185"/>
      <c r="VJE11" s="185"/>
      <c r="VJF11" s="185"/>
      <c r="VJG11" s="185"/>
      <c r="VJH11" s="185"/>
      <c r="VJI11" s="185"/>
      <c r="VJJ11" s="185"/>
      <c r="VJK11" s="185"/>
      <c r="VJL11" s="185"/>
      <c r="VJM11" s="185"/>
      <c r="VJN11" s="185"/>
      <c r="VJO11" s="185"/>
      <c r="VJP11" s="185"/>
      <c r="VJQ11" s="185"/>
      <c r="VJR11" s="185"/>
      <c r="VJS11" s="185"/>
      <c r="VJT11" s="185"/>
      <c r="VJU11" s="185"/>
      <c r="VJV11" s="185"/>
      <c r="VJW11" s="185"/>
      <c r="VJX11" s="185"/>
      <c r="VJY11" s="185"/>
      <c r="VJZ11" s="185"/>
      <c r="VKA11" s="185"/>
      <c r="VKB11" s="185"/>
      <c r="VKC11" s="185"/>
      <c r="VKD11" s="185"/>
      <c r="VKE11" s="185"/>
      <c r="VKF11" s="185"/>
      <c r="VKG11" s="185"/>
      <c r="VKH11" s="185"/>
      <c r="VKI11" s="185"/>
      <c r="VKJ11" s="185"/>
      <c r="VKK11" s="185"/>
      <c r="VKL11" s="185"/>
      <c r="VKM11" s="185"/>
      <c r="VKN11" s="185"/>
      <c r="VKO11" s="185"/>
      <c r="VKP11" s="185"/>
      <c r="VKQ11" s="185"/>
      <c r="VKR11" s="185"/>
      <c r="VKS11" s="185"/>
      <c r="VKT11" s="185"/>
      <c r="VKU11" s="185"/>
      <c r="VKV11" s="185"/>
      <c r="VKW11" s="185"/>
      <c r="VKX11" s="185"/>
      <c r="VKY11" s="185"/>
      <c r="VKZ11" s="185"/>
      <c r="VLA11" s="185"/>
      <c r="VLB11" s="185"/>
      <c r="VLC11" s="185"/>
      <c r="VLD11" s="185"/>
      <c r="VLE11" s="185"/>
      <c r="VLF11" s="185"/>
      <c r="VLG11" s="185"/>
      <c r="VLH11" s="185"/>
      <c r="VLI11" s="185"/>
      <c r="VLJ11" s="185"/>
      <c r="VLK11" s="185"/>
      <c r="VLL11" s="185"/>
      <c r="VLM11" s="185"/>
      <c r="VLN11" s="185"/>
      <c r="VLO11" s="185"/>
      <c r="VLP11" s="185"/>
      <c r="VLQ11" s="185"/>
      <c r="VLR11" s="185"/>
      <c r="VLS11" s="185"/>
      <c r="VLT11" s="185"/>
      <c r="VLU11" s="185"/>
      <c r="VLV11" s="185"/>
      <c r="VLW11" s="185"/>
      <c r="VLX11" s="185"/>
      <c r="VLY11" s="185"/>
      <c r="VLZ11" s="185"/>
      <c r="VMA11" s="185"/>
      <c r="VMB11" s="185"/>
      <c r="VMC11" s="185"/>
      <c r="VMD11" s="185"/>
      <c r="VME11" s="185"/>
      <c r="VMF11" s="185"/>
      <c r="VMG11" s="185"/>
      <c r="VMH11" s="185"/>
      <c r="VMI11" s="185"/>
      <c r="VMJ11" s="185"/>
      <c r="VMK11" s="185"/>
      <c r="VML11" s="185"/>
      <c r="VMM11" s="185"/>
      <c r="VMN11" s="185"/>
      <c r="VMO11" s="185"/>
      <c r="VMP11" s="185"/>
      <c r="VMQ11" s="185"/>
      <c r="VMR11" s="185"/>
      <c r="VMS11" s="185"/>
      <c r="VMT11" s="185"/>
      <c r="VMU11" s="185"/>
      <c r="VMV11" s="185"/>
      <c r="VMW11" s="185"/>
      <c r="VMX11" s="185"/>
      <c r="VMY11" s="185"/>
      <c r="VMZ11" s="185"/>
      <c r="VNA11" s="185"/>
      <c r="VNB11" s="185"/>
      <c r="VNC11" s="185"/>
      <c r="VND11" s="185"/>
      <c r="VNE11" s="185"/>
      <c r="VNF11" s="185"/>
      <c r="VNG11" s="185"/>
      <c r="VNH11" s="185"/>
      <c r="VNI11" s="185"/>
      <c r="VNJ11" s="185"/>
      <c r="VNK11" s="185"/>
      <c r="VNL11" s="185"/>
      <c r="VNM11" s="185"/>
      <c r="VNN11" s="185"/>
      <c r="VNO11" s="185"/>
      <c r="VNP11" s="185"/>
      <c r="VNQ11" s="185"/>
      <c r="VNR11" s="185"/>
      <c r="VNS11" s="185"/>
      <c r="VNT11" s="185"/>
      <c r="VNU11" s="185"/>
      <c r="VNV11" s="185"/>
      <c r="VNW11" s="185"/>
      <c r="VNX11" s="185"/>
      <c r="VNY11" s="185"/>
      <c r="VNZ11" s="185"/>
      <c r="VOA11" s="185"/>
      <c r="VOB11" s="185"/>
      <c r="VOC11" s="185"/>
      <c r="VOD11" s="185"/>
      <c r="VOE11" s="185"/>
      <c r="VOF11" s="185"/>
      <c r="VOG11" s="185"/>
      <c r="VOH11" s="185"/>
      <c r="VOI11" s="185"/>
      <c r="VOJ11" s="185"/>
      <c r="VOK11" s="185"/>
      <c r="VOL11" s="185"/>
      <c r="VOM11" s="185"/>
      <c r="VON11" s="185"/>
      <c r="VOO11" s="185"/>
      <c r="VOP11" s="185"/>
      <c r="VOQ11" s="185"/>
      <c r="VOR11" s="185"/>
      <c r="VOS11" s="185"/>
      <c r="VOT11" s="185"/>
      <c r="VOU11" s="185"/>
      <c r="VOV11" s="185"/>
      <c r="VOW11" s="185"/>
      <c r="VOX11" s="185"/>
      <c r="VOY11" s="185"/>
      <c r="VOZ11" s="185"/>
      <c r="VPA11" s="185"/>
      <c r="VPB11" s="185"/>
      <c r="VPC11" s="185"/>
      <c r="VPD11" s="185"/>
      <c r="VPE11" s="185"/>
      <c r="VPF11" s="185"/>
      <c r="VPG11" s="185"/>
      <c r="VPH11" s="185"/>
      <c r="VPI11" s="185"/>
      <c r="VPJ11" s="185"/>
      <c r="VPK11" s="185"/>
      <c r="VPL11" s="185"/>
      <c r="VPM11" s="185"/>
      <c r="VPN11" s="185"/>
      <c r="VPO11" s="185"/>
      <c r="VPP11" s="185"/>
      <c r="VPQ11" s="185"/>
      <c r="VPR11" s="185"/>
      <c r="VPS11" s="185"/>
      <c r="VPT11" s="185"/>
      <c r="VPU11" s="185"/>
      <c r="VPV11" s="185"/>
      <c r="VPW11" s="185"/>
      <c r="VPX11" s="185"/>
      <c r="VPY11" s="185"/>
      <c r="VPZ11" s="185"/>
      <c r="VQA11" s="185"/>
      <c r="VQB11" s="185"/>
      <c r="VQC11" s="185"/>
      <c r="VQD11" s="185"/>
      <c r="VQE11" s="185"/>
      <c r="VQF11" s="185"/>
      <c r="VQG11" s="185"/>
      <c r="VQH11" s="185"/>
      <c r="VQI11" s="185"/>
      <c r="VQJ11" s="185"/>
      <c r="VQK11" s="185"/>
      <c r="VQL11" s="185"/>
      <c r="VQM11" s="185"/>
      <c r="VQN11" s="185"/>
      <c r="VQO11" s="185"/>
      <c r="VQP11" s="185"/>
      <c r="VQQ11" s="185"/>
      <c r="VQR11" s="185"/>
      <c r="VQS11" s="185"/>
      <c r="VQT11" s="185"/>
      <c r="VQU11" s="185"/>
      <c r="VQV11" s="185"/>
      <c r="VQW11" s="185"/>
      <c r="VQX11" s="185"/>
      <c r="VQY11" s="185"/>
      <c r="VQZ11" s="185"/>
      <c r="VRA11" s="185"/>
      <c r="VRB11" s="185"/>
      <c r="VRC11" s="185"/>
      <c r="VRD11" s="185"/>
      <c r="VRE11" s="185"/>
      <c r="VRF11" s="185"/>
      <c r="VRG11" s="185"/>
      <c r="VRH11" s="185"/>
      <c r="VRI11" s="185"/>
      <c r="VRJ11" s="185"/>
      <c r="VRK11" s="185"/>
      <c r="VRL11" s="185"/>
      <c r="VRM11" s="185"/>
      <c r="VRN11" s="185"/>
      <c r="VRO11" s="185"/>
      <c r="VRP11" s="185"/>
      <c r="VRQ11" s="185"/>
      <c r="VRR11" s="185"/>
      <c r="VRS11" s="185"/>
      <c r="VRT11" s="185"/>
      <c r="VRU11" s="185"/>
      <c r="VRV11" s="185"/>
      <c r="VRW11" s="185"/>
      <c r="VRX11" s="185"/>
      <c r="VRY11" s="185"/>
      <c r="VRZ11" s="185"/>
      <c r="VSA11" s="185"/>
      <c r="VSB11" s="185"/>
      <c r="VSC11" s="185"/>
      <c r="VSD11" s="185"/>
      <c r="VSE11" s="185"/>
      <c r="VSF11" s="185"/>
      <c r="VSG11" s="185"/>
      <c r="VSH11" s="185"/>
      <c r="VSI11" s="185"/>
      <c r="VSJ11" s="185"/>
      <c r="VSK11" s="185"/>
      <c r="VSL11" s="185"/>
      <c r="VSM11" s="185"/>
      <c r="VSN11" s="185"/>
      <c r="VSO11" s="185"/>
      <c r="VSP11" s="185"/>
      <c r="VSQ11" s="185"/>
      <c r="VSR11" s="185"/>
      <c r="VSS11" s="185"/>
      <c r="VST11" s="185"/>
      <c r="VSU11" s="185"/>
      <c r="VSV11" s="185"/>
      <c r="VSW11" s="185"/>
      <c r="VSX11" s="185"/>
      <c r="VSY11" s="185"/>
      <c r="VSZ11" s="185"/>
      <c r="VTA11" s="185"/>
      <c r="VTB11" s="185"/>
      <c r="VTC11" s="185"/>
      <c r="VTD11" s="185"/>
      <c r="VTE11" s="185"/>
      <c r="VTF11" s="185"/>
      <c r="VTG11" s="185"/>
      <c r="VTH11" s="185"/>
      <c r="VTI11" s="185"/>
      <c r="VTJ11" s="185"/>
      <c r="VTK11" s="185"/>
      <c r="VTL11" s="185"/>
      <c r="VTM11" s="185"/>
      <c r="VTN11" s="185"/>
      <c r="VTO11" s="185"/>
      <c r="VTP11" s="185"/>
      <c r="VTQ11" s="185"/>
      <c r="VTR11" s="185"/>
      <c r="VTS11" s="185"/>
      <c r="VTT11" s="185"/>
      <c r="VTU11" s="185"/>
      <c r="VTV11" s="185"/>
      <c r="VTW11" s="185"/>
      <c r="VTX11" s="185"/>
      <c r="VTY11" s="185"/>
      <c r="VTZ11" s="185"/>
      <c r="VUA11" s="185"/>
      <c r="VUB11" s="185"/>
      <c r="VUC11" s="185"/>
      <c r="VUD11" s="185"/>
      <c r="VUE11" s="185"/>
      <c r="VUF11" s="185"/>
      <c r="VUG11" s="185"/>
      <c r="VUH11" s="185"/>
      <c r="VUI11" s="185"/>
      <c r="VUJ11" s="185"/>
      <c r="VUK11" s="185"/>
      <c r="VUL11" s="185"/>
      <c r="VUM11" s="185"/>
      <c r="VUN11" s="185"/>
      <c r="VUO11" s="185"/>
      <c r="VUP11" s="185"/>
      <c r="VUQ11" s="185"/>
      <c r="VUR11" s="185"/>
      <c r="VUS11" s="185"/>
      <c r="VUT11" s="185"/>
      <c r="VUU11" s="185"/>
      <c r="VUV11" s="185"/>
      <c r="VUW11" s="185"/>
      <c r="VUX11" s="185"/>
      <c r="VUY11" s="185"/>
      <c r="VUZ11" s="185"/>
      <c r="VVA11" s="185"/>
      <c r="VVB11" s="185"/>
      <c r="VVC11" s="185"/>
      <c r="VVD11" s="185"/>
      <c r="VVE11" s="185"/>
      <c r="VVF11" s="185"/>
      <c r="VVG11" s="185"/>
      <c r="VVH11" s="185"/>
      <c r="VVI11" s="185"/>
      <c r="VVJ11" s="185"/>
      <c r="VVK11" s="185"/>
      <c r="VVL11" s="185"/>
      <c r="VVM11" s="185"/>
      <c r="VVN11" s="185"/>
      <c r="VVO11" s="185"/>
      <c r="VVP11" s="185"/>
      <c r="VVQ11" s="185"/>
      <c r="VVR11" s="185"/>
      <c r="VVS11" s="185"/>
      <c r="VVT11" s="185"/>
      <c r="VVU11" s="185"/>
      <c r="VVV11" s="185"/>
      <c r="VVW11" s="185"/>
      <c r="VVX11" s="185"/>
      <c r="VVY11" s="185"/>
      <c r="VVZ11" s="185"/>
      <c r="VWA11" s="185"/>
      <c r="VWB11" s="185"/>
      <c r="VWC11" s="185"/>
      <c r="VWD11" s="185"/>
      <c r="VWE11" s="185"/>
      <c r="VWF11" s="185"/>
      <c r="VWG11" s="185"/>
      <c r="VWH11" s="185"/>
      <c r="VWI11" s="185"/>
      <c r="VWJ11" s="185"/>
      <c r="VWK11" s="185"/>
      <c r="VWL11" s="185"/>
      <c r="VWM11" s="185"/>
      <c r="VWN11" s="185"/>
      <c r="VWO11" s="185"/>
      <c r="VWP11" s="185"/>
      <c r="VWQ11" s="185"/>
      <c r="VWR11" s="185"/>
      <c r="VWS11" s="185"/>
      <c r="VWT11" s="185"/>
      <c r="VWU11" s="185"/>
      <c r="VWV11" s="185"/>
      <c r="VWW11" s="185"/>
      <c r="VWX11" s="185"/>
      <c r="VWY11" s="185"/>
      <c r="VWZ11" s="185"/>
      <c r="VXA11" s="185"/>
      <c r="VXB11" s="185"/>
      <c r="VXC11" s="185"/>
      <c r="VXD11" s="185"/>
      <c r="VXE11" s="185"/>
      <c r="VXF11" s="185"/>
      <c r="VXG11" s="185"/>
      <c r="VXH11" s="185"/>
      <c r="VXI11" s="185"/>
      <c r="VXJ11" s="185"/>
      <c r="VXK11" s="185"/>
      <c r="VXL11" s="185"/>
      <c r="VXM11" s="185"/>
      <c r="VXN11" s="185"/>
      <c r="VXO11" s="185"/>
      <c r="VXP11" s="185"/>
      <c r="VXQ11" s="185"/>
      <c r="VXR11" s="185"/>
      <c r="VXS11" s="185"/>
      <c r="VXT11" s="185"/>
      <c r="VXU11" s="185"/>
      <c r="VXV11" s="185"/>
      <c r="VXW11" s="185"/>
      <c r="VXX11" s="185"/>
      <c r="VXY11" s="185"/>
      <c r="VXZ11" s="185"/>
      <c r="VYA11" s="185"/>
      <c r="VYB11" s="185"/>
      <c r="VYC11" s="185"/>
      <c r="VYD11" s="185"/>
      <c r="VYE11" s="185"/>
      <c r="VYF11" s="185"/>
      <c r="VYG11" s="185"/>
      <c r="VYH11" s="185"/>
      <c r="VYI11" s="185"/>
      <c r="VYJ11" s="185"/>
      <c r="VYK11" s="185"/>
      <c r="VYL11" s="185"/>
      <c r="VYM11" s="185"/>
      <c r="VYN11" s="185"/>
      <c r="VYO11" s="185"/>
      <c r="VYP11" s="185"/>
      <c r="VYQ11" s="185"/>
      <c r="VYR11" s="185"/>
      <c r="VYS11" s="185"/>
      <c r="VYT11" s="185"/>
      <c r="VYU11" s="185"/>
      <c r="VYV11" s="185"/>
      <c r="VYW11" s="185"/>
      <c r="VYX11" s="185"/>
      <c r="VYY11" s="185"/>
      <c r="VYZ11" s="185"/>
      <c r="VZA11" s="185"/>
      <c r="VZB11" s="185"/>
      <c r="VZC11" s="185"/>
      <c r="VZD11" s="185"/>
      <c r="VZE11" s="185"/>
      <c r="VZF11" s="185"/>
      <c r="VZG11" s="185"/>
      <c r="VZH11" s="185"/>
      <c r="VZI11" s="185"/>
      <c r="VZJ11" s="185"/>
      <c r="VZK11" s="185"/>
      <c r="VZL11" s="185"/>
      <c r="VZM11" s="185"/>
      <c r="VZN11" s="185"/>
      <c r="VZO11" s="185"/>
      <c r="VZP11" s="185"/>
      <c r="VZQ11" s="185"/>
      <c r="VZR11" s="185"/>
      <c r="VZS11" s="185"/>
      <c r="VZT11" s="185"/>
      <c r="VZU11" s="185"/>
      <c r="VZV11" s="185"/>
      <c r="VZW11" s="185"/>
      <c r="VZX11" s="185"/>
      <c r="VZY11" s="185"/>
      <c r="VZZ11" s="185"/>
      <c r="WAA11" s="185"/>
      <c r="WAB11" s="185"/>
      <c r="WAC11" s="185"/>
      <c r="WAD11" s="185"/>
      <c r="WAE11" s="185"/>
      <c r="WAF11" s="185"/>
      <c r="WAG11" s="185"/>
      <c r="WAH11" s="185"/>
      <c r="WAI11" s="185"/>
      <c r="WAJ11" s="185"/>
      <c r="WAK11" s="185"/>
      <c r="WAL11" s="185"/>
      <c r="WAM11" s="185"/>
      <c r="WAN11" s="185"/>
      <c r="WAO11" s="185"/>
      <c r="WAP11" s="185"/>
      <c r="WAQ11" s="185"/>
      <c r="WAR11" s="185"/>
      <c r="WAS11" s="185"/>
      <c r="WAT11" s="185"/>
      <c r="WAU11" s="185"/>
      <c r="WAV11" s="185"/>
      <c r="WAW11" s="185"/>
      <c r="WAX11" s="185"/>
      <c r="WAY11" s="185"/>
      <c r="WAZ11" s="185"/>
      <c r="WBA11" s="185"/>
      <c r="WBB11" s="185"/>
      <c r="WBC11" s="185"/>
      <c r="WBD11" s="185"/>
      <c r="WBE11" s="185"/>
      <c r="WBF11" s="185"/>
      <c r="WBG11" s="185"/>
      <c r="WBH11" s="185"/>
      <c r="WBI11" s="185"/>
      <c r="WBJ11" s="185"/>
      <c r="WBK11" s="185"/>
      <c r="WBL11" s="185"/>
      <c r="WBM11" s="185"/>
      <c r="WBN11" s="185"/>
      <c r="WBO11" s="185"/>
      <c r="WBP11" s="185"/>
      <c r="WBQ11" s="185"/>
      <c r="WBR11" s="185"/>
      <c r="WBS11" s="185"/>
      <c r="WBT11" s="185"/>
      <c r="WBU11" s="185"/>
      <c r="WBV11" s="185"/>
      <c r="WBW11" s="185"/>
      <c r="WBX11" s="185"/>
      <c r="WBY11" s="185"/>
      <c r="WBZ11" s="185"/>
      <c r="WCA11" s="185"/>
      <c r="WCB11" s="185"/>
      <c r="WCC11" s="185"/>
      <c r="WCD11" s="185"/>
      <c r="WCE11" s="185"/>
      <c r="WCF11" s="185"/>
      <c r="WCG11" s="185"/>
      <c r="WCH11" s="185"/>
      <c r="WCI11" s="185"/>
      <c r="WCJ11" s="185"/>
      <c r="WCK11" s="185"/>
      <c r="WCL11" s="185"/>
      <c r="WCM11" s="185"/>
      <c r="WCN11" s="185"/>
      <c r="WCO11" s="185"/>
      <c r="WCP11" s="185"/>
      <c r="WCQ11" s="185"/>
      <c r="WCR11" s="185"/>
      <c r="WCS11" s="185"/>
      <c r="WCT11" s="185"/>
      <c r="WCU11" s="185"/>
      <c r="WCV11" s="185"/>
      <c r="WCW11" s="185"/>
      <c r="WCX11" s="185"/>
      <c r="WCY11" s="185"/>
      <c r="WCZ11" s="185"/>
      <c r="WDA11" s="185"/>
      <c r="WDB11" s="185"/>
      <c r="WDC11" s="185"/>
      <c r="WDD11" s="185"/>
      <c r="WDE11" s="185"/>
      <c r="WDF11" s="185"/>
      <c r="WDG11" s="185"/>
      <c r="WDH11" s="185"/>
      <c r="WDI11" s="185"/>
      <c r="WDJ11" s="185"/>
      <c r="WDK11" s="185"/>
      <c r="WDL11" s="185"/>
      <c r="WDM11" s="185"/>
      <c r="WDN11" s="185"/>
      <c r="WDO11" s="185"/>
      <c r="WDP11" s="185"/>
      <c r="WDQ11" s="185"/>
      <c r="WDR11" s="185"/>
      <c r="WDS11" s="185"/>
      <c r="WDT11" s="185"/>
      <c r="WDU11" s="185"/>
      <c r="WDV11" s="185"/>
      <c r="WDW11" s="185"/>
      <c r="WDX11" s="185"/>
      <c r="WDY11" s="185"/>
      <c r="WDZ11" s="185"/>
      <c r="WEA11" s="185"/>
      <c r="WEB11" s="185"/>
      <c r="WEC11" s="185"/>
      <c r="WED11" s="185"/>
      <c r="WEE11" s="185"/>
      <c r="WEF11" s="185"/>
      <c r="WEG11" s="185"/>
      <c r="WEH11" s="185"/>
      <c r="WEI11" s="185"/>
      <c r="WEJ11" s="185"/>
      <c r="WEK11" s="185"/>
      <c r="WEL11" s="185"/>
      <c r="WEM11" s="185"/>
      <c r="WEN11" s="185"/>
      <c r="WEO11" s="185"/>
      <c r="WEP11" s="185"/>
      <c r="WEQ11" s="185"/>
      <c r="WER11" s="185"/>
      <c r="WES11" s="185"/>
      <c r="WET11" s="185"/>
      <c r="WEU11" s="185"/>
      <c r="WEV11" s="185"/>
      <c r="WEW11" s="185"/>
      <c r="WEX11" s="185"/>
      <c r="WEY11" s="185"/>
      <c r="WEZ11" s="185"/>
      <c r="WFA11" s="185"/>
      <c r="WFB11" s="185"/>
      <c r="WFC11" s="185"/>
      <c r="WFD11" s="185"/>
      <c r="WFE11" s="185"/>
      <c r="WFF11" s="185"/>
      <c r="WFG11" s="185"/>
      <c r="WFH11" s="185"/>
      <c r="WFI11" s="185"/>
      <c r="WFJ11" s="185"/>
      <c r="WFK11" s="185"/>
      <c r="WFL11" s="185"/>
      <c r="WFM11" s="185"/>
      <c r="WFN11" s="185"/>
      <c r="WFO11" s="185"/>
      <c r="WFP11" s="185"/>
      <c r="WFQ11" s="185"/>
      <c r="WFR11" s="185"/>
      <c r="WFS11" s="185"/>
      <c r="WFT11" s="185"/>
      <c r="WFU11" s="185"/>
      <c r="WFV11" s="185"/>
      <c r="WFW11" s="185"/>
      <c r="WFX11" s="185"/>
      <c r="WFY11" s="185"/>
      <c r="WFZ11" s="185"/>
      <c r="WGA11" s="185"/>
      <c r="WGB11" s="185"/>
      <c r="WGC11" s="185"/>
      <c r="WGD11" s="185"/>
      <c r="WGE11" s="185"/>
      <c r="WGF11" s="185"/>
      <c r="WGG11" s="185"/>
      <c r="WGH11" s="185"/>
      <c r="WGI11" s="185"/>
      <c r="WGJ11" s="185"/>
      <c r="WGK11" s="185"/>
      <c r="WGL11" s="185"/>
      <c r="WGM11" s="185"/>
      <c r="WGN11" s="185"/>
      <c r="WGO11" s="185"/>
      <c r="WGP11" s="185"/>
      <c r="WGQ11" s="185"/>
      <c r="WGR11" s="185"/>
      <c r="WGS11" s="185"/>
      <c r="WGT11" s="185"/>
      <c r="WGU11" s="185"/>
      <c r="WGV11" s="185"/>
      <c r="WGW11" s="185"/>
      <c r="WGX11" s="185"/>
      <c r="WGY11" s="185"/>
      <c r="WGZ11" s="185"/>
      <c r="WHA11" s="185"/>
      <c r="WHB11" s="185"/>
      <c r="WHC11" s="185"/>
      <c r="WHD11" s="185"/>
      <c r="WHE11" s="185"/>
      <c r="WHF11" s="185"/>
      <c r="WHG11" s="185"/>
      <c r="WHH11" s="185"/>
      <c r="WHI11" s="185"/>
      <c r="WHJ11" s="185"/>
      <c r="WHK11" s="185"/>
      <c r="WHL11" s="185"/>
      <c r="WHM11" s="185"/>
      <c r="WHN11" s="185"/>
      <c r="WHO11" s="185"/>
      <c r="WHP11" s="185"/>
      <c r="WHQ11" s="185"/>
      <c r="WHR11" s="185"/>
      <c r="WHS11" s="185"/>
      <c r="WHT11" s="185"/>
      <c r="WHU11" s="185"/>
      <c r="WHV11" s="185"/>
      <c r="WHW11" s="185"/>
      <c r="WHX11" s="185"/>
      <c r="WHY11" s="185"/>
      <c r="WHZ11" s="185"/>
      <c r="WIA11" s="185"/>
      <c r="WIB11" s="185"/>
      <c r="WIC11" s="185"/>
      <c r="WID11" s="185"/>
      <c r="WIE11" s="185"/>
      <c r="WIF11" s="185"/>
      <c r="WIG11" s="185"/>
      <c r="WIH11" s="185"/>
      <c r="WII11" s="185"/>
      <c r="WIJ11" s="185"/>
      <c r="WIK11" s="185"/>
      <c r="WIL11" s="185"/>
      <c r="WIM11" s="185"/>
      <c r="WIN11" s="185"/>
      <c r="WIO11" s="185"/>
      <c r="WIP11" s="185"/>
      <c r="WIQ11" s="185"/>
      <c r="WIR11" s="185"/>
      <c r="WIS11" s="185"/>
      <c r="WIT11" s="185"/>
      <c r="WIU11" s="185"/>
      <c r="WIV11" s="185"/>
      <c r="WIW11" s="185"/>
      <c r="WIX11" s="185"/>
      <c r="WIY11" s="185"/>
      <c r="WIZ11" s="185"/>
      <c r="WJA11" s="185"/>
      <c r="WJB11" s="185"/>
      <c r="WJC11" s="185"/>
      <c r="WJD11" s="185"/>
      <c r="WJE11" s="185"/>
      <c r="WJF11" s="185"/>
      <c r="WJG11" s="185"/>
      <c r="WJH11" s="185"/>
      <c r="WJI11" s="185"/>
      <c r="WJJ11" s="185"/>
      <c r="WJK11" s="185"/>
      <c r="WJL11" s="185"/>
      <c r="WJM11" s="185"/>
      <c r="WJN11" s="185"/>
      <c r="WJO11" s="185"/>
      <c r="WJP11" s="185"/>
      <c r="WJQ11" s="185"/>
      <c r="WJR11" s="185"/>
      <c r="WJS11" s="185"/>
      <c r="WJT11" s="185"/>
      <c r="WJU11" s="185"/>
      <c r="WJV11" s="185"/>
      <c r="WJW11" s="185"/>
      <c r="WJX11" s="185"/>
      <c r="WJY11" s="185"/>
      <c r="WJZ11" s="185"/>
      <c r="WKA11" s="185"/>
      <c r="WKB11" s="185"/>
      <c r="WKC11" s="185"/>
      <c r="WKD11" s="185"/>
      <c r="WKE11" s="185"/>
      <c r="WKF11" s="185"/>
      <c r="WKG11" s="185"/>
      <c r="WKH11" s="185"/>
      <c r="WKI11" s="185"/>
      <c r="WKJ11" s="185"/>
      <c r="WKK11" s="185"/>
      <c r="WKL11" s="185"/>
      <c r="WKM11" s="185"/>
      <c r="WKN11" s="185"/>
      <c r="WKO11" s="185"/>
      <c r="WKP11" s="185"/>
      <c r="WKQ11" s="185"/>
      <c r="WKR11" s="185"/>
      <c r="WKS11" s="185"/>
      <c r="WKT11" s="185"/>
      <c r="WKU11" s="185"/>
      <c r="WKV11" s="185"/>
      <c r="WKW11" s="185"/>
      <c r="WKX11" s="185"/>
      <c r="WKY11" s="185"/>
      <c r="WKZ11" s="185"/>
      <c r="WLA11" s="185"/>
      <c r="WLB11" s="185"/>
      <c r="WLC11" s="185"/>
      <c r="WLD11" s="185"/>
      <c r="WLE11" s="185"/>
      <c r="WLF11" s="185"/>
      <c r="WLG11" s="185"/>
      <c r="WLH11" s="185"/>
      <c r="WLI11" s="185"/>
      <c r="WLJ11" s="185"/>
      <c r="WLK11" s="185"/>
      <c r="WLL11" s="185"/>
      <c r="WLM11" s="185"/>
      <c r="WLN11" s="185"/>
      <c r="WLO11" s="185"/>
      <c r="WLP11" s="185"/>
      <c r="WLQ11" s="185"/>
      <c r="WLR11" s="185"/>
      <c r="WLS11" s="185"/>
      <c r="WLT11" s="185"/>
      <c r="WLU11" s="185"/>
      <c r="WLV11" s="185"/>
      <c r="WLW11" s="185"/>
      <c r="WLX11" s="185"/>
      <c r="WLY11" s="185"/>
      <c r="WLZ11" s="185"/>
      <c r="WMA11" s="185"/>
      <c r="WMB11" s="185"/>
      <c r="WMC11" s="185"/>
      <c r="WMD11" s="185"/>
      <c r="WME11" s="185"/>
      <c r="WMF11" s="185"/>
      <c r="WMG11" s="185"/>
      <c r="WMH11" s="185"/>
      <c r="WMI11" s="185"/>
      <c r="WMJ11" s="185"/>
      <c r="WMK11" s="185"/>
      <c r="WML11" s="185"/>
      <c r="WMM11" s="185"/>
      <c r="WMN11" s="185"/>
      <c r="WMO11" s="185"/>
      <c r="WMP11" s="185"/>
      <c r="WMQ11" s="185"/>
      <c r="WMR11" s="185"/>
      <c r="WMS11" s="185"/>
      <c r="WMT11" s="185"/>
      <c r="WMU11" s="185"/>
      <c r="WMV11" s="185"/>
      <c r="WMW11" s="185"/>
      <c r="WMX11" s="185"/>
      <c r="WMY11" s="185"/>
      <c r="WMZ11" s="185"/>
      <c r="WNA11" s="185"/>
      <c r="WNB11" s="185"/>
      <c r="WNC11" s="185"/>
      <c r="WND11" s="185"/>
      <c r="WNE11" s="185"/>
      <c r="WNF11" s="185"/>
      <c r="WNG11" s="185"/>
      <c r="WNH11" s="185"/>
      <c r="WNI11" s="185"/>
      <c r="WNJ11" s="185"/>
      <c r="WNK11" s="185"/>
      <c r="WNL11" s="185"/>
      <c r="WNM11" s="185"/>
      <c r="WNN11" s="185"/>
      <c r="WNO11" s="185"/>
      <c r="WNP11" s="185"/>
      <c r="WNQ11" s="185"/>
      <c r="WNR11" s="185"/>
      <c r="WNS11" s="185"/>
      <c r="WNT11" s="185"/>
      <c r="WNU11" s="185"/>
      <c r="WNV11" s="185"/>
      <c r="WNW11" s="185"/>
      <c r="WNX11" s="185"/>
      <c r="WNY11" s="185"/>
      <c r="WNZ11" s="185"/>
      <c r="WOA11" s="185"/>
      <c r="WOB11" s="185"/>
      <c r="WOC11" s="185"/>
      <c r="WOD11" s="185"/>
      <c r="WOE11" s="185"/>
      <c r="WOF11" s="185"/>
      <c r="WOG11" s="185"/>
      <c r="WOH11" s="185"/>
      <c r="WOI11" s="185"/>
      <c r="WOJ11" s="185"/>
      <c r="WOK11" s="185"/>
      <c r="WOL11" s="185"/>
      <c r="WOM11" s="185"/>
      <c r="WON11" s="185"/>
      <c r="WOO11" s="185"/>
      <c r="WOP11" s="185"/>
      <c r="WOQ11" s="185"/>
      <c r="WOR11" s="185"/>
      <c r="WOS11" s="185"/>
      <c r="WOT11" s="185"/>
      <c r="WOU11" s="185"/>
      <c r="WOV11" s="185"/>
      <c r="WOW11" s="185"/>
      <c r="WOX11" s="185"/>
      <c r="WOY11" s="185"/>
      <c r="WOZ11" s="185"/>
      <c r="WPA11" s="185"/>
      <c r="WPB11" s="185"/>
      <c r="WPC11" s="185"/>
      <c r="WPD11" s="185"/>
      <c r="WPE11" s="185"/>
      <c r="WPF11" s="185"/>
      <c r="WPG11" s="185"/>
      <c r="WPH11" s="185"/>
      <c r="WPI11" s="185"/>
      <c r="WPJ11" s="185"/>
      <c r="WPK11" s="185"/>
      <c r="WPL11" s="185"/>
      <c r="WPM11" s="185"/>
      <c r="WPN11" s="185"/>
      <c r="WPO11" s="185"/>
      <c r="WPP11" s="185"/>
      <c r="WPQ11" s="185"/>
      <c r="WPR11" s="185"/>
      <c r="WPS11" s="185"/>
      <c r="WPT11" s="185"/>
      <c r="WPU11" s="185"/>
      <c r="WPV11" s="185"/>
      <c r="WPW11" s="185"/>
      <c r="WPX11" s="185"/>
      <c r="WPY11" s="185"/>
      <c r="WPZ11" s="185"/>
      <c r="WQA11" s="185"/>
      <c r="WQB11" s="185"/>
      <c r="WQC11" s="185"/>
      <c r="WQD11" s="185"/>
      <c r="WQE11" s="185"/>
      <c r="WQF11" s="185"/>
      <c r="WQG11" s="185"/>
      <c r="WQH11" s="185"/>
      <c r="WQI11" s="185"/>
      <c r="WQJ11" s="185"/>
      <c r="WQK11" s="185"/>
      <c r="WQL11" s="185"/>
      <c r="WQM11" s="185"/>
      <c r="WQN11" s="185"/>
      <c r="WQO11" s="185"/>
      <c r="WQP11" s="185"/>
      <c r="WQQ11" s="185"/>
      <c r="WQR11" s="185"/>
      <c r="WQS11" s="185"/>
      <c r="WQT11" s="185"/>
      <c r="WQU11" s="185"/>
      <c r="WQV11" s="185"/>
      <c r="WQW11" s="185"/>
      <c r="WQX11" s="185"/>
      <c r="WQY11" s="185"/>
      <c r="WQZ11" s="185"/>
      <c r="WRA11" s="185"/>
      <c r="WRB11" s="185"/>
      <c r="WRC11" s="185"/>
      <c r="WRD11" s="185"/>
      <c r="WRE11" s="185"/>
      <c r="WRF11" s="185"/>
      <c r="WRG11" s="185"/>
      <c r="WRH11" s="185"/>
      <c r="WRI11" s="185"/>
      <c r="WRJ11" s="185"/>
      <c r="WRK11" s="185"/>
      <c r="WRL11" s="185"/>
      <c r="WRM11" s="185"/>
      <c r="WRN11" s="185"/>
      <c r="WRO11" s="185"/>
      <c r="WRP11" s="185"/>
      <c r="WRQ11" s="185"/>
      <c r="WRR11" s="185"/>
      <c r="WRS11" s="185"/>
      <c r="WRT11" s="185"/>
      <c r="WRU11" s="185"/>
      <c r="WRV11" s="185"/>
      <c r="WRW11" s="185"/>
      <c r="WRX11" s="185"/>
      <c r="WRY11" s="185"/>
      <c r="WRZ11" s="185"/>
      <c r="WSA11" s="185"/>
      <c r="WSB11" s="185"/>
      <c r="WSC11" s="185"/>
      <c r="WSD11" s="185"/>
      <c r="WSE11" s="185"/>
      <c r="WSF11" s="185"/>
      <c r="WSG11" s="185"/>
      <c r="WSH11" s="185"/>
      <c r="WSI11" s="185"/>
      <c r="WSJ11" s="185"/>
      <c r="WSK11" s="185"/>
      <c r="WSL11" s="185"/>
      <c r="WSM11" s="185"/>
      <c r="WSN11" s="185"/>
      <c r="WSO11" s="185"/>
      <c r="WSP11" s="185"/>
      <c r="WSQ11" s="185"/>
      <c r="WSR11" s="185"/>
      <c r="WSS11" s="185"/>
      <c r="WST11" s="185"/>
      <c r="WSU11" s="185"/>
      <c r="WSV11" s="185"/>
      <c r="WSW11" s="185"/>
      <c r="WSX11" s="185"/>
      <c r="WSY11" s="185"/>
      <c r="WSZ11" s="185"/>
      <c r="WTA11" s="185"/>
      <c r="WTB11" s="185"/>
      <c r="WTC11" s="185"/>
      <c r="WTD11" s="185"/>
      <c r="WTE11" s="185"/>
      <c r="WTF11" s="185"/>
      <c r="WTG11" s="185"/>
      <c r="WTH11" s="185"/>
      <c r="WTI11" s="185"/>
      <c r="WTJ11" s="185"/>
      <c r="WTK11" s="185"/>
      <c r="WTL11" s="185"/>
      <c r="WTM11" s="185"/>
      <c r="WTN11" s="185"/>
      <c r="WTO11" s="185"/>
      <c r="WTP11" s="185"/>
      <c r="WTQ11" s="185"/>
      <c r="WTR11" s="185"/>
      <c r="WTS11" s="185"/>
      <c r="WTT11" s="185"/>
      <c r="WTU11" s="185"/>
      <c r="WTV11" s="185"/>
      <c r="WTW11" s="185"/>
      <c r="WTX11" s="185"/>
      <c r="WTY11" s="185"/>
      <c r="WTZ11" s="185"/>
      <c r="WUA11" s="185"/>
      <c r="WUB11" s="185"/>
      <c r="WUC11" s="185"/>
      <c r="WUD11" s="185"/>
      <c r="WUE11" s="185"/>
      <c r="WUF11" s="185"/>
      <c r="WUG11" s="185"/>
      <c r="WUH11" s="185"/>
      <c r="WUI11" s="185"/>
      <c r="WUJ11" s="185"/>
      <c r="WUK11" s="185"/>
      <c r="WUL11" s="185"/>
      <c r="WUM11" s="185"/>
      <c r="WUN11" s="185"/>
      <c r="WUO11" s="185"/>
      <c r="WUP11" s="185"/>
      <c r="WUQ11" s="185"/>
      <c r="WUR11" s="185"/>
      <c r="WUS11" s="185"/>
      <c r="WUT11" s="185"/>
      <c r="WUU11" s="185"/>
      <c r="WUV11" s="185"/>
      <c r="WUW11" s="185"/>
      <c r="WUX11" s="185"/>
      <c r="WUY11" s="185"/>
      <c r="WUZ11" s="185"/>
      <c r="WVA11" s="185"/>
      <c r="WVB11" s="185"/>
      <c r="WVC11" s="185"/>
      <c r="WVD11" s="185"/>
      <c r="WVE11" s="185"/>
      <c r="WVF11" s="185"/>
      <c r="WVG11" s="185"/>
      <c r="WVH11" s="185"/>
      <c r="WVI11" s="185"/>
      <c r="WVJ11" s="185"/>
      <c r="WVK11" s="185"/>
      <c r="WVL11" s="185"/>
      <c r="WVM11" s="185"/>
      <c r="WVN11" s="185"/>
      <c r="WVO11" s="185"/>
      <c r="WVP11" s="185"/>
      <c r="WVQ11" s="185"/>
      <c r="WVR11" s="185"/>
      <c r="WVS11" s="185"/>
      <c r="WVT11" s="185"/>
      <c r="WVU11" s="185"/>
      <c r="WVV11" s="185"/>
      <c r="WVW11" s="185"/>
      <c r="WVX11" s="185"/>
      <c r="WVY11" s="185"/>
      <c r="WVZ11" s="185"/>
      <c r="WWA11" s="185"/>
      <c r="WWB11" s="185"/>
      <c r="WWC11" s="185"/>
      <c r="WWD11" s="185"/>
      <c r="WWE11" s="185"/>
      <c r="WWF11" s="185"/>
      <c r="WWG11" s="185"/>
      <c r="WWH11" s="185"/>
      <c r="WWI11" s="185"/>
      <c r="WWJ11" s="185"/>
      <c r="WWK11" s="185"/>
      <c r="WWL11" s="185"/>
      <c r="WWM11" s="185"/>
      <c r="WWN11" s="185"/>
      <c r="WWO11" s="185"/>
      <c r="WWP11" s="185"/>
      <c r="WWQ11" s="185"/>
      <c r="WWR11" s="185"/>
      <c r="WWS11" s="185"/>
      <c r="WWT11" s="185"/>
      <c r="WWU11" s="185"/>
      <c r="WWV11" s="185"/>
      <c r="WWW11" s="185"/>
      <c r="WWX11" s="185"/>
      <c r="WWY11" s="185"/>
      <c r="WWZ11" s="185"/>
      <c r="WXA11" s="185"/>
      <c r="WXB11" s="185"/>
      <c r="WXC11" s="185"/>
      <c r="WXD11" s="185"/>
      <c r="WXE11" s="185"/>
      <c r="WXF11" s="185"/>
      <c r="WXG11" s="185"/>
      <c r="WXH11" s="185"/>
      <c r="WXI11" s="185"/>
      <c r="WXJ11" s="185"/>
      <c r="WXK11" s="185"/>
      <c r="WXL11" s="185"/>
      <c r="WXM11" s="185"/>
      <c r="WXN11" s="185"/>
      <c r="WXO11" s="185"/>
      <c r="WXP11" s="185"/>
      <c r="WXQ11" s="185"/>
      <c r="WXR11" s="185"/>
      <c r="WXS11" s="185"/>
      <c r="WXT11" s="185"/>
      <c r="WXU11" s="185"/>
      <c r="WXV11" s="185"/>
      <c r="WXW11" s="185"/>
      <c r="WXX11" s="185"/>
      <c r="WXY11" s="185"/>
      <c r="WXZ11" s="185"/>
      <c r="WYA11" s="185"/>
      <c r="WYB11" s="185"/>
      <c r="WYC11" s="185"/>
      <c r="WYD11" s="185"/>
      <c r="WYE11" s="185"/>
      <c r="WYF11" s="185"/>
      <c r="WYG11" s="185"/>
      <c r="WYH11" s="185"/>
      <c r="WYI11" s="185"/>
      <c r="WYJ11" s="185"/>
      <c r="WYK11" s="185"/>
      <c r="WYL11" s="185"/>
      <c r="WYM11" s="185"/>
      <c r="WYN11" s="185"/>
      <c r="WYO11" s="185"/>
      <c r="WYP11" s="185"/>
      <c r="WYQ11" s="185"/>
      <c r="WYR11" s="185"/>
      <c r="WYS11" s="185"/>
      <c r="WYT11" s="185"/>
      <c r="WYU11" s="185"/>
      <c r="WYV11" s="185"/>
      <c r="WYW11" s="185"/>
      <c r="WYX11" s="185"/>
      <c r="WYY11" s="185"/>
      <c r="WYZ11" s="185"/>
      <c r="WZA11" s="185"/>
      <c r="WZB11" s="185"/>
      <c r="WZC11" s="185"/>
      <c r="WZD11" s="185"/>
      <c r="WZE11" s="185"/>
      <c r="WZF11" s="185"/>
      <c r="WZG11" s="185"/>
      <c r="WZH11" s="185"/>
      <c r="WZI11" s="185"/>
      <c r="WZJ11" s="185"/>
      <c r="WZK11" s="185"/>
      <c r="WZL11" s="185"/>
      <c r="WZM11" s="185"/>
      <c r="WZN11" s="185"/>
      <c r="WZO11" s="185"/>
      <c r="WZP11" s="185"/>
      <c r="WZQ11" s="185"/>
      <c r="WZR11" s="185"/>
      <c r="WZS11" s="185"/>
      <c r="WZT11" s="185"/>
      <c r="WZU11" s="185"/>
      <c r="WZV11" s="185"/>
      <c r="WZW11" s="185"/>
      <c r="WZX11" s="185"/>
      <c r="WZY11" s="185"/>
      <c r="WZZ11" s="185"/>
      <c r="XAA11" s="185"/>
      <c r="XAB11" s="185"/>
      <c r="XAC11" s="185"/>
      <c r="XAD11" s="185"/>
      <c r="XAE11" s="185"/>
      <c r="XAF11" s="185"/>
      <c r="XAG11" s="185"/>
      <c r="XAH11" s="185"/>
      <c r="XAI11" s="185"/>
      <c r="XAJ11" s="185"/>
      <c r="XAK11" s="185"/>
      <c r="XAL11" s="185"/>
      <c r="XAM11" s="185"/>
      <c r="XAN11" s="185"/>
      <c r="XAO11" s="185"/>
      <c r="XAP11" s="185"/>
      <c r="XAQ11" s="185"/>
      <c r="XAR11" s="185"/>
      <c r="XAS11" s="185"/>
      <c r="XAT11" s="185"/>
      <c r="XAU11" s="185"/>
      <c r="XAV11" s="185"/>
      <c r="XAW11" s="185"/>
      <c r="XAX11" s="185"/>
      <c r="XAY11" s="185"/>
      <c r="XAZ11" s="185"/>
      <c r="XBA11" s="185"/>
      <c r="XBB11" s="185"/>
      <c r="XBC11" s="185"/>
      <c r="XBD11" s="185"/>
      <c r="XBE11" s="185"/>
      <c r="XBF11" s="185"/>
      <c r="XBG11" s="185"/>
      <c r="XBH11" s="185"/>
      <c r="XBI11" s="185"/>
      <c r="XBJ11" s="185"/>
      <c r="XBK11" s="185"/>
      <c r="XBL11" s="185"/>
      <c r="XBM11" s="185"/>
      <c r="XBN11" s="185"/>
      <c r="XBO11" s="185"/>
      <c r="XBP11" s="185"/>
      <c r="XBQ11" s="185"/>
      <c r="XBR11" s="185"/>
      <c r="XBS11" s="185"/>
      <c r="XBT11" s="185"/>
      <c r="XBU11" s="185"/>
      <c r="XBV11" s="185"/>
      <c r="XBW11" s="185"/>
      <c r="XBX11" s="185"/>
      <c r="XBY11" s="185"/>
      <c r="XBZ11" s="185"/>
      <c r="XCA11" s="185"/>
      <c r="XCB11" s="185"/>
      <c r="XCC11" s="185"/>
      <c r="XCD11" s="185"/>
      <c r="XCE11" s="185"/>
      <c r="XCF11" s="185"/>
      <c r="XCG11" s="185"/>
      <c r="XCH11" s="185"/>
      <c r="XCI11" s="185"/>
      <c r="XCJ11" s="185"/>
      <c r="XCK11" s="185"/>
      <c r="XCL11" s="185"/>
      <c r="XCM11" s="185"/>
      <c r="XCN11" s="185"/>
      <c r="XCO11" s="185"/>
      <c r="XCP11" s="185"/>
      <c r="XCQ11" s="185"/>
      <c r="XCR11" s="185"/>
      <c r="XCS11" s="185"/>
      <c r="XCT11" s="185"/>
      <c r="XCU11" s="185"/>
      <c r="XCV11" s="185"/>
      <c r="XCW11" s="185"/>
      <c r="XCX11" s="185"/>
      <c r="XCY11" s="185"/>
      <c r="XCZ11" s="185"/>
      <c r="XDA11" s="185"/>
      <c r="XDB11" s="185"/>
      <c r="XDC11" s="185"/>
      <c r="XDD11" s="185"/>
      <c r="XDE11" s="185"/>
      <c r="XDF11" s="185"/>
      <c r="XDG11" s="185"/>
      <c r="XDH11" s="185"/>
      <c r="XDI11" s="185"/>
      <c r="XDJ11" s="185"/>
      <c r="XDK11" s="185"/>
      <c r="XDL11" s="185"/>
      <c r="XDM11" s="185"/>
      <c r="XDN11" s="185"/>
      <c r="XDO11" s="185"/>
      <c r="XDP11" s="185"/>
      <c r="XDQ11" s="185"/>
      <c r="XDR11" s="185"/>
      <c r="XDS11" s="185"/>
      <c r="XDT11" s="185"/>
      <c r="XDU11" s="185"/>
      <c r="XDV11" s="185"/>
      <c r="XDW11" s="185"/>
      <c r="XDX11" s="185"/>
      <c r="XDY11" s="185"/>
      <c r="XDZ11" s="185"/>
      <c r="XEA11" s="185"/>
      <c r="XEB11" s="185"/>
      <c r="XEC11" s="185"/>
      <c r="XED11" s="185"/>
      <c r="XEE11" s="185"/>
      <c r="XEF11" s="185"/>
      <c r="XEG11" s="185"/>
      <c r="XEH11" s="185"/>
      <c r="XEI11" s="185"/>
      <c r="XEJ11" s="185"/>
      <c r="XEK11" s="185"/>
      <c r="XEL11" s="185"/>
      <c r="XEM11" s="185"/>
      <c r="XEN11" s="185"/>
      <c r="XEO11" s="185"/>
      <c r="XEP11" s="185"/>
      <c r="XEQ11" s="185"/>
      <c r="XER11" s="185"/>
      <c r="XES11" s="185"/>
      <c r="XET11" s="185"/>
      <c r="XEU11" s="185"/>
      <c r="XEV11" s="185"/>
      <c r="XEW11" s="185"/>
      <c r="XEX11" s="185"/>
      <c r="XEY11" s="185"/>
      <c r="XEZ11" s="185"/>
      <c r="XFA11" s="185"/>
      <c r="XFB11" s="185"/>
    </row>
    <row r="12" spans="1:16382" s="130" customFormat="1" ht="39" customHeight="1" x14ac:dyDescent="0.25">
      <c r="A12" s="142">
        <f>ROW()-9</f>
        <v>3</v>
      </c>
      <c r="B12" s="143"/>
      <c r="C12" s="143"/>
      <c r="D12" s="143">
        <v>2</v>
      </c>
      <c r="E12" s="143"/>
      <c r="F12" s="143"/>
      <c r="G12" s="143"/>
      <c r="H12" s="143"/>
      <c r="I12" s="143"/>
      <c r="J12" s="143"/>
      <c r="K12" s="143"/>
      <c r="L12" s="143"/>
      <c r="M12" s="150" t="s">
        <v>232</v>
      </c>
      <c r="N12" s="150" t="s">
        <v>232</v>
      </c>
      <c r="O12" s="150" t="s">
        <v>233</v>
      </c>
      <c r="P12" s="1"/>
      <c r="Q12" s="155"/>
      <c r="R12" s="155"/>
      <c r="S12" s="155"/>
      <c r="T12" s="156"/>
      <c r="U12" s="157"/>
      <c r="V12" s="155" t="s">
        <v>185</v>
      </c>
      <c r="W12" s="158" t="s">
        <v>163</v>
      </c>
      <c r="X12" s="155" t="s">
        <v>164</v>
      </c>
      <c r="Y12" s="143" t="s">
        <v>234</v>
      </c>
      <c r="Z12" s="155"/>
      <c r="AA12" s="164"/>
      <c r="AB12" s="150" t="s">
        <v>235</v>
      </c>
      <c r="AC12" s="155">
        <v>1.0529999999999999E-2</v>
      </c>
      <c r="AD12" s="158"/>
      <c r="AE12" s="165" t="s">
        <v>236</v>
      </c>
      <c r="AF12" s="166"/>
      <c r="AG12" s="166">
        <v>270</v>
      </c>
      <c r="AH12" s="166">
        <v>2.5</v>
      </c>
      <c r="AI12" s="174"/>
      <c r="AJ12" s="175">
        <f>AG12*0.039/1000</f>
        <v>1.0529999999999999E-2</v>
      </c>
      <c r="AK12" s="176">
        <f>AC12/AJ12</f>
        <v>1</v>
      </c>
      <c r="AL12" s="177"/>
      <c r="AM12" s="158"/>
      <c r="AN12" s="158" t="s">
        <v>217</v>
      </c>
      <c r="AO12" s="158" t="s">
        <v>218</v>
      </c>
      <c r="AP12" s="158"/>
      <c r="AQ12" s="158"/>
      <c r="AR12" s="182"/>
      <c r="AS12" s="158"/>
      <c r="AT12" s="182"/>
      <c r="AU12" s="183"/>
      <c r="AV12" s="183"/>
      <c r="AW12" s="158"/>
      <c r="AX12" s="158"/>
      <c r="AY12" s="143"/>
      <c r="AZ12" s="186">
        <v>1</v>
      </c>
      <c r="BA12" s="187"/>
      <c r="BB12" s="187"/>
      <c r="BC12" s="187"/>
      <c r="BD12" s="187"/>
      <c r="BE12" s="187"/>
      <c r="BF12" s="187"/>
      <c r="BG12" s="187"/>
      <c r="BH12" s="187"/>
      <c r="BI12" s="187"/>
      <c r="BJ12" s="187"/>
      <c r="BK12" s="187"/>
      <c r="BL12" s="187"/>
      <c r="BM12" s="187"/>
      <c r="BN12" s="187"/>
      <c r="BO12" s="187"/>
      <c r="BP12" s="187"/>
      <c r="BQ12" s="187"/>
      <c r="BR12" s="187"/>
      <c r="BS12" s="187"/>
      <c r="BT12" s="187"/>
      <c r="BU12" s="187"/>
      <c r="BV12" s="187"/>
      <c r="BW12" s="187"/>
      <c r="BX12" s="187"/>
      <c r="BY12" s="187"/>
      <c r="BZ12" s="187"/>
      <c r="CA12" s="187"/>
      <c r="CB12" s="187"/>
      <c r="CC12" s="187"/>
      <c r="CD12" s="187"/>
      <c r="CE12" s="187"/>
      <c r="CF12" s="187"/>
      <c r="CG12" s="187"/>
      <c r="CH12" s="187"/>
      <c r="CI12" s="187"/>
      <c r="CJ12" s="187"/>
      <c r="CK12" s="187"/>
      <c r="CL12" s="187"/>
      <c r="CM12" s="187"/>
      <c r="CN12" s="187"/>
      <c r="CO12" s="187"/>
      <c r="CP12" s="187"/>
      <c r="CQ12" s="187"/>
      <c r="CR12" s="187"/>
      <c r="CS12" s="187"/>
      <c r="CT12" s="187"/>
      <c r="CU12" s="187"/>
      <c r="CV12" s="187"/>
      <c r="CW12" s="187"/>
      <c r="CX12" s="187"/>
      <c r="CY12" s="187"/>
      <c r="CZ12" s="187"/>
      <c r="DA12" s="187"/>
      <c r="DB12" s="187"/>
      <c r="DC12" s="187"/>
      <c r="DD12" s="187"/>
      <c r="DE12" s="187"/>
      <c r="DF12" s="187"/>
      <c r="DG12" s="187"/>
      <c r="DH12" s="187"/>
      <c r="DI12" s="187"/>
      <c r="DJ12" s="187"/>
      <c r="DK12" s="187"/>
      <c r="DL12" s="187"/>
      <c r="DM12" s="187"/>
      <c r="DN12" s="187"/>
      <c r="DO12" s="187"/>
      <c r="DP12" s="187"/>
      <c r="DQ12" s="187"/>
      <c r="DR12" s="187"/>
      <c r="DS12" s="187"/>
      <c r="DT12" s="187"/>
      <c r="DU12" s="187"/>
      <c r="DV12" s="187"/>
      <c r="DW12" s="187"/>
      <c r="DX12" s="187"/>
      <c r="DY12" s="187"/>
      <c r="DZ12" s="187"/>
      <c r="EA12" s="187"/>
      <c r="EB12" s="187"/>
      <c r="EC12" s="187"/>
      <c r="ED12" s="187"/>
      <c r="EE12" s="187"/>
      <c r="EF12" s="187"/>
      <c r="EG12" s="187"/>
      <c r="EH12" s="187"/>
      <c r="EI12" s="187"/>
      <c r="EJ12" s="187"/>
      <c r="EK12" s="187"/>
      <c r="EL12" s="187"/>
      <c r="EM12" s="187"/>
      <c r="EN12" s="187"/>
      <c r="EO12" s="187"/>
      <c r="EP12" s="187"/>
      <c r="EQ12" s="187"/>
      <c r="ER12" s="187"/>
      <c r="ES12" s="187"/>
      <c r="ET12" s="187"/>
      <c r="EU12" s="187"/>
      <c r="EV12" s="187"/>
      <c r="EW12" s="187"/>
      <c r="EX12" s="187"/>
      <c r="EY12" s="187"/>
      <c r="EZ12" s="187"/>
      <c r="FA12" s="187"/>
      <c r="FB12" s="187"/>
      <c r="FC12" s="187"/>
      <c r="FD12" s="187"/>
      <c r="FE12" s="187"/>
      <c r="FF12" s="187"/>
      <c r="FG12" s="187"/>
      <c r="FH12" s="187"/>
      <c r="FI12" s="187"/>
      <c r="FJ12" s="187"/>
      <c r="FK12" s="187"/>
      <c r="FL12" s="187"/>
      <c r="FM12" s="187"/>
      <c r="FN12" s="187"/>
      <c r="FO12" s="187"/>
      <c r="FP12" s="187"/>
      <c r="FQ12" s="187"/>
      <c r="FR12" s="187"/>
      <c r="FS12" s="187"/>
      <c r="FT12" s="187"/>
      <c r="FU12" s="187"/>
      <c r="FV12" s="187"/>
      <c r="FW12" s="187"/>
      <c r="FX12" s="187"/>
      <c r="FY12" s="187"/>
      <c r="FZ12" s="187"/>
      <c r="GA12" s="187"/>
      <c r="GB12" s="187"/>
      <c r="GC12" s="187"/>
      <c r="GD12" s="187"/>
      <c r="GE12" s="187"/>
      <c r="GF12" s="187"/>
      <c r="GG12" s="187"/>
      <c r="GH12" s="187"/>
      <c r="GI12" s="187"/>
      <c r="GJ12" s="187"/>
      <c r="GK12" s="187"/>
      <c r="GL12" s="187"/>
      <c r="GM12" s="187"/>
      <c r="GN12" s="187"/>
      <c r="GO12" s="187"/>
      <c r="GP12" s="187"/>
      <c r="GQ12" s="187"/>
      <c r="GR12" s="187"/>
      <c r="GS12" s="187"/>
      <c r="GT12" s="187"/>
      <c r="GU12" s="187"/>
      <c r="GV12" s="187"/>
      <c r="GW12" s="187"/>
      <c r="GX12" s="187"/>
      <c r="GY12" s="187"/>
      <c r="GZ12" s="187"/>
      <c r="HA12" s="187"/>
      <c r="HB12" s="187"/>
      <c r="HC12" s="187"/>
      <c r="HD12" s="187"/>
      <c r="HE12" s="187"/>
      <c r="HF12" s="187"/>
      <c r="HG12" s="187"/>
      <c r="HH12" s="187"/>
      <c r="HI12" s="187"/>
      <c r="HJ12" s="187"/>
      <c r="HK12" s="187"/>
      <c r="HL12" s="187"/>
      <c r="HM12" s="187"/>
      <c r="HN12" s="187"/>
      <c r="HO12" s="187"/>
      <c r="HP12" s="187"/>
      <c r="HQ12" s="187"/>
      <c r="HR12" s="187"/>
      <c r="HS12" s="187"/>
      <c r="HT12" s="187"/>
      <c r="HU12" s="187"/>
      <c r="HV12" s="187"/>
      <c r="HW12" s="187"/>
      <c r="HX12" s="187"/>
      <c r="HY12" s="187"/>
      <c r="HZ12" s="187"/>
      <c r="IA12" s="187"/>
      <c r="IB12" s="187"/>
      <c r="IC12" s="187"/>
      <c r="ID12" s="187"/>
      <c r="IE12" s="187"/>
      <c r="IF12" s="187"/>
      <c r="IG12" s="187"/>
      <c r="IH12" s="187"/>
      <c r="II12" s="187"/>
      <c r="IJ12" s="187"/>
      <c r="IK12" s="187"/>
      <c r="IL12" s="187"/>
      <c r="IM12" s="187"/>
      <c r="IN12" s="187"/>
      <c r="IO12" s="187"/>
      <c r="IP12" s="187"/>
      <c r="IQ12" s="187"/>
      <c r="IR12" s="187"/>
      <c r="IS12" s="187"/>
      <c r="IT12" s="187"/>
      <c r="IU12" s="187"/>
      <c r="IV12" s="187"/>
      <c r="IW12" s="187"/>
      <c r="IX12" s="187"/>
      <c r="IY12" s="187"/>
      <c r="IZ12" s="187"/>
      <c r="JA12" s="187"/>
      <c r="JB12" s="187"/>
      <c r="JC12" s="187"/>
      <c r="JD12" s="187"/>
      <c r="JE12" s="187"/>
      <c r="JF12" s="187"/>
      <c r="JG12" s="187"/>
      <c r="JH12" s="187"/>
      <c r="JI12" s="187"/>
      <c r="JJ12" s="187"/>
      <c r="JK12" s="187"/>
      <c r="JL12" s="187"/>
      <c r="JM12" s="187"/>
      <c r="JN12" s="187"/>
      <c r="JO12" s="187"/>
      <c r="JP12" s="187"/>
      <c r="JQ12" s="187"/>
      <c r="JR12" s="187"/>
      <c r="JS12" s="187"/>
      <c r="JT12" s="187"/>
      <c r="JU12" s="187"/>
      <c r="JV12" s="187"/>
      <c r="JW12" s="187"/>
      <c r="JX12" s="187"/>
      <c r="JY12" s="187"/>
      <c r="JZ12" s="187"/>
      <c r="KA12" s="187"/>
      <c r="KB12" s="187"/>
      <c r="KC12" s="187"/>
      <c r="KD12" s="187"/>
      <c r="KE12" s="187"/>
      <c r="KF12" s="187"/>
      <c r="KG12" s="187"/>
      <c r="KH12" s="187"/>
      <c r="KI12" s="187"/>
      <c r="KJ12" s="187"/>
      <c r="KK12" s="187"/>
      <c r="KL12" s="187"/>
      <c r="KM12" s="187"/>
      <c r="KN12" s="187"/>
      <c r="KO12" s="187"/>
      <c r="KP12" s="187"/>
      <c r="KQ12" s="187"/>
      <c r="KR12" s="187"/>
      <c r="KS12" s="187"/>
      <c r="KT12" s="187"/>
      <c r="KU12" s="187"/>
      <c r="KV12" s="187"/>
      <c r="KW12" s="187"/>
      <c r="KX12" s="187"/>
      <c r="KY12" s="187"/>
      <c r="KZ12" s="187"/>
      <c r="LA12" s="187"/>
      <c r="LB12" s="187"/>
      <c r="LC12" s="187"/>
      <c r="LD12" s="187"/>
      <c r="LE12" s="187"/>
      <c r="LF12" s="187"/>
      <c r="LG12" s="187"/>
      <c r="LH12" s="187"/>
      <c r="LI12" s="187"/>
      <c r="LJ12" s="187"/>
      <c r="LK12" s="187"/>
      <c r="LL12" s="187"/>
      <c r="LM12" s="187"/>
      <c r="LN12" s="187"/>
      <c r="LO12" s="187"/>
      <c r="LP12" s="187"/>
      <c r="LQ12" s="187"/>
      <c r="LR12" s="187"/>
      <c r="LS12" s="187"/>
      <c r="LT12" s="187"/>
      <c r="LU12" s="187"/>
      <c r="LV12" s="187"/>
      <c r="LW12" s="187"/>
      <c r="LX12" s="187"/>
      <c r="LY12" s="187"/>
      <c r="LZ12" s="187"/>
      <c r="MA12" s="187"/>
      <c r="MB12" s="187"/>
      <c r="MC12" s="187"/>
      <c r="MD12" s="187"/>
      <c r="ME12" s="187"/>
      <c r="MF12" s="187"/>
      <c r="MG12" s="187"/>
      <c r="MH12" s="187"/>
      <c r="MI12" s="187"/>
      <c r="MJ12" s="187"/>
      <c r="MK12" s="187"/>
      <c r="ML12" s="187"/>
      <c r="MM12" s="187"/>
      <c r="MN12" s="187"/>
      <c r="MO12" s="187"/>
      <c r="MP12" s="187"/>
      <c r="MQ12" s="187"/>
      <c r="MR12" s="187"/>
      <c r="MS12" s="187"/>
      <c r="MT12" s="187"/>
      <c r="MU12" s="187"/>
      <c r="MV12" s="187"/>
      <c r="MW12" s="187"/>
      <c r="MX12" s="187"/>
      <c r="MY12" s="187"/>
      <c r="MZ12" s="187"/>
      <c r="NA12" s="187"/>
      <c r="NB12" s="187"/>
      <c r="NC12" s="187"/>
      <c r="ND12" s="187"/>
      <c r="NE12" s="187"/>
      <c r="NF12" s="187"/>
      <c r="NG12" s="187"/>
      <c r="NH12" s="187"/>
      <c r="NI12" s="187"/>
      <c r="NJ12" s="187"/>
      <c r="NK12" s="187"/>
      <c r="NL12" s="187"/>
      <c r="NM12" s="187"/>
      <c r="NN12" s="187"/>
      <c r="NO12" s="187"/>
      <c r="NP12" s="187"/>
      <c r="NQ12" s="187"/>
      <c r="NR12" s="187"/>
      <c r="NS12" s="187"/>
      <c r="NT12" s="187"/>
      <c r="NU12" s="187"/>
      <c r="NV12" s="187"/>
      <c r="NW12" s="187"/>
      <c r="NX12" s="187"/>
      <c r="NY12" s="187"/>
      <c r="NZ12" s="187"/>
      <c r="OA12" s="187"/>
      <c r="OB12" s="187"/>
      <c r="OC12" s="187"/>
      <c r="OD12" s="187"/>
      <c r="OE12" s="187"/>
      <c r="OF12" s="187"/>
      <c r="OG12" s="187"/>
      <c r="OH12" s="187"/>
      <c r="OI12" s="187"/>
      <c r="OJ12" s="187"/>
      <c r="OK12" s="187"/>
      <c r="OL12" s="187"/>
      <c r="OM12" s="187"/>
      <c r="ON12" s="187"/>
      <c r="OO12" s="187"/>
      <c r="OP12" s="187"/>
      <c r="OQ12" s="187"/>
      <c r="OR12" s="187"/>
      <c r="OS12" s="187"/>
      <c r="OT12" s="187"/>
      <c r="OU12" s="187"/>
      <c r="OV12" s="187"/>
      <c r="OW12" s="187"/>
      <c r="OX12" s="187"/>
      <c r="OY12" s="187"/>
      <c r="OZ12" s="187"/>
      <c r="PA12" s="187"/>
      <c r="PB12" s="187"/>
      <c r="PC12" s="187"/>
      <c r="PD12" s="187"/>
      <c r="PE12" s="187"/>
      <c r="PF12" s="187"/>
      <c r="PG12" s="187"/>
      <c r="PH12" s="187"/>
      <c r="PI12" s="187"/>
      <c r="PJ12" s="187"/>
      <c r="PK12" s="187"/>
      <c r="PL12" s="187"/>
      <c r="PM12" s="187"/>
      <c r="PN12" s="187"/>
      <c r="PO12" s="187"/>
      <c r="PP12" s="187"/>
      <c r="PQ12" s="187"/>
      <c r="PR12" s="187"/>
      <c r="PS12" s="187"/>
      <c r="PT12" s="187"/>
      <c r="PU12" s="187"/>
      <c r="PV12" s="187"/>
      <c r="PW12" s="187"/>
      <c r="PX12" s="187"/>
      <c r="PY12" s="187"/>
      <c r="PZ12" s="187"/>
      <c r="QA12" s="187"/>
      <c r="QB12" s="187"/>
      <c r="QC12" s="187"/>
      <c r="QD12" s="187"/>
      <c r="QE12" s="187"/>
      <c r="QF12" s="187"/>
      <c r="QG12" s="187"/>
      <c r="QH12" s="187"/>
      <c r="QI12" s="187"/>
      <c r="QJ12" s="187"/>
      <c r="QK12" s="187"/>
      <c r="QL12" s="187"/>
      <c r="QM12" s="187"/>
      <c r="QN12" s="187"/>
      <c r="QO12" s="187"/>
      <c r="QP12" s="187"/>
      <c r="QQ12" s="187"/>
      <c r="QR12" s="187"/>
      <c r="QS12" s="187"/>
      <c r="QT12" s="187"/>
      <c r="QU12" s="187"/>
      <c r="QV12" s="187"/>
      <c r="QW12" s="187"/>
      <c r="QX12" s="187"/>
      <c r="QY12" s="187"/>
      <c r="QZ12" s="187"/>
      <c r="RA12" s="187"/>
      <c r="RB12" s="187"/>
      <c r="RC12" s="187"/>
      <c r="RD12" s="187"/>
      <c r="RE12" s="187"/>
      <c r="RF12" s="187"/>
      <c r="RG12" s="187"/>
      <c r="RH12" s="187"/>
      <c r="RI12" s="187"/>
      <c r="RJ12" s="187"/>
      <c r="RK12" s="187"/>
      <c r="RL12" s="187"/>
      <c r="RM12" s="187"/>
      <c r="RN12" s="187"/>
      <c r="RO12" s="187"/>
      <c r="RP12" s="187"/>
      <c r="RQ12" s="187"/>
      <c r="RR12" s="187"/>
      <c r="RS12" s="187"/>
      <c r="RT12" s="187"/>
      <c r="RU12" s="187"/>
      <c r="RV12" s="187"/>
      <c r="RW12" s="187"/>
      <c r="RX12" s="187"/>
      <c r="RY12" s="187"/>
      <c r="RZ12" s="187"/>
      <c r="SA12" s="187"/>
      <c r="SB12" s="187"/>
      <c r="SC12" s="187"/>
      <c r="SD12" s="187"/>
      <c r="SE12" s="187"/>
      <c r="SF12" s="187"/>
      <c r="SG12" s="187"/>
      <c r="SH12" s="187"/>
      <c r="SI12" s="187"/>
      <c r="SJ12" s="187"/>
      <c r="SK12" s="187"/>
      <c r="SL12" s="187"/>
      <c r="SM12" s="187"/>
      <c r="SN12" s="187"/>
      <c r="SO12" s="187"/>
      <c r="SP12" s="187"/>
      <c r="SQ12" s="187"/>
      <c r="SR12" s="187"/>
      <c r="SS12" s="187"/>
      <c r="ST12" s="187"/>
      <c r="SU12" s="187"/>
      <c r="SV12" s="187"/>
      <c r="SW12" s="187"/>
      <c r="SX12" s="187"/>
      <c r="SY12" s="187"/>
      <c r="SZ12" s="187"/>
      <c r="TA12" s="187"/>
      <c r="TB12" s="187"/>
      <c r="TC12" s="187"/>
      <c r="TD12" s="187"/>
      <c r="TE12" s="187"/>
      <c r="TF12" s="187"/>
      <c r="TG12" s="187"/>
      <c r="TH12" s="187"/>
      <c r="TI12" s="187"/>
      <c r="TJ12" s="187"/>
      <c r="TK12" s="187"/>
      <c r="TL12" s="187"/>
      <c r="TM12" s="187"/>
      <c r="TN12" s="187"/>
      <c r="TO12" s="187"/>
      <c r="TP12" s="187"/>
      <c r="TQ12" s="187"/>
      <c r="TR12" s="187"/>
      <c r="TS12" s="187"/>
      <c r="TT12" s="187"/>
      <c r="TU12" s="187"/>
      <c r="TV12" s="187"/>
      <c r="TW12" s="187"/>
      <c r="TX12" s="187"/>
      <c r="TY12" s="187"/>
      <c r="TZ12" s="187"/>
      <c r="UA12" s="187"/>
      <c r="UB12" s="187"/>
      <c r="UC12" s="187"/>
      <c r="UD12" s="187"/>
      <c r="UE12" s="187"/>
      <c r="UF12" s="187"/>
      <c r="UG12" s="187"/>
      <c r="UH12" s="187"/>
      <c r="UI12" s="187"/>
      <c r="UJ12" s="187"/>
      <c r="UK12" s="187"/>
      <c r="UL12" s="187"/>
      <c r="UM12" s="187"/>
      <c r="UN12" s="187"/>
      <c r="UO12" s="187"/>
      <c r="UP12" s="187"/>
      <c r="UQ12" s="187"/>
      <c r="UR12" s="187"/>
      <c r="US12" s="187"/>
      <c r="UT12" s="187"/>
      <c r="UU12" s="187"/>
      <c r="UV12" s="187"/>
      <c r="UW12" s="187"/>
      <c r="UX12" s="187"/>
      <c r="UY12" s="187"/>
      <c r="UZ12" s="187"/>
      <c r="VA12" s="187"/>
      <c r="VB12" s="187"/>
      <c r="VC12" s="187"/>
      <c r="VD12" s="187"/>
      <c r="VE12" s="187"/>
      <c r="VF12" s="187"/>
      <c r="VG12" s="187"/>
      <c r="VH12" s="187"/>
      <c r="VI12" s="187"/>
      <c r="VJ12" s="187"/>
      <c r="VK12" s="187"/>
      <c r="VL12" s="187"/>
      <c r="VM12" s="187"/>
      <c r="VN12" s="187"/>
      <c r="VO12" s="187"/>
      <c r="VP12" s="187"/>
      <c r="VQ12" s="187"/>
      <c r="VR12" s="187"/>
      <c r="VS12" s="187"/>
      <c r="VT12" s="187"/>
      <c r="VU12" s="187"/>
      <c r="VV12" s="187"/>
      <c r="VW12" s="187"/>
      <c r="VX12" s="187"/>
      <c r="VY12" s="187"/>
      <c r="VZ12" s="187"/>
      <c r="WA12" s="187"/>
      <c r="WB12" s="187"/>
      <c r="WC12" s="187"/>
      <c r="WD12" s="187"/>
      <c r="WE12" s="187"/>
      <c r="WF12" s="187"/>
      <c r="WG12" s="187"/>
      <c r="WH12" s="187"/>
      <c r="WI12" s="187"/>
      <c r="WJ12" s="187"/>
      <c r="WK12" s="187"/>
      <c r="WL12" s="187"/>
      <c r="WM12" s="187"/>
      <c r="WN12" s="187"/>
      <c r="WO12" s="187"/>
      <c r="WP12" s="187"/>
      <c r="WQ12" s="187"/>
      <c r="WR12" s="187"/>
      <c r="WS12" s="187"/>
      <c r="WT12" s="187"/>
      <c r="WU12" s="187"/>
      <c r="WV12" s="187"/>
      <c r="WW12" s="187"/>
      <c r="WX12" s="187"/>
      <c r="WY12" s="187"/>
      <c r="WZ12" s="187"/>
      <c r="XA12" s="187"/>
      <c r="XB12" s="187"/>
      <c r="XC12" s="187"/>
      <c r="XD12" s="187"/>
      <c r="XE12" s="187"/>
      <c r="XF12" s="187"/>
      <c r="XG12" s="187"/>
      <c r="XH12" s="187"/>
      <c r="XI12" s="187"/>
      <c r="XJ12" s="187"/>
      <c r="XK12" s="187"/>
      <c r="XL12" s="187"/>
      <c r="XM12" s="187"/>
      <c r="XN12" s="187"/>
      <c r="XO12" s="187"/>
      <c r="XP12" s="187"/>
      <c r="XQ12" s="187"/>
      <c r="XR12" s="187"/>
      <c r="XS12" s="187"/>
      <c r="XT12" s="187"/>
      <c r="XU12" s="187"/>
      <c r="XV12" s="187"/>
      <c r="XW12" s="187"/>
      <c r="XX12" s="187"/>
      <c r="XY12" s="187"/>
      <c r="XZ12" s="187"/>
      <c r="YA12" s="187"/>
      <c r="YB12" s="187"/>
      <c r="YC12" s="187"/>
      <c r="YD12" s="187"/>
      <c r="YE12" s="187"/>
      <c r="YF12" s="187"/>
      <c r="YG12" s="187"/>
      <c r="YH12" s="187"/>
      <c r="YI12" s="187"/>
      <c r="YJ12" s="187"/>
      <c r="YK12" s="187"/>
      <c r="YL12" s="187"/>
      <c r="YM12" s="187"/>
      <c r="YN12" s="187"/>
      <c r="YO12" s="187"/>
      <c r="YP12" s="187"/>
      <c r="YQ12" s="187"/>
      <c r="YR12" s="187"/>
      <c r="YS12" s="187"/>
      <c r="YT12" s="187"/>
      <c r="YU12" s="187"/>
      <c r="YV12" s="187"/>
      <c r="YW12" s="187"/>
      <c r="YX12" s="187"/>
      <c r="YY12" s="187"/>
      <c r="YZ12" s="187"/>
      <c r="ZA12" s="187"/>
      <c r="ZB12" s="187"/>
      <c r="ZC12" s="187"/>
      <c r="ZD12" s="187"/>
      <c r="ZE12" s="187"/>
      <c r="ZF12" s="187"/>
      <c r="ZG12" s="187"/>
      <c r="ZH12" s="187"/>
      <c r="ZI12" s="187"/>
      <c r="ZJ12" s="187"/>
      <c r="ZK12" s="187"/>
      <c r="ZL12" s="187"/>
      <c r="ZM12" s="187"/>
      <c r="ZN12" s="187"/>
      <c r="ZO12" s="187"/>
      <c r="ZP12" s="187"/>
      <c r="ZQ12" s="187"/>
      <c r="ZR12" s="187"/>
      <c r="ZS12" s="187"/>
      <c r="ZT12" s="187"/>
      <c r="ZU12" s="187"/>
      <c r="ZV12" s="187"/>
      <c r="ZW12" s="187"/>
      <c r="ZX12" s="187"/>
      <c r="ZY12" s="187"/>
      <c r="ZZ12" s="187"/>
      <c r="AAA12" s="187"/>
      <c r="AAB12" s="187"/>
      <c r="AAC12" s="187"/>
      <c r="AAD12" s="187"/>
      <c r="AAE12" s="187"/>
      <c r="AAF12" s="187"/>
      <c r="AAG12" s="187"/>
      <c r="AAH12" s="187"/>
      <c r="AAI12" s="187"/>
      <c r="AAJ12" s="187"/>
      <c r="AAK12" s="187"/>
      <c r="AAL12" s="187"/>
      <c r="AAM12" s="187"/>
      <c r="AAN12" s="187"/>
      <c r="AAO12" s="187"/>
      <c r="AAP12" s="187"/>
      <c r="AAQ12" s="187"/>
      <c r="AAR12" s="187"/>
      <c r="AAS12" s="187"/>
      <c r="AAT12" s="187"/>
      <c r="AAU12" s="187"/>
      <c r="AAV12" s="187"/>
      <c r="AAW12" s="187"/>
      <c r="AAX12" s="187"/>
      <c r="AAY12" s="187"/>
      <c r="AAZ12" s="187"/>
      <c r="ABA12" s="187"/>
      <c r="ABB12" s="187"/>
      <c r="ABC12" s="187"/>
      <c r="ABD12" s="187"/>
      <c r="ABE12" s="187"/>
      <c r="ABF12" s="187"/>
      <c r="ABG12" s="187"/>
      <c r="ABH12" s="187"/>
      <c r="ABI12" s="187"/>
      <c r="ABJ12" s="187"/>
      <c r="ABK12" s="187"/>
      <c r="ABL12" s="187"/>
      <c r="ABM12" s="187"/>
      <c r="ABN12" s="187"/>
      <c r="ABO12" s="187"/>
      <c r="ABP12" s="187"/>
      <c r="ABQ12" s="187"/>
      <c r="ABR12" s="187"/>
      <c r="ABS12" s="187"/>
      <c r="ABT12" s="187"/>
      <c r="ABU12" s="187"/>
      <c r="ABV12" s="187"/>
      <c r="ABW12" s="187"/>
      <c r="ABX12" s="187"/>
      <c r="ABY12" s="187"/>
      <c r="ABZ12" s="187"/>
      <c r="ACA12" s="187"/>
      <c r="ACB12" s="187"/>
      <c r="ACC12" s="187"/>
      <c r="ACD12" s="187"/>
      <c r="ACE12" s="187"/>
      <c r="ACF12" s="187"/>
      <c r="ACG12" s="187"/>
      <c r="ACH12" s="187"/>
      <c r="ACI12" s="187"/>
      <c r="ACJ12" s="187"/>
      <c r="ACK12" s="187"/>
      <c r="ACL12" s="187"/>
      <c r="ACM12" s="187"/>
      <c r="ACN12" s="187"/>
      <c r="ACO12" s="187"/>
      <c r="ACP12" s="187"/>
      <c r="ACQ12" s="187"/>
      <c r="ACR12" s="187"/>
      <c r="ACS12" s="187"/>
      <c r="ACT12" s="187"/>
      <c r="ACU12" s="187"/>
      <c r="ACV12" s="187"/>
      <c r="ACW12" s="187"/>
      <c r="ACX12" s="187"/>
      <c r="ACY12" s="187"/>
      <c r="ACZ12" s="187"/>
      <c r="ADA12" s="187"/>
      <c r="ADB12" s="187"/>
      <c r="ADC12" s="187"/>
      <c r="ADD12" s="187"/>
      <c r="ADE12" s="187"/>
      <c r="ADF12" s="187"/>
      <c r="ADG12" s="187"/>
      <c r="ADH12" s="187"/>
      <c r="ADI12" s="187"/>
      <c r="ADJ12" s="187"/>
      <c r="ADK12" s="187"/>
      <c r="ADL12" s="187"/>
      <c r="ADM12" s="187"/>
      <c r="ADN12" s="187"/>
      <c r="ADO12" s="187"/>
      <c r="ADP12" s="187"/>
      <c r="ADQ12" s="187"/>
      <c r="ADR12" s="187"/>
      <c r="ADS12" s="187"/>
      <c r="ADT12" s="187"/>
      <c r="ADU12" s="187"/>
      <c r="ADV12" s="187"/>
      <c r="ADW12" s="187"/>
      <c r="ADX12" s="187"/>
      <c r="ADY12" s="187"/>
      <c r="ADZ12" s="187"/>
      <c r="AEA12" s="187"/>
      <c r="AEB12" s="187"/>
      <c r="AEC12" s="187"/>
      <c r="AED12" s="187"/>
      <c r="AEE12" s="187"/>
      <c r="AEF12" s="187"/>
      <c r="AEG12" s="187"/>
      <c r="AEH12" s="187"/>
      <c r="AEI12" s="187"/>
      <c r="AEJ12" s="187"/>
      <c r="AEK12" s="187"/>
      <c r="AEL12" s="187"/>
      <c r="AEM12" s="187"/>
      <c r="AEN12" s="187"/>
      <c r="AEO12" s="187"/>
      <c r="AEP12" s="187"/>
      <c r="AEQ12" s="187"/>
      <c r="AER12" s="187"/>
      <c r="AES12" s="187"/>
      <c r="AET12" s="187"/>
      <c r="AEU12" s="187"/>
      <c r="AEV12" s="187"/>
      <c r="AEW12" s="187"/>
      <c r="AEX12" s="187"/>
      <c r="AEY12" s="187"/>
      <c r="AEZ12" s="187"/>
      <c r="AFA12" s="187"/>
      <c r="AFB12" s="187"/>
      <c r="AFC12" s="187"/>
      <c r="AFD12" s="187"/>
      <c r="AFE12" s="187"/>
      <c r="AFF12" s="187"/>
      <c r="AFG12" s="187"/>
      <c r="AFH12" s="187"/>
      <c r="AFI12" s="187"/>
      <c r="AFJ12" s="187"/>
      <c r="AFK12" s="187"/>
      <c r="AFL12" s="187"/>
      <c r="AFM12" s="187"/>
      <c r="AFN12" s="187"/>
      <c r="AFO12" s="187"/>
      <c r="AFP12" s="187"/>
      <c r="AFQ12" s="187"/>
      <c r="AFR12" s="187"/>
      <c r="AFS12" s="187"/>
      <c r="AFT12" s="187"/>
      <c r="AFU12" s="187"/>
      <c r="AFV12" s="187"/>
      <c r="AFW12" s="187"/>
      <c r="AFX12" s="187"/>
      <c r="AFY12" s="187"/>
      <c r="AFZ12" s="187"/>
      <c r="AGA12" s="187"/>
      <c r="AGB12" s="187"/>
      <c r="AGC12" s="187"/>
      <c r="AGD12" s="187"/>
      <c r="AGE12" s="187"/>
      <c r="AGF12" s="187"/>
      <c r="AGG12" s="187"/>
      <c r="AGH12" s="187"/>
      <c r="AGI12" s="187"/>
      <c r="AGJ12" s="187"/>
      <c r="AGK12" s="187"/>
      <c r="AGL12" s="187"/>
      <c r="AGM12" s="187"/>
      <c r="AGN12" s="187"/>
      <c r="AGO12" s="187"/>
      <c r="AGP12" s="187"/>
      <c r="AGQ12" s="187"/>
      <c r="AGR12" s="187"/>
      <c r="AGS12" s="187"/>
      <c r="AGT12" s="187"/>
      <c r="AGU12" s="187"/>
      <c r="AGV12" s="187"/>
      <c r="AGW12" s="187"/>
      <c r="AGX12" s="187"/>
      <c r="AGY12" s="187"/>
      <c r="AGZ12" s="187"/>
      <c r="AHA12" s="187"/>
      <c r="AHB12" s="187"/>
      <c r="AHC12" s="187"/>
      <c r="AHD12" s="187"/>
      <c r="AHE12" s="187"/>
      <c r="AHF12" s="187"/>
      <c r="AHG12" s="187"/>
      <c r="AHH12" s="187"/>
      <c r="AHI12" s="187"/>
      <c r="AHJ12" s="187"/>
      <c r="AHK12" s="187"/>
      <c r="AHL12" s="187"/>
      <c r="AHM12" s="187"/>
      <c r="AHN12" s="187"/>
      <c r="AHO12" s="187"/>
      <c r="AHP12" s="187"/>
      <c r="AHQ12" s="187"/>
      <c r="AHR12" s="187"/>
      <c r="AHS12" s="187"/>
      <c r="AHT12" s="187"/>
      <c r="AHU12" s="187"/>
      <c r="AHV12" s="187"/>
      <c r="AHW12" s="187"/>
      <c r="AHX12" s="187"/>
      <c r="AHY12" s="187"/>
      <c r="AHZ12" s="187"/>
      <c r="AIA12" s="187"/>
      <c r="AIB12" s="187"/>
      <c r="AIC12" s="187"/>
      <c r="AID12" s="187"/>
      <c r="AIE12" s="187"/>
      <c r="AIF12" s="187"/>
      <c r="AIG12" s="187"/>
      <c r="AIH12" s="187"/>
      <c r="AII12" s="187"/>
      <c r="AIJ12" s="187"/>
      <c r="AIK12" s="187"/>
      <c r="AIL12" s="187"/>
      <c r="AIM12" s="187"/>
      <c r="AIN12" s="187"/>
      <c r="AIO12" s="187"/>
      <c r="AIP12" s="187"/>
      <c r="AIQ12" s="187"/>
      <c r="AIR12" s="187"/>
      <c r="AIS12" s="187"/>
      <c r="AIT12" s="187"/>
      <c r="AIU12" s="187"/>
      <c r="AIV12" s="187"/>
      <c r="AIW12" s="187"/>
      <c r="AIX12" s="187"/>
      <c r="AIY12" s="187"/>
      <c r="AIZ12" s="187"/>
      <c r="AJA12" s="187"/>
      <c r="AJB12" s="187"/>
      <c r="AJC12" s="187"/>
      <c r="AJD12" s="187"/>
      <c r="AJE12" s="187"/>
      <c r="AJF12" s="187"/>
      <c r="AJG12" s="187"/>
      <c r="AJH12" s="187"/>
      <c r="AJI12" s="187"/>
      <c r="AJJ12" s="187"/>
      <c r="AJK12" s="187"/>
      <c r="AJL12" s="187"/>
      <c r="AJM12" s="187"/>
      <c r="AJN12" s="187"/>
      <c r="AJO12" s="187"/>
      <c r="AJP12" s="187"/>
      <c r="AJQ12" s="187"/>
      <c r="AJR12" s="187"/>
      <c r="AJS12" s="187"/>
      <c r="AJT12" s="187"/>
      <c r="AJU12" s="187"/>
      <c r="AJV12" s="187"/>
      <c r="AJW12" s="187"/>
      <c r="AJX12" s="187"/>
      <c r="AJY12" s="187"/>
      <c r="AJZ12" s="187"/>
      <c r="AKA12" s="187"/>
      <c r="AKB12" s="187"/>
      <c r="AKC12" s="187"/>
      <c r="AKD12" s="187"/>
      <c r="AKE12" s="187"/>
      <c r="AKF12" s="187"/>
      <c r="AKG12" s="187"/>
      <c r="AKH12" s="187"/>
      <c r="AKI12" s="187"/>
      <c r="AKJ12" s="187"/>
      <c r="AKK12" s="187"/>
      <c r="AKL12" s="187"/>
      <c r="AKM12" s="187"/>
      <c r="AKN12" s="187"/>
      <c r="AKO12" s="187"/>
      <c r="AKP12" s="187"/>
      <c r="AKQ12" s="187"/>
      <c r="AKR12" s="187"/>
      <c r="AKS12" s="187"/>
      <c r="AKT12" s="187"/>
      <c r="AKU12" s="187"/>
      <c r="AKV12" s="187"/>
      <c r="AKW12" s="187"/>
      <c r="AKX12" s="187"/>
      <c r="AKY12" s="187"/>
      <c r="AKZ12" s="187"/>
      <c r="ALA12" s="187"/>
      <c r="ALB12" s="187"/>
      <c r="ALC12" s="187"/>
      <c r="ALD12" s="187"/>
      <c r="ALE12" s="187"/>
      <c r="ALF12" s="187"/>
      <c r="ALG12" s="187"/>
      <c r="ALH12" s="187"/>
      <c r="ALI12" s="187"/>
      <c r="ALJ12" s="187"/>
      <c r="ALK12" s="187"/>
      <c r="ALL12" s="187"/>
      <c r="ALM12" s="187"/>
      <c r="ALN12" s="187"/>
      <c r="ALO12" s="187"/>
      <c r="ALP12" s="187"/>
      <c r="ALQ12" s="187"/>
      <c r="ALR12" s="187"/>
      <c r="ALS12" s="187"/>
      <c r="ALT12" s="187"/>
      <c r="ALU12" s="187"/>
      <c r="ALV12" s="187"/>
      <c r="ALW12" s="187"/>
      <c r="ALX12" s="187"/>
      <c r="ALY12" s="187"/>
      <c r="ALZ12" s="187"/>
      <c r="AMA12" s="187"/>
      <c r="AMB12" s="187"/>
      <c r="AMC12" s="187"/>
      <c r="AMD12" s="187"/>
      <c r="AME12" s="187"/>
      <c r="AMF12" s="187"/>
      <c r="AMG12" s="187"/>
      <c r="AMH12" s="187"/>
      <c r="AMI12" s="187"/>
      <c r="AMJ12" s="187"/>
      <c r="AMK12" s="187"/>
      <c r="AML12" s="187"/>
      <c r="AMM12" s="187"/>
      <c r="AMN12" s="187"/>
      <c r="AMO12" s="187"/>
      <c r="AMP12" s="187"/>
      <c r="AMQ12" s="187"/>
      <c r="AMR12" s="187"/>
      <c r="AMS12" s="187"/>
      <c r="AMT12" s="187"/>
      <c r="AMU12" s="187"/>
      <c r="AMV12" s="187"/>
      <c r="AMW12" s="187"/>
      <c r="AMX12" s="187"/>
      <c r="AMY12" s="187"/>
      <c r="AMZ12" s="187"/>
      <c r="ANA12" s="187"/>
      <c r="ANB12" s="187"/>
      <c r="ANC12" s="187"/>
      <c r="AND12" s="187"/>
      <c r="ANE12" s="187"/>
      <c r="ANF12" s="187"/>
      <c r="ANG12" s="187"/>
      <c r="ANH12" s="187"/>
      <c r="ANI12" s="187"/>
      <c r="ANJ12" s="187"/>
      <c r="ANK12" s="187"/>
      <c r="ANL12" s="187"/>
      <c r="ANM12" s="187"/>
      <c r="ANN12" s="187"/>
      <c r="ANO12" s="187"/>
      <c r="ANP12" s="187"/>
      <c r="ANQ12" s="187"/>
      <c r="ANR12" s="187"/>
      <c r="ANS12" s="187"/>
      <c r="ANT12" s="187"/>
      <c r="ANU12" s="187"/>
      <c r="ANV12" s="187"/>
      <c r="ANW12" s="187"/>
      <c r="ANX12" s="187"/>
      <c r="ANY12" s="187"/>
      <c r="ANZ12" s="187"/>
      <c r="AOA12" s="187"/>
      <c r="AOB12" s="187"/>
      <c r="AOC12" s="187"/>
      <c r="AOD12" s="187"/>
      <c r="AOE12" s="187"/>
      <c r="AOF12" s="187"/>
      <c r="AOG12" s="187"/>
      <c r="AOH12" s="187"/>
      <c r="AOI12" s="187"/>
      <c r="AOJ12" s="187"/>
      <c r="AOK12" s="187"/>
      <c r="AOL12" s="187"/>
      <c r="AOM12" s="187"/>
      <c r="AON12" s="187"/>
      <c r="AOO12" s="187"/>
      <c r="AOP12" s="187"/>
      <c r="AOQ12" s="187"/>
      <c r="AOR12" s="187"/>
      <c r="AOS12" s="187"/>
      <c r="AOT12" s="187"/>
      <c r="AOU12" s="187"/>
      <c r="AOV12" s="187"/>
      <c r="AOW12" s="187"/>
      <c r="AOX12" s="187"/>
      <c r="AOY12" s="187"/>
      <c r="AOZ12" s="187"/>
      <c r="APA12" s="187"/>
      <c r="APB12" s="187"/>
      <c r="APC12" s="187"/>
      <c r="APD12" s="187"/>
      <c r="APE12" s="187"/>
      <c r="APF12" s="187"/>
      <c r="APG12" s="187"/>
      <c r="APH12" s="187"/>
      <c r="API12" s="187"/>
      <c r="APJ12" s="187"/>
      <c r="APK12" s="187"/>
      <c r="APL12" s="187"/>
      <c r="APM12" s="187"/>
      <c r="APN12" s="187"/>
      <c r="APO12" s="187"/>
      <c r="APP12" s="187"/>
      <c r="APQ12" s="187"/>
      <c r="APR12" s="187"/>
      <c r="APS12" s="187"/>
      <c r="APT12" s="187"/>
      <c r="APU12" s="187"/>
      <c r="APV12" s="187"/>
      <c r="APW12" s="187"/>
      <c r="APX12" s="187"/>
      <c r="APY12" s="187"/>
      <c r="APZ12" s="187"/>
      <c r="AQA12" s="187"/>
      <c r="AQB12" s="187"/>
      <c r="AQC12" s="187"/>
      <c r="AQD12" s="187"/>
      <c r="AQE12" s="187"/>
      <c r="AQF12" s="187"/>
      <c r="AQG12" s="187"/>
      <c r="AQH12" s="187"/>
      <c r="AQI12" s="187"/>
      <c r="AQJ12" s="187"/>
      <c r="AQK12" s="187"/>
      <c r="AQL12" s="187"/>
      <c r="AQM12" s="187"/>
      <c r="AQN12" s="187"/>
      <c r="AQO12" s="187"/>
      <c r="AQP12" s="187"/>
      <c r="AQQ12" s="187"/>
      <c r="AQR12" s="187"/>
      <c r="AQS12" s="187"/>
      <c r="AQT12" s="187"/>
      <c r="AQU12" s="187"/>
      <c r="AQV12" s="187"/>
      <c r="AQW12" s="187"/>
      <c r="AQX12" s="187"/>
      <c r="AQY12" s="187"/>
      <c r="AQZ12" s="187"/>
      <c r="ARA12" s="187"/>
      <c r="ARB12" s="187"/>
      <c r="ARC12" s="187"/>
      <c r="ARD12" s="187"/>
      <c r="ARE12" s="187"/>
      <c r="ARF12" s="187"/>
      <c r="ARG12" s="187"/>
      <c r="ARH12" s="187"/>
      <c r="ARI12" s="187"/>
      <c r="ARJ12" s="187"/>
      <c r="ARK12" s="187"/>
      <c r="ARL12" s="187"/>
      <c r="ARM12" s="187"/>
      <c r="ARN12" s="187"/>
      <c r="ARO12" s="187"/>
      <c r="ARP12" s="187"/>
      <c r="ARQ12" s="187"/>
      <c r="ARR12" s="187"/>
      <c r="ARS12" s="187"/>
      <c r="ART12" s="187"/>
      <c r="ARU12" s="187"/>
      <c r="ARV12" s="187"/>
      <c r="ARW12" s="187"/>
      <c r="ARX12" s="187"/>
      <c r="ARY12" s="187"/>
      <c r="ARZ12" s="187"/>
      <c r="ASA12" s="187"/>
      <c r="ASB12" s="187"/>
      <c r="ASC12" s="187"/>
      <c r="ASD12" s="187"/>
      <c r="ASE12" s="187"/>
      <c r="ASF12" s="187"/>
      <c r="ASG12" s="187"/>
      <c r="ASH12" s="187"/>
      <c r="ASI12" s="187"/>
      <c r="ASJ12" s="187"/>
      <c r="ASK12" s="187"/>
      <c r="ASL12" s="187"/>
      <c r="ASM12" s="187"/>
      <c r="ASN12" s="187"/>
      <c r="ASO12" s="187"/>
      <c r="ASP12" s="187"/>
      <c r="ASQ12" s="187"/>
      <c r="ASR12" s="187"/>
      <c r="ASS12" s="187"/>
      <c r="AST12" s="187"/>
      <c r="ASU12" s="187"/>
      <c r="ASV12" s="187"/>
      <c r="ASW12" s="187"/>
      <c r="ASX12" s="187"/>
      <c r="ASY12" s="187"/>
      <c r="ASZ12" s="187"/>
      <c r="ATA12" s="187"/>
      <c r="ATB12" s="187"/>
      <c r="ATC12" s="187"/>
      <c r="ATD12" s="187"/>
      <c r="ATE12" s="187"/>
      <c r="ATF12" s="187"/>
      <c r="ATG12" s="187"/>
      <c r="ATH12" s="187"/>
      <c r="ATI12" s="187"/>
      <c r="ATJ12" s="187"/>
      <c r="ATK12" s="187"/>
      <c r="ATL12" s="187"/>
      <c r="ATM12" s="187"/>
      <c r="ATN12" s="187"/>
      <c r="ATO12" s="187"/>
      <c r="ATP12" s="187"/>
      <c r="ATQ12" s="187"/>
      <c r="ATR12" s="187"/>
      <c r="ATS12" s="187"/>
      <c r="ATT12" s="187"/>
      <c r="ATU12" s="187"/>
      <c r="ATV12" s="187"/>
      <c r="ATW12" s="187"/>
      <c r="ATX12" s="187"/>
      <c r="ATY12" s="187"/>
      <c r="ATZ12" s="187"/>
      <c r="AUA12" s="187"/>
      <c r="AUB12" s="187"/>
      <c r="AUC12" s="187"/>
      <c r="AUD12" s="187"/>
      <c r="AUE12" s="187"/>
      <c r="AUF12" s="187"/>
      <c r="AUG12" s="187"/>
      <c r="AUH12" s="187"/>
      <c r="AUI12" s="187"/>
      <c r="AUJ12" s="187"/>
      <c r="AUK12" s="187"/>
      <c r="AUL12" s="187"/>
      <c r="AUM12" s="187"/>
      <c r="AUN12" s="187"/>
      <c r="AUO12" s="187"/>
      <c r="AUP12" s="187"/>
      <c r="AUQ12" s="187"/>
      <c r="AUR12" s="187"/>
      <c r="AUS12" s="187"/>
      <c r="AUT12" s="187"/>
      <c r="AUU12" s="187"/>
      <c r="AUV12" s="187"/>
      <c r="AUW12" s="187"/>
      <c r="AUX12" s="187"/>
      <c r="AUY12" s="187"/>
      <c r="AUZ12" s="187"/>
      <c r="AVA12" s="187"/>
      <c r="AVB12" s="187"/>
      <c r="AVC12" s="187"/>
      <c r="AVD12" s="187"/>
      <c r="AVE12" s="187"/>
      <c r="AVF12" s="187"/>
      <c r="AVG12" s="187"/>
      <c r="AVH12" s="187"/>
      <c r="AVI12" s="187"/>
      <c r="AVJ12" s="187"/>
      <c r="AVK12" s="187"/>
      <c r="AVL12" s="187"/>
      <c r="AVM12" s="187"/>
      <c r="AVN12" s="187"/>
      <c r="AVO12" s="187"/>
      <c r="AVP12" s="187"/>
      <c r="AVQ12" s="187"/>
      <c r="AVR12" s="187"/>
      <c r="AVS12" s="187"/>
      <c r="AVT12" s="187"/>
      <c r="AVU12" s="187"/>
      <c r="AVV12" s="187"/>
      <c r="AVW12" s="187"/>
      <c r="AVX12" s="187"/>
      <c r="AVY12" s="187"/>
      <c r="AVZ12" s="187"/>
      <c r="AWA12" s="187"/>
      <c r="AWB12" s="187"/>
      <c r="AWC12" s="187"/>
      <c r="AWD12" s="187"/>
      <c r="AWE12" s="187"/>
      <c r="AWF12" s="187"/>
      <c r="AWG12" s="187"/>
      <c r="AWH12" s="187"/>
      <c r="AWI12" s="187"/>
      <c r="AWJ12" s="187"/>
      <c r="AWK12" s="187"/>
      <c r="AWL12" s="187"/>
      <c r="AWM12" s="187"/>
      <c r="AWN12" s="187"/>
      <c r="AWO12" s="187"/>
      <c r="AWP12" s="187"/>
      <c r="AWQ12" s="187"/>
      <c r="AWR12" s="187"/>
      <c r="AWS12" s="187"/>
      <c r="AWT12" s="187"/>
      <c r="AWU12" s="187"/>
      <c r="AWV12" s="187"/>
      <c r="AWW12" s="187"/>
      <c r="AWX12" s="187"/>
      <c r="AWY12" s="187"/>
      <c r="AWZ12" s="187"/>
      <c r="AXA12" s="187"/>
      <c r="AXB12" s="187"/>
      <c r="AXC12" s="187"/>
      <c r="AXD12" s="187"/>
      <c r="AXE12" s="187"/>
      <c r="AXF12" s="187"/>
      <c r="AXG12" s="187"/>
      <c r="AXH12" s="187"/>
      <c r="AXI12" s="187"/>
      <c r="AXJ12" s="187"/>
      <c r="AXK12" s="187"/>
      <c r="AXL12" s="187"/>
      <c r="AXM12" s="187"/>
      <c r="AXN12" s="187"/>
      <c r="AXO12" s="187"/>
      <c r="AXP12" s="187"/>
      <c r="AXQ12" s="187"/>
      <c r="AXR12" s="187"/>
      <c r="AXS12" s="187"/>
      <c r="AXT12" s="187"/>
      <c r="AXU12" s="187"/>
      <c r="AXV12" s="187"/>
      <c r="AXW12" s="187"/>
      <c r="AXX12" s="187"/>
      <c r="AXY12" s="187"/>
      <c r="AXZ12" s="187"/>
      <c r="AYA12" s="187"/>
      <c r="AYB12" s="187"/>
      <c r="AYC12" s="187"/>
      <c r="AYD12" s="187"/>
      <c r="AYE12" s="187"/>
      <c r="AYF12" s="187"/>
      <c r="AYG12" s="187"/>
      <c r="AYH12" s="187"/>
      <c r="AYI12" s="187"/>
      <c r="AYJ12" s="187"/>
      <c r="AYK12" s="187"/>
      <c r="AYL12" s="187"/>
      <c r="AYM12" s="187"/>
      <c r="AYN12" s="187"/>
      <c r="AYO12" s="187"/>
      <c r="AYP12" s="187"/>
      <c r="AYQ12" s="187"/>
      <c r="AYR12" s="187"/>
      <c r="AYS12" s="187"/>
      <c r="AYT12" s="187"/>
      <c r="AYU12" s="187"/>
      <c r="AYV12" s="187"/>
      <c r="AYW12" s="187"/>
      <c r="AYX12" s="187"/>
      <c r="AYY12" s="187"/>
      <c r="AYZ12" s="187"/>
      <c r="AZA12" s="187"/>
      <c r="AZB12" s="187"/>
      <c r="AZC12" s="187"/>
      <c r="AZD12" s="187"/>
      <c r="AZE12" s="187"/>
      <c r="AZF12" s="187"/>
      <c r="AZG12" s="187"/>
      <c r="AZH12" s="187"/>
      <c r="AZI12" s="187"/>
      <c r="AZJ12" s="187"/>
      <c r="AZK12" s="187"/>
      <c r="AZL12" s="187"/>
      <c r="AZM12" s="187"/>
      <c r="AZN12" s="187"/>
      <c r="AZO12" s="187"/>
      <c r="AZP12" s="187"/>
      <c r="AZQ12" s="187"/>
      <c r="AZR12" s="187"/>
      <c r="AZS12" s="187"/>
      <c r="AZT12" s="187"/>
      <c r="AZU12" s="187"/>
      <c r="AZV12" s="187"/>
      <c r="AZW12" s="187"/>
      <c r="AZX12" s="187"/>
      <c r="AZY12" s="187"/>
      <c r="AZZ12" s="187"/>
      <c r="BAA12" s="187"/>
      <c r="BAB12" s="187"/>
      <c r="BAC12" s="187"/>
      <c r="BAD12" s="187"/>
      <c r="BAE12" s="187"/>
      <c r="BAF12" s="187"/>
      <c r="BAG12" s="187"/>
      <c r="BAH12" s="187"/>
      <c r="BAI12" s="187"/>
      <c r="BAJ12" s="187"/>
      <c r="BAK12" s="187"/>
      <c r="BAL12" s="187"/>
      <c r="BAM12" s="187"/>
      <c r="BAN12" s="187"/>
      <c r="BAO12" s="187"/>
      <c r="BAP12" s="187"/>
      <c r="BAQ12" s="187"/>
      <c r="BAR12" s="187"/>
      <c r="BAS12" s="187"/>
      <c r="BAT12" s="187"/>
      <c r="BAU12" s="187"/>
      <c r="BAV12" s="187"/>
      <c r="BAW12" s="187"/>
      <c r="BAX12" s="187"/>
      <c r="BAY12" s="187"/>
      <c r="BAZ12" s="187"/>
      <c r="BBA12" s="187"/>
      <c r="BBB12" s="187"/>
      <c r="BBC12" s="187"/>
      <c r="BBD12" s="187"/>
      <c r="BBE12" s="187"/>
      <c r="BBF12" s="187"/>
      <c r="BBG12" s="187"/>
      <c r="BBH12" s="187"/>
      <c r="BBI12" s="187"/>
      <c r="BBJ12" s="187"/>
      <c r="BBK12" s="187"/>
      <c r="BBL12" s="187"/>
      <c r="BBM12" s="187"/>
      <c r="BBN12" s="187"/>
      <c r="BBO12" s="187"/>
      <c r="BBP12" s="187"/>
      <c r="BBQ12" s="187"/>
      <c r="BBR12" s="187"/>
      <c r="BBS12" s="187"/>
      <c r="BBT12" s="187"/>
      <c r="BBU12" s="187"/>
      <c r="BBV12" s="187"/>
      <c r="BBW12" s="187"/>
      <c r="BBX12" s="187"/>
      <c r="BBY12" s="187"/>
      <c r="BBZ12" s="187"/>
      <c r="BCA12" s="187"/>
      <c r="BCB12" s="187"/>
      <c r="BCC12" s="187"/>
      <c r="BCD12" s="187"/>
      <c r="BCE12" s="187"/>
      <c r="BCF12" s="187"/>
      <c r="BCG12" s="187"/>
      <c r="BCH12" s="187"/>
      <c r="BCI12" s="187"/>
      <c r="BCJ12" s="187"/>
      <c r="BCK12" s="187"/>
      <c r="BCL12" s="187"/>
      <c r="BCM12" s="187"/>
      <c r="BCN12" s="187"/>
      <c r="BCO12" s="187"/>
      <c r="BCP12" s="187"/>
      <c r="BCQ12" s="187"/>
      <c r="BCR12" s="187"/>
      <c r="BCS12" s="187"/>
      <c r="BCT12" s="187"/>
      <c r="BCU12" s="187"/>
      <c r="BCV12" s="187"/>
      <c r="BCW12" s="187"/>
      <c r="BCX12" s="187"/>
      <c r="BCY12" s="187"/>
      <c r="BCZ12" s="187"/>
      <c r="BDA12" s="187"/>
      <c r="BDB12" s="187"/>
      <c r="BDC12" s="187"/>
      <c r="BDD12" s="187"/>
      <c r="BDE12" s="187"/>
      <c r="BDF12" s="187"/>
      <c r="BDG12" s="187"/>
      <c r="BDH12" s="187"/>
      <c r="BDI12" s="187"/>
      <c r="BDJ12" s="187"/>
      <c r="BDK12" s="187"/>
      <c r="BDL12" s="187"/>
      <c r="BDM12" s="187"/>
      <c r="BDN12" s="187"/>
      <c r="BDO12" s="187"/>
      <c r="BDP12" s="187"/>
      <c r="BDQ12" s="187"/>
      <c r="BDR12" s="187"/>
      <c r="BDS12" s="187"/>
      <c r="BDT12" s="187"/>
      <c r="BDU12" s="187"/>
      <c r="BDV12" s="187"/>
      <c r="BDW12" s="187"/>
      <c r="BDX12" s="187"/>
      <c r="BDY12" s="187"/>
      <c r="BDZ12" s="187"/>
      <c r="BEA12" s="187"/>
      <c r="BEB12" s="187"/>
      <c r="BEC12" s="187"/>
      <c r="BED12" s="187"/>
      <c r="BEE12" s="187"/>
      <c r="BEF12" s="187"/>
      <c r="BEG12" s="187"/>
      <c r="BEH12" s="187"/>
      <c r="BEI12" s="187"/>
      <c r="BEJ12" s="187"/>
      <c r="BEK12" s="187"/>
      <c r="BEL12" s="187"/>
      <c r="BEM12" s="187"/>
      <c r="BEN12" s="187"/>
      <c r="BEO12" s="187"/>
      <c r="BEP12" s="187"/>
      <c r="BEQ12" s="187"/>
      <c r="BER12" s="187"/>
      <c r="BES12" s="187"/>
      <c r="BET12" s="187"/>
      <c r="BEU12" s="187"/>
      <c r="BEV12" s="187"/>
      <c r="BEW12" s="187"/>
      <c r="BEX12" s="187"/>
      <c r="BEY12" s="187"/>
      <c r="BEZ12" s="187"/>
      <c r="BFA12" s="187"/>
      <c r="BFB12" s="187"/>
      <c r="BFC12" s="187"/>
      <c r="BFD12" s="187"/>
      <c r="BFE12" s="187"/>
      <c r="BFF12" s="187"/>
      <c r="BFG12" s="187"/>
      <c r="BFH12" s="187"/>
      <c r="BFI12" s="187"/>
      <c r="BFJ12" s="187"/>
      <c r="BFK12" s="187"/>
      <c r="BFL12" s="187"/>
      <c r="BFM12" s="187"/>
      <c r="BFN12" s="187"/>
      <c r="BFO12" s="187"/>
      <c r="BFP12" s="187"/>
      <c r="BFQ12" s="187"/>
      <c r="BFR12" s="187"/>
      <c r="BFS12" s="187"/>
      <c r="BFT12" s="187"/>
      <c r="BFU12" s="187"/>
      <c r="BFV12" s="187"/>
      <c r="BFW12" s="187"/>
      <c r="BFX12" s="187"/>
      <c r="BFY12" s="187"/>
      <c r="BFZ12" s="187"/>
      <c r="BGA12" s="187"/>
      <c r="BGB12" s="187"/>
      <c r="BGC12" s="187"/>
      <c r="BGD12" s="187"/>
      <c r="BGE12" s="187"/>
      <c r="BGF12" s="187"/>
      <c r="BGG12" s="187"/>
      <c r="BGH12" s="187"/>
      <c r="BGI12" s="187"/>
      <c r="BGJ12" s="187"/>
      <c r="BGK12" s="187"/>
      <c r="BGL12" s="187"/>
      <c r="BGM12" s="187"/>
      <c r="BGN12" s="187"/>
      <c r="BGO12" s="187"/>
      <c r="BGP12" s="187"/>
      <c r="BGQ12" s="187"/>
      <c r="BGR12" s="187"/>
      <c r="BGS12" s="187"/>
      <c r="BGT12" s="187"/>
      <c r="BGU12" s="187"/>
      <c r="BGV12" s="187"/>
      <c r="BGW12" s="187"/>
      <c r="BGX12" s="187"/>
      <c r="BGY12" s="187"/>
      <c r="BGZ12" s="187"/>
      <c r="BHA12" s="187"/>
      <c r="BHB12" s="187"/>
      <c r="BHC12" s="187"/>
      <c r="BHD12" s="187"/>
      <c r="BHE12" s="187"/>
      <c r="BHF12" s="187"/>
      <c r="BHG12" s="187"/>
      <c r="BHH12" s="187"/>
      <c r="BHI12" s="187"/>
      <c r="BHJ12" s="187"/>
      <c r="BHK12" s="187"/>
      <c r="BHL12" s="187"/>
      <c r="BHM12" s="187"/>
      <c r="BHN12" s="187"/>
      <c r="BHO12" s="187"/>
      <c r="BHP12" s="187"/>
      <c r="BHQ12" s="187"/>
      <c r="BHR12" s="187"/>
      <c r="BHS12" s="187"/>
      <c r="BHT12" s="187"/>
      <c r="BHU12" s="187"/>
      <c r="BHV12" s="187"/>
      <c r="BHW12" s="187"/>
      <c r="BHX12" s="187"/>
      <c r="BHY12" s="187"/>
      <c r="BHZ12" s="187"/>
      <c r="BIA12" s="187"/>
      <c r="BIB12" s="187"/>
      <c r="BIC12" s="187"/>
      <c r="BID12" s="187"/>
      <c r="BIE12" s="187"/>
      <c r="BIF12" s="187"/>
      <c r="BIG12" s="187"/>
      <c r="BIH12" s="187"/>
      <c r="BII12" s="187"/>
      <c r="BIJ12" s="187"/>
      <c r="BIK12" s="187"/>
      <c r="BIL12" s="187"/>
      <c r="BIM12" s="187"/>
      <c r="BIN12" s="187"/>
      <c r="BIO12" s="187"/>
      <c r="BIP12" s="187"/>
      <c r="BIQ12" s="187"/>
      <c r="BIR12" s="187"/>
      <c r="BIS12" s="187"/>
      <c r="BIT12" s="187"/>
      <c r="BIU12" s="187"/>
      <c r="BIV12" s="187"/>
      <c r="BIW12" s="187"/>
      <c r="BIX12" s="187"/>
      <c r="BIY12" s="187"/>
      <c r="BIZ12" s="187"/>
      <c r="BJA12" s="187"/>
      <c r="BJB12" s="187"/>
      <c r="BJC12" s="187"/>
      <c r="BJD12" s="187"/>
      <c r="BJE12" s="187"/>
      <c r="BJF12" s="187"/>
      <c r="BJG12" s="187"/>
      <c r="BJH12" s="187"/>
      <c r="BJI12" s="187"/>
      <c r="BJJ12" s="187"/>
      <c r="BJK12" s="187"/>
      <c r="BJL12" s="187"/>
      <c r="BJM12" s="187"/>
      <c r="BJN12" s="187"/>
      <c r="BJO12" s="187"/>
      <c r="BJP12" s="187"/>
      <c r="BJQ12" s="187"/>
      <c r="BJR12" s="187"/>
      <c r="BJS12" s="187"/>
      <c r="BJT12" s="187"/>
      <c r="BJU12" s="187"/>
      <c r="BJV12" s="187"/>
      <c r="BJW12" s="187"/>
      <c r="BJX12" s="187"/>
      <c r="BJY12" s="187"/>
      <c r="BJZ12" s="187"/>
      <c r="BKA12" s="187"/>
      <c r="BKB12" s="187"/>
      <c r="BKC12" s="187"/>
      <c r="BKD12" s="187"/>
      <c r="BKE12" s="187"/>
      <c r="BKF12" s="187"/>
      <c r="BKG12" s="187"/>
      <c r="BKH12" s="187"/>
      <c r="BKI12" s="187"/>
      <c r="BKJ12" s="187"/>
      <c r="BKK12" s="187"/>
      <c r="BKL12" s="187"/>
      <c r="BKM12" s="187"/>
      <c r="BKN12" s="187"/>
      <c r="BKO12" s="187"/>
      <c r="BKP12" s="187"/>
      <c r="BKQ12" s="187"/>
      <c r="BKR12" s="187"/>
      <c r="BKS12" s="187"/>
      <c r="BKT12" s="187"/>
      <c r="BKU12" s="187"/>
      <c r="BKV12" s="187"/>
      <c r="BKW12" s="187"/>
      <c r="BKX12" s="187"/>
      <c r="BKY12" s="187"/>
      <c r="BKZ12" s="187"/>
      <c r="BLA12" s="187"/>
      <c r="BLB12" s="187"/>
      <c r="BLC12" s="187"/>
      <c r="BLD12" s="187"/>
      <c r="BLE12" s="187"/>
      <c r="BLF12" s="187"/>
      <c r="BLG12" s="187"/>
      <c r="BLH12" s="187"/>
      <c r="BLI12" s="187"/>
      <c r="BLJ12" s="187"/>
      <c r="BLK12" s="187"/>
      <c r="BLL12" s="187"/>
      <c r="BLM12" s="187"/>
      <c r="BLN12" s="187"/>
      <c r="BLO12" s="187"/>
      <c r="BLP12" s="187"/>
      <c r="BLQ12" s="187"/>
      <c r="BLR12" s="187"/>
      <c r="BLS12" s="187"/>
      <c r="BLT12" s="187"/>
      <c r="BLU12" s="187"/>
      <c r="BLV12" s="187"/>
      <c r="BLW12" s="187"/>
      <c r="BLX12" s="187"/>
      <c r="BLY12" s="187"/>
      <c r="BLZ12" s="187"/>
      <c r="BMA12" s="187"/>
      <c r="BMB12" s="187"/>
      <c r="BMC12" s="187"/>
      <c r="BMD12" s="187"/>
      <c r="BME12" s="187"/>
      <c r="BMF12" s="187"/>
      <c r="BMG12" s="187"/>
      <c r="BMH12" s="187"/>
      <c r="BMI12" s="187"/>
      <c r="BMJ12" s="187"/>
      <c r="BMK12" s="187"/>
      <c r="BML12" s="187"/>
      <c r="BMM12" s="187"/>
      <c r="BMN12" s="187"/>
      <c r="BMO12" s="187"/>
      <c r="BMP12" s="187"/>
      <c r="BMQ12" s="187"/>
      <c r="BMR12" s="187"/>
      <c r="BMS12" s="187"/>
      <c r="BMT12" s="187"/>
      <c r="BMU12" s="187"/>
      <c r="BMV12" s="187"/>
      <c r="BMW12" s="187"/>
      <c r="BMX12" s="187"/>
      <c r="BMY12" s="187"/>
      <c r="BMZ12" s="187"/>
      <c r="BNA12" s="187"/>
      <c r="BNB12" s="187"/>
      <c r="BNC12" s="187"/>
      <c r="BND12" s="187"/>
      <c r="BNE12" s="187"/>
      <c r="BNF12" s="187"/>
      <c r="BNG12" s="187"/>
      <c r="BNH12" s="187"/>
      <c r="BNI12" s="187"/>
      <c r="BNJ12" s="187"/>
      <c r="BNK12" s="187"/>
      <c r="BNL12" s="187"/>
      <c r="BNM12" s="187"/>
      <c r="BNN12" s="187"/>
      <c r="BNO12" s="187"/>
      <c r="BNP12" s="187"/>
      <c r="BNQ12" s="187"/>
      <c r="BNR12" s="187"/>
      <c r="BNS12" s="187"/>
      <c r="BNT12" s="187"/>
      <c r="BNU12" s="187"/>
      <c r="BNV12" s="187"/>
      <c r="BNW12" s="187"/>
      <c r="BNX12" s="187"/>
      <c r="BNY12" s="187"/>
      <c r="BNZ12" s="187"/>
      <c r="BOA12" s="187"/>
      <c r="BOB12" s="187"/>
      <c r="BOC12" s="187"/>
      <c r="BOD12" s="187"/>
      <c r="BOE12" s="187"/>
      <c r="BOF12" s="187"/>
      <c r="BOG12" s="187"/>
      <c r="BOH12" s="187"/>
      <c r="BOI12" s="187"/>
      <c r="BOJ12" s="187"/>
      <c r="BOK12" s="187"/>
      <c r="BOL12" s="187"/>
      <c r="BOM12" s="187"/>
      <c r="BON12" s="187"/>
      <c r="BOO12" s="187"/>
      <c r="BOP12" s="187"/>
      <c r="BOQ12" s="187"/>
      <c r="BOR12" s="187"/>
      <c r="BOS12" s="187"/>
      <c r="BOT12" s="187"/>
      <c r="BOU12" s="187"/>
      <c r="BOV12" s="187"/>
      <c r="BOW12" s="187"/>
      <c r="BOX12" s="187"/>
      <c r="BOY12" s="187"/>
      <c r="BOZ12" s="187"/>
      <c r="BPA12" s="187"/>
      <c r="BPB12" s="187"/>
      <c r="BPC12" s="187"/>
      <c r="BPD12" s="187"/>
      <c r="BPE12" s="187"/>
      <c r="BPF12" s="187"/>
      <c r="BPG12" s="187"/>
      <c r="BPH12" s="187"/>
      <c r="BPI12" s="187"/>
      <c r="BPJ12" s="187"/>
      <c r="BPK12" s="187"/>
      <c r="BPL12" s="187"/>
      <c r="BPM12" s="187"/>
      <c r="BPN12" s="187"/>
      <c r="BPO12" s="187"/>
      <c r="BPP12" s="187"/>
      <c r="BPQ12" s="187"/>
      <c r="BPR12" s="187"/>
      <c r="BPS12" s="187"/>
      <c r="BPT12" s="187"/>
      <c r="BPU12" s="187"/>
      <c r="BPV12" s="187"/>
      <c r="BPW12" s="187"/>
      <c r="BPX12" s="187"/>
      <c r="BPY12" s="187"/>
      <c r="BPZ12" s="187"/>
      <c r="BQA12" s="187"/>
      <c r="BQB12" s="187"/>
      <c r="BQC12" s="187"/>
      <c r="BQD12" s="187"/>
      <c r="BQE12" s="187"/>
      <c r="BQF12" s="187"/>
      <c r="BQG12" s="187"/>
      <c r="BQH12" s="187"/>
      <c r="BQI12" s="187"/>
      <c r="BQJ12" s="187"/>
      <c r="BQK12" s="187"/>
      <c r="BQL12" s="187"/>
      <c r="BQM12" s="187"/>
      <c r="BQN12" s="187"/>
      <c r="BQO12" s="187"/>
      <c r="BQP12" s="187"/>
      <c r="BQQ12" s="187"/>
      <c r="BQR12" s="187"/>
      <c r="BQS12" s="187"/>
      <c r="BQT12" s="187"/>
      <c r="BQU12" s="187"/>
      <c r="BQV12" s="187"/>
      <c r="BQW12" s="187"/>
      <c r="BQX12" s="187"/>
      <c r="BQY12" s="187"/>
      <c r="BQZ12" s="187"/>
      <c r="BRA12" s="187"/>
      <c r="BRB12" s="187"/>
      <c r="BRC12" s="187"/>
      <c r="BRD12" s="187"/>
      <c r="BRE12" s="187"/>
      <c r="BRF12" s="187"/>
      <c r="BRG12" s="187"/>
      <c r="BRH12" s="187"/>
      <c r="BRI12" s="187"/>
      <c r="BRJ12" s="187"/>
      <c r="BRK12" s="187"/>
      <c r="BRL12" s="187"/>
      <c r="BRM12" s="187"/>
      <c r="BRN12" s="187"/>
      <c r="BRO12" s="187"/>
      <c r="BRP12" s="187"/>
      <c r="BRQ12" s="187"/>
      <c r="BRR12" s="187"/>
      <c r="BRS12" s="187"/>
      <c r="BRT12" s="187"/>
      <c r="BRU12" s="187"/>
      <c r="BRV12" s="187"/>
      <c r="BRW12" s="187"/>
      <c r="BRX12" s="187"/>
      <c r="BRY12" s="187"/>
      <c r="BRZ12" s="187"/>
      <c r="BSA12" s="187"/>
      <c r="BSB12" s="187"/>
      <c r="BSC12" s="187"/>
      <c r="BSD12" s="187"/>
      <c r="BSE12" s="187"/>
      <c r="BSF12" s="187"/>
      <c r="BSG12" s="187"/>
      <c r="BSH12" s="187"/>
      <c r="BSI12" s="187"/>
      <c r="BSJ12" s="187"/>
      <c r="BSK12" s="187"/>
      <c r="BSL12" s="187"/>
      <c r="BSM12" s="187"/>
      <c r="BSN12" s="187"/>
      <c r="BSO12" s="187"/>
      <c r="BSP12" s="187"/>
      <c r="BSQ12" s="187"/>
      <c r="BSR12" s="187"/>
      <c r="BSS12" s="187"/>
      <c r="BST12" s="187"/>
      <c r="BSU12" s="187"/>
      <c r="BSV12" s="187"/>
      <c r="BSW12" s="187"/>
      <c r="BSX12" s="187"/>
      <c r="BSY12" s="187"/>
      <c r="BSZ12" s="187"/>
      <c r="BTA12" s="187"/>
      <c r="BTB12" s="187"/>
      <c r="BTC12" s="187"/>
      <c r="BTD12" s="187"/>
      <c r="BTE12" s="187"/>
      <c r="BTF12" s="187"/>
      <c r="BTG12" s="187"/>
      <c r="BTH12" s="187"/>
      <c r="BTI12" s="187"/>
      <c r="BTJ12" s="187"/>
      <c r="BTK12" s="187"/>
      <c r="BTL12" s="187"/>
      <c r="BTM12" s="187"/>
      <c r="BTN12" s="187"/>
      <c r="BTO12" s="187"/>
      <c r="BTP12" s="187"/>
      <c r="BTQ12" s="187"/>
      <c r="BTR12" s="187"/>
      <c r="BTS12" s="187"/>
      <c r="BTT12" s="187"/>
      <c r="BTU12" s="187"/>
      <c r="BTV12" s="187"/>
      <c r="BTW12" s="187"/>
      <c r="BTX12" s="187"/>
      <c r="BTY12" s="187"/>
      <c r="BTZ12" s="187"/>
      <c r="BUA12" s="187"/>
      <c r="BUB12" s="187"/>
      <c r="BUC12" s="187"/>
      <c r="BUD12" s="187"/>
      <c r="BUE12" s="187"/>
      <c r="BUF12" s="187"/>
      <c r="BUG12" s="187"/>
      <c r="BUH12" s="187"/>
      <c r="BUI12" s="187"/>
      <c r="BUJ12" s="187"/>
      <c r="BUK12" s="187"/>
      <c r="BUL12" s="187"/>
      <c r="BUM12" s="187"/>
      <c r="BUN12" s="187"/>
      <c r="BUO12" s="187"/>
      <c r="BUP12" s="187"/>
      <c r="BUQ12" s="187"/>
      <c r="BUR12" s="187"/>
      <c r="BUS12" s="187"/>
      <c r="BUT12" s="187"/>
      <c r="BUU12" s="187"/>
      <c r="BUV12" s="187"/>
      <c r="BUW12" s="187"/>
      <c r="BUX12" s="187"/>
      <c r="BUY12" s="187"/>
      <c r="BUZ12" s="187"/>
      <c r="BVA12" s="187"/>
      <c r="BVB12" s="187"/>
      <c r="BVC12" s="187"/>
      <c r="BVD12" s="187"/>
      <c r="BVE12" s="187"/>
      <c r="BVF12" s="187"/>
      <c r="BVG12" s="187"/>
      <c r="BVH12" s="187"/>
      <c r="BVI12" s="187"/>
      <c r="BVJ12" s="187"/>
      <c r="BVK12" s="187"/>
      <c r="BVL12" s="187"/>
      <c r="BVM12" s="187"/>
      <c r="BVN12" s="187"/>
      <c r="BVO12" s="187"/>
      <c r="BVP12" s="187"/>
      <c r="BVQ12" s="187"/>
      <c r="BVR12" s="187"/>
      <c r="BVS12" s="187"/>
      <c r="BVT12" s="187"/>
      <c r="BVU12" s="187"/>
      <c r="BVV12" s="187"/>
      <c r="BVW12" s="187"/>
      <c r="BVX12" s="187"/>
      <c r="BVY12" s="187"/>
      <c r="BVZ12" s="187"/>
      <c r="BWA12" s="187"/>
      <c r="BWB12" s="187"/>
      <c r="BWC12" s="187"/>
      <c r="BWD12" s="187"/>
      <c r="BWE12" s="187"/>
      <c r="BWF12" s="187"/>
      <c r="BWG12" s="187"/>
      <c r="BWH12" s="187"/>
      <c r="BWI12" s="187"/>
      <c r="BWJ12" s="187"/>
      <c r="BWK12" s="187"/>
      <c r="BWL12" s="187"/>
      <c r="BWM12" s="187"/>
      <c r="BWN12" s="187"/>
      <c r="BWO12" s="187"/>
      <c r="BWP12" s="187"/>
      <c r="BWQ12" s="187"/>
      <c r="BWR12" s="187"/>
      <c r="BWS12" s="187"/>
      <c r="BWT12" s="187"/>
      <c r="BWU12" s="187"/>
      <c r="BWV12" s="187"/>
      <c r="BWW12" s="187"/>
      <c r="BWX12" s="187"/>
      <c r="BWY12" s="187"/>
      <c r="BWZ12" s="187"/>
      <c r="BXA12" s="187"/>
      <c r="BXB12" s="187"/>
      <c r="BXC12" s="187"/>
      <c r="BXD12" s="187"/>
      <c r="BXE12" s="187"/>
      <c r="BXF12" s="187"/>
      <c r="BXG12" s="187"/>
      <c r="BXH12" s="187"/>
      <c r="BXI12" s="187"/>
      <c r="BXJ12" s="187"/>
      <c r="BXK12" s="187"/>
      <c r="BXL12" s="187"/>
      <c r="BXM12" s="187"/>
      <c r="BXN12" s="187"/>
      <c r="BXO12" s="187"/>
      <c r="BXP12" s="187"/>
      <c r="BXQ12" s="187"/>
      <c r="BXR12" s="187"/>
      <c r="BXS12" s="187"/>
      <c r="BXT12" s="187"/>
      <c r="BXU12" s="187"/>
      <c r="BXV12" s="187"/>
      <c r="BXW12" s="187"/>
      <c r="BXX12" s="187"/>
      <c r="BXY12" s="187"/>
      <c r="BXZ12" s="187"/>
      <c r="BYA12" s="187"/>
      <c r="BYB12" s="187"/>
      <c r="BYC12" s="187"/>
      <c r="BYD12" s="187"/>
      <c r="BYE12" s="187"/>
      <c r="BYF12" s="187"/>
      <c r="BYG12" s="187"/>
      <c r="BYH12" s="187"/>
      <c r="BYI12" s="187"/>
      <c r="BYJ12" s="187"/>
      <c r="BYK12" s="187"/>
      <c r="BYL12" s="187"/>
      <c r="BYM12" s="187"/>
      <c r="BYN12" s="187"/>
      <c r="BYO12" s="187"/>
      <c r="BYP12" s="187"/>
      <c r="BYQ12" s="187"/>
      <c r="BYR12" s="187"/>
      <c r="BYS12" s="187"/>
      <c r="BYT12" s="187"/>
      <c r="BYU12" s="187"/>
      <c r="BYV12" s="187"/>
      <c r="BYW12" s="187"/>
      <c r="BYX12" s="187"/>
      <c r="BYY12" s="187"/>
      <c r="BYZ12" s="187"/>
      <c r="BZA12" s="187"/>
      <c r="BZB12" s="187"/>
      <c r="BZC12" s="187"/>
      <c r="BZD12" s="187"/>
      <c r="BZE12" s="187"/>
      <c r="BZF12" s="187"/>
      <c r="BZG12" s="187"/>
      <c r="BZH12" s="187"/>
      <c r="BZI12" s="187"/>
      <c r="BZJ12" s="187"/>
      <c r="BZK12" s="187"/>
      <c r="BZL12" s="187"/>
      <c r="BZM12" s="187"/>
      <c r="BZN12" s="187"/>
      <c r="BZO12" s="187"/>
      <c r="BZP12" s="187"/>
      <c r="BZQ12" s="187"/>
      <c r="BZR12" s="187"/>
      <c r="BZS12" s="187"/>
      <c r="BZT12" s="187"/>
      <c r="BZU12" s="187"/>
      <c r="BZV12" s="187"/>
      <c r="BZW12" s="187"/>
      <c r="BZX12" s="187"/>
      <c r="BZY12" s="187"/>
      <c r="BZZ12" s="187"/>
      <c r="CAA12" s="187"/>
      <c r="CAB12" s="187"/>
      <c r="CAC12" s="187"/>
      <c r="CAD12" s="187"/>
      <c r="CAE12" s="187"/>
      <c r="CAF12" s="187"/>
      <c r="CAG12" s="187"/>
      <c r="CAH12" s="187"/>
      <c r="CAI12" s="187"/>
      <c r="CAJ12" s="187"/>
      <c r="CAK12" s="187"/>
      <c r="CAL12" s="187"/>
      <c r="CAM12" s="187"/>
      <c r="CAN12" s="187"/>
      <c r="CAO12" s="187"/>
      <c r="CAP12" s="187"/>
      <c r="CAQ12" s="187"/>
      <c r="CAR12" s="187"/>
      <c r="CAS12" s="187"/>
      <c r="CAT12" s="187"/>
      <c r="CAU12" s="187"/>
      <c r="CAV12" s="187"/>
      <c r="CAW12" s="187"/>
      <c r="CAX12" s="187"/>
      <c r="CAY12" s="187"/>
      <c r="CAZ12" s="187"/>
      <c r="CBA12" s="187"/>
      <c r="CBB12" s="187"/>
      <c r="CBC12" s="187"/>
      <c r="CBD12" s="187"/>
      <c r="CBE12" s="187"/>
      <c r="CBF12" s="187"/>
      <c r="CBG12" s="187"/>
      <c r="CBH12" s="187"/>
      <c r="CBI12" s="187"/>
      <c r="CBJ12" s="187"/>
      <c r="CBK12" s="187"/>
      <c r="CBL12" s="187"/>
      <c r="CBM12" s="187"/>
      <c r="CBN12" s="187"/>
      <c r="CBO12" s="187"/>
      <c r="CBP12" s="187"/>
      <c r="CBQ12" s="187"/>
      <c r="CBR12" s="187"/>
      <c r="CBS12" s="187"/>
      <c r="CBT12" s="187"/>
      <c r="CBU12" s="187"/>
      <c r="CBV12" s="187"/>
      <c r="CBW12" s="187"/>
      <c r="CBX12" s="187"/>
      <c r="CBY12" s="187"/>
      <c r="CBZ12" s="187"/>
      <c r="CCA12" s="187"/>
      <c r="CCB12" s="187"/>
      <c r="CCC12" s="187"/>
      <c r="CCD12" s="187"/>
      <c r="CCE12" s="187"/>
      <c r="CCF12" s="187"/>
      <c r="CCG12" s="187"/>
      <c r="CCH12" s="187"/>
      <c r="CCI12" s="187"/>
      <c r="CCJ12" s="187"/>
      <c r="CCK12" s="187"/>
      <c r="CCL12" s="187"/>
      <c r="CCM12" s="187"/>
      <c r="CCN12" s="187"/>
      <c r="CCO12" s="187"/>
      <c r="CCP12" s="187"/>
      <c r="CCQ12" s="187"/>
      <c r="CCR12" s="187"/>
      <c r="CCS12" s="187"/>
      <c r="CCT12" s="187"/>
      <c r="CCU12" s="187"/>
      <c r="CCV12" s="187"/>
      <c r="CCW12" s="187"/>
      <c r="CCX12" s="187"/>
      <c r="CCY12" s="187"/>
      <c r="CCZ12" s="187"/>
      <c r="CDA12" s="187"/>
      <c r="CDB12" s="187"/>
      <c r="CDC12" s="187"/>
      <c r="CDD12" s="187"/>
      <c r="CDE12" s="187"/>
      <c r="CDF12" s="187"/>
      <c r="CDG12" s="187"/>
      <c r="CDH12" s="187"/>
      <c r="CDI12" s="187"/>
      <c r="CDJ12" s="187"/>
      <c r="CDK12" s="187"/>
      <c r="CDL12" s="187"/>
      <c r="CDM12" s="187"/>
      <c r="CDN12" s="187"/>
      <c r="CDO12" s="187"/>
      <c r="CDP12" s="187"/>
      <c r="CDQ12" s="187"/>
      <c r="CDR12" s="187"/>
      <c r="CDS12" s="187"/>
      <c r="CDT12" s="187"/>
      <c r="CDU12" s="187"/>
      <c r="CDV12" s="187"/>
      <c r="CDW12" s="187"/>
      <c r="CDX12" s="187"/>
      <c r="CDY12" s="187"/>
      <c r="CDZ12" s="187"/>
      <c r="CEA12" s="187"/>
      <c r="CEB12" s="187"/>
      <c r="CEC12" s="187"/>
      <c r="CED12" s="187"/>
      <c r="CEE12" s="187"/>
      <c r="CEF12" s="187"/>
      <c r="CEG12" s="187"/>
      <c r="CEH12" s="187"/>
      <c r="CEI12" s="187"/>
      <c r="CEJ12" s="187"/>
      <c r="CEK12" s="187"/>
      <c r="CEL12" s="187"/>
      <c r="CEM12" s="187"/>
      <c r="CEN12" s="187"/>
      <c r="CEO12" s="187"/>
      <c r="CEP12" s="187"/>
      <c r="CEQ12" s="187"/>
      <c r="CER12" s="187"/>
      <c r="CES12" s="187"/>
      <c r="CET12" s="187"/>
      <c r="CEU12" s="187"/>
      <c r="CEV12" s="187"/>
      <c r="CEW12" s="187"/>
      <c r="CEX12" s="187"/>
      <c r="CEY12" s="187"/>
      <c r="CEZ12" s="187"/>
      <c r="CFA12" s="187"/>
      <c r="CFB12" s="187"/>
      <c r="CFC12" s="187"/>
      <c r="CFD12" s="187"/>
      <c r="CFE12" s="187"/>
      <c r="CFF12" s="187"/>
      <c r="CFG12" s="187"/>
      <c r="CFH12" s="187"/>
      <c r="CFI12" s="187"/>
      <c r="CFJ12" s="187"/>
      <c r="CFK12" s="187"/>
      <c r="CFL12" s="187"/>
      <c r="CFM12" s="187"/>
      <c r="CFN12" s="187"/>
      <c r="CFO12" s="187"/>
      <c r="CFP12" s="187"/>
      <c r="CFQ12" s="187"/>
      <c r="CFR12" s="187"/>
      <c r="CFS12" s="187"/>
      <c r="CFT12" s="187"/>
      <c r="CFU12" s="187"/>
      <c r="CFV12" s="187"/>
      <c r="CFW12" s="187"/>
      <c r="CFX12" s="187"/>
      <c r="CFY12" s="187"/>
      <c r="CFZ12" s="187"/>
      <c r="CGA12" s="187"/>
      <c r="CGB12" s="187"/>
      <c r="CGC12" s="187"/>
      <c r="CGD12" s="187"/>
      <c r="CGE12" s="187"/>
      <c r="CGF12" s="187"/>
      <c r="CGG12" s="187"/>
      <c r="CGH12" s="187"/>
      <c r="CGI12" s="187"/>
      <c r="CGJ12" s="187"/>
      <c r="CGK12" s="187"/>
      <c r="CGL12" s="187"/>
      <c r="CGM12" s="187"/>
      <c r="CGN12" s="187"/>
      <c r="CGO12" s="187"/>
      <c r="CGP12" s="187"/>
      <c r="CGQ12" s="187"/>
      <c r="CGR12" s="187"/>
      <c r="CGS12" s="187"/>
      <c r="CGT12" s="187"/>
      <c r="CGU12" s="187"/>
      <c r="CGV12" s="187"/>
      <c r="CGW12" s="187"/>
      <c r="CGX12" s="187"/>
      <c r="CGY12" s="187"/>
      <c r="CGZ12" s="187"/>
      <c r="CHA12" s="187"/>
      <c r="CHB12" s="187"/>
      <c r="CHC12" s="187"/>
      <c r="CHD12" s="187"/>
      <c r="CHE12" s="187"/>
      <c r="CHF12" s="187"/>
      <c r="CHG12" s="187"/>
      <c r="CHH12" s="187"/>
      <c r="CHI12" s="187"/>
      <c r="CHJ12" s="187"/>
      <c r="CHK12" s="187"/>
      <c r="CHL12" s="187"/>
      <c r="CHM12" s="187"/>
      <c r="CHN12" s="187"/>
      <c r="CHO12" s="187"/>
      <c r="CHP12" s="187"/>
      <c r="CHQ12" s="187"/>
      <c r="CHR12" s="187"/>
      <c r="CHS12" s="187"/>
      <c r="CHT12" s="187"/>
      <c r="CHU12" s="187"/>
      <c r="CHV12" s="187"/>
      <c r="CHW12" s="187"/>
      <c r="CHX12" s="187"/>
      <c r="CHY12" s="187"/>
      <c r="CHZ12" s="187"/>
      <c r="CIA12" s="187"/>
      <c r="CIB12" s="187"/>
      <c r="CIC12" s="187"/>
      <c r="CID12" s="187"/>
      <c r="CIE12" s="187"/>
      <c r="CIF12" s="187"/>
      <c r="CIG12" s="187"/>
      <c r="CIH12" s="187"/>
      <c r="CII12" s="187"/>
      <c r="CIJ12" s="187"/>
      <c r="CIK12" s="187"/>
      <c r="CIL12" s="187"/>
      <c r="CIM12" s="187"/>
      <c r="CIN12" s="187"/>
      <c r="CIO12" s="187"/>
      <c r="CIP12" s="187"/>
      <c r="CIQ12" s="187"/>
      <c r="CIR12" s="187"/>
      <c r="CIS12" s="187"/>
      <c r="CIT12" s="187"/>
      <c r="CIU12" s="187"/>
      <c r="CIV12" s="187"/>
      <c r="CIW12" s="187"/>
      <c r="CIX12" s="187"/>
      <c r="CIY12" s="187"/>
      <c r="CIZ12" s="187"/>
      <c r="CJA12" s="187"/>
      <c r="CJB12" s="187"/>
      <c r="CJC12" s="187"/>
      <c r="CJD12" s="187"/>
      <c r="CJE12" s="187"/>
      <c r="CJF12" s="187"/>
      <c r="CJG12" s="187"/>
      <c r="CJH12" s="187"/>
      <c r="CJI12" s="187"/>
      <c r="CJJ12" s="187"/>
      <c r="CJK12" s="187"/>
      <c r="CJL12" s="187"/>
      <c r="CJM12" s="187"/>
      <c r="CJN12" s="187"/>
      <c r="CJO12" s="187"/>
      <c r="CJP12" s="187"/>
      <c r="CJQ12" s="187"/>
      <c r="CJR12" s="187"/>
      <c r="CJS12" s="187"/>
      <c r="CJT12" s="187"/>
      <c r="CJU12" s="187"/>
      <c r="CJV12" s="187"/>
      <c r="CJW12" s="187"/>
      <c r="CJX12" s="187"/>
      <c r="CJY12" s="187"/>
      <c r="CJZ12" s="187"/>
      <c r="CKA12" s="187"/>
      <c r="CKB12" s="187"/>
      <c r="CKC12" s="187"/>
      <c r="CKD12" s="187"/>
      <c r="CKE12" s="187"/>
      <c r="CKF12" s="187"/>
      <c r="CKG12" s="187"/>
      <c r="CKH12" s="187"/>
      <c r="CKI12" s="187"/>
      <c r="CKJ12" s="187"/>
      <c r="CKK12" s="187"/>
      <c r="CKL12" s="187"/>
      <c r="CKM12" s="187"/>
      <c r="CKN12" s="187"/>
      <c r="CKO12" s="187"/>
      <c r="CKP12" s="187"/>
      <c r="CKQ12" s="187"/>
      <c r="CKR12" s="187"/>
      <c r="CKS12" s="187"/>
      <c r="CKT12" s="187"/>
      <c r="CKU12" s="187"/>
      <c r="CKV12" s="187"/>
      <c r="CKW12" s="187"/>
      <c r="CKX12" s="187"/>
      <c r="CKY12" s="187"/>
      <c r="CKZ12" s="187"/>
      <c r="CLA12" s="187"/>
      <c r="CLB12" s="187"/>
      <c r="CLC12" s="187"/>
      <c r="CLD12" s="187"/>
      <c r="CLE12" s="187"/>
      <c r="CLF12" s="187"/>
      <c r="CLG12" s="187"/>
      <c r="CLH12" s="187"/>
      <c r="CLI12" s="187"/>
      <c r="CLJ12" s="187"/>
      <c r="CLK12" s="187"/>
      <c r="CLL12" s="187"/>
      <c r="CLM12" s="187"/>
      <c r="CLN12" s="187"/>
      <c r="CLO12" s="187"/>
      <c r="CLP12" s="187"/>
      <c r="CLQ12" s="187"/>
      <c r="CLR12" s="187"/>
      <c r="CLS12" s="187"/>
      <c r="CLT12" s="187"/>
      <c r="CLU12" s="187"/>
      <c r="CLV12" s="187"/>
      <c r="CLW12" s="187"/>
      <c r="CLX12" s="187"/>
      <c r="CLY12" s="187"/>
      <c r="CLZ12" s="187"/>
      <c r="CMA12" s="187"/>
      <c r="CMB12" s="187"/>
      <c r="CMC12" s="187"/>
      <c r="CMD12" s="187"/>
      <c r="CME12" s="187"/>
      <c r="CMF12" s="187"/>
      <c r="CMG12" s="187"/>
      <c r="CMH12" s="187"/>
      <c r="CMI12" s="187"/>
      <c r="CMJ12" s="187"/>
      <c r="CMK12" s="187"/>
      <c r="CML12" s="187"/>
      <c r="CMM12" s="187"/>
      <c r="CMN12" s="187"/>
      <c r="CMO12" s="187"/>
      <c r="CMP12" s="187"/>
      <c r="CMQ12" s="187"/>
      <c r="CMR12" s="187"/>
      <c r="CMS12" s="187"/>
      <c r="CMT12" s="187"/>
      <c r="CMU12" s="187"/>
      <c r="CMV12" s="187"/>
      <c r="CMW12" s="187"/>
      <c r="CMX12" s="187"/>
      <c r="CMY12" s="187"/>
      <c r="CMZ12" s="187"/>
      <c r="CNA12" s="187"/>
      <c r="CNB12" s="187"/>
      <c r="CNC12" s="187"/>
      <c r="CND12" s="187"/>
      <c r="CNE12" s="187"/>
      <c r="CNF12" s="187"/>
      <c r="CNG12" s="187"/>
      <c r="CNH12" s="187"/>
      <c r="CNI12" s="187"/>
      <c r="CNJ12" s="187"/>
      <c r="CNK12" s="187"/>
      <c r="CNL12" s="187"/>
      <c r="CNM12" s="187"/>
      <c r="CNN12" s="187"/>
      <c r="CNO12" s="187"/>
      <c r="CNP12" s="187"/>
      <c r="CNQ12" s="187"/>
      <c r="CNR12" s="187"/>
      <c r="CNS12" s="187"/>
      <c r="CNT12" s="187"/>
      <c r="CNU12" s="187"/>
      <c r="CNV12" s="187"/>
      <c r="CNW12" s="187"/>
      <c r="CNX12" s="187"/>
      <c r="CNY12" s="187"/>
      <c r="CNZ12" s="187"/>
      <c r="COA12" s="187"/>
      <c r="COB12" s="187"/>
      <c r="COC12" s="187"/>
      <c r="COD12" s="187"/>
      <c r="COE12" s="187"/>
      <c r="COF12" s="187"/>
      <c r="COG12" s="187"/>
      <c r="COH12" s="187"/>
      <c r="COI12" s="187"/>
      <c r="COJ12" s="187"/>
      <c r="COK12" s="187"/>
      <c r="COL12" s="187"/>
      <c r="COM12" s="187"/>
      <c r="CON12" s="187"/>
      <c r="COO12" s="187"/>
      <c r="COP12" s="187"/>
      <c r="COQ12" s="187"/>
      <c r="COR12" s="187"/>
      <c r="COS12" s="187"/>
      <c r="COT12" s="187"/>
      <c r="COU12" s="187"/>
      <c r="COV12" s="187"/>
      <c r="COW12" s="187"/>
      <c r="COX12" s="187"/>
      <c r="COY12" s="187"/>
      <c r="COZ12" s="187"/>
      <c r="CPA12" s="187"/>
      <c r="CPB12" s="187"/>
      <c r="CPC12" s="187"/>
      <c r="CPD12" s="187"/>
      <c r="CPE12" s="187"/>
      <c r="CPF12" s="187"/>
      <c r="CPG12" s="187"/>
      <c r="CPH12" s="187"/>
      <c r="CPI12" s="187"/>
      <c r="CPJ12" s="187"/>
      <c r="CPK12" s="187"/>
      <c r="CPL12" s="187"/>
      <c r="CPM12" s="187"/>
      <c r="CPN12" s="187"/>
      <c r="CPO12" s="187"/>
      <c r="CPP12" s="187"/>
      <c r="CPQ12" s="187"/>
      <c r="CPR12" s="187"/>
      <c r="CPS12" s="187"/>
      <c r="CPT12" s="187"/>
      <c r="CPU12" s="187"/>
      <c r="CPV12" s="187"/>
      <c r="CPW12" s="187"/>
      <c r="CPX12" s="187"/>
      <c r="CPY12" s="187"/>
      <c r="CPZ12" s="187"/>
      <c r="CQA12" s="187"/>
      <c r="CQB12" s="187"/>
      <c r="CQC12" s="187"/>
      <c r="CQD12" s="187"/>
      <c r="CQE12" s="187"/>
      <c r="CQF12" s="187"/>
      <c r="CQG12" s="187"/>
      <c r="CQH12" s="187"/>
      <c r="CQI12" s="187"/>
      <c r="CQJ12" s="187"/>
      <c r="CQK12" s="187"/>
      <c r="CQL12" s="187"/>
      <c r="CQM12" s="187"/>
      <c r="CQN12" s="187"/>
      <c r="CQO12" s="187"/>
      <c r="CQP12" s="187"/>
      <c r="CQQ12" s="187"/>
      <c r="CQR12" s="187"/>
      <c r="CQS12" s="187"/>
      <c r="CQT12" s="187"/>
      <c r="CQU12" s="187"/>
      <c r="CQV12" s="187"/>
      <c r="CQW12" s="187"/>
      <c r="CQX12" s="187"/>
      <c r="CQY12" s="187"/>
      <c r="CQZ12" s="187"/>
      <c r="CRA12" s="187"/>
      <c r="CRB12" s="187"/>
      <c r="CRC12" s="187"/>
      <c r="CRD12" s="187"/>
      <c r="CRE12" s="187"/>
      <c r="CRF12" s="187"/>
      <c r="CRG12" s="187"/>
      <c r="CRH12" s="187"/>
      <c r="CRI12" s="187"/>
      <c r="CRJ12" s="187"/>
      <c r="CRK12" s="187"/>
      <c r="CRL12" s="187"/>
      <c r="CRM12" s="187"/>
      <c r="CRN12" s="187"/>
      <c r="CRO12" s="187"/>
      <c r="CRP12" s="187"/>
      <c r="CRQ12" s="187"/>
      <c r="CRR12" s="187"/>
      <c r="CRS12" s="187"/>
      <c r="CRT12" s="187"/>
      <c r="CRU12" s="187"/>
      <c r="CRV12" s="187"/>
      <c r="CRW12" s="187"/>
      <c r="CRX12" s="187"/>
      <c r="CRY12" s="187"/>
      <c r="CRZ12" s="187"/>
      <c r="CSA12" s="187"/>
      <c r="CSB12" s="187"/>
      <c r="CSC12" s="187"/>
      <c r="CSD12" s="187"/>
      <c r="CSE12" s="187"/>
      <c r="CSF12" s="187"/>
      <c r="CSG12" s="187"/>
      <c r="CSH12" s="187"/>
      <c r="CSI12" s="187"/>
      <c r="CSJ12" s="187"/>
      <c r="CSK12" s="187"/>
      <c r="CSL12" s="187"/>
      <c r="CSM12" s="187"/>
      <c r="CSN12" s="187"/>
      <c r="CSO12" s="187"/>
      <c r="CSP12" s="187"/>
      <c r="CSQ12" s="187"/>
      <c r="CSR12" s="187"/>
      <c r="CSS12" s="187"/>
      <c r="CST12" s="187"/>
      <c r="CSU12" s="187"/>
      <c r="CSV12" s="187"/>
      <c r="CSW12" s="187"/>
      <c r="CSX12" s="187"/>
      <c r="CSY12" s="187"/>
      <c r="CSZ12" s="187"/>
      <c r="CTA12" s="187"/>
      <c r="CTB12" s="187"/>
      <c r="CTC12" s="187"/>
      <c r="CTD12" s="187"/>
      <c r="CTE12" s="187"/>
      <c r="CTF12" s="187"/>
      <c r="CTG12" s="187"/>
      <c r="CTH12" s="187"/>
      <c r="CTI12" s="187"/>
      <c r="CTJ12" s="187"/>
      <c r="CTK12" s="187"/>
      <c r="CTL12" s="187"/>
      <c r="CTM12" s="187"/>
      <c r="CTN12" s="187"/>
      <c r="CTO12" s="187"/>
      <c r="CTP12" s="187"/>
      <c r="CTQ12" s="187"/>
      <c r="CTR12" s="187"/>
      <c r="CTS12" s="187"/>
      <c r="CTT12" s="187"/>
      <c r="CTU12" s="187"/>
      <c r="CTV12" s="187"/>
      <c r="CTW12" s="187"/>
      <c r="CTX12" s="187"/>
      <c r="CTY12" s="187"/>
      <c r="CTZ12" s="187"/>
      <c r="CUA12" s="187"/>
      <c r="CUB12" s="187"/>
      <c r="CUC12" s="187"/>
      <c r="CUD12" s="187"/>
      <c r="CUE12" s="187"/>
      <c r="CUF12" s="187"/>
      <c r="CUG12" s="187"/>
      <c r="CUH12" s="187"/>
      <c r="CUI12" s="187"/>
      <c r="CUJ12" s="187"/>
      <c r="CUK12" s="187"/>
      <c r="CUL12" s="187"/>
      <c r="CUM12" s="187"/>
      <c r="CUN12" s="187"/>
      <c r="CUO12" s="187"/>
      <c r="CUP12" s="187"/>
      <c r="CUQ12" s="187"/>
      <c r="CUR12" s="187"/>
      <c r="CUS12" s="187"/>
      <c r="CUT12" s="187"/>
      <c r="CUU12" s="187"/>
      <c r="CUV12" s="187"/>
      <c r="CUW12" s="187"/>
      <c r="CUX12" s="187"/>
      <c r="CUY12" s="187"/>
      <c r="CUZ12" s="187"/>
      <c r="CVA12" s="187"/>
      <c r="CVB12" s="187"/>
      <c r="CVC12" s="187"/>
      <c r="CVD12" s="187"/>
      <c r="CVE12" s="187"/>
      <c r="CVF12" s="187"/>
      <c r="CVG12" s="187"/>
      <c r="CVH12" s="187"/>
      <c r="CVI12" s="187"/>
      <c r="CVJ12" s="187"/>
      <c r="CVK12" s="187"/>
      <c r="CVL12" s="187"/>
      <c r="CVM12" s="187"/>
      <c r="CVN12" s="187"/>
      <c r="CVO12" s="187"/>
      <c r="CVP12" s="187"/>
      <c r="CVQ12" s="187"/>
      <c r="CVR12" s="187"/>
      <c r="CVS12" s="187"/>
      <c r="CVT12" s="187"/>
      <c r="CVU12" s="187"/>
      <c r="CVV12" s="187"/>
      <c r="CVW12" s="187"/>
      <c r="CVX12" s="187"/>
      <c r="CVY12" s="187"/>
      <c r="CVZ12" s="187"/>
      <c r="CWA12" s="187"/>
      <c r="CWB12" s="187"/>
      <c r="CWC12" s="187"/>
      <c r="CWD12" s="187"/>
      <c r="CWE12" s="187"/>
      <c r="CWF12" s="187"/>
      <c r="CWG12" s="187"/>
      <c r="CWH12" s="187"/>
      <c r="CWI12" s="187"/>
      <c r="CWJ12" s="187"/>
      <c r="CWK12" s="187"/>
      <c r="CWL12" s="187"/>
      <c r="CWM12" s="187"/>
      <c r="CWN12" s="187"/>
      <c r="CWO12" s="187"/>
      <c r="CWP12" s="187"/>
      <c r="CWQ12" s="187"/>
      <c r="CWR12" s="187"/>
      <c r="CWS12" s="187"/>
      <c r="CWT12" s="187"/>
      <c r="CWU12" s="187"/>
      <c r="CWV12" s="187"/>
      <c r="CWW12" s="187"/>
      <c r="CWX12" s="187"/>
      <c r="CWY12" s="187"/>
      <c r="CWZ12" s="187"/>
      <c r="CXA12" s="187"/>
      <c r="CXB12" s="187"/>
      <c r="CXC12" s="187"/>
      <c r="CXD12" s="187"/>
      <c r="CXE12" s="187"/>
      <c r="CXF12" s="187"/>
      <c r="CXG12" s="187"/>
      <c r="CXH12" s="187"/>
      <c r="CXI12" s="187"/>
      <c r="CXJ12" s="187"/>
      <c r="CXK12" s="187"/>
      <c r="CXL12" s="187"/>
      <c r="CXM12" s="187"/>
      <c r="CXN12" s="187"/>
      <c r="CXO12" s="187"/>
      <c r="CXP12" s="187"/>
      <c r="CXQ12" s="187"/>
      <c r="CXR12" s="187"/>
      <c r="CXS12" s="187"/>
      <c r="CXT12" s="187"/>
      <c r="CXU12" s="187"/>
      <c r="CXV12" s="187"/>
      <c r="CXW12" s="187"/>
      <c r="CXX12" s="187"/>
      <c r="CXY12" s="187"/>
      <c r="CXZ12" s="187"/>
      <c r="CYA12" s="187"/>
      <c r="CYB12" s="187"/>
      <c r="CYC12" s="187"/>
      <c r="CYD12" s="187"/>
      <c r="CYE12" s="187"/>
      <c r="CYF12" s="187"/>
      <c r="CYG12" s="187"/>
      <c r="CYH12" s="187"/>
      <c r="CYI12" s="187"/>
      <c r="CYJ12" s="187"/>
      <c r="CYK12" s="187"/>
      <c r="CYL12" s="187"/>
      <c r="CYM12" s="187"/>
      <c r="CYN12" s="187"/>
      <c r="CYO12" s="187"/>
      <c r="CYP12" s="187"/>
      <c r="CYQ12" s="187"/>
      <c r="CYR12" s="187"/>
      <c r="CYS12" s="187"/>
      <c r="CYT12" s="187"/>
      <c r="CYU12" s="187"/>
      <c r="CYV12" s="187"/>
      <c r="CYW12" s="187"/>
      <c r="CYX12" s="187"/>
      <c r="CYY12" s="187"/>
      <c r="CYZ12" s="187"/>
      <c r="CZA12" s="187"/>
      <c r="CZB12" s="187"/>
      <c r="CZC12" s="187"/>
      <c r="CZD12" s="187"/>
      <c r="CZE12" s="187"/>
      <c r="CZF12" s="187"/>
      <c r="CZG12" s="187"/>
      <c r="CZH12" s="187"/>
      <c r="CZI12" s="187"/>
      <c r="CZJ12" s="187"/>
      <c r="CZK12" s="187"/>
      <c r="CZL12" s="187"/>
      <c r="CZM12" s="187"/>
      <c r="CZN12" s="187"/>
      <c r="CZO12" s="187"/>
      <c r="CZP12" s="187"/>
      <c r="CZQ12" s="187"/>
      <c r="CZR12" s="187"/>
      <c r="CZS12" s="187"/>
      <c r="CZT12" s="187"/>
      <c r="CZU12" s="187"/>
      <c r="CZV12" s="187"/>
      <c r="CZW12" s="187"/>
      <c r="CZX12" s="187"/>
      <c r="CZY12" s="187"/>
      <c r="CZZ12" s="187"/>
      <c r="DAA12" s="187"/>
      <c r="DAB12" s="187"/>
      <c r="DAC12" s="187"/>
      <c r="DAD12" s="187"/>
      <c r="DAE12" s="187"/>
      <c r="DAF12" s="187"/>
      <c r="DAG12" s="187"/>
      <c r="DAH12" s="187"/>
      <c r="DAI12" s="187"/>
      <c r="DAJ12" s="187"/>
      <c r="DAK12" s="187"/>
      <c r="DAL12" s="187"/>
      <c r="DAM12" s="187"/>
      <c r="DAN12" s="187"/>
      <c r="DAO12" s="187"/>
      <c r="DAP12" s="187"/>
      <c r="DAQ12" s="187"/>
      <c r="DAR12" s="187"/>
      <c r="DAS12" s="187"/>
      <c r="DAT12" s="187"/>
      <c r="DAU12" s="187"/>
      <c r="DAV12" s="187"/>
      <c r="DAW12" s="187"/>
      <c r="DAX12" s="187"/>
      <c r="DAY12" s="187"/>
      <c r="DAZ12" s="187"/>
      <c r="DBA12" s="187"/>
      <c r="DBB12" s="187"/>
      <c r="DBC12" s="187"/>
      <c r="DBD12" s="187"/>
      <c r="DBE12" s="187"/>
      <c r="DBF12" s="187"/>
      <c r="DBG12" s="187"/>
      <c r="DBH12" s="187"/>
      <c r="DBI12" s="187"/>
      <c r="DBJ12" s="187"/>
      <c r="DBK12" s="187"/>
      <c r="DBL12" s="187"/>
      <c r="DBM12" s="187"/>
      <c r="DBN12" s="187"/>
      <c r="DBO12" s="187"/>
      <c r="DBP12" s="187"/>
      <c r="DBQ12" s="187"/>
      <c r="DBR12" s="187"/>
      <c r="DBS12" s="187"/>
      <c r="DBT12" s="187"/>
      <c r="DBU12" s="187"/>
      <c r="DBV12" s="187"/>
      <c r="DBW12" s="187"/>
      <c r="DBX12" s="187"/>
      <c r="DBY12" s="187"/>
      <c r="DBZ12" s="187"/>
      <c r="DCA12" s="187"/>
      <c r="DCB12" s="187"/>
      <c r="DCC12" s="187"/>
      <c r="DCD12" s="187"/>
      <c r="DCE12" s="187"/>
      <c r="DCF12" s="187"/>
      <c r="DCG12" s="187"/>
      <c r="DCH12" s="187"/>
      <c r="DCI12" s="187"/>
      <c r="DCJ12" s="187"/>
      <c r="DCK12" s="187"/>
      <c r="DCL12" s="187"/>
      <c r="DCM12" s="187"/>
      <c r="DCN12" s="187"/>
      <c r="DCO12" s="187"/>
      <c r="DCP12" s="187"/>
      <c r="DCQ12" s="187"/>
      <c r="DCR12" s="187"/>
      <c r="DCS12" s="187"/>
      <c r="DCT12" s="187"/>
      <c r="DCU12" s="187"/>
      <c r="DCV12" s="187"/>
      <c r="DCW12" s="187"/>
      <c r="DCX12" s="187"/>
      <c r="DCY12" s="187"/>
      <c r="DCZ12" s="187"/>
      <c r="DDA12" s="187"/>
      <c r="DDB12" s="187"/>
      <c r="DDC12" s="187"/>
      <c r="DDD12" s="187"/>
      <c r="DDE12" s="187"/>
      <c r="DDF12" s="187"/>
      <c r="DDG12" s="187"/>
      <c r="DDH12" s="187"/>
      <c r="DDI12" s="187"/>
      <c r="DDJ12" s="187"/>
      <c r="DDK12" s="187"/>
      <c r="DDL12" s="187"/>
      <c r="DDM12" s="187"/>
      <c r="DDN12" s="187"/>
      <c r="DDO12" s="187"/>
      <c r="DDP12" s="187"/>
      <c r="DDQ12" s="187"/>
      <c r="DDR12" s="187"/>
      <c r="DDS12" s="187"/>
      <c r="DDT12" s="187"/>
      <c r="DDU12" s="187"/>
      <c r="DDV12" s="187"/>
      <c r="DDW12" s="187"/>
      <c r="DDX12" s="187"/>
      <c r="DDY12" s="187"/>
      <c r="DDZ12" s="187"/>
      <c r="DEA12" s="187"/>
      <c r="DEB12" s="187"/>
      <c r="DEC12" s="187"/>
      <c r="DED12" s="187"/>
      <c r="DEE12" s="187"/>
      <c r="DEF12" s="187"/>
      <c r="DEG12" s="187"/>
      <c r="DEH12" s="187"/>
      <c r="DEI12" s="187"/>
      <c r="DEJ12" s="187"/>
      <c r="DEK12" s="187"/>
      <c r="DEL12" s="187"/>
      <c r="DEM12" s="187"/>
      <c r="DEN12" s="187"/>
      <c r="DEO12" s="187"/>
      <c r="DEP12" s="187"/>
      <c r="DEQ12" s="187"/>
      <c r="DER12" s="187"/>
      <c r="DES12" s="187"/>
      <c r="DET12" s="187"/>
      <c r="DEU12" s="187"/>
      <c r="DEV12" s="187"/>
      <c r="DEW12" s="187"/>
      <c r="DEX12" s="187"/>
      <c r="DEY12" s="187"/>
      <c r="DEZ12" s="187"/>
      <c r="DFA12" s="187"/>
      <c r="DFB12" s="187"/>
      <c r="DFC12" s="187"/>
      <c r="DFD12" s="187"/>
      <c r="DFE12" s="187"/>
      <c r="DFF12" s="187"/>
      <c r="DFG12" s="187"/>
      <c r="DFH12" s="187"/>
      <c r="DFI12" s="187"/>
      <c r="DFJ12" s="187"/>
      <c r="DFK12" s="187"/>
      <c r="DFL12" s="187"/>
      <c r="DFM12" s="187"/>
      <c r="DFN12" s="187"/>
      <c r="DFO12" s="187"/>
      <c r="DFP12" s="187"/>
      <c r="DFQ12" s="187"/>
      <c r="DFR12" s="187"/>
      <c r="DFS12" s="187"/>
      <c r="DFT12" s="187"/>
      <c r="DFU12" s="187"/>
      <c r="DFV12" s="187"/>
      <c r="DFW12" s="187"/>
      <c r="DFX12" s="187"/>
      <c r="DFY12" s="187"/>
      <c r="DFZ12" s="187"/>
      <c r="DGA12" s="187"/>
      <c r="DGB12" s="187"/>
      <c r="DGC12" s="187"/>
      <c r="DGD12" s="187"/>
      <c r="DGE12" s="187"/>
      <c r="DGF12" s="187"/>
      <c r="DGG12" s="187"/>
      <c r="DGH12" s="187"/>
      <c r="DGI12" s="187"/>
      <c r="DGJ12" s="187"/>
      <c r="DGK12" s="187"/>
      <c r="DGL12" s="187"/>
      <c r="DGM12" s="187"/>
      <c r="DGN12" s="187"/>
      <c r="DGO12" s="187"/>
      <c r="DGP12" s="187"/>
      <c r="DGQ12" s="187"/>
      <c r="DGR12" s="187"/>
      <c r="DGS12" s="187"/>
      <c r="DGT12" s="187"/>
      <c r="DGU12" s="187"/>
      <c r="DGV12" s="187"/>
      <c r="DGW12" s="187"/>
      <c r="DGX12" s="187"/>
      <c r="DGY12" s="187"/>
      <c r="DGZ12" s="187"/>
      <c r="DHA12" s="187"/>
      <c r="DHB12" s="187"/>
      <c r="DHC12" s="187"/>
      <c r="DHD12" s="187"/>
      <c r="DHE12" s="187"/>
      <c r="DHF12" s="187"/>
      <c r="DHG12" s="187"/>
      <c r="DHH12" s="187"/>
      <c r="DHI12" s="187"/>
      <c r="DHJ12" s="187"/>
      <c r="DHK12" s="187"/>
      <c r="DHL12" s="187"/>
      <c r="DHM12" s="187"/>
      <c r="DHN12" s="187"/>
      <c r="DHO12" s="187"/>
      <c r="DHP12" s="187"/>
      <c r="DHQ12" s="187"/>
      <c r="DHR12" s="187"/>
      <c r="DHS12" s="187"/>
      <c r="DHT12" s="187"/>
      <c r="DHU12" s="187"/>
      <c r="DHV12" s="187"/>
      <c r="DHW12" s="187"/>
      <c r="DHX12" s="187"/>
      <c r="DHY12" s="187"/>
      <c r="DHZ12" s="187"/>
      <c r="DIA12" s="187"/>
      <c r="DIB12" s="187"/>
      <c r="DIC12" s="187"/>
      <c r="DID12" s="187"/>
      <c r="DIE12" s="187"/>
      <c r="DIF12" s="187"/>
      <c r="DIG12" s="187"/>
      <c r="DIH12" s="187"/>
      <c r="DII12" s="187"/>
      <c r="DIJ12" s="187"/>
      <c r="DIK12" s="187"/>
      <c r="DIL12" s="187"/>
      <c r="DIM12" s="187"/>
      <c r="DIN12" s="187"/>
      <c r="DIO12" s="187"/>
      <c r="DIP12" s="187"/>
      <c r="DIQ12" s="187"/>
      <c r="DIR12" s="187"/>
      <c r="DIS12" s="187"/>
      <c r="DIT12" s="187"/>
      <c r="DIU12" s="187"/>
      <c r="DIV12" s="187"/>
      <c r="DIW12" s="187"/>
      <c r="DIX12" s="187"/>
      <c r="DIY12" s="187"/>
      <c r="DIZ12" s="187"/>
      <c r="DJA12" s="187"/>
      <c r="DJB12" s="187"/>
      <c r="DJC12" s="187"/>
      <c r="DJD12" s="187"/>
      <c r="DJE12" s="187"/>
      <c r="DJF12" s="187"/>
      <c r="DJG12" s="187"/>
      <c r="DJH12" s="187"/>
      <c r="DJI12" s="187"/>
      <c r="DJJ12" s="187"/>
      <c r="DJK12" s="187"/>
      <c r="DJL12" s="187"/>
      <c r="DJM12" s="187"/>
      <c r="DJN12" s="187"/>
      <c r="DJO12" s="187"/>
      <c r="DJP12" s="187"/>
      <c r="DJQ12" s="187"/>
      <c r="DJR12" s="187"/>
      <c r="DJS12" s="187"/>
      <c r="DJT12" s="187"/>
      <c r="DJU12" s="187"/>
      <c r="DJV12" s="187"/>
      <c r="DJW12" s="187"/>
      <c r="DJX12" s="187"/>
      <c r="DJY12" s="187"/>
      <c r="DJZ12" s="187"/>
      <c r="DKA12" s="187"/>
      <c r="DKB12" s="187"/>
      <c r="DKC12" s="187"/>
      <c r="DKD12" s="187"/>
      <c r="DKE12" s="187"/>
      <c r="DKF12" s="187"/>
      <c r="DKG12" s="187"/>
      <c r="DKH12" s="187"/>
      <c r="DKI12" s="187"/>
      <c r="DKJ12" s="187"/>
      <c r="DKK12" s="187"/>
      <c r="DKL12" s="187"/>
      <c r="DKM12" s="187"/>
      <c r="DKN12" s="187"/>
      <c r="DKO12" s="187"/>
      <c r="DKP12" s="187"/>
      <c r="DKQ12" s="187"/>
      <c r="DKR12" s="187"/>
      <c r="DKS12" s="187"/>
      <c r="DKT12" s="187"/>
      <c r="DKU12" s="187"/>
      <c r="DKV12" s="187"/>
      <c r="DKW12" s="187"/>
      <c r="DKX12" s="187"/>
      <c r="DKY12" s="187"/>
      <c r="DKZ12" s="187"/>
      <c r="DLA12" s="187"/>
      <c r="DLB12" s="187"/>
      <c r="DLC12" s="187"/>
      <c r="DLD12" s="187"/>
      <c r="DLE12" s="187"/>
      <c r="DLF12" s="187"/>
      <c r="DLG12" s="187"/>
      <c r="DLH12" s="187"/>
      <c r="DLI12" s="187"/>
      <c r="DLJ12" s="187"/>
      <c r="DLK12" s="187"/>
      <c r="DLL12" s="187"/>
      <c r="DLM12" s="187"/>
      <c r="DLN12" s="187"/>
      <c r="DLO12" s="187"/>
      <c r="DLP12" s="187"/>
      <c r="DLQ12" s="187"/>
      <c r="DLR12" s="187"/>
      <c r="DLS12" s="187"/>
      <c r="DLT12" s="187"/>
      <c r="DLU12" s="187"/>
      <c r="DLV12" s="187"/>
      <c r="DLW12" s="187"/>
      <c r="DLX12" s="187"/>
      <c r="DLY12" s="187"/>
      <c r="DLZ12" s="187"/>
      <c r="DMA12" s="187"/>
      <c r="DMB12" s="187"/>
      <c r="DMC12" s="187"/>
      <c r="DMD12" s="187"/>
      <c r="DME12" s="187"/>
      <c r="DMF12" s="187"/>
      <c r="DMG12" s="187"/>
      <c r="DMH12" s="187"/>
      <c r="DMI12" s="187"/>
      <c r="DMJ12" s="187"/>
      <c r="DMK12" s="187"/>
      <c r="DML12" s="187"/>
      <c r="DMM12" s="187"/>
      <c r="DMN12" s="187"/>
      <c r="DMO12" s="187"/>
      <c r="DMP12" s="187"/>
      <c r="DMQ12" s="187"/>
      <c r="DMR12" s="187"/>
      <c r="DMS12" s="187"/>
      <c r="DMT12" s="187"/>
      <c r="DMU12" s="187"/>
      <c r="DMV12" s="187"/>
      <c r="DMW12" s="187"/>
      <c r="DMX12" s="187"/>
      <c r="DMY12" s="187"/>
      <c r="DMZ12" s="187"/>
      <c r="DNA12" s="187"/>
      <c r="DNB12" s="187"/>
      <c r="DNC12" s="187"/>
      <c r="DND12" s="187"/>
      <c r="DNE12" s="187"/>
      <c r="DNF12" s="187"/>
      <c r="DNG12" s="187"/>
      <c r="DNH12" s="187"/>
      <c r="DNI12" s="187"/>
      <c r="DNJ12" s="187"/>
      <c r="DNK12" s="187"/>
      <c r="DNL12" s="187"/>
      <c r="DNM12" s="187"/>
      <c r="DNN12" s="187"/>
      <c r="DNO12" s="187"/>
      <c r="DNP12" s="187"/>
      <c r="DNQ12" s="187"/>
      <c r="DNR12" s="187"/>
      <c r="DNS12" s="187"/>
      <c r="DNT12" s="187"/>
      <c r="DNU12" s="187"/>
      <c r="DNV12" s="187"/>
      <c r="DNW12" s="187"/>
      <c r="DNX12" s="187"/>
      <c r="DNY12" s="187"/>
      <c r="DNZ12" s="187"/>
      <c r="DOA12" s="187"/>
      <c r="DOB12" s="187"/>
      <c r="DOC12" s="187"/>
      <c r="DOD12" s="187"/>
      <c r="DOE12" s="187"/>
      <c r="DOF12" s="187"/>
      <c r="DOG12" s="187"/>
      <c r="DOH12" s="187"/>
      <c r="DOI12" s="187"/>
      <c r="DOJ12" s="187"/>
      <c r="DOK12" s="187"/>
      <c r="DOL12" s="187"/>
      <c r="DOM12" s="187"/>
      <c r="DON12" s="187"/>
      <c r="DOO12" s="187"/>
      <c r="DOP12" s="187"/>
      <c r="DOQ12" s="187"/>
      <c r="DOR12" s="187"/>
      <c r="DOS12" s="187"/>
      <c r="DOT12" s="187"/>
      <c r="DOU12" s="187"/>
      <c r="DOV12" s="187"/>
      <c r="DOW12" s="187"/>
      <c r="DOX12" s="187"/>
      <c r="DOY12" s="187"/>
      <c r="DOZ12" s="187"/>
      <c r="DPA12" s="187"/>
      <c r="DPB12" s="187"/>
      <c r="DPC12" s="187"/>
      <c r="DPD12" s="187"/>
      <c r="DPE12" s="187"/>
      <c r="DPF12" s="187"/>
      <c r="DPG12" s="187"/>
      <c r="DPH12" s="187"/>
      <c r="DPI12" s="187"/>
      <c r="DPJ12" s="187"/>
      <c r="DPK12" s="187"/>
      <c r="DPL12" s="187"/>
      <c r="DPM12" s="187"/>
      <c r="DPN12" s="187"/>
      <c r="DPO12" s="187"/>
      <c r="DPP12" s="187"/>
      <c r="DPQ12" s="187"/>
      <c r="DPR12" s="187"/>
      <c r="DPS12" s="187"/>
      <c r="DPT12" s="187"/>
      <c r="DPU12" s="187"/>
      <c r="DPV12" s="187"/>
      <c r="DPW12" s="187"/>
      <c r="DPX12" s="187"/>
      <c r="DPY12" s="187"/>
      <c r="DPZ12" s="187"/>
      <c r="DQA12" s="187"/>
      <c r="DQB12" s="187"/>
      <c r="DQC12" s="187"/>
      <c r="DQD12" s="187"/>
      <c r="DQE12" s="187"/>
      <c r="DQF12" s="187"/>
      <c r="DQG12" s="187"/>
      <c r="DQH12" s="187"/>
      <c r="DQI12" s="187"/>
      <c r="DQJ12" s="187"/>
      <c r="DQK12" s="187"/>
      <c r="DQL12" s="187"/>
      <c r="DQM12" s="187"/>
      <c r="DQN12" s="187"/>
      <c r="DQO12" s="187"/>
      <c r="DQP12" s="187"/>
      <c r="DQQ12" s="187"/>
      <c r="DQR12" s="187"/>
      <c r="DQS12" s="187"/>
      <c r="DQT12" s="187"/>
      <c r="DQU12" s="187"/>
      <c r="DQV12" s="187"/>
      <c r="DQW12" s="187"/>
      <c r="DQX12" s="187"/>
      <c r="DQY12" s="187"/>
      <c r="DQZ12" s="187"/>
      <c r="DRA12" s="187"/>
      <c r="DRB12" s="187"/>
      <c r="DRC12" s="187"/>
      <c r="DRD12" s="187"/>
      <c r="DRE12" s="187"/>
      <c r="DRF12" s="187"/>
      <c r="DRG12" s="187"/>
      <c r="DRH12" s="187"/>
      <c r="DRI12" s="187"/>
      <c r="DRJ12" s="187"/>
      <c r="DRK12" s="187"/>
      <c r="DRL12" s="187"/>
      <c r="DRM12" s="187"/>
      <c r="DRN12" s="187"/>
      <c r="DRO12" s="187"/>
      <c r="DRP12" s="187"/>
      <c r="DRQ12" s="187"/>
      <c r="DRR12" s="187"/>
      <c r="DRS12" s="187"/>
      <c r="DRT12" s="187"/>
      <c r="DRU12" s="187"/>
      <c r="DRV12" s="187"/>
      <c r="DRW12" s="187"/>
      <c r="DRX12" s="187"/>
      <c r="DRY12" s="187"/>
      <c r="DRZ12" s="187"/>
      <c r="DSA12" s="187"/>
      <c r="DSB12" s="187"/>
      <c r="DSC12" s="187"/>
      <c r="DSD12" s="187"/>
      <c r="DSE12" s="187"/>
      <c r="DSF12" s="187"/>
      <c r="DSG12" s="187"/>
      <c r="DSH12" s="187"/>
      <c r="DSI12" s="187"/>
      <c r="DSJ12" s="187"/>
      <c r="DSK12" s="187"/>
      <c r="DSL12" s="187"/>
      <c r="DSM12" s="187"/>
      <c r="DSN12" s="187"/>
      <c r="DSO12" s="187"/>
      <c r="DSP12" s="187"/>
      <c r="DSQ12" s="187"/>
      <c r="DSR12" s="187"/>
      <c r="DSS12" s="187"/>
      <c r="DST12" s="187"/>
      <c r="DSU12" s="187"/>
      <c r="DSV12" s="187"/>
      <c r="DSW12" s="187"/>
      <c r="DSX12" s="187"/>
      <c r="DSY12" s="187"/>
      <c r="DSZ12" s="187"/>
      <c r="DTA12" s="187"/>
      <c r="DTB12" s="187"/>
      <c r="DTC12" s="187"/>
      <c r="DTD12" s="187"/>
      <c r="DTE12" s="187"/>
      <c r="DTF12" s="187"/>
      <c r="DTG12" s="187"/>
      <c r="DTH12" s="187"/>
      <c r="DTI12" s="187"/>
      <c r="DTJ12" s="187"/>
      <c r="DTK12" s="187"/>
      <c r="DTL12" s="187"/>
      <c r="DTM12" s="187"/>
      <c r="DTN12" s="187"/>
      <c r="DTO12" s="187"/>
      <c r="DTP12" s="187"/>
      <c r="DTQ12" s="187"/>
      <c r="DTR12" s="187"/>
      <c r="DTS12" s="187"/>
      <c r="DTT12" s="187"/>
      <c r="DTU12" s="187"/>
      <c r="DTV12" s="187"/>
      <c r="DTW12" s="187"/>
      <c r="DTX12" s="187"/>
      <c r="DTY12" s="187"/>
      <c r="DTZ12" s="187"/>
      <c r="DUA12" s="187"/>
      <c r="DUB12" s="187"/>
      <c r="DUC12" s="187"/>
      <c r="DUD12" s="187"/>
      <c r="DUE12" s="187"/>
      <c r="DUF12" s="187"/>
      <c r="DUG12" s="187"/>
      <c r="DUH12" s="187"/>
      <c r="DUI12" s="187"/>
      <c r="DUJ12" s="187"/>
      <c r="DUK12" s="187"/>
      <c r="DUL12" s="187"/>
      <c r="DUM12" s="187"/>
      <c r="DUN12" s="187"/>
      <c r="DUO12" s="187"/>
      <c r="DUP12" s="187"/>
      <c r="DUQ12" s="187"/>
      <c r="DUR12" s="187"/>
      <c r="DUS12" s="187"/>
      <c r="DUT12" s="187"/>
      <c r="DUU12" s="187"/>
      <c r="DUV12" s="187"/>
      <c r="DUW12" s="187"/>
      <c r="DUX12" s="187"/>
      <c r="DUY12" s="187"/>
      <c r="DUZ12" s="187"/>
      <c r="DVA12" s="187"/>
      <c r="DVB12" s="187"/>
      <c r="DVC12" s="187"/>
      <c r="DVD12" s="187"/>
      <c r="DVE12" s="187"/>
      <c r="DVF12" s="187"/>
      <c r="DVG12" s="187"/>
      <c r="DVH12" s="187"/>
      <c r="DVI12" s="187"/>
      <c r="DVJ12" s="187"/>
      <c r="DVK12" s="187"/>
      <c r="DVL12" s="187"/>
      <c r="DVM12" s="187"/>
      <c r="DVN12" s="187"/>
      <c r="DVO12" s="187"/>
      <c r="DVP12" s="187"/>
      <c r="DVQ12" s="187"/>
      <c r="DVR12" s="187"/>
      <c r="DVS12" s="187"/>
      <c r="DVT12" s="187"/>
      <c r="DVU12" s="187"/>
      <c r="DVV12" s="187"/>
      <c r="DVW12" s="187"/>
      <c r="DVX12" s="187"/>
      <c r="DVY12" s="187"/>
      <c r="DVZ12" s="187"/>
      <c r="DWA12" s="187"/>
      <c r="DWB12" s="187"/>
      <c r="DWC12" s="187"/>
      <c r="DWD12" s="187"/>
      <c r="DWE12" s="187"/>
      <c r="DWF12" s="187"/>
      <c r="DWG12" s="187"/>
      <c r="DWH12" s="187"/>
      <c r="DWI12" s="187"/>
      <c r="DWJ12" s="187"/>
      <c r="DWK12" s="187"/>
      <c r="DWL12" s="187"/>
      <c r="DWM12" s="187"/>
      <c r="DWN12" s="187"/>
      <c r="DWO12" s="187"/>
      <c r="DWP12" s="187"/>
      <c r="DWQ12" s="187"/>
      <c r="DWR12" s="187"/>
      <c r="DWS12" s="187"/>
      <c r="DWT12" s="187"/>
      <c r="DWU12" s="187"/>
      <c r="DWV12" s="187"/>
      <c r="DWW12" s="187"/>
      <c r="DWX12" s="187"/>
      <c r="DWY12" s="187"/>
      <c r="DWZ12" s="187"/>
      <c r="DXA12" s="187"/>
      <c r="DXB12" s="187"/>
      <c r="DXC12" s="187"/>
      <c r="DXD12" s="187"/>
      <c r="DXE12" s="187"/>
      <c r="DXF12" s="187"/>
      <c r="DXG12" s="187"/>
      <c r="DXH12" s="187"/>
      <c r="DXI12" s="187"/>
      <c r="DXJ12" s="187"/>
      <c r="DXK12" s="187"/>
      <c r="DXL12" s="187"/>
      <c r="DXM12" s="187"/>
      <c r="DXN12" s="187"/>
      <c r="DXO12" s="187"/>
      <c r="DXP12" s="187"/>
      <c r="DXQ12" s="187"/>
      <c r="DXR12" s="187"/>
      <c r="DXS12" s="187"/>
      <c r="DXT12" s="187"/>
      <c r="DXU12" s="187"/>
      <c r="DXV12" s="187"/>
      <c r="DXW12" s="187"/>
      <c r="DXX12" s="187"/>
      <c r="DXY12" s="187"/>
      <c r="DXZ12" s="187"/>
      <c r="DYA12" s="187"/>
      <c r="DYB12" s="187"/>
      <c r="DYC12" s="187"/>
      <c r="DYD12" s="187"/>
      <c r="DYE12" s="187"/>
      <c r="DYF12" s="187"/>
      <c r="DYG12" s="187"/>
      <c r="DYH12" s="187"/>
      <c r="DYI12" s="187"/>
      <c r="DYJ12" s="187"/>
      <c r="DYK12" s="187"/>
      <c r="DYL12" s="187"/>
      <c r="DYM12" s="187"/>
      <c r="DYN12" s="187"/>
      <c r="DYO12" s="187"/>
      <c r="DYP12" s="187"/>
      <c r="DYQ12" s="187"/>
      <c r="DYR12" s="187"/>
      <c r="DYS12" s="187"/>
      <c r="DYT12" s="187"/>
      <c r="DYU12" s="187"/>
      <c r="DYV12" s="187"/>
      <c r="DYW12" s="187"/>
      <c r="DYX12" s="187"/>
      <c r="DYY12" s="187"/>
      <c r="DYZ12" s="187"/>
      <c r="DZA12" s="187"/>
      <c r="DZB12" s="187"/>
      <c r="DZC12" s="187"/>
      <c r="DZD12" s="187"/>
      <c r="DZE12" s="187"/>
      <c r="DZF12" s="187"/>
      <c r="DZG12" s="187"/>
      <c r="DZH12" s="187"/>
      <c r="DZI12" s="187"/>
      <c r="DZJ12" s="187"/>
      <c r="DZK12" s="187"/>
      <c r="DZL12" s="187"/>
      <c r="DZM12" s="187"/>
      <c r="DZN12" s="187"/>
      <c r="DZO12" s="187"/>
      <c r="DZP12" s="187"/>
      <c r="DZQ12" s="187"/>
      <c r="DZR12" s="187"/>
      <c r="DZS12" s="187"/>
      <c r="DZT12" s="187"/>
      <c r="DZU12" s="187"/>
      <c r="DZV12" s="187"/>
      <c r="DZW12" s="187"/>
      <c r="DZX12" s="187"/>
      <c r="DZY12" s="187"/>
      <c r="DZZ12" s="187"/>
      <c r="EAA12" s="187"/>
      <c r="EAB12" s="187"/>
      <c r="EAC12" s="187"/>
      <c r="EAD12" s="187"/>
      <c r="EAE12" s="187"/>
      <c r="EAF12" s="187"/>
      <c r="EAG12" s="187"/>
      <c r="EAH12" s="187"/>
      <c r="EAI12" s="187"/>
      <c r="EAJ12" s="187"/>
      <c r="EAK12" s="187"/>
      <c r="EAL12" s="187"/>
      <c r="EAM12" s="187"/>
      <c r="EAN12" s="187"/>
      <c r="EAO12" s="187"/>
      <c r="EAP12" s="187"/>
      <c r="EAQ12" s="187"/>
      <c r="EAR12" s="187"/>
      <c r="EAS12" s="187"/>
      <c r="EAT12" s="187"/>
      <c r="EAU12" s="187"/>
      <c r="EAV12" s="187"/>
      <c r="EAW12" s="187"/>
      <c r="EAX12" s="187"/>
      <c r="EAY12" s="187"/>
      <c r="EAZ12" s="187"/>
      <c r="EBA12" s="187"/>
      <c r="EBB12" s="187"/>
      <c r="EBC12" s="187"/>
      <c r="EBD12" s="187"/>
      <c r="EBE12" s="187"/>
      <c r="EBF12" s="187"/>
      <c r="EBG12" s="187"/>
      <c r="EBH12" s="187"/>
      <c r="EBI12" s="187"/>
      <c r="EBJ12" s="187"/>
      <c r="EBK12" s="187"/>
      <c r="EBL12" s="187"/>
      <c r="EBM12" s="187"/>
      <c r="EBN12" s="187"/>
      <c r="EBO12" s="187"/>
      <c r="EBP12" s="187"/>
      <c r="EBQ12" s="187"/>
      <c r="EBR12" s="187"/>
      <c r="EBS12" s="187"/>
      <c r="EBT12" s="187"/>
      <c r="EBU12" s="187"/>
      <c r="EBV12" s="187"/>
      <c r="EBW12" s="187"/>
      <c r="EBX12" s="187"/>
      <c r="EBY12" s="187"/>
      <c r="EBZ12" s="187"/>
      <c r="ECA12" s="187"/>
      <c r="ECB12" s="187"/>
      <c r="ECC12" s="187"/>
      <c r="ECD12" s="187"/>
      <c r="ECE12" s="187"/>
      <c r="ECF12" s="187"/>
      <c r="ECG12" s="187"/>
      <c r="ECH12" s="187"/>
      <c r="ECI12" s="187"/>
      <c r="ECJ12" s="187"/>
      <c r="ECK12" s="187"/>
      <c r="ECL12" s="187"/>
      <c r="ECM12" s="187"/>
      <c r="ECN12" s="187"/>
      <c r="ECO12" s="187"/>
      <c r="ECP12" s="187"/>
      <c r="ECQ12" s="187"/>
      <c r="ECR12" s="187"/>
      <c r="ECS12" s="187"/>
      <c r="ECT12" s="187"/>
      <c r="ECU12" s="187"/>
      <c r="ECV12" s="187"/>
      <c r="ECW12" s="187"/>
      <c r="ECX12" s="187"/>
      <c r="ECY12" s="187"/>
      <c r="ECZ12" s="187"/>
      <c r="EDA12" s="187"/>
      <c r="EDB12" s="187"/>
      <c r="EDC12" s="187"/>
      <c r="EDD12" s="187"/>
      <c r="EDE12" s="187"/>
      <c r="EDF12" s="187"/>
      <c r="EDG12" s="187"/>
      <c r="EDH12" s="187"/>
      <c r="EDI12" s="187"/>
      <c r="EDJ12" s="187"/>
      <c r="EDK12" s="187"/>
      <c r="EDL12" s="187"/>
      <c r="EDM12" s="187"/>
      <c r="EDN12" s="187"/>
      <c r="EDO12" s="187"/>
      <c r="EDP12" s="187"/>
      <c r="EDQ12" s="187"/>
      <c r="EDR12" s="187"/>
      <c r="EDS12" s="187"/>
      <c r="EDT12" s="187"/>
      <c r="EDU12" s="187"/>
      <c r="EDV12" s="187"/>
      <c r="EDW12" s="187"/>
      <c r="EDX12" s="187"/>
      <c r="EDY12" s="187"/>
      <c r="EDZ12" s="187"/>
      <c r="EEA12" s="187"/>
      <c r="EEB12" s="187"/>
      <c r="EEC12" s="187"/>
      <c r="EED12" s="187"/>
      <c r="EEE12" s="187"/>
      <c r="EEF12" s="187"/>
      <c r="EEG12" s="187"/>
      <c r="EEH12" s="187"/>
      <c r="EEI12" s="187"/>
      <c r="EEJ12" s="187"/>
      <c r="EEK12" s="187"/>
      <c r="EEL12" s="187"/>
      <c r="EEM12" s="187"/>
      <c r="EEN12" s="187"/>
      <c r="EEO12" s="187"/>
      <c r="EEP12" s="187"/>
      <c r="EEQ12" s="187"/>
      <c r="EER12" s="187"/>
      <c r="EES12" s="187"/>
      <c r="EET12" s="187"/>
      <c r="EEU12" s="187"/>
      <c r="EEV12" s="187"/>
      <c r="EEW12" s="187"/>
      <c r="EEX12" s="187"/>
      <c r="EEY12" s="187"/>
      <c r="EEZ12" s="187"/>
      <c r="EFA12" s="187"/>
      <c r="EFB12" s="187"/>
      <c r="EFC12" s="187"/>
      <c r="EFD12" s="187"/>
      <c r="EFE12" s="187"/>
      <c r="EFF12" s="187"/>
      <c r="EFG12" s="187"/>
      <c r="EFH12" s="187"/>
      <c r="EFI12" s="187"/>
      <c r="EFJ12" s="187"/>
      <c r="EFK12" s="187"/>
      <c r="EFL12" s="187"/>
      <c r="EFM12" s="187"/>
      <c r="EFN12" s="187"/>
      <c r="EFO12" s="187"/>
      <c r="EFP12" s="187"/>
      <c r="EFQ12" s="187"/>
      <c r="EFR12" s="187"/>
      <c r="EFS12" s="187"/>
      <c r="EFT12" s="187"/>
      <c r="EFU12" s="187"/>
      <c r="EFV12" s="187"/>
      <c r="EFW12" s="187"/>
      <c r="EFX12" s="187"/>
      <c r="EFY12" s="187"/>
      <c r="EFZ12" s="187"/>
      <c r="EGA12" s="187"/>
      <c r="EGB12" s="187"/>
      <c r="EGC12" s="187"/>
      <c r="EGD12" s="187"/>
      <c r="EGE12" s="187"/>
      <c r="EGF12" s="187"/>
      <c r="EGG12" s="187"/>
      <c r="EGH12" s="187"/>
      <c r="EGI12" s="187"/>
      <c r="EGJ12" s="187"/>
      <c r="EGK12" s="187"/>
      <c r="EGL12" s="187"/>
      <c r="EGM12" s="187"/>
      <c r="EGN12" s="187"/>
      <c r="EGO12" s="187"/>
      <c r="EGP12" s="187"/>
      <c r="EGQ12" s="187"/>
      <c r="EGR12" s="187"/>
      <c r="EGS12" s="187"/>
      <c r="EGT12" s="187"/>
      <c r="EGU12" s="187"/>
      <c r="EGV12" s="187"/>
      <c r="EGW12" s="187"/>
      <c r="EGX12" s="187"/>
      <c r="EGY12" s="187"/>
      <c r="EGZ12" s="187"/>
      <c r="EHA12" s="187"/>
      <c r="EHB12" s="187"/>
      <c r="EHC12" s="187"/>
      <c r="EHD12" s="187"/>
      <c r="EHE12" s="187"/>
      <c r="EHF12" s="187"/>
      <c r="EHG12" s="187"/>
      <c r="EHH12" s="187"/>
      <c r="EHI12" s="187"/>
      <c r="EHJ12" s="187"/>
      <c r="EHK12" s="187"/>
      <c r="EHL12" s="187"/>
      <c r="EHM12" s="187"/>
      <c r="EHN12" s="187"/>
      <c r="EHO12" s="187"/>
      <c r="EHP12" s="187"/>
      <c r="EHQ12" s="187"/>
      <c r="EHR12" s="187"/>
      <c r="EHS12" s="187"/>
      <c r="EHT12" s="187"/>
      <c r="EHU12" s="187"/>
      <c r="EHV12" s="187"/>
      <c r="EHW12" s="187"/>
      <c r="EHX12" s="187"/>
      <c r="EHY12" s="187"/>
      <c r="EHZ12" s="187"/>
      <c r="EIA12" s="187"/>
      <c r="EIB12" s="187"/>
      <c r="EIC12" s="187"/>
      <c r="EID12" s="187"/>
      <c r="EIE12" s="187"/>
      <c r="EIF12" s="187"/>
      <c r="EIG12" s="187"/>
      <c r="EIH12" s="187"/>
      <c r="EII12" s="187"/>
      <c r="EIJ12" s="187"/>
      <c r="EIK12" s="187"/>
      <c r="EIL12" s="187"/>
      <c r="EIM12" s="187"/>
      <c r="EIN12" s="187"/>
      <c r="EIO12" s="187"/>
      <c r="EIP12" s="187"/>
      <c r="EIQ12" s="187"/>
      <c r="EIR12" s="187"/>
      <c r="EIS12" s="187"/>
      <c r="EIT12" s="187"/>
      <c r="EIU12" s="187"/>
      <c r="EIV12" s="187"/>
      <c r="EIW12" s="187"/>
      <c r="EIX12" s="187"/>
      <c r="EIY12" s="187"/>
      <c r="EIZ12" s="187"/>
      <c r="EJA12" s="187"/>
      <c r="EJB12" s="187"/>
      <c r="EJC12" s="187"/>
      <c r="EJD12" s="187"/>
      <c r="EJE12" s="187"/>
      <c r="EJF12" s="187"/>
      <c r="EJG12" s="187"/>
      <c r="EJH12" s="187"/>
      <c r="EJI12" s="187"/>
      <c r="EJJ12" s="187"/>
      <c r="EJK12" s="187"/>
      <c r="EJL12" s="187"/>
      <c r="EJM12" s="187"/>
      <c r="EJN12" s="187"/>
      <c r="EJO12" s="187"/>
      <c r="EJP12" s="187"/>
      <c r="EJQ12" s="187"/>
      <c r="EJR12" s="187"/>
      <c r="EJS12" s="187"/>
      <c r="EJT12" s="187"/>
      <c r="EJU12" s="187"/>
      <c r="EJV12" s="187"/>
      <c r="EJW12" s="187"/>
      <c r="EJX12" s="187"/>
      <c r="EJY12" s="187"/>
      <c r="EJZ12" s="187"/>
      <c r="EKA12" s="187"/>
      <c r="EKB12" s="187"/>
      <c r="EKC12" s="187"/>
      <c r="EKD12" s="187"/>
      <c r="EKE12" s="187"/>
      <c r="EKF12" s="187"/>
      <c r="EKG12" s="187"/>
      <c r="EKH12" s="187"/>
      <c r="EKI12" s="187"/>
      <c r="EKJ12" s="187"/>
      <c r="EKK12" s="187"/>
      <c r="EKL12" s="187"/>
      <c r="EKM12" s="187"/>
      <c r="EKN12" s="187"/>
      <c r="EKO12" s="187"/>
      <c r="EKP12" s="187"/>
      <c r="EKQ12" s="187"/>
      <c r="EKR12" s="187"/>
      <c r="EKS12" s="187"/>
      <c r="EKT12" s="187"/>
      <c r="EKU12" s="187"/>
      <c r="EKV12" s="187"/>
      <c r="EKW12" s="187"/>
      <c r="EKX12" s="187"/>
      <c r="EKY12" s="187"/>
      <c r="EKZ12" s="187"/>
      <c r="ELA12" s="187"/>
      <c r="ELB12" s="187"/>
      <c r="ELC12" s="187"/>
      <c r="ELD12" s="187"/>
      <c r="ELE12" s="187"/>
      <c r="ELF12" s="187"/>
      <c r="ELG12" s="187"/>
      <c r="ELH12" s="187"/>
      <c r="ELI12" s="187"/>
      <c r="ELJ12" s="187"/>
      <c r="ELK12" s="187"/>
      <c r="ELL12" s="187"/>
      <c r="ELM12" s="187"/>
      <c r="ELN12" s="187"/>
      <c r="ELO12" s="187"/>
      <c r="ELP12" s="187"/>
      <c r="ELQ12" s="187"/>
      <c r="ELR12" s="187"/>
      <c r="ELS12" s="187"/>
      <c r="ELT12" s="187"/>
      <c r="ELU12" s="187"/>
      <c r="ELV12" s="187"/>
      <c r="ELW12" s="187"/>
      <c r="ELX12" s="187"/>
      <c r="ELY12" s="187"/>
      <c r="ELZ12" s="187"/>
      <c r="EMA12" s="187"/>
      <c r="EMB12" s="187"/>
      <c r="EMC12" s="187"/>
      <c r="EMD12" s="187"/>
      <c r="EME12" s="187"/>
      <c r="EMF12" s="187"/>
      <c r="EMG12" s="187"/>
      <c r="EMH12" s="187"/>
      <c r="EMI12" s="187"/>
      <c r="EMJ12" s="187"/>
      <c r="EMK12" s="187"/>
      <c r="EML12" s="187"/>
      <c r="EMM12" s="187"/>
      <c r="EMN12" s="187"/>
      <c r="EMO12" s="187"/>
      <c r="EMP12" s="187"/>
      <c r="EMQ12" s="187"/>
      <c r="EMR12" s="187"/>
      <c r="EMS12" s="187"/>
      <c r="EMT12" s="187"/>
      <c r="EMU12" s="187"/>
      <c r="EMV12" s="187"/>
      <c r="EMW12" s="187"/>
      <c r="EMX12" s="187"/>
      <c r="EMY12" s="187"/>
      <c r="EMZ12" s="187"/>
      <c r="ENA12" s="187"/>
      <c r="ENB12" s="187"/>
      <c r="ENC12" s="187"/>
      <c r="END12" s="187"/>
      <c r="ENE12" s="187"/>
      <c r="ENF12" s="187"/>
      <c r="ENG12" s="187"/>
      <c r="ENH12" s="187"/>
      <c r="ENI12" s="187"/>
      <c r="ENJ12" s="187"/>
      <c r="ENK12" s="187"/>
      <c r="ENL12" s="187"/>
      <c r="ENM12" s="187"/>
      <c r="ENN12" s="187"/>
      <c r="ENO12" s="187"/>
      <c r="ENP12" s="187"/>
      <c r="ENQ12" s="187"/>
      <c r="ENR12" s="187"/>
      <c r="ENS12" s="187"/>
      <c r="ENT12" s="187"/>
      <c r="ENU12" s="187"/>
      <c r="ENV12" s="187"/>
      <c r="ENW12" s="187"/>
      <c r="ENX12" s="187"/>
      <c r="ENY12" s="187"/>
      <c r="ENZ12" s="187"/>
      <c r="EOA12" s="187"/>
      <c r="EOB12" s="187"/>
      <c r="EOC12" s="187"/>
      <c r="EOD12" s="187"/>
      <c r="EOE12" s="187"/>
      <c r="EOF12" s="187"/>
      <c r="EOG12" s="187"/>
      <c r="EOH12" s="187"/>
      <c r="EOI12" s="187"/>
      <c r="EOJ12" s="187"/>
      <c r="EOK12" s="187"/>
      <c r="EOL12" s="187"/>
      <c r="EOM12" s="187"/>
      <c r="EON12" s="187"/>
      <c r="EOO12" s="187"/>
      <c r="EOP12" s="187"/>
      <c r="EOQ12" s="187"/>
      <c r="EOR12" s="187"/>
      <c r="EOS12" s="187"/>
      <c r="EOT12" s="187"/>
      <c r="EOU12" s="187"/>
      <c r="EOV12" s="187"/>
      <c r="EOW12" s="187"/>
      <c r="EOX12" s="187"/>
      <c r="EOY12" s="187"/>
      <c r="EOZ12" s="187"/>
      <c r="EPA12" s="187"/>
      <c r="EPB12" s="187"/>
      <c r="EPC12" s="187"/>
      <c r="EPD12" s="187"/>
      <c r="EPE12" s="187"/>
      <c r="EPF12" s="187"/>
      <c r="EPG12" s="187"/>
      <c r="EPH12" s="187"/>
      <c r="EPI12" s="187"/>
      <c r="EPJ12" s="187"/>
      <c r="EPK12" s="187"/>
      <c r="EPL12" s="187"/>
      <c r="EPM12" s="187"/>
      <c r="EPN12" s="187"/>
      <c r="EPO12" s="187"/>
      <c r="EPP12" s="187"/>
      <c r="EPQ12" s="187"/>
      <c r="EPR12" s="187"/>
      <c r="EPS12" s="187"/>
      <c r="EPT12" s="187"/>
      <c r="EPU12" s="187"/>
      <c r="EPV12" s="187"/>
      <c r="EPW12" s="187"/>
      <c r="EPX12" s="187"/>
      <c r="EPY12" s="187"/>
      <c r="EPZ12" s="187"/>
      <c r="EQA12" s="187"/>
      <c r="EQB12" s="187"/>
      <c r="EQC12" s="187"/>
      <c r="EQD12" s="187"/>
      <c r="EQE12" s="187"/>
      <c r="EQF12" s="187"/>
      <c r="EQG12" s="187"/>
      <c r="EQH12" s="187"/>
      <c r="EQI12" s="187"/>
      <c r="EQJ12" s="187"/>
      <c r="EQK12" s="187"/>
      <c r="EQL12" s="187"/>
      <c r="EQM12" s="187"/>
      <c r="EQN12" s="187"/>
      <c r="EQO12" s="187"/>
      <c r="EQP12" s="187"/>
      <c r="EQQ12" s="187"/>
      <c r="EQR12" s="187"/>
      <c r="EQS12" s="187"/>
      <c r="EQT12" s="187"/>
      <c r="EQU12" s="187"/>
      <c r="EQV12" s="187"/>
      <c r="EQW12" s="187"/>
      <c r="EQX12" s="187"/>
      <c r="EQY12" s="187"/>
      <c r="EQZ12" s="187"/>
      <c r="ERA12" s="187"/>
      <c r="ERB12" s="187"/>
      <c r="ERC12" s="187"/>
      <c r="ERD12" s="187"/>
      <c r="ERE12" s="187"/>
      <c r="ERF12" s="187"/>
      <c r="ERG12" s="187"/>
      <c r="ERH12" s="187"/>
      <c r="ERI12" s="187"/>
      <c r="ERJ12" s="187"/>
      <c r="ERK12" s="187"/>
      <c r="ERL12" s="187"/>
      <c r="ERM12" s="187"/>
      <c r="ERN12" s="187"/>
      <c r="ERO12" s="187"/>
      <c r="ERP12" s="187"/>
      <c r="ERQ12" s="187"/>
      <c r="ERR12" s="187"/>
      <c r="ERS12" s="187"/>
      <c r="ERT12" s="187"/>
      <c r="ERU12" s="187"/>
      <c r="ERV12" s="187"/>
      <c r="ERW12" s="187"/>
      <c r="ERX12" s="187"/>
      <c r="ERY12" s="187"/>
      <c r="ERZ12" s="187"/>
      <c r="ESA12" s="187"/>
      <c r="ESB12" s="187"/>
      <c r="ESC12" s="187"/>
      <c r="ESD12" s="187"/>
      <c r="ESE12" s="187"/>
      <c r="ESF12" s="187"/>
      <c r="ESG12" s="187"/>
      <c r="ESH12" s="187"/>
      <c r="ESI12" s="187"/>
      <c r="ESJ12" s="187"/>
      <c r="ESK12" s="187"/>
      <c r="ESL12" s="187"/>
      <c r="ESM12" s="187"/>
      <c r="ESN12" s="187"/>
      <c r="ESO12" s="187"/>
      <c r="ESP12" s="187"/>
      <c r="ESQ12" s="187"/>
      <c r="ESR12" s="187"/>
      <c r="ESS12" s="187"/>
      <c r="EST12" s="187"/>
      <c r="ESU12" s="187"/>
      <c r="ESV12" s="187"/>
      <c r="ESW12" s="187"/>
      <c r="ESX12" s="187"/>
      <c r="ESY12" s="187"/>
      <c r="ESZ12" s="187"/>
      <c r="ETA12" s="187"/>
      <c r="ETB12" s="187"/>
      <c r="ETC12" s="187"/>
      <c r="ETD12" s="187"/>
      <c r="ETE12" s="187"/>
      <c r="ETF12" s="187"/>
      <c r="ETG12" s="187"/>
      <c r="ETH12" s="187"/>
      <c r="ETI12" s="187"/>
      <c r="ETJ12" s="187"/>
      <c r="ETK12" s="187"/>
      <c r="ETL12" s="187"/>
      <c r="ETM12" s="187"/>
      <c r="ETN12" s="187"/>
      <c r="ETO12" s="187"/>
      <c r="ETP12" s="187"/>
      <c r="ETQ12" s="187"/>
      <c r="ETR12" s="187"/>
      <c r="ETS12" s="187"/>
      <c r="ETT12" s="187"/>
      <c r="ETU12" s="187"/>
      <c r="ETV12" s="187"/>
      <c r="ETW12" s="187"/>
      <c r="ETX12" s="187"/>
      <c r="ETY12" s="187"/>
      <c r="ETZ12" s="187"/>
      <c r="EUA12" s="187"/>
      <c r="EUB12" s="187"/>
      <c r="EUC12" s="187"/>
      <c r="EUD12" s="187"/>
      <c r="EUE12" s="187"/>
      <c r="EUF12" s="187"/>
      <c r="EUG12" s="187"/>
      <c r="EUH12" s="187"/>
      <c r="EUI12" s="187"/>
      <c r="EUJ12" s="187"/>
      <c r="EUK12" s="187"/>
      <c r="EUL12" s="187"/>
      <c r="EUM12" s="187"/>
      <c r="EUN12" s="187"/>
      <c r="EUO12" s="187"/>
      <c r="EUP12" s="187"/>
      <c r="EUQ12" s="187"/>
      <c r="EUR12" s="187"/>
      <c r="EUS12" s="187"/>
      <c r="EUT12" s="187"/>
      <c r="EUU12" s="187"/>
      <c r="EUV12" s="187"/>
      <c r="EUW12" s="187"/>
      <c r="EUX12" s="187"/>
      <c r="EUY12" s="187"/>
      <c r="EUZ12" s="187"/>
      <c r="EVA12" s="187"/>
      <c r="EVB12" s="187"/>
      <c r="EVC12" s="187"/>
      <c r="EVD12" s="187"/>
      <c r="EVE12" s="187"/>
      <c r="EVF12" s="187"/>
      <c r="EVG12" s="187"/>
      <c r="EVH12" s="187"/>
      <c r="EVI12" s="187"/>
      <c r="EVJ12" s="187"/>
      <c r="EVK12" s="187"/>
      <c r="EVL12" s="187"/>
      <c r="EVM12" s="187"/>
      <c r="EVN12" s="187"/>
      <c r="EVO12" s="187"/>
      <c r="EVP12" s="187"/>
      <c r="EVQ12" s="187"/>
      <c r="EVR12" s="187"/>
      <c r="EVS12" s="187"/>
      <c r="EVT12" s="187"/>
      <c r="EVU12" s="187"/>
      <c r="EVV12" s="187"/>
      <c r="EVW12" s="187"/>
      <c r="EVX12" s="187"/>
      <c r="EVY12" s="187"/>
      <c r="EVZ12" s="187"/>
      <c r="EWA12" s="187"/>
      <c r="EWB12" s="187"/>
      <c r="EWC12" s="187"/>
      <c r="EWD12" s="187"/>
      <c r="EWE12" s="187"/>
      <c r="EWF12" s="187"/>
      <c r="EWG12" s="187"/>
      <c r="EWH12" s="187"/>
      <c r="EWI12" s="187"/>
      <c r="EWJ12" s="187"/>
      <c r="EWK12" s="187"/>
      <c r="EWL12" s="187"/>
      <c r="EWM12" s="187"/>
      <c r="EWN12" s="187"/>
      <c r="EWO12" s="187"/>
      <c r="EWP12" s="187"/>
      <c r="EWQ12" s="187"/>
      <c r="EWR12" s="187"/>
      <c r="EWS12" s="187"/>
      <c r="EWT12" s="187"/>
      <c r="EWU12" s="187"/>
      <c r="EWV12" s="187"/>
      <c r="EWW12" s="187"/>
      <c r="EWX12" s="187"/>
      <c r="EWY12" s="187"/>
      <c r="EWZ12" s="187"/>
      <c r="EXA12" s="187"/>
      <c r="EXB12" s="187"/>
      <c r="EXC12" s="187"/>
      <c r="EXD12" s="187"/>
      <c r="EXE12" s="187"/>
      <c r="EXF12" s="187"/>
      <c r="EXG12" s="187"/>
      <c r="EXH12" s="187"/>
      <c r="EXI12" s="187"/>
      <c r="EXJ12" s="187"/>
      <c r="EXK12" s="187"/>
      <c r="EXL12" s="187"/>
      <c r="EXM12" s="187"/>
      <c r="EXN12" s="187"/>
      <c r="EXO12" s="187"/>
      <c r="EXP12" s="187"/>
      <c r="EXQ12" s="187"/>
      <c r="EXR12" s="187"/>
      <c r="EXS12" s="187"/>
      <c r="EXT12" s="187"/>
      <c r="EXU12" s="187"/>
      <c r="EXV12" s="187"/>
      <c r="EXW12" s="187"/>
      <c r="EXX12" s="187"/>
      <c r="EXY12" s="187"/>
      <c r="EXZ12" s="187"/>
      <c r="EYA12" s="187"/>
      <c r="EYB12" s="187"/>
      <c r="EYC12" s="187"/>
      <c r="EYD12" s="187"/>
      <c r="EYE12" s="187"/>
      <c r="EYF12" s="187"/>
      <c r="EYG12" s="187"/>
      <c r="EYH12" s="187"/>
      <c r="EYI12" s="187"/>
      <c r="EYJ12" s="187"/>
      <c r="EYK12" s="187"/>
      <c r="EYL12" s="187"/>
      <c r="EYM12" s="187"/>
      <c r="EYN12" s="187"/>
      <c r="EYO12" s="187"/>
      <c r="EYP12" s="187"/>
      <c r="EYQ12" s="187"/>
      <c r="EYR12" s="187"/>
      <c r="EYS12" s="187"/>
      <c r="EYT12" s="187"/>
      <c r="EYU12" s="187"/>
      <c r="EYV12" s="187"/>
      <c r="EYW12" s="187"/>
      <c r="EYX12" s="187"/>
      <c r="EYY12" s="187"/>
      <c r="EYZ12" s="187"/>
      <c r="EZA12" s="187"/>
      <c r="EZB12" s="187"/>
      <c r="EZC12" s="187"/>
      <c r="EZD12" s="187"/>
      <c r="EZE12" s="187"/>
      <c r="EZF12" s="187"/>
      <c r="EZG12" s="187"/>
      <c r="EZH12" s="187"/>
      <c r="EZI12" s="187"/>
      <c r="EZJ12" s="187"/>
      <c r="EZK12" s="187"/>
      <c r="EZL12" s="187"/>
      <c r="EZM12" s="187"/>
      <c r="EZN12" s="187"/>
      <c r="EZO12" s="187"/>
      <c r="EZP12" s="187"/>
      <c r="EZQ12" s="187"/>
      <c r="EZR12" s="187"/>
      <c r="EZS12" s="187"/>
      <c r="EZT12" s="187"/>
      <c r="EZU12" s="187"/>
      <c r="EZV12" s="187"/>
      <c r="EZW12" s="187"/>
      <c r="EZX12" s="187"/>
      <c r="EZY12" s="187"/>
      <c r="EZZ12" s="187"/>
      <c r="FAA12" s="187"/>
      <c r="FAB12" s="187"/>
      <c r="FAC12" s="187"/>
      <c r="FAD12" s="187"/>
      <c r="FAE12" s="187"/>
      <c r="FAF12" s="187"/>
      <c r="FAG12" s="187"/>
      <c r="FAH12" s="187"/>
      <c r="FAI12" s="187"/>
      <c r="FAJ12" s="187"/>
      <c r="FAK12" s="187"/>
      <c r="FAL12" s="187"/>
      <c r="FAM12" s="187"/>
      <c r="FAN12" s="187"/>
      <c r="FAO12" s="187"/>
      <c r="FAP12" s="187"/>
      <c r="FAQ12" s="187"/>
      <c r="FAR12" s="187"/>
      <c r="FAS12" s="187"/>
      <c r="FAT12" s="187"/>
      <c r="FAU12" s="187"/>
      <c r="FAV12" s="187"/>
      <c r="FAW12" s="187"/>
      <c r="FAX12" s="187"/>
      <c r="FAY12" s="187"/>
      <c r="FAZ12" s="187"/>
      <c r="FBA12" s="187"/>
      <c r="FBB12" s="187"/>
      <c r="FBC12" s="187"/>
      <c r="FBD12" s="187"/>
      <c r="FBE12" s="187"/>
      <c r="FBF12" s="187"/>
      <c r="FBG12" s="187"/>
      <c r="FBH12" s="187"/>
      <c r="FBI12" s="187"/>
      <c r="FBJ12" s="187"/>
      <c r="FBK12" s="187"/>
      <c r="FBL12" s="187"/>
      <c r="FBM12" s="187"/>
      <c r="FBN12" s="187"/>
      <c r="FBO12" s="187"/>
      <c r="FBP12" s="187"/>
      <c r="FBQ12" s="187"/>
      <c r="FBR12" s="187"/>
      <c r="FBS12" s="187"/>
      <c r="FBT12" s="187"/>
      <c r="FBU12" s="187"/>
      <c r="FBV12" s="187"/>
      <c r="FBW12" s="187"/>
      <c r="FBX12" s="187"/>
      <c r="FBY12" s="187"/>
      <c r="FBZ12" s="187"/>
      <c r="FCA12" s="187"/>
      <c r="FCB12" s="187"/>
      <c r="FCC12" s="187"/>
      <c r="FCD12" s="187"/>
      <c r="FCE12" s="187"/>
      <c r="FCF12" s="187"/>
      <c r="FCG12" s="187"/>
      <c r="FCH12" s="187"/>
      <c r="FCI12" s="187"/>
      <c r="FCJ12" s="187"/>
      <c r="FCK12" s="187"/>
      <c r="FCL12" s="187"/>
      <c r="FCM12" s="187"/>
      <c r="FCN12" s="187"/>
      <c r="FCO12" s="187"/>
      <c r="FCP12" s="187"/>
      <c r="FCQ12" s="187"/>
      <c r="FCR12" s="187"/>
      <c r="FCS12" s="187"/>
      <c r="FCT12" s="187"/>
      <c r="FCU12" s="187"/>
      <c r="FCV12" s="187"/>
      <c r="FCW12" s="187"/>
      <c r="FCX12" s="187"/>
      <c r="FCY12" s="187"/>
      <c r="FCZ12" s="187"/>
      <c r="FDA12" s="187"/>
      <c r="FDB12" s="187"/>
      <c r="FDC12" s="187"/>
      <c r="FDD12" s="187"/>
      <c r="FDE12" s="187"/>
      <c r="FDF12" s="187"/>
      <c r="FDG12" s="187"/>
      <c r="FDH12" s="187"/>
      <c r="FDI12" s="187"/>
      <c r="FDJ12" s="187"/>
      <c r="FDK12" s="187"/>
      <c r="FDL12" s="187"/>
      <c r="FDM12" s="187"/>
      <c r="FDN12" s="187"/>
      <c r="FDO12" s="187"/>
      <c r="FDP12" s="187"/>
      <c r="FDQ12" s="187"/>
      <c r="FDR12" s="187"/>
      <c r="FDS12" s="187"/>
      <c r="FDT12" s="187"/>
      <c r="FDU12" s="187"/>
      <c r="FDV12" s="187"/>
      <c r="FDW12" s="187"/>
      <c r="FDX12" s="187"/>
      <c r="FDY12" s="187"/>
      <c r="FDZ12" s="187"/>
      <c r="FEA12" s="187"/>
      <c r="FEB12" s="187"/>
      <c r="FEC12" s="187"/>
      <c r="FED12" s="187"/>
      <c r="FEE12" s="187"/>
      <c r="FEF12" s="187"/>
      <c r="FEG12" s="187"/>
      <c r="FEH12" s="187"/>
      <c r="FEI12" s="187"/>
      <c r="FEJ12" s="187"/>
      <c r="FEK12" s="187"/>
      <c r="FEL12" s="187"/>
      <c r="FEM12" s="187"/>
      <c r="FEN12" s="187"/>
      <c r="FEO12" s="187"/>
      <c r="FEP12" s="187"/>
      <c r="FEQ12" s="187"/>
      <c r="FER12" s="187"/>
      <c r="FES12" s="187"/>
      <c r="FET12" s="187"/>
      <c r="FEU12" s="187"/>
      <c r="FEV12" s="187"/>
      <c r="FEW12" s="187"/>
      <c r="FEX12" s="187"/>
      <c r="FEY12" s="187"/>
      <c r="FEZ12" s="187"/>
      <c r="FFA12" s="187"/>
      <c r="FFB12" s="187"/>
      <c r="FFC12" s="187"/>
      <c r="FFD12" s="187"/>
      <c r="FFE12" s="187"/>
      <c r="FFF12" s="187"/>
      <c r="FFG12" s="187"/>
      <c r="FFH12" s="187"/>
      <c r="FFI12" s="187"/>
      <c r="FFJ12" s="187"/>
      <c r="FFK12" s="187"/>
      <c r="FFL12" s="187"/>
      <c r="FFM12" s="187"/>
      <c r="FFN12" s="187"/>
      <c r="FFO12" s="187"/>
      <c r="FFP12" s="187"/>
      <c r="FFQ12" s="187"/>
      <c r="FFR12" s="187"/>
      <c r="FFS12" s="187"/>
      <c r="FFT12" s="187"/>
      <c r="FFU12" s="187"/>
      <c r="FFV12" s="187"/>
      <c r="FFW12" s="187"/>
      <c r="FFX12" s="187"/>
      <c r="FFY12" s="187"/>
      <c r="FFZ12" s="187"/>
      <c r="FGA12" s="187"/>
      <c r="FGB12" s="187"/>
      <c r="FGC12" s="187"/>
      <c r="FGD12" s="187"/>
      <c r="FGE12" s="187"/>
      <c r="FGF12" s="187"/>
      <c r="FGG12" s="187"/>
      <c r="FGH12" s="187"/>
      <c r="FGI12" s="187"/>
      <c r="FGJ12" s="187"/>
      <c r="FGK12" s="187"/>
      <c r="FGL12" s="187"/>
      <c r="FGM12" s="187"/>
      <c r="FGN12" s="187"/>
      <c r="FGO12" s="187"/>
      <c r="FGP12" s="187"/>
      <c r="FGQ12" s="187"/>
      <c r="FGR12" s="187"/>
      <c r="FGS12" s="187"/>
      <c r="FGT12" s="187"/>
      <c r="FGU12" s="187"/>
      <c r="FGV12" s="187"/>
      <c r="FGW12" s="187"/>
      <c r="FGX12" s="187"/>
      <c r="FGY12" s="187"/>
      <c r="FGZ12" s="187"/>
      <c r="FHA12" s="187"/>
      <c r="FHB12" s="187"/>
      <c r="FHC12" s="187"/>
      <c r="FHD12" s="187"/>
      <c r="FHE12" s="187"/>
      <c r="FHF12" s="187"/>
      <c r="FHG12" s="187"/>
      <c r="FHH12" s="187"/>
      <c r="FHI12" s="187"/>
      <c r="FHJ12" s="187"/>
      <c r="FHK12" s="187"/>
      <c r="FHL12" s="187"/>
      <c r="FHM12" s="187"/>
      <c r="FHN12" s="187"/>
      <c r="FHO12" s="187"/>
      <c r="FHP12" s="187"/>
      <c r="FHQ12" s="187"/>
      <c r="FHR12" s="187"/>
      <c r="FHS12" s="187"/>
      <c r="FHT12" s="187"/>
      <c r="FHU12" s="187"/>
      <c r="FHV12" s="187"/>
      <c r="FHW12" s="187"/>
      <c r="FHX12" s="187"/>
      <c r="FHY12" s="187"/>
      <c r="FHZ12" s="187"/>
      <c r="FIA12" s="187"/>
      <c r="FIB12" s="187"/>
      <c r="FIC12" s="187"/>
      <c r="FID12" s="187"/>
      <c r="FIE12" s="187"/>
      <c r="FIF12" s="187"/>
      <c r="FIG12" s="187"/>
      <c r="FIH12" s="187"/>
      <c r="FII12" s="187"/>
      <c r="FIJ12" s="187"/>
      <c r="FIK12" s="187"/>
      <c r="FIL12" s="187"/>
      <c r="FIM12" s="187"/>
      <c r="FIN12" s="187"/>
      <c r="FIO12" s="187"/>
      <c r="FIP12" s="187"/>
      <c r="FIQ12" s="187"/>
      <c r="FIR12" s="187"/>
      <c r="FIS12" s="187"/>
      <c r="FIT12" s="187"/>
      <c r="FIU12" s="187"/>
      <c r="FIV12" s="187"/>
      <c r="FIW12" s="187"/>
      <c r="FIX12" s="187"/>
      <c r="FIY12" s="187"/>
      <c r="FIZ12" s="187"/>
      <c r="FJA12" s="187"/>
      <c r="FJB12" s="187"/>
      <c r="FJC12" s="187"/>
      <c r="FJD12" s="187"/>
      <c r="FJE12" s="187"/>
      <c r="FJF12" s="187"/>
      <c r="FJG12" s="187"/>
      <c r="FJH12" s="187"/>
      <c r="FJI12" s="187"/>
      <c r="FJJ12" s="187"/>
      <c r="FJK12" s="187"/>
      <c r="FJL12" s="187"/>
      <c r="FJM12" s="187"/>
      <c r="FJN12" s="187"/>
      <c r="FJO12" s="187"/>
      <c r="FJP12" s="187"/>
      <c r="FJQ12" s="187"/>
      <c r="FJR12" s="187"/>
      <c r="FJS12" s="187"/>
      <c r="FJT12" s="187"/>
      <c r="FJU12" s="187"/>
      <c r="FJV12" s="187"/>
      <c r="FJW12" s="187"/>
      <c r="FJX12" s="187"/>
      <c r="FJY12" s="187"/>
      <c r="FJZ12" s="187"/>
      <c r="FKA12" s="187"/>
      <c r="FKB12" s="187"/>
      <c r="FKC12" s="187"/>
      <c r="FKD12" s="187"/>
      <c r="FKE12" s="187"/>
      <c r="FKF12" s="187"/>
      <c r="FKG12" s="187"/>
      <c r="FKH12" s="187"/>
      <c r="FKI12" s="187"/>
      <c r="FKJ12" s="187"/>
      <c r="FKK12" s="187"/>
      <c r="FKL12" s="187"/>
      <c r="FKM12" s="187"/>
      <c r="FKN12" s="187"/>
      <c r="FKO12" s="187"/>
      <c r="FKP12" s="187"/>
      <c r="FKQ12" s="187"/>
      <c r="FKR12" s="187"/>
      <c r="FKS12" s="187"/>
      <c r="FKT12" s="187"/>
      <c r="FKU12" s="187"/>
      <c r="FKV12" s="187"/>
      <c r="FKW12" s="187"/>
      <c r="FKX12" s="187"/>
      <c r="FKY12" s="187"/>
      <c r="FKZ12" s="187"/>
      <c r="FLA12" s="187"/>
      <c r="FLB12" s="187"/>
      <c r="FLC12" s="187"/>
      <c r="FLD12" s="187"/>
      <c r="FLE12" s="187"/>
      <c r="FLF12" s="187"/>
      <c r="FLG12" s="187"/>
      <c r="FLH12" s="187"/>
      <c r="FLI12" s="187"/>
      <c r="FLJ12" s="187"/>
      <c r="FLK12" s="187"/>
      <c r="FLL12" s="187"/>
      <c r="FLM12" s="187"/>
      <c r="FLN12" s="187"/>
      <c r="FLO12" s="187"/>
      <c r="FLP12" s="187"/>
      <c r="FLQ12" s="187"/>
      <c r="FLR12" s="187"/>
      <c r="FLS12" s="187"/>
      <c r="FLT12" s="187"/>
      <c r="FLU12" s="187"/>
      <c r="FLV12" s="187"/>
      <c r="FLW12" s="187"/>
      <c r="FLX12" s="187"/>
      <c r="FLY12" s="187"/>
      <c r="FLZ12" s="187"/>
      <c r="FMA12" s="187"/>
      <c r="FMB12" s="187"/>
      <c r="FMC12" s="187"/>
      <c r="FMD12" s="187"/>
      <c r="FME12" s="187"/>
      <c r="FMF12" s="187"/>
      <c r="FMG12" s="187"/>
      <c r="FMH12" s="187"/>
      <c r="FMI12" s="187"/>
      <c r="FMJ12" s="187"/>
      <c r="FMK12" s="187"/>
      <c r="FML12" s="187"/>
      <c r="FMM12" s="187"/>
      <c r="FMN12" s="187"/>
      <c r="FMO12" s="187"/>
      <c r="FMP12" s="187"/>
      <c r="FMQ12" s="187"/>
      <c r="FMR12" s="187"/>
      <c r="FMS12" s="187"/>
      <c r="FMT12" s="187"/>
      <c r="FMU12" s="187"/>
      <c r="FMV12" s="187"/>
      <c r="FMW12" s="187"/>
      <c r="FMX12" s="187"/>
      <c r="FMY12" s="187"/>
      <c r="FMZ12" s="187"/>
      <c r="FNA12" s="187"/>
      <c r="FNB12" s="187"/>
      <c r="FNC12" s="187"/>
      <c r="FND12" s="187"/>
      <c r="FNE12" s="187"/>
      <c r="FNF12" s="187"/>
      <c r="FNG12" s="187"/>
      <c r="FNH12" s="187"/>
      <c r="FNI12" s="187"/>
      <c r="FNJ12" s="187"/>
      <c r="FNK12" s="187"/>
      <c r="FNL12" s="187"/>
      <c r="FNM12" s="187"/>
      <c r="FNN12" s="187"/>
      <c r="FNO12" s="187"/>
      <c r="FNP12" s="187"/>
      <c r="FNQ12" s="187"/>
      <c r="FNR12" s="187"/>
      <c r="FNS12" s="187"/>
      <c r="FNT12" s="187"/>
      <c r="FNU12" s="187"/>
      <c r="FNV12" s="187"/>
      <c r="FNW12" s="187"/>
      <c r="FNX12" s="187"/>
      <c r="FNY12" s="187"/>
      <c r="FNZ12" s="187"/>
      <c r="FOA12" s="187"/>
      <c r="FOB12" s="187"/>
      <c r="FOC12" s="187"/>
      <c r="FOD12" s="187"/>
      <c r="FOE12" s="187"/>
      <c r="FOF12" s="187"/>
      <c r="FOG12" s="187"/>
      <c r="FOH12" s="187"/>
      <c r="FOI12" s="187"/>
      <c r="FOJ12" s="187"/>
      <c r="FOK12" s="187"/>
      <c r="FOL12" s="187"/>
      <c r="FOM12" s="187"/>
      <c r="FON12" s="187"/>
      <c r="FOO12" s="187"/>
      <c r="FOP12" s="187"/>
      <c r="FOQ12" s="187"/>
      <c r="FOR12" s="187"/>
      <c r="FOS12" s="187"/>
      <c r="FOT12" s="187"/>
      <c r="FOU12" s="187"/>
      <c r="FOV12" s="187"/>
      <c r="FOW12" s="187"/>
      <c r="FOX12" s="187"/>
      <c r="FOY12" s="187"/>
      <c r="FOZ12" s="187"/>
      <c r="FPA12" s="187"/>
      <c r="FPB12" s="187"/>
      <c r="FPC12" s="187"/>
      <c r="FPD12" s="187"/>
      <c r="FPE12" s="187"/>
      <c r="FPF12" s="187"/>
      <c r="FPG12" s="187"/>
      <c r="FPH12" s="187"/>
      <c r="FPI12" s="187"/>
      <c r="FPJ12" s="187"/>
      <c r="FPK12" s="187"/>
      <c r="FPL12" s="187"/>
      <c r="FPM12" s="187"/>
      <c r="FPN12" s="187"/>
      <c r="FPO12" s="187"/>
      <c r="FPP12" s="187"/>
      <c r="FPQ12" s="187"/>
      <c r="FPR12" s="187"/>
      <c r="FPS12" s="187"/>
      <c r="FPT12" s="187"/>
      <c r="FPU12" s="187"/>
      <c r="FPV12" s="187"/>
      <c r="FPW12" s="187"/>
      <c r="FPX12" s="187"/>
      <c r="FPY12" s="187"/>
      <c r="FPZ12" s="187"/>
      <c r="FQA12" s="187"/>
      <c r="FQB12" s="187"/>
      <c r="FQC12" s="187"/>
      <c r="FQD12" s="187"/>
      <c r="FQE12" s="187"/>
      <c r="FQF12" s="187"/>
      <c r="FQG12" s="187"/>
      <c r="FQH12" s="187"/>
      <c r="FQI12" s="187"/>
      <c r="FQJ12" s="187"/>
      <c r="FQK12" s="187"/>
      <c r="FQL12" s="187"/>
      <c r="FQM12" s="187"/>
      <c r="FQN12" s="187"/>
      <c r="FQO12" s="187"/>
      <c r="FQP12" s="187"/>
      <c r="FQQ12" s="187"/>
      <c r="FQR12" s="187"/>
      <c r="FQS12" s="187"/>
      <c r="FQT12" s="187"/>
      <c r="FQU12" s="187"/>
      <c r="FQV12" s="187"/>
      <c r="FQW12" s="187"/>
      <c r="FQX12" s="187"/>
      <c r="FQY12" s="187"/>
      <c r="FQZ12" s="187"/>
      <c r="FRA12" s="187"/>
      <c r="FRB12" s="187"/>
      <c r="FRC12" s="187"/>
      <c r="FRD12" s="187"/>
      <c r="FRE12" s="187"/>
      <c r="FRF12" s="187"/>
      <c r="FRG12" s="187"/>
      <c r="FRH12" s="187"/>
      <c r="FRI12" s="187"/>
      <c r="FRJ12" s="187"/>
      <c r="FRK12" s="187"/>
      <c r="FRL12" s="187"/>
      <c r="FRM12" s="187"/>
      <c r="FRN12" s="187"/>
      <c r="FRO12" s="187"/>
      <c r="FRP12" s="187"/>
      <c r="FRQ12" s="187"/>
      <c r="FRR12" s="187"/>
      <c r="FRS12" s="187"/>
      <c r="FRT12" s="187"/>
      <c r="FRU12" s="187"/>
      <c r="FRV12" s="187"/>
      <c r="FRW12" s="187"/>
      <c r="FRX12" s="187"/>
      <c r="FRY12" s="187"/>
      <c r="FRZ12" s="187"/>
      <c r="FSA12" s="187"/>
      <c r="FSB12" s="187"/>
      <c r="FSC12" s="187"/>
      <c r="FSD12" s="187"/>
      <c r="FSE12" s="187"/>
      <c r="FSF12" s="187"/>
      <c r="FSG12" s="187"/>
      <c r="FSH12" s="187"/>
      <c r="FSI12" s="187"/>
      <c r="FSJ12" s="187"/>
      <c r="FSK12" s="187"/>
      <c r="FSL12" s="187"/>
      <c r="FSM12" s="187"/>
      <c r="FSN12" s="187"/>
      <c r="FSO12" s="187"/>
      <c r="FSP12" s="187"/>
      <c r="FSQ12" s="187"/>
      <c r="FSR12" s="187"/>
      <c r="FSS12" s="187"/>
      <c r="FST12" s="187"/>
      <c r="FSU12" s="187"/>
      <c r="FSV12" s="187"/>
      <c r="FSW12" s="187"/>
      <c r="FSX12" s="187"/>
      <c r="FSY12" s="187"/>
      <c r="FSZ12" s="187"/>
      <c r="FTA12" s="187"/>
      <c r="FTB12" s="187"/>
      <c r="FTC12" s="187"/>
      <c r="FTD12" s="187"/>
      <c r="FTE12" s="187"/>
      <c r="FTF12" s="187"/>
      <c r="FTG12" s="187"/>
      <c r="FTH12" s="187"/>
      <c r="FTI12" s="187"/>
      <c r="FTJ12" s="187"/>
      <c r="FTK12" s="187"/>
      <c r="FTL12" s="187"/>
      <c r="FTM12" s="187"/>
      <c r="FTN12" s="187"/>
      <c r="FTO12" s="187"/>
      <c r="FTP12" s="187"/>
      <c r="FTQ12" s="187"/>
      <c r="FTR12" s="187"/>
      <c r="FTS12" s="187"/>
      <c r="FTT12" s="187"/>
      <c r="FTU12" s="187"/>
      <c r="FTV12" s="187"/>
      <c r="FTW12" s="187"/>
      <c r="FTX12" s="187"/>
      <c r="FTY12" s="187"/>
      <c r="FTZ12" s="187"/>
      <c r="FUA12" s="187"/>
      <c r="FUB12" s="187"/>
      <c r="FUC12" s="187"/>
      <c r="FUD12" s="187"/>
      <c r="FUE12" s="187"/>
      <c r="FUF12" s="187"/>
      <c r="FUG12" s="187"/>
      <c r="FUH12" s="187"/>
      <c r="FUI12" s="187"/>
      <c r="FUJ12" s="187"/>
      <c r="FUK12" s="187"/>
      <c r="FUL12" s="187"/>
      <c r="FUM12" s="187"/>
      <c r="FUN12" s="187"/>
      <c r="FUO12" s="187"/>
      <c r="FUP12" s="187"/>
      <c r="FUQ12" s="187"/>
      <c r="FUR12" s="187"/>
      <c r="FUS12" s="187"/>
      <c r="FUT12" s="187"/>
      <c r="FUU12" s="187"/>
      <c r="FUV12" s="187"/>
      <c r="FUW12" s="187"/>
      <c r="FUX12" s="187"/>
      <c r="FUY12" s="187"/>
      <c r="FUZ12" s="187"/>
      <c r="FVA12" s="187"/>
      <c r="FVB12" s="187"/>
      <c r="FVC12" s="187"/>
      <c r="FVD12" s="187"/>
      <c r="FVE12" s="187"/>
      <c r="FVF12" s="187"/>
      <c r="FVG12" s="187"/>
      <c r="FVH12" s="187"/>
      <c r="FVI12" s="187"/>
      <c r="FVJ12" s="187"/>
      <c r="FVK12" s="187"/>
      <c r="FVL12" s="187"/>
      <c r="FVM12" s="187"/>
      <c r="FVN12" s="187"/>
      <c r="FVO12" s="187"/>
      <c r="FVP12" s="187"/>
      <c r="FVQ12" s="187"/>
      <c r="FVR12" s="187"/>
      <c r="FVS12" s="187"/>
      <c r="FVT12" s="187"/>
      <c r="FVU12" s="187"/>
      <c r="FVV12" s="187"/>
      <c r="FVW12" s="187"/>
      <c r="FVX12" s="187"/>
      <c r="FVY12" s="187"/>
      <c r="FVZ12" s="187"/>
      <c r="FWA12" s="187"/>
      <c r="FWB12" s="187"/>
      <c r="FWC12" s="187"/>
      <c r="FWD12" s="187"/>
      <c r="FWE12" s="187"/>
      <c r="FWF12" s="187"/>
      <c r="FWG12" s="187"/>
      <c r="FWH12" s="187"/>
      <c r="FWI12" s="187"/>
      <c r="FWJ12" s="187"/>
      <c r="FWK12" s="187"/>
      <c r="FWL12" s="187"/>
      <c r="FWM12" s="187"/>
      <c r="FWN12" s="187"/>
      <c r="FWO12" s="187"/>
      <c r="FWP12" s="187"/>
      <c r="FWQ12" s="187"/>
      <c r="FWR12" s="187"/>
      <c r="FWS12" s="187"/>
      <c r="FWT12" s="187"/>
      <c r="FWU12" s="187"/>
      <c r="FWV12" s="187"/>
      <c r="FWW12" s="187"/>
      <c r="FWX12" s="187"/>
      <c r="FWY12" s="187"/>
      <c r="FWZ12" s="187"/>
      <c r="FXA12" s="187"/>
      <c r="FXB12" s="187"/>
      <c r="FXC12" s="187"/>
      <c r="FXD12" s="187"/>
      <c r="FXE12" s="187"/>
      <c r="FXF12" s="187"/>
      <c r="FXG12" s="187"/>
      <c r="FXH12" s="187"/>
      <c r="FXI12" s="187"/>
      <c r="FXJ12" s="187"/>
      <c r="FXK12" s="187"/>
      <c r="FXL12" s="187"/>
      <c r="FXM12" s="187"/>
      <c r="FXN12" s="187"/>
      <c r="FXO12" s="187"/>
      <c r="FXP12" s="187"/>
      <c r="FXQ12" s="187"/>
      <c r="FXR12" s="187"/>
      <c r="FXS12" s="187"/>
      <c r="FXT12" s="187"/>
      <c r="FXU12" s="187"/>
      <c r="FXV12" s="187"/>
      <c r="FXW12" s="187"/>
      <c r="FXX12" s="187"/>
      <c r="FXY12" s="187"/>
      <c r="FXZ12" s="187"/>
      <c r="FYA12" s="187"/>
      <c r="FYB12" s="187"/>
      <c r="FYC12" s="187"/>
      <c r="FYD12" s="187"/>
      <c r="FYE12" s="187"/>
      <c r="FYF12" s="187"/>
      <c r="FYG12" s="187"/>
      <c r="FYH12" s="187"/>
      <c r="FYI12" s="187"/>
      <c r="FYJ12" s="187"/>
      <c r="FYK12" s="187"/>
      <c r="FYL12" s="187"/>
      <c r="FYM12" s="187"/>
      <c r="FYN12" s="187"/>
      <c r="FYO12" s="187"/>
      <c r="FYP12" s="187"/>
      <c r="FYQ12" s="187"/>
      <c r="FYR12" s="187"/>
      <c r="FYS12" s="187"/>
      <c r="FYT12" s="187"/>
      <c r="FYU12" s="187"/>
      <c r="FYV12" s="187"/>
      <c r="FYW12" s="187"/>
      <c r="FYX12" s="187"/>
      <c r="FYY12" s="187"/>
      <c r="FYZ12" s="187"/>
      <c r="FZA12" s="187"/>
      <c r="FZB12" s="187"/>
      <c r="FZC12" s="187"/>
      <c r="FZD12" s="187"/>
      <c r="FZE12" s="187"/>
      <c r="FZF12" s="187"/>
      <c r="FZG12" s="187"/>
      <c r="FZH12" s="187"/>
      <c r="FZI12" s="187"/>
      <c r="FZJ12" s="187"/>
      <c r="FZK12" s="187"/>
      <c r="FZL12" s="187"/>
      <c r="FZM12" s="187"/>
      <c r="FZN12" s="187"/>
      <c r="FZO12" s="187"/>
      <c r="FZP12" s="187"/>
      <c r="FZQ12" s="187"/>
      <c r="FZR12" s="187"/>
      <c r="FZS12" s="187"/>
      <c r="FZT12" s="187"/>
      <c r="FZU12" s="187"/>
      <c r="FZV12" s="187"/>
      <c r="FZW12" s="187"/>
      <c r="FZX12" s="187"/>
      <c r="FZY12" s="187"/>
      <c r="FZZ12" s="187"/>
      <c r="GAA12" s="187"/>
      <c r="GAB12" s="187"/>
      <c r="GAC12" s="187"/>
      <c r="GAD12" s="187"/>
      <c r="GAE12" s="187"/>
      <c r="GAF12" s="187"/>
      <c r="GAG12" s="187"/>
      <c r="GAH12" s="187"/>
      <c r="GAI12" s="187"/>
      <c r="GAJ12" s="187"/>
      <c r="GAK12" s="187"/>
      <c r="GAL12" s="187"/>
      <c r="GAM12" s="187"/>
      <c r="GAN12" s="187"/>
      <c r="GAO12" s="187"/>
      <c r="GAP12" s="187"/>
      <c r="GAQ12" s="187"/>
      <c r="GAR12" s="187"/>
      <c r="GAS12" s="187"/>
      <c r="GAT12" s="187"/>
      <c r="GAU12" s="187"/>
      <c r="GAV12" s="187"/>
      <c r="GAW12" s="187"/>
      <c r="GAX12" s="187"/>
      <c r="GAY12" s="187"/>
      <c r="GAZ12" s="187"/>
      <c r="GBA12" s="187"/>
      <c r="GBB12" s="187"/>
      <c r="GBC12" s="187"/>
      <c r="GBD12" s="187"/>
      <c r="GBE12" s="187"/>
      <c r="GBF12" s="187"/>
      <c r="GBG12" s="187"/>
      <c r="GBH12" s="187"/>
      <c r="GBI12" s="187"/>
      <c r="GBJ12" s="187"/>
      <c r="GBK12" s="187"/>
      <c r="GBL12" s="187"/>
      <c r="GBM12" s="187"/>
      <c r="GBN12" s="187"/>
      <c r="GBO12" s="187"/>
      <c r="GBP12" s="187"/>
      <c r="GBQ12" s="187"/>
      <c r="GBR12" s="187"/>
      <c r="GBS12" s="187"/>
      <c r="GBT12" s="187"/>
      <c r="GBU12" s="187"/>
      <c r="GBV12" s="187"/>
      <c r="GBW12" s="187"/>
      <c r="GBX12" s="187"/>
      <c r="GBY12" s="187"/>
      <c r="GBZ12" s="187"/>
      <c r="GCA12" s="187"/>
      <c r="GCB12" s="187"/>
      <c r="GCC12" s="187"/>
      <c r="GCD12" s="187"/>
      <c r="GCE12" s="187"/>
      <c r="GCF12" s="187"/>
      <c r="GCG12" s="187"/>
      <c r="GCH12" s="187"/>
      <c r="GCI12" s="187"/>
      <c r="GCJ12" s="187"/>
      <c r="GCK12" s="187"/>
      <c r="GCL12" s="187"/>
      <c r="GCM12" s="187"/>
      <c r="GCN12" s="187"/>
      <c r="GCO12" s="187"/>
      <c r="GCP12" s="187"/>
      <c r="GCQ12" s="187"/>
      <c r="GCR12" s="187"/>
      <c r="GCS12" s="187"/>
      <c r="GCT12" s="187"/>
      <c r="GCU12" s="187"/>
      <c r="GCV12" s="187"/>
      <c r="GCW12" s="187"/>
      <c r="GCX12" s="187"/>
      <c r="GCY12" s="187"/>
      <c r="GCZ12" s="187"/>
      <c r="GDA12" s="187"/>
      <c r="GDB12" s="187"/>
      <c r="GDC12" s="187"/>
      <c r="GDD12" s="187"/>
      <c r="GDE12" s="187"/>
      <c r="GDF12" s="187"/>
      <c r="GDG12" s="187"/>
      <c r="GDH12" s="187"/>
      <c r="GDI12" s="187"/>
      <c r="GDJ12" s="187"/>
      <c r="GDK12" s="187"/>
      <c r="GDL12" s="187"/>
      <c r="GDM12" s="187"/>
      <c r="GDN12" s="187"/>
      <c r="GDO12" s="187"/>
      <c r="GDP12" s="187"/>
      <c r="GDQ12" s="187"/>
      <c r="GDR12" s="187"/>
      <c r="GDS12" s="187"/>
      <c r="GDT12" s="187"/>
      <c r="GDU12" s="187"/>
      <c r="GDV12" s="187"/>
      <c r="GDW12" s="187"/>
      <c r="GDX12" s="187"/>
      <c r="GDY12" s="187"/>
      <c r="GDZ12" s="187"/>
      <c r="GEA12" s="187"/>
      <c r="GEB12" s="187"/>
      <c r="GEC12" s="187"/>
      <c r="GED12" s="187"/>
      <c r="GEE12" s="187"/>
      <c r="GEF12" s="187"/>
      <c r="GEG12" s="187"/>
      <c r="GEH12" s="187"/>
      <c r="GEI12" s="187"/>
      <c r="GEJ12" s="187"/>
      <c r="GEK12" s="187"/>
      <c r="GEL12" s="187"/>
      <c r="GEM12" s="187"/>
      <c r="GEN12" s="187"/>
      <c r="GEO12" s="187"/>
      <c r="GEP12" s="187"/>
      <c r="GEQ12" s="187"/>
      <c r="GER12" s="187"/>
      <c r="GES12" s="187"/>
      <c r="GET12" s="187"/>
      <c r="GEU12" s="187"/>
      <c r="GEV12" s="187"/>
      <c r="GEW12" s="187"/>
      <c r="GEX12" s="187"/>
      <c r="GEY12" s="187"/>
      <c r="GEZ12" s="187"/>
      <c r="GFA12" s="187"/>
      <c r="GFB12" s="187"/>
      <c r="GFC12" s="187"/>
      <c r="GFD12" s="187"/>
      <c r="GFE12" s="187"/>
      <c r="GFF12" s="187"/>
      <c r="GFG12" s="187"/>
      <c r="GFH12" s="187"/>
      <c r="GFI12" s="187"/>
      <c r="GFJ12" s="187"/>
      <c r="GFK12" s="187"/>
      <c r="GFL12" s="187"/>
      <c r="GFM12" s="187"/>
      <c r="GFN12" s="187"/>
      <c r="GFO12" s="187"/>
      <c r="GFP12" s="187"/>
      <c r="GFQ12" s="187"/>
      <c r="GFR12" s="187"/>
      <c r="GFS12" s="187"/>
      <c r="GFT12" s="187"/>
      <c r="GFU12" s="187"/>
      <c r="GFV12" s="187"/>
      <c r="GFW12" s="187"/>
      <c r="GFX12" s="187"/>
      <c r="GFY12" s="187"/>
      <c r="GFZ12" s="187"/>
      <c r="GGA12" s="187"/>
      <c r="GGB12" s="187"/>
      <c r="GGC12" s="187"/>
      <c r="GGD12" s="187"/>
      <c r="GGE12" s="187"/>
      <c r="GGF12" s="187"/>
      <c r="GGG12" s="187"/>
      <c r="GGH12" s="187"/>
      <c r="GGI12" s="187"/>
      <c r="GGJ12" s="187"/>
      <c r="GGK12" s="187"/>
      <c r="GGL12" s="187"/>
      <c r="GGM12" s="187"/>
      <c r="GGN12" s="187"/>
      <c r="GGO12" s="187"/>
      <c r="GGP12" s="187"/>
      <c r="GGQ12" s="187"/>
      <c r="GGR12" s="187"/>
      <c r="GGS12" s="187"/>
      <c r="GGT12" s="187"/>
      <c r="GGU12" s="187"/>
      <c r="GGV12" s="187"/>
      <c r="GGW12" s="187"/>
      <c r="GGX12" s="187"/>
      <c r="GGY12" s="187"/>
      <c r="GGZ12" s="187"/>
      <c r="GHA12" s="187"/>
      <c r="GHB12" s="187"/>
      <c r="GHC12" s="187"/>
      <c r="GHD12" s="187"/>
      <c r="GHE12" s="187"/>
      <c r="GHF12" s="187"/>
      <c r="GHG12" s="187"/>
      <c r="GHH12" s="187"/>
      <c r="GHI12" s="187"/>
      <c r="GHJ12" s="187"/>
      <c r="GHK12" s="187"/>
      <c r="GHL12" s="187"/>
      <c r="GHM12" s="187"/>
      <c r="GHN12" s="187"/>
      <c r="GHO12" s="187"/>
      <c r="GHP12" s="187"/>
      <c r="GHQ12" s="187"/>
      <c r="GHR12" s="187"/>
      <c r="GHS12" s="187"/>
      <c r="GHT12" s="187"/>
      <c r="GHU12" s="187"/>
      <c r="GHV12" s="187"/>
      <c r="GHW12" s="187"/>
      <c r="GHX12" s="187"/>
      <c r="GHY12" s="187"/>
      <c r="GHZ12" s="187"/>
      <c r="GIA12" s="187"/>
      <c r="GIB12" s="187"/>
      <c r="GIC12" s="187"/>
      <c r="GID12" s="187"/>
      <c r="GIE12" s="187"/>
      <c r="GIF12" s="187"/>
      <c r="GIG12" s="187"/>
      <c r="GIH12" s="187"/>
      <c r="GII12" s="187"/>
      <c r="GIJ12" s="187"/>
      <c r="GIK12" s="187"/>
      <c r="GIL12" s="187"/>
      <c r="GIM12" s="187"/>
      <c r="GIN12" s="187"/>
      <c r="GIO12" s="187"/>
      <c r="GIP12" s="187"/>
      <c r="GIQ12" s="187"/>
      <c r="GIR12" s="187"/>
      <c r="GIS12" s="187"/>
      <c r="GIT12" s="187"/>
      <c r="GIU12" s="187"/>
      <c r="GIV12" s="187"/>
      <c r="GIW12" s="187"/>
      <c r="GIX12" s="187"/>
      <c r="GIY12" s="187"/>
      <c r="GIZ12" s="187"/>
      <c r="GJA12" s="187"/>
      <c r="GJB12" s="187"/>
      <c r="GJC12" s="187"/>
      <c r="GJD12" s="187"/>
      <c r="GJE12" s="187"/>
      <c r="GJF12" s="187"/>
      <c r="GJG12" s="187"/>
      <c r="GJH12" s="187"/>
      <c r="GJI12" s="187"/>
      <c r="GJJ12" s="187"/>
      <c r="GJK12" s="187"/>
      <c r="GJL12" s="187"/>
      <c r="GJM12" s="187"/>
      <c r="GJN12" s="187"/>
      <c r="GJO12" s="187"/>
      <c r="GJP12" s="187"/>
      <c r="GJQ12" s="187"/>
      <c r="GJR12" s="187"/>
      <c r="GJS12" s="187"/>
      <c r="GJT12" s="187"/>
      <c r="GJU12" s="187"/>
      <c r="GJV12" s="187"/>
      <c r="GJW12" s="187"/>
      <c r="GJX12" s="187"/>
      <c r="GJY12" s="187"/>
      <c r="GJZ12" s="187"/>
      <c r="GKA12" s="187"/>
      <c r="GKB12" s="187"/>
      <c r="GKC12" s="187"/>
      <c r="GKD12" s="187"/>
      <c r="GKE12" s="187"/>
      <c r="GKF12" s="187"/>
      <c r="GKG12" s="187"/>
      <c r="GKH12" s="187"/>
      <c r="GKI12" s="187"/>
      <c r="GKJ12" s="187"/>
      <c r="GKK12" s="187"/>
      <c r="GKL12" s="187"/>
      <c r="GKM12" s="187"/>
      <c r="GKN12" s="187"/>
      <c r="GKO12" s="187"/>
      <c r="GKP12" s="187"/>
      <c r="GKQ12" s="187"/>
      <c r="GKR12" s="187"/>
      <c r="GKS12" s="187"/>
      <c r="GKT12" s="187"/>
      <c r="GKU12" s="187"/>
      <c r="GKV12" s="187"/>
      <c r="GKW12" s="187"/>
      <c r="GKX12" s="187"/>
      <c r="GKY12" s="187"/>
      <c r="GKZ12" s="187"/>
      <c r="GLA12" s="187"/>
      <c r="GLB12" s="187"/>
      <c r="GLC12" s="187"/>
      <c r="GLD12" s="187"/>
      <c r="GLE12" s="187"/>
      <c r="GLF12" s="187"/>
      <c r="GLG12" s="187"/>
      <c r="GLH12" s="187"/>
      <c r="GLI12" s="187"/>
      <c r="GLJ12" s="187"/>
      <c r="GLK12" s="187"/>
      <c r="GLL12" s="187"/>
      <c r="GLM12" s="187"/>
      <c r="GLN12" s="187"/>
      <c r="GLO12" s="187"/>
      <c r="GLP12" s="187"/>
      <c r="GLQ12" s="187"/>
      <c r="GLR12" s="187"/>
      <c r="GLS12" s="187"/>
      <c r="GLT12" s="187"/>
      <c r="GLU12" s="187"/>
      <c r="GLV12" s="187"/>
      <c r="GLW12" s="187"/>
      <c r="GLX12" s="187"/>
      <c r="GLY12" s="187"/>
      <c r="GLZ12" s="187"/>
      <c r="GMA12" s="187"/>
      <c r="GMB12" s="187"/>
      <c r="GMC12" s="187"/>
      <c r="GMD12" s="187"/>
      <c r="GME12" s="187"/>
      <c r="GMF12" s="187"/>
      <c r="GMG12" s="187"/>
      <c r="GMH12" s="187"/>
      <c r="GMI12" s="187"/>
      <c r="GMJ12" s="187"/>
      <c r="GMK12" s="187"/>
      <c r="GML12" s="187"/>
      <c r="GMM12" s="187"/>
      <c r="GMN12" s="187"/>
      <c r="GMO12" s="187"/>
      <c r="GMP12" s="187"/>
      <c r="GMQ12" s="187"/>
      <c r="GMR12" s="187"/>
      <c r="GMS12" s="187"/>
      <c r="GMT12" s="187"/>
      <c r="GMU12" s="187"/>
      <c r="GMV12" s="187"/>
      <c r="GMW12" s="187"/>
      <c r="GMX12" s="187"/>
      <c r="GMY12" s="187"/>
      <c r="GMZ12" s="187"/>
      <c r="GNA12" s="187"/>
      <c r="GNB12" s="187"/>
      <c r="GNC12" s="187"/>
      <c r="GND12" s="187"/>
      <c r="GNE12" s="187"/>
      <c r="GNF12" s="187"/>
      <c r="GNG12" s="187"/>
      <c r="GNH12" s="187"/>
      <c r="GNI12" s="187"/>
      <c r="GNJ12" s="187"/>
      <c r="GNK12" s="187"/>
      <c r="GNL12" s="187"/>
      <c r="GNM12" s="187"/>
      <c r="GNN12" s="187"/>
      <c r="GNO12" s="187"/>
      <c r="GNP12" s="187"/>
      <c r="GNQ12" s="187"/>
      <c r="GNR12" s="187"/>
      <c r="GNS12" s="187"/>
      <c r="GNT12" s="187"/>
      <c r="GNU12" s="187"/>
      <c r="GNV12" s="187"/>
      <c r="GNW12" s="187"/>
      <c r="GNX12" s="187"/>
      <c r="GNY12" s="187"/>
      <c r="GNZ12" s="187"/>
      <c r="GOA12" s="187"/>
      <c r="GOB12" s="187"/>
      <c r="GOC12" s="187"/>
      <c r="GOD12" s="187"/>
      <c r="GOE12" s="187"/>
      <c r="GOF12" s="187"/>
      <c r="GOG12" s="187"/>
      <c r="GOH12" s="187"/>
      <c r="GOI12" s="187"/>
      <c r="GOJ12" s="187"/>
      <c r="GOK12" s="187"/>
      <c r="GOL12" s="187"/>
      <c r="GOM12" s="187"/>
      <c r="GON12" s="187"/>
      <c r="GOO12" s="187"/>
      <c r="GOP12" s="187"/>
      <c r="GOQ12" s="187"/>
      <c r="GOR12" s="187"/>
      <c r="GOS12" s="187"/>
      <c r="GOT12" s="187"/>
      <c r="GOU12" s="187"/>
      <c r="GOV12" s="187"/>
      <c r="GOW12" s="187"/>
      <c r="GOX12" s="187"/>
      <c r="GOY12" s="187"/>
      <c r="GOZ12" s="187"/>
      <c r="GPA12" s="187"/>
      <c r="GPB12" s="187"/>
      <c r="GPC12" s="187"/>
      <c r="GPD12" s="187"/>
      <c r="GPE12" s="187"/>
      <c r="GPF12" s="187"/>
      <c r="GPG12" s="187"/>
      <c r="GPH12" s="187"/>
      <c r="GPI12" s="187"/>
      <c r="GPJ12" s="187"/>
      <c r="GPK12" s="187"/>
      <c r="GPL12" s="187"/>
      <c r="GPM12" s="187"/>
      <c r="GPN12" s="187"/>
      <c r="GPO12" s="187"/>
      <c r="GPP12" s="187"/>
      <c r="GPQ12" s="187"/>
      <c r="GPR12" s="187"/>
      <c r="GPS12" s="187"/>
      <c r="GPT12" s="187"/>
      <c r="GPU12" s="187"/>
      <c r="GPV12" s="187"/>
      <c r="GPW12" s="187"/>
      <c r="GPX12" s="187"/>
      <c r="GPY12" s="187"/>
      <c r="GPZ12" s="187"/>
      <c r="GQA12" s="187"/>
      <c r="GQB12" s="187"/>
      <c r="GQC12" s="187"/>
      <c r="GQD12" s="187"/>
      <c r="GQE12" s="187"/>
      <c r="GQF12" s="187"/>
      <c r="GQG12" s="187"/>
      <c r="GQH12" s="187"/>
      <c r="GQI12" s="187"/>
      <c r="GQJ12" s="187"/>
      <c r="GQK12" s="187"/>
      <c r="GQL12" s="187"/>
      <c r="GQM12" s="187"/>
      <c r="GQN12" s="187"/>
      <c r="GQO12" s="187"/>
      <c r="GQP12" s="187"/>
      <c r="GQQ12" s="187"/>
      <c r="GQR12" s="187"/>
      <c r="GQS12" s="187"/>
      <c r="GQT12" s="187"/>
      <c r="GQU12" s="187"/>
      <c r="GQV12" s="187"/>
      <c r="GQW12" s="187"/>
      <c r="GQX12" s="187"/>
      <c r="GQY12" s="187"/>
      <c r="GQZ12" s="187"/>
      <c r="GRA12" s="187"/>
      <c r="GRB12" s="187"/>
      <c r="GRC12" s="187"/>
      <c r="GRD12" s="187"/>
      <c r="GRE12" s="187"/>
      <c r="GRF12" s="187"/>
      <c r="GRG12" s="187"/>
      <c r="GRH12" s="187"/>
      <c r="GRI12" s="187"/>
      <c r="GRJ12" s="187"/>
      <c r="GRK12" s="187"/>
      <c r="GRL12" s="187"/>
      <c r="GRM12" s="187"/>
      <c r="GRN12" s="187"/>
      <c r="GRO12" s="187"/>
      <c r="GRP12" s="187"/>
      <c r="GRQ12" s="187"/>
      <c r="GRR12" s="187"/>
      <c r="GRS12" s="187"/>
      <c r="GRT12" s="187"/>
      <c r="GRU12" s="187"/>
      <c r="GRV12" s="187"/>
      <c r="GRW12" s="187"/>
      <c r="GRX12" s="187"/>
      <c r="GRY12" s="187"/>
      <c r="GRZ12" s="187"/>
      <c r="GSA12" s="187"/>
      <c r="GSB12" s="187"/>
      <c r="GSC12" s="187"/>
      <c r="GSD12" s="187"/>
      <c r="GSE12" s="187"/>
      <c r="GSF12" s="187"/>
      <c r="GSG12" s="187"/>
      <c r="GSH12" s="187"/>
      <c r="GSI12" s="187"/>
      <c r="GSJ12" s="187"/>
      <c r="GSK12" s="187"/>
      <c r="GSL12" s="187"/>
      <c r="GSM12" s="187"/>
      <c r="GSN12" s="187"/>
      <c r="GSO12" s="187"/>
      <c r="GSP12" s="187"/>
      <c r="GSQ12" s="187"/>
      <c r="GSR12" s="187"/>
      <c r="GSS12" s="187"/>
      <c r="GST12" s="187"/>
      <c r="GSU12" s="187"/>
      <c r="GSV12" s="187"/>
      <c r="GSW12" s="187"/>
      <c r="GSX12" s="187"/>
      <c r="GSY12" s="187"/>
      <c r="GSZ12" s="187"/>
      <c r="GTA12" s="187"/>
      <c r="GTB12" s="187"/>
      <c r="GTC12" s="187"/>
      <c r="GTD12" s="187"/>
      <c r="GTE12" s="187"/>
      <c r="GTF12" s="187"/>
      <c r="GTG12" s="187"/>
      <c r="GTH12" s="187"/>
      <c r="GTI12" s="187"/>
      <c r="GTJ12" s="187"/>
      <c r="GTK12" s="187"/>
      <c r="GTL12" s="187"/>
      <c r="GTM12" s="187"/>
      <c r="GTN12" s="187"/>
      <c r="GTO12" s="187"/>
      <c r="GTP12" s="187"/>
      <c r="GTQ12" s="187"/>
      <c r="GTR12" s="187"/>
      <c r="GTS12" s="187"/>
      <c r="GTT12" s="187"/>
      <c r="GTU12" s="187"/>
      <c r="GTV12" s="187"/>
      <c r="GTW12" s="187"/>
      <c r="GTX12" s="187"/>
      <c r="GTY12" s="187"/>
      <c r="GTZ12" s="187"/>
      <c r="GUA12" s="187"/>
      <c r="GUB12" s="187"/>
      <c r="GUC12" s="187"/>
      <c r="GUD12" s="187"/>
      <c r="GUE12" s="187"/>
      <c r="GUF12" s="187"/>
      <c r="GUG12" s="187"/>
      <c r="GUH12" s="187"/>
      <c r="GUI12" s="187"/>
      <c r="GUJ12" s="187"/>
      <c r="GUK12" s="187"/>
      <c r="GUL12" s="187"/>
      <c r="GUM12" s="187"/>
      <c r="GUN12" s="187"/>
      <c r="GUO12" s="187"/>
      <c r="GUP12" s="187"/>
      <c r="GUQ12" s="187"/>
      <c r="GUR12" s="187"/>
      <c r="GUS12" s="187"/>
      <c r="GUT12" s="187"/>
      <c r="GUU12" s="187"/>
      <c r="GUV12" s="187"/>
      <c r="GUW12" s="187"/>
      <c r="GUX12" s="187"/>
      <c r="GUY12" s="187"/>
      <c r="GUZ12" s="187"/>
      <c r="GVA12" s="187"/>
      <c r="GVB12" s="187"/>
      <c r="GVC12" s="187"/>
      <c r="GVD12" s="187"/>
      <c r="GVE12" s="187"/>
      <c r="GVF12" s="187"/>
      <c r="GVG12" s="187"/>
      <c r="GVH12" s="187"/>
      <c r="GVI12" s="187"/>
      <c r="GVJ12" s="187"/>
      <c r="GVK12" s="187"/>
      <c r="GVL12" s="187"/>
      <c r="GVM12" s="187"/>
      <c r="GVN12" s="187"/>
      <c r="GVO12" s="187"/>
      <c r="GVP12" s="187"/>
      <c r="GVQ12" s="187"/>
      <c r="GVR12" s="187"/>
      <c r="GVS12" s="187"/>
      <c r="GVT12" s="187"/>
      <c r="GVU12" s="187"/>
      <c r="GVV12" s="187"/>
      <c r="GVW12" s="187"/>
      <c r="GVX12" s="187"/>
      <c r="GVY12" s="187"/>
      <c r="GVZ12" s="187"/>
      <c r="GWA12" s="187"/>
      <c r="GWB12" s="187"/>
      <c r="GWC12" s="187"/>
      <c r="GWD12" s="187"/>
      <c r="GWE12" s="187"/>
      <c r="GWF12" s="187"/>
      <c r="GWG12" s="187"/>
      <c r="GWH12" s="187"/>
      <c r="GWI12" s="187"/>
      <c r="GWJ12" s="187"/>
      <c r="GWK12" s="187"/>
      <c r="GWL12" s="187"/>
      <c r="GWM12" s="187"/>
      <c r="GWN12" s="187"/>
      <c r="GWO12" s="187"/>
      <c r="GWP12" s="187"/>
      <c r="GWQ12" s="187"/>
      <c r="GWR12" s="187"/>
      <c r="GWS12" s="187"/>
      <c r="GWT12" s="187"/>
      <c r="GWU12" s="187"/>
      <c r="GWV12" s="187"/>
      <c r="GWW12" s="187"/>
      <c r="GWX12" s="187"/>
      <c r="GWY12" s="187"/>
      <c r="GWZ12" s="187"/>
      <c r="GXA12" s="187"/>
      <c r="GXB12" s="187"/>
      <c r="GXC12" s="187"/>
      <c r="GXD12" s="187"/>
      <c r="GXE12" s="187"/>
      <c r="GXF12" s="187"/>
      <c r="GXG12" s="187"/>
      <c r="GXH12" s="187"/>
      <c r="GXI12" s="187"/>
      <c r="GXJ12" s="187"/>
      <c r="GXK12" s="187"/>
      <c r="GXL12" s="187"/>
      <c r="GXM12" s="187"/>
      <c r="GXN12" s="187"/>
      <c r="GXO12" s="187"/>
      <c r="GXP12" s="187"/>
      <c r="GXQ12" s="187"/>
      <c r="GXR12" s="187"/>
      <c r="GXS12" s="187"/>
      <c r="GXT12" s="187"/>
      <c r="GXU12" s="187"/>
      <c r="GXV12" s="187"/>
      <c r="GXW12" s="187"/>
      <c r="GXX12" s="187"/>
      <c r="GXY12" s="187"/>
      <c r="GXZ12" s="187"/>
      <c r="GYA12" s="187"/>
      <c r="GYB12" s="187"/>
      <c r="GYC12" s="187"/>
      <c r="GYD12" s="187"/>
      <c r="GYE12" s="187"/>
      <c r="GYF12" s="187"/>
      <c r="GYG12" s="187"/>
      <c r="GYH12" s="187"/>
      <c r="GYI12" s="187"/>
      <c r="GYJ12" s="187"/>
      <c r="GYK12" s="187"/>
      <c r="GYL12" s="187"/>
      <c r="GYM12" s="187"/>
      <c r="GYN12" s="187"/>
      <c r="GYO12" s="187"/>
      <c r="GYP12" s="187"/>
      <c r="GYQ12" s="187"/>
      <c r="GYR12" s="187"/>
      <c r="GYS12" s="187"/>
      <c r="GYT12" s="187"/>
      <c r="GYU12" s="187"/>
      <c r="GYV12" s="187"/>
      <c r="GYW12" s="187"/>
      <c r="GYX12" s="187"/>
      <c r="GYY12" s="187"/>
      <c r="GYZ12" s="187"/>
      <c r="GZA12" s="187"/>
      <c r="GZB12" s="187"/>
      <c r="GZC12" s="187"/>
      <c r="GZD12" s="187"/>
      <c r="GZE12" s="187"/>
      <c r="GZF12" s="187"/>
      <c r="GZG12" s="187"/>
      <c r="GZH12" s="187"/>
      <c r="GZI12" s="187"/>
      <c r="GZJ12" s="187"/>
      <c r="GZK12" s="187"/>
      <c r="GZL12" s="187"/>
      <c r="GZM12" s="187"/>
      <c r="GZN12" s="187"/>
      <c r="GZO12" s="187"/>
      <c r="GZP12" s="187"/>
      <c r="GZQ12" s="187"/>
      <c r="GZR12" s="187"/>
      <c r="GZS12" s="187"/>
      <c r="GZT12" s="187"/>
      <c r="GZU12" s="187"/>
      <c r="GZV12" s="187"/>
      <c r="GZW12" s="187"/>
      <c r="GZX12" s="187"/>
      <c r="GZY12" s="187"/>
      <c r="GZZ12" s="187"/>
      <c r="HAA12" s="187"/>
      <c r="HAB12" s="187"/>
      <c r="HAC12" s="187"/>
      <c r="HAD12" s="187"/>
      <c r="HAE12" s="187"/>
      <c r="HAF12" s="187"/>
      <c r="HAG12" s="187"/>
      <c r="HAH12" s="187"/>
      <c r="HAI12" s="187"/>
      <c r="HAJ12" s="187"/>
      <c r="HAK12" s="187"/>
      <c r="HAL12" s="187"/>
      <c r="HAM12" s="187"/>
      <c r="HAN12" s="187"/>
      <c r="HAO12" s="187"/>
      <c r="HAP12" s="187"/>
      <c r="HAQ12" s="187"/>
      <c r="HAR12" s="187"/>
      <c r="HAS12" s="187"/>
      <c r="HAT12" s="187"/>
      <c r="HAU12" s="187"/>
      <c r="HAV12" s="187"/>
      <c r="HAW12" s="187"/>
      <c r="HAX12" s="187"/>
      <c r="HAY12" s="187"/>
      <c r="HAZ12" s="187"/>
      <c r="HBA12" s="187"/>
      <c r="HBB12" s="187"/>
      <c r="HBC12" s="187"/>
      <c r="HBD12" s="187"/>
      <c r="HBE12" s="187"/>
      <c r="HBF12" s="187"/>
      <c r="HBG12" s="187"/>
      <c r="HBH12" s="187"/>
      <c r="HBI12" s="187"/>
      <c r="HBJ12" s="187"/>
      <c r="HBK12" s="187"/>
      <c r="HBL12" s="187"/>
      <c r="HBM12" s="187"/>
      <c r="HBN12" s="187"/>
      <c r="HBO12" s="187"/>
      <c r="HBP12" s="187"/>
      <c r="HBQ12" s="187"/>
      <c r="HBR12" s="187"/>
      <c r="HBS12" s="187"/>
      <c r="HBT12" s="187"/>
      <c r="HBU12" s="187"/>
      <c r="HBV12" s="187"/>
      <c r="HBW12" s="187"/>
      <c r="HBX12" s="187"/>
      <c r="HBY12" s="187"/>
      <c r="HBZ12" s="187"/>
      <c r="HCA12" s="187"/>
      <c r="HCB12" s="187"/>
      <c r="HCC12" s="187"/>
      <c r="HCD12" s="187"/>
      <c r="HCE12" s="187"/>
      <c r="HCF12" s="187"/>
      <c r="HCG12" s="187"/>
      <c r="HCH12" s="187"/>
      <c r="HCI12" s="187"/>
      <c r="HCJ12" s="187"/>
      <c r="HCK12" s="187"/>
      <c r="HCL12" s="187"/>
      <c r="HCM12" s="187"/>
      <c r="HCN12" s="187"/>
      <c r="HCO12" s="187"/>
      <c r="HCP12" s="187"/>
      <c r="HCQ12" s="187"/>
      <c r="HCR12" s="187"/>
      <c r="HCS12" s="187"/>
      <c r="HCT12" s="187"/>
      <c r="HCU12" s="187"/>
      <c r="HCV12" s="187"/>
      <c r="HCW12" s="187"/>
      <c r="HCX12" s="187"/>
      <c r="HCY12" s="187"/>
      <c r="HCZ12" s="187"/>
      <c r="HDA12" s="187"/>
      <c r="HDB12" s="187"/>
      <c r="HDC12" s="187"/>
      <c r="HDD12" s="187"/>
      <c r="HDE12" s="187"/>
      <c r="HDF12" s="187"/>
      <c r="HDG12" s="187"/>
      <c r="HDH12" s="187"/>
      <c r="HDI12" s="187"/>
      <c r="HDJ12" s="187"/>
      <c r="HDK12" s="187"/>
      <c r="HDL12" s="187"/>
      <c r="HDM12" s="187"/>
      <c r="HDN12" s="187"/>
      <c r="HDO12" s="187"/>
      <c r="HDP12" s="187"/>
      <c r="HDQ12" s="187"/>
      <c r="HDR12" s="187"/>
      <c r="HDS12" s="187"/>
      <c r="HDT12" s="187"/>
      <c r="HDU12" s="187"/>
      <c r="HDV12" s="187"/>
      <c r="HDW12" s="187"/>
      <c r="HDX12" s="187"/>
      <c r="HDY12" s="187"/>
      <c r="HDZ12" s="187"/>
      <c r="HEA12" s="187"/>
      <c r="HEB12" s="187"/>
      <c r="HEC12" s="187"/>
      <c r="HED12" s="187"/>
      <c r="HEE12" s="187"/>
      <c r="HEF12" s="187"/>
      <c r="HEG12" s="187"/>
      <c r="HEH12" s="187"/>
      <c r="HEI12" s="187"/>
      <c r="HEJ12" s="187"/>
      <c r="HEK12" s="187"/>
      <c r="HEL12" s="187"/>
      <c r="HEM12" s="187"/>
      <c r="HEN12" s="187"/>
      <c r="HEO12" s="187"/>
      <c r="HEP12" s="187"/>
      <c r="HEQ12" s="187"/>
      <c r="HER12" s="187"/>
      <c r="HES12" s="187"/>
      <c r="HET12" s="187"/>
      <c r="HEU12" s="187"/>
      <c r="HEV12" s="187"/>
      <c r="HEW12" s="187"/>
      <c r="HEX12" s="187"/>
      <c r="HEY12" s="187"/>
      <c r="HEZ12" s="187"/>
      <c r="HFA12" s="187"/>
      <c r="HFB12" s="187"/>
      <c r="HFC12" s="187"/>
      <c r="HFD12" s="187"/>
      <c r="HFE12" s="187"/>
      <c r="HFF12" s="187"/>
      <c r="HFG12" s="187"/>
      <c r="HFH12" s="187"/>
      <c r="HFI12" s="187"/>
      <c r="HFJ12" s="187"/>
      <c r="HFK12" s="187"/>
      <c r="HFL12" s="187"/>
      <c r="HFM12" s="187"/>
      <c r="HFN12" s="187"/>
      <c r="HFO12" s="187"/>
      <c r="HFP12" s="187"/>
      <c r="HFQ12" s="187"/>
      <c r="HFR12" s="187"/>
      <c r="HFS12" s="187"/>
      <c r="HFT12" s="187"/>
      <c r="HFU12" s="187"/>
      <c r="HFV12" s="187"/>
      <c r="HFW12" s="187"/>
      <c r="HFX12" s="187"/>
      <c r="HFY12" s="187"/>
      <c r="HFZ12" s="187"/>
      <c r="HGA12" s="187"/>
      <c r="HGB12" s="187"/>
      <c r="HGC12" s="187"/>
      <c r="HGD12" s="187"/>
      <c r="HGE12" s="187"/>
      <c r="HGF12" s="187"/>
      <c r="HGG12" s="187"/>
      <c r="HGH12" s="187"/>
      <c r="HGI12" s="187"/>
      <c r="HGJ12" s="187"/>
      <c r="HGK12" s="187"/>
      <c r="HGL12" s="187"/>
      <c r="HGM12" s="187"/>
      <c r="HGN12" s="187"/>
      <c r="HGO12" s="187"/>
      <c r="HGP12" s="187"/>
      <c r="HGQ12" s="187"/>
      <c r="HGR12" s="187"/>
      <c r="HGS12" s="187"/>
      <c r="HGT12" s="187"/>
      <c r="HGU12" s="187"/>
      <c r="HGV12" s="187"/>
      <c r="HGW12" s="187"/>
      <c r="HGX12" s="187"/>
      <c r="HGY12" s="187"/>
      <c r="HGZ12" s="187"/>
      <c r="HHA12" s="187"/>
      <c r="HHB12" s="187"/>
      <c r="HHC12" s="187"/>
      <c r="HHD12" s="187"/>
      <c r="HHE12" s="187"/>
      <c r="HHF12" s="187"/>
      <c r="HHG12" s="187"/>
      <c r="HHH12" s="187"/>
      <c r="HHI12" s="187"/>
      <c r="HHJ12" s="187"/>
      <c r="HHK12" s="187"/>
      <c r="HHL12" s="187"/>
      <c r="HHM12" s="187"/>
      <c r="HHN12" s="187"/>
      <c r="HHO12" s="187"/>
      <c r="HHP12" s="187"/>
      <c r="HHQ12" s="187"/>
      <c r="HHR12" s="187"/>
      <c r="HHS12" s="187"/>
      <c r="HHT12" s="187"/>
      <c r="HHU12" s="187"/>
      <c r="HHV12" s="187"/>
      <c r="HHW12" s="187"/>
      <c r="HHX12" s="187"/>
      <c r="HHY12" s="187"/>
      <c r="HHZ12" s="187"/>
      <c r="HIA12" s="187"/>
      <c r="HIB12" s="187"/>
      <c r="HIC12" s="187"/>
      <c r="HID12" s="187"/>
      <c r="HIE12" s="187"/>
      <c r="HIF12" s="187"/>
      <c r="HIG12" s="187"/>
      <c r="HIH12" s="187"/>
      <c r="HII12" s="187"/>
      <c r="HIJ12" s="187"/>
      <c r="HIK12" s="187"/>
      <c r="HIL12" s="187"/>
      <c r="HIM12" s="187"/>
      <c r="HIN12" s="187"/>
      <c r="HIO12" s="187"/>
      <c r="HIP12" s="187"/>
      <c r="HIQ12" s="187"/>
      <c r="HIR12" s="187"/>
      <c r="HIS12" s="187"/>
      <c r="HIT12" s="187"/>
      <c r="HIU12" s="187"/>
      <c r="HIV12" s="187"/>
      <c r="HIW12" s="187"/>
      <c r="HIX12" s="187"/>
      <c r="HIY12" s="187"/>
      <c r="HIZ12" s="187"/>
      <c r="HJA12" s="187"/>
      <c r="HJB12" s="187"/>
      <c r="HJC12" s="187"/>
      <c r="HJD12" s="187"/>
      <c r="HJE12" s="187"/>
      <c r="HJF12" s="187"/>
      <c r="HJG12" s="187"/>
      <c r="HJH12" s="187"/>
      <c r="HJI12" s="187"/>
      <c r="HJJ12" s="187"/>
      <c r="HJK12" s="187"/>
      <c r="HJL12" s="187"/>
      <c r="HJM12" s="187"/>
      <c r="HJN12" s="187"/>
      <c r="HJO12" s="187"/>
      <c r="HJP12" s="187"/>
      <c r="HJQ12" s="187"/>
      <c r="HJR12" s="187"/>
      <c r="HJS12" s="187"/>
      <c r="HJT12" s="187"/>
      <c r="HJU12" s="187"/>
      <c r="HJV12" s="187"/>
      <c r="HJW12" s="187"/>
      <c r="HJX12" s="187"/>
      <c r="HJY12" s="187"/>
      <c r="HJZ12" s="187"/>
      <c r="HKA12" s="187"/>
      <c r="HKB12" s="187"/>
      <c r="HKC12" s="187"/>
      <c r="HKD12" s="187"/>
      <c r="HKE12" s="187"/>
      <c r="HKF12" s="187"/>
      <c r="HKG12" s="187"/>
      <c r="HKH12" s="187"/>
      <c r="HKI12" s="187"/>
      <c r="HKJ12" s="187"/>
      <c r="HKK12" s="187"/>
      <c r="HKL12" s="187"/>
      <c r="HKM12" s="187"/>
      <c r="HKN12" s="187"/>
      <c r="HKO12" s="187"/>
      <c r="HKP12" s="187"/>
      <c r="HKQ12" s="187"/>
      <c r="HKR12" s="187"/>
      <c r="HKS12" s="187"/>
      <c r="HKT12" s="187"/>
      <c r="HKU12" s="187"/>
      <c r="HKV12" s="187"/>
      <c r="HKW12" s="187"/>
      <c r="HKX12" s="187"/>
      <c r="HKY12" s="187"/>
      <c r="HKZ12" s="187"/>
      <c r="HLA12" s="187"/>
      <c r="HLB12" s="187"/>
      <c r="HLC12" s="187"/>
      <c r="HLD12" s="187"/>
      <c r="HLE12" s="187"/>
      <c r="HLF12" s="187"/>
      <c r="HLG12" s="187"/>
      <c r="HLH12" s="187"/>
      <c r="HLI12" s="187"/>
      <c r="HLJ12" s="187"/>
      <c r="HLK12" s="187"/>
      <c r="HLL12" s="187"/>
      <c r="HLM12" s="187"/>
      <c r="HLN12" s="187"/>
      <c r="HLO12" s="187"/>
      <c r="HLP12" s="187"/>
      <c r="HLQ12" s="187"/>
      <c r="HLR12" s="187"/>
      <c r="HLS12" s="187"/>
      <c r="HLT12" s="187"/>
      <c r="HLU12" s="187"/>
      <c r="HLV12" s="187"/>
      <c r="HLW12" s="187"/>
      <c r="HLX12" s="187"/>
      <c r="HLY12" s="187"/>
      <c r="HLZ12" s="187"/>
      <c r="HMA12" s="187"/>
      <c r="HMB12" s="187"/>
      <c r="HMC12" s="187"/>
      <c r="HMD12" s="187"/>
      <c r="HME12" s="187"/>
      <c r="HMF12" s="187"/>
      <c r="HMG12" s="187"/>
      <c r="HMH12" s="187"/>
      <c r="HMI12" s="187"/>
      <c r="HMJ12" s="187"/>
      <c r="HMK12" s="187"/>
      <c r="HML12" s="187"/>
      <c r="HMM12" s="187"/>
      <c r="HMN12" s="187"/>
      <c r="HMO12" s="187"/>
      <c r="HMP12" s="187"/>
      <c r="HMQ12" s="187"/>
      <c r="HMR12" s="187"/>
      <c r="HMS12" s="187"/>
      <c r="HMT12" s="187"/>
      <c r="HMU12" s="187"/>
      <c r="HMV12" s="187"/>
      <c r="HMW12" s="187"/>
      <c r="HMX12" s="187"/>
      <c r="HMY12" s="187"/>
      <c r="HMZ12" s="187"/>
      <c r="HNA12" s="187"/>
      <c r="HNB12" s="187"/>
      <c r="HNC12" s="187"/>
      <c r="HND12" s="187"/>
      <c r="HNE12" s="187"/>
      <c r="HNF12" s="187"/>
      <c r="HNG12" s="187"/>
      <c r="HNH12" s="187"/>
      <c r="HNI12" s="187"/>
      <c r="HNJ12" s="187"/>
      <c r="HNK12" s="187"/>
      <c r="HNL12" s="187"/>
      <c r="HNM12" s="187"/>
      <c r="HNN12" s="187"/>
      <c r="HNO12" s="187"/>
      <c r="HNP12" s="187"/>
      <c r="HNQ12" s="187"/>
      <c r="HNR12" s="187"/>
      <c r="HNS12" s="187"/>
      <c r="HNT12" s="187"/>
      <c r="HNU12" s="187"/>
      <c r="HNV12" s="187"/>
      <c r="HNW12" s="187"/>
      <c r="HNX12" s="187"/>
      <c r="HNY12" s="187"/>
      <c r="HNZ12" s="187"/>
      <c r="HOA12" s="187"/>
      <c r="HOB12" s="187"/>
      <c r="HOC12" s="187"/>
      <c r="HOD12" s="187"/>
      <c r="HOE12" s="187"/>
      <c r="HOF12" s="187"/>
      <c r="HOG12" s="187"/>
      <c r="HOH12" s="187"/>
      <c r="HOI12" s="187"/>
      <c r="HOJ12" s="187"/>
      <c r="HOK12" s="187"/>
      <c r="HOL12" s="187"/>
      <c r="HOM12" s="187"/>
      <c r="HON12" s="187"/>
      <c r="HOO12" s="187"/>
      <c r="HOP12" s="187"/>
      <c r="HOQ12" s="187"/>
      <c r="HOR12" s="187"/>
      <c r="HOS12" s="187"/>
      <c r="HOT12" s="187"/>
      <c r="HOU12" s="187"/>
      <c r="HOV12" s="187"/>
      <c r="HOW12" s="187"/>
      <c r="HOX12" s="187"/>
      <c r="HOY12" s="187"/>
      <c r="HOZ12" s="187"/>
      <c r="HPA12" s="187"/>
      <c r="HPB12" s="187"/>
      <c r="HPC12" s="187"/>
      <c r="HPD12" s="187"/>
      <c r="HPE12" s="187"/>
      <c r="HPF12" s="187"/>
      <c r="HPG12" s="187"/>
      <c r="HPH12" s="187"/>
      <c r="HPI12" s="187"/>
      <c r="HPJ12" s="187"/>
      <c r="HPK12" s="187"/>
      <c r="HPL12" s="187"/>
      <c r="HPM12" s="187"/>
      <c r="HPN12" s="187"/>
      <c r="HPO12" s="187"/>
      <c r="HPP12" s="187"/>
      <c r="HPQ12" s="187"/>
      <c r="HPR12" s="187"/>
      <c r="HPS12" s="187"/>
      <c r="HPT12" s="187"/>
      <c r="HPU12" s="187"/>
      <c r="HPV12" s="187"/>
      <c r="HPW12" s="187"/>
      <c r="HPX12" s="187"/>
      <c r="HPY12" s="187"/>
      <c r="HPZ12" s="187"/>
      <c r="HQA12" s="187"/>
      <c r="HQB12" s="187"/>
      <c r="HQC12" s="187"/>
      <c r="HQD12" s="187"/>
      <c r="HQE12" s="187"/>
      <c r="HQF12" s="187"/>
      <c r="HQG12" s="187"/>
      <c r="HQH12" s="187"/>
      <c r="HQI12" s="187"/>
      <c r="HQJ12" s="187"/>
      <c r="HQK12" s="187"/>
      <c r="HQL12" s="187"/>
      <c r="HQM12" s="187"/>
      <c r="HQN12" s="187"/>
      <c r="HQO12" s="187"/>
      <c r="HQP12" s="187"/>
      <c r="HQQ12" s="187"/>
      <c r="HQR12" s="187"/>
      <c r="HQS12" s="187"/>
      <c r="HQT12" s="187"/>
      <c r="HQU12" s="187"/>
      <c r="HQV12" s="187"/>
      <c r="HQW12" s="187"/>
      <c r="HQX12" s="187"/>
      <c r="HQY12" s="187"/>
      <c r="HQZ12" s="187"/>
      <c r="HRA12" s="187"/>
      <c r="HRB12" s="187"/>
      <c r="HRC12" s="187"/>
      <c r="HRD12" s="187"/>
      <c r="HRE12" s="187"/>
      <c r="HRF12" s="187"/>
      <c r="HRG12" s="187"/>
      <c r="HRH12" s="187"/>
      <c r="HRI12" s="187"/>
      <c r="HRJ12" s="187"/>
      <c r="HRK12" s="187"/>
      <c r="HRL12" s="187"/>
      <c r="HRM12" s="187"/>
      <c r="HRN12" s="187"/>
      <c r="HRO12" s="187"/>
      <c r="HRP12" s="187"/>
      <c r="HRQ12" s="187"/>
      <c r="HRR12" s="187"/>
      <c r="HRS12" s="187"/>
      <c r="HRT12" s="187"/>
      <c r="HRU12" s="187"/>
      <c r="HRV12" s="187"/>
      <c r="HRW12" s="187"/>
      <c r="HRX12" s="187"/>
      <c r="HRY12" s="187"/>
      <c r="HRZ12" s="187"/>
      <c r="HSA12" s="187"/>
      <c r="HSB12" s="187"/>
      <c r="HSC12" s="187"/>
      <c r="HSD12" s="187"/>
      <c r="HSE12" s="187"/>
      <c r="HSF12" s="187"/>
      <c r="HSG12" s="187"/>
      <c r="HSH12" s="187"/>
      <c r="HSI12" s="187"/>
      <c r="HSJ12" s="187"/>
      <c r="HSK12" s="187"/>
      <c r="HSL12" s="187"/>
      <c r="HSM12" s="187"/>
      <c r="HSN12" s="187"/>
      <c r="HSO12" s="187"/>
      <c r="HSP12" s="187"/>
      <c r="HSQ12" s="187"/>
      <c r="HSR12" s="187"/>
      <c r="HSS12" s="187"/>
      <c r="HST12" s="187"/>
      <c r="HSU12" s="187"/>
      <c r="HSV12" s="187"/>
      <c r="HSW12" s="187"/>
      <c r="HSX12" s="187"/>
      <c r="HSY12" s="187"/>
      <c r="HSZ12" s="187"/>
      <c r="HTA12" s="187"/>
      <c r="HTB12" s="187"/>
      <c r="HTC12" s="187"/>
      <c r="HTD12" s="187"/>
      <c r="HTE12" s="187"/>
      <c r="HTF12" s="187"/>
      <c r="HTG12" s="187"/>
      <c r="HTH12" s="187"/>
      <c r="HTI12" s="187"/>
      <c r="HTJ12" s="187"/>
      <c r="HTK12" s="187"/>
      <c r="HTL12" s="187"/>
      <c r="HTM12" s="187"/>
      <c r="HTN12" s="187"/>
      <c r="HTO12" s="187"/>
      <c r="HTP12" s="187"/>
      <c r="HTQ12" s="187"/>
      <c r="HTR12" s="187"/>
      <c r="HTS12" s="187"/>
      <c r="HTT12" s="187"/>
      <c r="HTU12" s="187"/>
      <c r="HTV12" s="187"/>
      <c r="HTW12" s="187"/>
      <c r="HTX12" s="187"/>
      <c r="HTY12" s="187"/>
      <c r="HTZ12" s="187"/>
      <c r="HUA12" s="187"/>
      <c r="HUB12" s="187"/>
      <c r="HUC12" s="187"/>
      <c r="HUD12" s="187"/>
      <c r="HUE12" s="187"/>
      <c r="HUF12" s="187"/>
      <c r="HUG12" s="187"/>
      <c r="HUH12" s="187"/>
      <c r="HUI12" s="187"/>
      <c r="HUJ12" s="187"/>
      <c r="HUK12" s="187"/>
      <c r="HUL12" s="187"/>
      <c r="HUM12" s="187"/>
      <c r="HUN12" s="187"/>
      <c r="HUO12" s="187"/>
      <c r="HUP12" s="187"/>
      <c r="HUQ12" s="187"/>
      <c r="HUR12" s="187"/>
      <c r="HUS12" s="187"/>
      <c r="HUT12" s="187"/>
      <c r="HUU12" s="187"/>
      <c r="HUV12" s="187"/>
      <c r="HUW12" s="187"/>
      <c r="HUX12" s="187"/>
      <c r="HUY12" s="187"/>
      <c r="HUZ12" s="187"/>
      <c r="HVA12" s="187"/>
      <c r="HVB12" s="187"/>
      <c r="HVC12" s="187"/>
      <c r="HVD12" s="187"/>
      <c r="HVE12" s="187"/>
      <c r="HVF12" s="187"/>
      <c r="HVG12" s="187"/>
      <c r="HVH12" s="187"/>
      <c r="HVI12" s="187"/>
      <c r="HVJ12" s="187"/>
      <c r="HVK12" s="187"/>
      <c r="HVL12" s="187"/>
      <c r="HVM12" s="187"/>
      <c r="HVN12" s="187"/>
      <c r="HVO12" s="187"/>
      <c r="HVP12" s="187"/>
      <c r="HVQ12" s="187"/>
      <c r="HVR12" s="187"/>
      <c r="HVS12" s="187"/>
      <c r="HVT12" s="187"/>
      <c r="HVU12" s="187"/>
      <c r="HVV12" s="187"/>
      <c r="HVW12" s="187"/>
      <c r="HVX12" s="187"/>
      <c r="HVY12" s="187"/>
      <c r="HVZ12" s="187"/>
      <c r="HWA12" s="187"/>
      <c r="HWB12" s="187"/>
      <c r="HWC12" s="187"/>
      <c r="HWD12" s="187"/>
      <c r="HWE12" s="187"/>
      <c r="HWF12" s="187"/>
      <c r="HWG12" s="187"/>
      <c r="HWH12" s="187"/>
      <c r="HWI12" s="187"/>
      <c r="HWJ12" s="187"/>
      <c r="HWK12" s="187"/>
      <c r="HWL12" s="187"/>
      <c r="HWM12" s="187"/>
      <c r="HWN12" s="187"/>
      <c r="HWO12" s="187"/>
      <c r="HWP12" s="187"/>
      <c r="HWQ12" s="187"/>
      <c r="HWR12" s="187"/>
      <c r="HWS12" s="187"/>
      <c r="HWT12" s="187"/>
      <c r="HWU12" s="187"/>
      <c r="HWV12" s="187"/>
      <c r="HWW12" s="187"/>
      <c r="HWX12" s="187"/>
      <c r="HWY12" s="187"/>
      <c r="HWZ12" s="187"/>
      <c r="HXA12" s="187"/>
      <c r="HXB12" s="187"/>
      <c r="HXC12" s="187"/>
      <c r="HXD12" s="187"/>
      <c r="HXE12" s="187"/>
      <c r="HXF12" s="187"/>
      <c r="HXG12" s="187"/>
      <c r="HXH12" s="187"/>
      <c r="HXI12" s="187"/>
      <c r="HXJ12" s="187"/>
      <c r="HXK12" s="187"/>
      <c r="HXL12" s="187"/>
      <c r="HXM12" s="187"/>
      <c r="HXN12" s="187"/>
      <c r="HXO12" s="187"/>
      <c r="HXP12" s="187"/>
      <c r="HXQ12" s="187"/>
      <c r="HXR12" s="187"/>
      <c r="HXS12" s="187"/>
      <c r="HXT12" s="187"/>
      <c r="HXU12" s="187"/>
      <c r="HXV12" s="187"/>
      <c r="HXW12" s="187"/>
      <c r="HXX12" s="187"/>
      <c r="HXY12" s="187"/>
      <c r="HXZ12" s="187"/>
      <c r="HYA12" s="187"/>
      <c r="HYB12" s="187"/>
      <c r="HYC12" s="187"/>
      <c r="HYD12" s="187"/>
      <c r="HYE12" s="187"/>
      <c r="HYF12" s="187"/>
      <c r="HYG12" s="187"/>
      <c r="HYH12" s="187"/>
      <c r="HYI12" s="187"/>
      <c r="HYJ12" s="187"/>
      <c r="HYK12" s="187"/>
      <c r="HYL12" s="187"/>
      <c r="HYM12" s="187"/>
      <c r="HYN12" s="187"/>
      <c r="HYO12" s="187"/>
      <c r="HYP12" s="187"/>
      <c r="HYQ12" s="187"/>
      <c r="HYR12" s="187"/>
      <c r="HYS12" s="187"/>
      <c r="HYT12" s="187"/>
      <c r="HYU12" s="187"/>
      <c r="HYV12" s="187"/>
      <c r="HYW12" s="187"/>
      <c r="HYX12" s="187"/>
      <c r="HYY12" s="187"/>
      <c r="HYZ12" s="187"/>
      <c r="HZA12" s="187"/>
      <c r="HZB12" s="187"/>
      <c r="HZC12" s="187"/>
      <c r="HZD12" s="187"/>
      <c r="HZE12" s="187"/>
      <c r="HZF12" s="187"/>
      <c r="HZG12" s="187"/>
      <c r="HZH12" s="187"/>
      <c r="HZI12" s="187"/>
      <c r="HZJ12" s="187"/>
      <c r="HZK12" s="187"/>
      <c r="HZL12" s="187"/>
      <c r="HZM12" s="187"/>
      <c r="HZN12" s="187"/>
      <c r="HZO12" s="187"/>
      <c r="HZP12" s="187"/>
      <c r="HZQ12" s="187"/>
      <c r="HZR12" s="187"/>
      <c r="HZS12" s="187"/>
      <c r="HZT12" s="187"/>
      <c r="HZU12" s="187"/>
      <c r="HZV12" s="187"/>
      <c r="HZW12" s="187"/>
      <c r="HZX12" s="187"/>
      <c r="HZY12" s="187"/>
      <c r="HZZ12" s="187"/>
      <c r="IAA12" s="187"/>
      <c r="IAB12" s="187"/>
      <c r="IAC12" s="187"/>
      <c r="IAD12" s="187"/>
      <c r="IAE12" s="187"/>
      <c r="IAF12" s="187"/>
      <c r="IAG12" s="187"/>
      <c r="IAH12" s="187"/>
      <c r="IAI12" s="187"/>
      <c r="IAJ12" s="187"/>
      <c r="IAK12" s="187"/>
      <c r="IAL12" s="187"/>
      <c r="IAM12" s="187"/>
      <c r="IAN12" s="187"/>
      <c r="IAO12" s="187"/>
      <c r="IAP12" s="187"/>
      <c r="IAQ12" s="187"/>
      <c r="IAR12" s="187"/>
      <c r="IAS12" s="187"/>
      <c r="IAT12" s="187"/>
      <c r="IAU12" s="187"/>
      <c r="IAV12" s="187"/>
      <c r="IAW12" s="187"/>
      <c r="IAX12" s="187"/>
      <c r="IAY12" s="187"/>
      <c r="IAZ12" s="187"/>
      <c r="IBA12" s="187"/>
      <c r="IBB12" s="187"/>
      <c r="IBC12" s="187"/>
      <c r="IBD12" s="187"/>
      <c r="IBE12" s="187"/>
      <c r="IBF12" s="187"/>
      <c r="IBG12" s="187"/>
      <c r="IBH12" s="187"/>
      <c r="IBI12" s="187"/>
      <c r="IBJ12" s="187"/>
      <c r="IBK12" s="187"/>
      <c r="IBL12" s="187"/>
      <c r="IBM12" s="187"/>
      <c r="IBN12" s="187"/>
      <c r="IBO12" s="187"/>
      <c r="IBP12" s="187"/>
      <c r="IBQ12" s="187"/>
      <c r="IBR12" s="187"/>
      <c r="IBS12" s="187"/>
      <c r="IBT12" s="187"/>
      <c r="IBU12" s="187"/>
      <c r="IBV12" s="187"/>
      <c r="IBW12" s="187"/>
      <c r="IBX12" s="187"/>
      <c r="IBY12" s="187"/>
      <c r="IBZ12" s="187"/>
      <c r="ICA12" s="187"/>
      <c r="ICB12" s="187"/>
      <c r="ICC12" s="187"/>
      <c r="ICD12" s="187"/>
      <c r="ICE12" s="187"/>
      <c r="ICF12" s="187"/>
      <c r="ICG12" s="187"/>
      <c r="ICH12" s="187"/>
      <c r="ICI12" s="187"/>
      <c r="ICJ12" s="187"/>
      <c r="ICK12" s="187"/>
      <c r="ICL12" s="187"/>
      <c r="ICM12" s="187"/>
      <c r="ICN12" s="187"/>
      <c r="ICO12" s="187"/>
      <c r="ICP12" s="187"/>
      <c r="ICQ12" s="187"/>
      <c r="ICR12" s="187"/>
      <c r="ICS12" s="187"/>
      <c r="ICT12" s="187"/>
      <c r="ICU12" s="187"/>
      <c r="ICV12" s="187"/>
      <c r="ICW12" s="187"/>
      <c r="ICX12" s="187"/>
      <c r="ICY12" s="187"/>
      <c r="ICZ12" s="187"/>
      <c r="IDA12" s="187"/>
      <c r="IDB12" s="187"/>
      <c r="IDC12" s="187"/>
      <c r="IDD12" s="187"/>
      <c r="IDE12" s="187"/>
      <c r="IDF12" s="187"/>
      <c r="IDG12" s="187"/>
      <c r="IDH12" s="187"/>
      <c r="IDI12" s="187"/>
      <c r="IDJ12" s="187"/>
      <c r="IDK12" s="187"/>
      <c r="IDL12" s="187"/>
      <c r="IDM12" s="187"/>
      <c r="IDN12" s="187"/>
      <c r="IDO12" s="187"/>
      <c r="IDP12" s="187"/>
      <c r="IDQ12" s="187"/>
      <c r="IDR12" s="187"/>
      <c r="IDS12" s="187"/>
      <c r="IDT12" s="187"/>
      <c r="IDU12" s="187"/>
      <c r="IDV12" s="187"/>
      <c r="IDW12" s="187"/>
      <c r="IDX12" s="187"/>
      <c r="IDY12" s="187"/>
      <c r="IDZ12" s="187"/>
      <c r="IEA12" s="187"/>
      <c r="IEB12" s="187"/>
      <c r="IEC12" s="187"/>
      <c r="IED12" s="187"/>
      <c r="IEE12" s="187"/>
      <c r="IEF12" s="187"/>
      <c r="IEG12" s="187"/>
      <c r="IEH12" s="187"/>
      <c r="IEI12" s="187"/>
      <c r="IEJ12" s="187"/>
      <c r="IEK12" s="187"/>
      <c r="IEL12" s="187"/>
      <c r="IEM12" s="187"/>
      <c r="IEN12" s="187"/>
      <c r="IEO12" s="187"/>
      <c r="IEP12" s="187"/>
      <c r="IEQ12" s="187"/>
      <c r="IER12" s="187"/>
      <c r="IES12" s="187"/>
      <c r="IET12" s="187"/>
      <c r="IEU12" s="187"/>
      <c r="IEV12" s="187"/>
      <c r="IEW12" s="187"/>
      <c r="IEX12" s="187"/>
      <c r="IEY12" s="187"/>
      <c r="IEZ12" s="187"/>
      <c r="IFA12" s="187"/>
      <c r="IFB12" s="187"/>
      <c r="IFC12" s="187"/>
      <c r="IFD12" s="187"/>
      <c r="IFE12" s="187"/>
      <c r="IFF12" s="187"/>
      <c r="IFG12" s="187"/>
      <c r="IFH12" s="187"/>
      <c r="IFI12" s="187"/>
      <c r="IFJ12" s="187"/>
      <c r="IFK12" s="187"/>
      <c r="IFL12" s="187"/>
      <c r="IFM12" s="187"/>
      <c r="IFN12" s="187"/>
      <c r="IFO12" s="187"/>
      <c r="IFP12" s="187"/>
      <c r="IFQ12" s="187"/>
      <c r="IFR12" s="187"/>
      <c r="IFS12" s="187"/>
      <c r="IFT12" s="187"/>
      <c r="IFU12" s="187"/>
      <c r="IFV12" s="187"/>
      <c r="IFW12" s="187"/>
      <c r="IFX12" s="187"/>
      <c r="IFY12" s="187"/>
      <c r="IFZ12" s="187"/>
      <c r="IGA12" s="187"/>
      <c r="IGB12" s="187"/>
      <c r="IGC12" s="187"/>
      <c r="IGD12" s="187"/>
      <c r="IGE12" s="187"/>
      <c r="IGF12" s="187"/>
      <c r="IGG12" s="187"/>
      <c r="IGH12" s="187"/>
      <c r="IGI12" s="187"/>
      <c r="IGJ12" s="187"/>
      <c r="IGK12" s="187"/>
      <c r="IGL12" s="187"/>
      <c r="IGM12" s="187"/>
      <c r="IGN12" s="187"/>
      <c r="IGO12" s="187"/>
      <c r="IGP12" s="187"/>
      <c r="IGQ12" s="187"/>
      <c r="IGR12" s="187"/>
      <c r="IGS12" s="187"/>
      <c r="IGT12" s="187"/>
      <c r="IGU12" s="187"/>
      <c r="IGV12" s="187"/>
      <c r="IGW12" s="187"/>
      <c r="IGX12" s="187"/>
      <c r="IGY12" s="187"/>
      <c r="IGZ12" s="187"/>
      <c r="IHA12" s="187"/>
      <c r="IHB12" s="187"/>
      <c r="IHC12" s="187"/>
      <c r="IHD12" s="187"/>
      <c r="IHE12" s="187"/>
      <c r="IHF12" s="187"/>
      <c r="IHG12" s="187"/>
      <c r="IHH12" s="187"/>
      <c r="IHI12" s="187"/>
      <c r="IHJ12" s="187"/>
      <c r="IHK12" s="187"/>
      <c r="IHL12" s="187"/>
      <c r="IHM12" s="187"/>
      <c r="IHN12" s="187"/>
      <c r="IHO12" s="187"/>
      <c r="IHP12" s="187"/>
      <c r="IHQ12" s="187"/>
      <c r="IHR12" s="187"/>
      <c r="IHS12" s="187"/>
      <c r="IHT12" s="187"/>
      <c r="IHU12" s="187"/>
      <c r="IHV12" s="187"/>
      <c r="IHW12" s="187"/>
      <c r="IHX12" s="187"/>
      <c r="IHY12" s="187"/>
      <c r="IHZ12" s="187"/>
      <c r="IIA12" s="187"/>
      <c r="IIB12" s="187"/>
      <c r="IIC12" s="187"/>
      <c r="IID12" s="187"/>
      <c r="IIE12" s="187"/>
      <c r="IIF12" s="187"/>
      <c r="IIG12" s="187"/>
      <c r="IIH12" s="187"/>
      <c r="III12" s="187"/>
      <c r="IIJ12" s="187"/>
      <c r="IIK12" s="187"/>
      <c r="IIL12" s="187"/>
      <c r="IIM12" s="187"/>
      <c r="IIN12" s="187"/>
      <c r="IIO12" s="187"/>
      <c r="IIP12" s="187"/>
      <c r="IIQ12" s="187"/>
      <c r="IIR12" s="187"/>
      <c r="IIS12" s="187"/>
      <c r="IIT12" s="187"/>
      <c r="IIU12" s="187"/>
      <c r="IIV12" s="187"/>
      <c r="IIW12" s="187"/>
      <c r="IIX12" s="187"/>
      <c r="IIY12" s="187"/>
      <c r="IIZ12" s="187"/>
      <c r="IJA12" s="187"/>
      <c r="IJB12" s="187"/>
      <c r="IJC12" s="187"/>
      <c r="IJD12" s="187"/>
      <c r="IJE12" s="187"/>
      <c r="IJF12" s="187"/>
      <c r="IJG12" s="187"/>
      <c r="IJH12" s="187"/>
      <c r="IJI12" s="187"/>
      <c r="IJJ12" s="187"/>
      <c r="IJK12" s="187"/>
      <c r="IJL12" s="187"/>
      <c r="IJM12" s="187"/>
      <c r="IJN12" s="187"/>
      <c r="IJO12" s="187"/>
      <c r="IJP12" s="187"/>
      <c r="IJQ12" s="187"/>
      <c r="IJR12" s="187"/>
      <c r="IJS12" s="187"/>
      <c r="IJT12" s="187"/>
      <c r="IJU12" s="187"/>
      <c r="IJV12" s="187"/>
      <c r="IJW12" s="187"/>
      <c r="IJX12" s="187"/>
      <c r="IJY12" s="187"/>
      <c r="IJZ12" s="187"/>
      <c r="IKA12" s="187"/>
      <c r="IKB12" s="187"/>
      <c r="IKC12" s="187"/>
      <c r="IKD12" s="187"/>
      <c r="IKE12" s="187"/>
      <c r="IKF12" s="187"/>
      <c r="IKG12" s="187"/>
      <c r="IKH12" s="187"/>
      <c r="IKI12" s="187"/>
      <c r="IKJ12" s="187"/>
      <c r="IKK12" s="187"/>
      <c r="IKL12" s="187"/>
      <c r="IKM12" s="187"/>
      <c r="IKN12" s="187"/>
      <c r="IKO12" s="187"/>
      <c r="IKP12" s="187"/>
      <c r="IKQ12" s="187"/>
      <c r="IKR12" s="187"/>
      <c r="IKS12" s="187"/>
      <c r="IKT12" s="187"/>
      <c r="IKU12" s="187"/>
      <c r="IKV12" s="187"/>
      <c r="IKW12" s="187"/>
      <c r="IKX12" s="187"/>
      <c r="IKY12" s="187"/>
      <c r="IKZ12" s="187"/>
      <c r="ILA12" s="187"/>
      <c r="ILB12" s="187"/>
      <c r="ILC12" s="187"/>
      <c r="ILD12" s="187"/>
      <c r="ILE12" s="187"/>
      <c r="ILF12" s="187"/>
      <c r="ILG12" s="187"/>
      <c r="ILH12" s="187"/>
      <c r="ILI12" s="187"/>
      <c r="ILJ12" s="187"/>
      <c r="ILK12" s="187"/>
      <c r="ILL12" s="187"/>
      <c r="ILM12" s="187"/>
      <c r="ILN12" s="187"/>
      <c r="ILO12" s="187"/>
      <c r="ILP12" s="187"/>
      <c r="ILQ12" s="187"/>
      <c r="ILR12" s="187"/>
      <c r="ILS12" s="187"/>
      <c r="ILT12" s="187"/>
      <c r="ILU12" s="187"/>
      <c r="ILV12" s="187"/>
      <c r="ILW12" s="187"/>
      <c r="ILX12" s="187"/>
      <c r="ILY12" s="187"/>
      <c r="ILZ12" s="187"/>
      <c r="IMA12" s="187"/>
      <c r="IMB12" s="187"/>
      <c r="IMC12" s="187"/>
      <c r="IMD12" s="187"/>
      <c r="IME12" s="187"/>
      <c r="IMF12" s="187"/>
      <c r="IMG12" s="187"/>
      <c r="IMH12" s="187"/>
      <c r="IMI12" s="187"/>
      <c r="IMJ12" s="187"/>
      <c r="IMK12" s="187"/>
      <c r="IML12" s="187"/>
      <c r="IMM12" s="187"/>
      <c r="IMN12" s="187"/>
      <c r="IMO12" s="187"/>
      <c r="IMP12" s="187"/>
      <c r="IMQ12" s="187"/>
      <c r="IMR12" s="187"/>
      <c r="IMS12" s="187"/>
      <c r="IMT12" s="187"/>
      <c r="IMU12" s="187"/>
      <c r="IMV12" s="187"/>
      <c r="IMW12" s="187"/>
      <c r="IMX12" s="187"/>
      <c r="IMY12" s="187"/>
      <c r="IMZ12" s="187"/>
      <c r="INA12" s="187"/>
      <c r="INB12" s="187"/>
      <c r="INC12" s="187"/>
      <c r="IND12" s="187"/>
      <c r="INE12" s="187"/>
      <c r="INF12" s="187"/>
      <c r="ING12" s="187"/>
      <c r="INH12" s="187"/>
      <c r="INI12" s="187"/>
      <c r="INJ12" s="187"/>
      <c r="INK12" s="187"/>
      <c r="INL12" s="187"/>
      <c r="INM12" s="187"/>
      <c r="INN12" s="187"/>
      <c r="INO12" s="187"/>
      <c r="INP12" s="187"/>
      <c r="INQ12" s="187"/>
      <c r="INR12" s="187"/>
      <c r="INS12" s="187"/>
      <c r="INT12" s="187"/>
      <c r="INU12" s="187"/>
      <c r="INV12" s="187"/>
      <c r="INW12" s="187"/>
      <c r="INX12" s="187"/>
      <c r="INY12" s="187"/>
      <c r="INZ12" s="187"/>
      <c r="IOA12" s="187"/>
      <c r="IOB12" s="187"/>
      <c r="IOC12" s="187"/>
      <c r="IOD12" s="187"/>
      <c r="IOE12" s="187"/>
      <c r="IOF12" s="187"/>
      <c r="IOG12" s="187"/>
      <c r="IOH12" s="187"/>
      <c r="IOI12" s="187"/>
      <c r="IOJ12" s="187"/>
      <c r="IOK12" s="187"/>
      <c r="IOL12" s="187"/>
      <c r="IOM12" s="187"/>
      <c r="ION12" s="187"/>
      <c r="IOO12" s="187"/>
      <c r="IOP12" s="187"/>
      <c r="IOQ12" s="187"/>
      <c r="IOR12" s="187"/>
      <c r="IOS12" s="187"/>
      <c r="IOT12" s="187"/>
      <c r="IOU12" s="187"/>
      <c r="IOV12" s="187"/>
      <c r="IOW12" s="187"/>
      <c r="IOX12" s="187"/>
      <c r="IOY12" s="187"/>
      <c r="IOZ12" s="187"/>
      <c r="IPA12" s="187"/>
      <c r="IPB12" s="187"/>
      <c r="IPC12" s="187"/>
      <c r="IPD12" s="187"/>
      <c r="IPE12" s="187"/>
      <c r="IPF12" s="187"/>
      <c r="IPG12" s="187"/>
      <c r="IPH12" s="187"/>
      <c r="IPI12" s="187"/>
      <c r="IPJ12" s="187"/>
      <c r="IPK12" s="187"/>
      <c r="IPL12" s="187"/>
      <c r="IPM12" s="187"/>
      <c r="IPN12" s="187"/>
      <c r="IPO12" s="187"/>
      <c r="IPP12" s="187"/>
      <c r="IPQ12" s="187"/>
      <c r="IPR12" s="187"/>
      <c r="IPS12" s="187"/>
      <c r="IPT12" s="187"/>
      <c r="IPU12" s="187"/>
      <c r="IPV12" s="187"/>
      <c r="IPW12" s="187"/>
      <c r="IPX12" s="187"/>
      <c r="IPY12" s="187"/>
      <c r="IPZ12" s="187"/>
      <c r="IQA12" s="187"/>
      <c r="IQB12" s="187"/>
      <c r="IQC12" s="187"/>
      <c r="IQD12" s="187"/>
      <c r="IQE12" s="187"/>
      <c r="IQF12" s="187"/>
      <c r="IQG12" s="187"/>
      <c r="IQH12" s="187"/>
      <c r="IQI12" s="187"/>
      <c r="IQJ12" s="187"/>
      <c r="IQK12" s="187"/>
      <c r="IQL12" s="187"/>
      <c r="IQM12" s="187"/>
      <c r="IQN12" s="187"/>
      <c r="IQO12" s="187"/>
      <c r="IQP12" s="187"/>
      <c r="IQQ12" s="187"/>
      <c r="IQR12" s="187"/>
      <c r="IQS12" s="187"/>
      <c r="IQT12" s="187"/>
      <c r="IQU12" s="187"/>
      <c r="IQV12" s="187"/>
      <c r="IQW12" s="187"/>
      <c r="IQX12" s="187"/>
      <c r="IQY12" s="187"/>
      <c r="IQZ12" s="187"/>
      <c r="IRA12" s="187"/>
      <c r="IRB12" s="187"/>
      <c r="IRC12" s="187"/>
      <c r="IRD12" s="187"/>
      <c r="IRE12" s="187"/>
      <c r="IRF12" s="187"/>
      <c r="IRG12" s="187"/>
      <c r="IRH12" s="187"/>
      <c r="IRI12" s="187"/>
      <c r="IRJ12" s="187"/>
      <c r="IRK12" s="187"/>
      <c r="IRL12" s="187"/>
      <c r="IRM12" s="187"/>
      <c r="IRN12" s="187"/>
      <c r="IRO12" s="187"/>
      <c r="IRP12" s="187"/>
      <c r="IRQ12" s="187"/>
      <c r="IRR12" s="187"/>
      <c r="IRS12" s="187"/>
      <c r="IRT12" s="187"/>
      <c r="IRU12" s="187"/>
      <c r="IRV12" s="187"/>
      <c r="IRW12" s="187"/>
      <c r="IRX12" s="187"/>
      <c r="IRY12" s="187"/>
      <c r="IRZ12" s="187"/>
      <c r="ISA12" s="187"/>
      <c r="ISB12" s="187"/>
      <c r="ISC12" s="187"/>
      <c r="ISD12" s="187"/>
      <c r="ISE12" s="187"/>
      <c r="ISF12" s="187"/>
      <c r="ISG12" s="187"/>
      <c r="ISH12" s="187"/>
      <c r="ISI12" s="187"/>
      <c r="ISJ12" s="187"/>
      <c r="ISK12" s="187"/>
      <c r="ISL12" s="187"/>
      <c r="ISM12" s="187"/>
      <c r="ISN12" s="187"/>
      <c r="ISO12" s="187"/>
      <c r="ISP12" s="187"/>
      <c r="ISQ12" s="187"/>
      <c r="ISR12" s="187"/>
      <c r="ISS12" s="187"/>
      <c r="IST12" s="187"/>
      <c r="ISU12" s="187"/>
      <c r="ISV12" s="187"/>
      <c r="ISW12" s="187"/>
      <c r="ISX12" s="187"/>
      <c r="ISY12" s="187"/>
      <c r="ISZ12" s="187"/>
      <c r="ITA12" s="187"/>
      <c r="ITB12" s="187"/>
      <c r="ITC12" s="187"/>
      <c r="ITD12" s="187"/>
      <c r="ITE12" s="187"/>
      <c r="ITF12" s="187"/>
      <c r="ITG12" s="187"/>
      <c r="ITH12" s="187"/>
      <c r="ITI12" s="187"/>
      <c r="ITJ12" s="187"/>
      <c r="ITK12" s="187"/>
      <c r="ITL12" s="187"/>
      <c r="ITM12" s="187"/>
      <c r="ITN12" s="187"/>
      <c r="ITO12" s="187"/>
      <c r="ITP12" s="187"/>
      <c r="ITQ12" s="187"/>
      <c r="ITR12" s="187"/>
      <c r="ITS12" s="187"/>
      <c r="ITT12" s="187"/>
      <c r="ITU12" s="187"/>
      <c r="ITV12" s="187"/>
      <c r="ITW12" s="187"/>
      <c r="ITX12" s="187"/>
      <c r="ITY12" s="187"/>
      <c r="ITZ12" s="187"/>
      <c r="IUA12" s="187"/>
      <c r="IUB12" s="187"/>
      <c r="IUC12" s="187"/>
      <c r="IUD12" s="187"/>
      <c r="IUE12" s="187"/>
      <c r="IUF12" s="187"/>
      <c r="IUG12" s="187"/>
      <c r="IUH12" s="187"/>
      <c r="IUI12" s="187"/>
      <c r="IUJ12" s="187"/>
      <c r="IUK12" s="187"/>
      <c r="IUL12" s="187"/>
      <c r="IUM12" s="187"/>
      <c r="IUN12" s="187"/>
      <c r="IUO12" s="187"/>
      <c r="IUP12" s="187"/>
      <c r="IUQ12" s="187"/>
      <c r="IUR12" s="187"/>
      <c r="IUS12" s="187"/>
      <c r="IUT12" s="187"/>
      <c r="IUU12" s="187"/>
      <c r="IUV12" s="187"/>
      <c r="IUW12" s="187"/>
      <c r="IUX12" s="187"/>
      <c r="IUY12" s="187"/>
      <c r="IUZ12" s="187"/>
      <c r="IVA12" s="187"/>
      <c r="IVB12" s="187"/>
      <c r="IVC12" s="187"/>
      <c r="IVD12" s="187"/>
      <c r="IVE12" s="187"/>
      <c r="IVF12" s="187"/>
      <c r="IVG12" s="187"/>
      <c r="IVH12" s="187"/>
      <c r="IVI12" s="187"/>
      <c r="IVJ12" s="187"/>
      <c r="IVK12" s="187"/>
      <c r="IVL12" s="187"/>
      <c r="IVM12" s="187"/>
      <c r="IVN12" s="187"/>
      <c r="IVO12" s="187"/>
      <c r="IVP12" s="187"/>
      <c r="IVQ12" s="187"/>
      <c r="IVR12" s="187"/>
      <c r="IVS12" s="187"/>
      <c r="IVT12" s="187"/>
      <c r="IVU12" s="187"/>
      <c r="IVV12" s="187"/>
      <c r="IVW12" s="187"/>
      <c r="IVX12" s="187"/>
      <c r="IVY12" s="187"/>
      <c r="IVZ12" s="187"/>
      <c r="IWA12" s="187"/>
      <c r="IWB12" s="187"/>
      <c r="IWC12" s="187"/>
      <c r="IWD12" s="187"/>
      <c r="IWE12" s="187"/>
      <c r="IWF12" s="187"/>
      <c r="IWG12" s="187"/>
      <c r="IWH12" s="187"/>
      <c r="IWI12" s="187"/>
      <c r="IWJ12" s="187"/>
      <c r="IWK12" s="187"/>
      <c r="IWL12" s="187"/>
      <c r="IWM12" s="187"/>
      <c r="IWN12" s="187"/>
      <c r="IWO12" s="187"/>
      <c r="IWP12" s="187"/>
      <c r="IWQ12" s="187"/>
      <c r="IWR12" s="187"/>
      <c r="IWS12" s="187"/>
      <c r="IWT12" s="187"/>
      <c r="IWU12" s="187"/>
      <c r="IWV12" s="187"/>
      <c r="IWW12" s="187"/>
      <c r="IWX12" s="187"/>
      <c r="IWY12" s="187"/>
      <c r="IWZ12" s="187"/>
      <c r="IXA12" s="187"/>
      <c r="IXB12" s="187"/>
      <c r="IXC12" s="187"/>
      <c r="IXD12" s="187"/>
      <c r="IXE12" s="187"/>
      <c r="IXF12" s="187"/>
      <c r="IXG12" s="187"/>
      <c r="IXH12" s="187"/>
      <c r="IXI12" s="187"/>
      <c r="IXJ12" s="187"/>
      <c r="IXK12" s="187"/>
      <c r="IXL12" s="187"/>
      <c r="IXM12" s="187"/>
      <c r="IXN12" s="187"/>
      <c r="IXO12" s="187"/>
      <c r="IXP12" s="187"/>
      <c r="IXQ12" s="187"/>
      <c r="IXR12" s="187"/>
      <c r="IXS12" s="187"/>
      <c r="IXT12" s="187"/>
      <c r="IXU12" s="187"/>
      <c r="IXV12" s="187"/>
      <c r="IXW12" s="187"/>
      <c r="IXX12" s="187"/>
      <c r="IXY12" s="187"/>
      <c r="IXZ12" s="187"/>
      <c r="IYA12" s="187"/>
      <c r="IYB12" s="187"/>
      <c r="IYC12" s="187"/>
      <c r="IYD12" s="187"/>
      <c r="IYE12" s="187"/>
      <c r="IYF12" s="187"/>
      <c r="IYG12" s="187"/>
      <c r="IYH12" s="187"/>
      <c r="IYI12" s="187"/>
      <c r="IYJ12" s="187"/>
      <c r="IYK12" s="187"/>
      <c r="IYL12" s="187"/>
      <c r="IYM12" s="187"/>
      <c r="IYN12" s="187"/>
      <c r="IYO12" s="187"/>
      <c r="IYP12" s="187"/>
      <c r="IYQ12" s="187"/>
      <c r="IYR12" s="187"/>
      <c r="IYS12" s="187"/>
      <c r="IYT12" s="187"/>
      <c r="IYU12" s="187"/>
      <c r="IYV12" s="187"/>
      <c r="IYW12" s="187"/>
      <c r="IYX12" s="187"/>
      <c r="IYY12" s="187"/>
      <c r="IYZ12" s="187"/>
      <c r="IZA12" s="187"/>
      <c r="IZB12" s="187"/>
      <c r="IZC12" s="187"/>
      <c r="IZD12" s="187"/>
      <c r="IZE12" s="187"/>
      <c r="IZF12" s="187"/>
      <c r="IZG12" s="187"/>
      <c r="IZH12" s="187"/>
      <c r="IZI12" s="187"/>
      <c r="IZJ12" s="187"/>
      <c r="IZK12" s="187"/>
      <c r="IZL12" s="187"/>
      <c r="IZM12" s="187"/>
      <c r="IZN12" s="187"/>
      <c r="IZO12" s="187"/>
      <c r="IZP12" s="187"/>
      <c r="IZQ12" s="187"/>
      <c r="IZR12" s="187"/>
      <c r="IZS12" s="187"/>
      <c r="IZT12" s="187"/>
      <c r="IZU12" s="187"/>
      <c r="IZV12" s="187"/>
      <c r="IZW12" s="187"/>
      <c r="IZX12" s="187"/>
      <c r="IZY12" s="187"/>
      <c r="IZZ12" s="187"/>
      <c r="JAA12" s="187"/>
      <c r="JAB12" s="187"/>
      <c r="JAC12" s="187"/>
      <c r="JAD12" s="187"/>
      <c r="JAE12" s="187"/>
      <c r="JAF12" s="187"/>
      <c r="JAG12" s="187"/>
      <c r="JAH12" s="187"/>
      <c r="JAI12" s="187"/>
      <c r="JAJ12" s="187"/>
      <c r="JAK12" s="187"/>
      <c r="JAL12" s="187"/>
      <c r="JAM12" s="187"/>
      <c r="JAN12" s="187"/>
      <c r="JAO12" s="187"/>
      <c r="JAP12" s="187"/>
      <c r="JAQ12" s="187"/>
      <c r="JAR12" s="187"/>
      <c r="JAS12" s="187"/>
      <c r="JAT12" s="187"/>
      <c r="JAU12" s="187"/>
      <c r="JAV12" s="187"/>
      <c r="JAW12" s="187"/>
      <c r="JAX12" s="187"/>
      <c r="JAY12" s="187"/>
      <c r="JAZ12" s="187"/>
      <c r="JBA12" s="187"/>
      <c r="JBB12" s="187"/>
      <c r="JBC12" s="187"/>
      <c r="JBD12" s="187"/>
      <c r="JBE12" s="187"/>
      <c r="JBF12" s="187"/>
      <c r="JBG12" s="187"/>
      <c r="JBH12" s="187"/>
      <c r="JBI12" s="187"/>
      <c r="JBJ12" s="187"/>
      <c r="JBK12" s="187"/>
      <c r="JBL12" s="187"/>
      <c r="JBM12" s="187"/>
      <c r="JBN12" s="187"/>
      <c r="JBO12" s="187"/>
      <c r="JBP12" s="187"/>
      <c r="JBQ12" s="187"/>
      <c r="JBR12" s="187"/>
      <c r="JBS12" s="187"/>
      <c r="JBT12" s="187"/>
      <c r="JBU12" s="187"/>
      <c r="JBV12" s="187"/>
      <c r="JBW12" s="187"/>
      <c r="JBX12" s="187"/>
      <c r="JBY12" s="187"/>
      <c r="JBZ12" s="187"/>
      <c r="JCA12" s="187"/>
      <c r="JCB12" s="187"/>
      <c r="JCC12" s="187"/>
      <c r="JCD12" s="187"/>
      <c r="JCE12" s="187"/>
      <c r="JCF12" s="187"/>
      <c r="JCG12" s="187"/>
      <c r="JCH12" s="187"/>
      <c r="JCI12" s="187"/>
      <c r="JCJ12" s="187"/>
      <c r="JCK12" s="187"/>
      <c r="JCL12" s="187"/>
      <c r="JCM12" s="187"/>
      <c r="JCN12" s="187"/>
      <c r="JCO12" s="187"/>
      <c r="JCP12" s="187"/>
      <c r="JCQ12" s="187"/>
      <c r="JCR12" s="187"/>
      <c r="JCS12" s="187"/>
      <c r="JCT12" s="187"/>
      <c r="JCU12" s="187"/>
      <c r="JCV12" s="187"/>
      <c r="JCW12" s="187"/>
      <c r="JCX12" s="187"/>
      <c r="JCY12" s="187"/>
      <c r="JCZ12" s="187"/>
      <c r="JDA12" s="187"/>
      <c r="JDB12" s="187"/>
      <c r="JDC12" s="187"/>
      <c r="JDD12" s="187"/>
      <c r="JDE12" s="187"/>
      <c r="JDF12" s="187"/>
      <c r="JDG12" s="187"/>
      <c r="JDH12" s="187"/>
      <c r="JDI12" s="187"/>
      <c r="JDJ12" s="187"/>
      <c r="JDK12" s="187"/>
      <c r="JDL12" s="187"/>
      <c r="JDM12" s="187"/>
      <c r="JDN12" s="187"/>
      <c r="JDO12" s="187"/>
      <c r="JDP12" s="187"/>
      <c r="JDQ12" s="187"/>
      <c r="JDR12" s="187"/>
      <c r="JDS12" s="187"/>
      <c r="JDT12" s="187"/>
      <c r="JDU12" s="187"/>
      <c r="JDV12" s="187"/>
      <c r="JDW12" s="187"/>
      <c r="JDX12" s="187"/>
      <c r="JDY12" s="187"/>
      <c r="JDZ12" s="187"/>
      <c r="JEA12" s="187"/>
      <c r="JEB12" s="187"/>
      <c r="JEC12" s="187"/>
      <c r="JED12" s="187"/>
      <c r="JEE12" s="187"/>
      <c r="JEF12" s="187"/>
      <c r="JEG12" s="187"/>
      <c r="JEH12" s="187"/>
      <c r="JEI12" s="187"/>
      <c r="JEJ12" s="187"/>
      <c r="JEK12" s="187"/>
      <c r="JEL12" s="187"/>
      <c r="JEM12" s="187"/>
      <c r="JEN12" s="187"/>
      <c r="JEO12" s="187"/>
      <c r="JEP12" s="187"/>
      <c r="JEQ12" s="187"/>
      <c r="JER12" s="187"/>
      <c r="JES12" s="187"/>
      <c r="JET12" s="187"/>
      <c r="JEU12" s="187"/>
      <c r="JEV12" s="187"/>
      <c r="JEW12" s="187"/>
      <c r="JEX12" s="187"/>
      <c r="JEY12" s="187"/>
      <c r="JEZ12" s="187"/>
      <c r="JFA12" s="187"/>
      <c r="JFB12" s="187"/>
      <c r="JFC12" s="187"/>
      <c r="JFD12" s="187"/>
      <c r="JFE12" s="187"/>
      <c r="JFF12" s="187"/>
      <c r="JFG12" s="187"/>
      <c r="JFH12" s="187"/>
      <c r="JFI12" s="187"/>
      <c r="JFJ12" s="187"/>
      <c r="JFK12" s="187"/>
      <c r="JFL12" s="187"/>
      <c r="JFM12" s="187"/>
      <c r="JFN12" s="187"/>
      <c r="JFO12" s="187"/>
      <c r="JFP12" s="187"/>
      <c r="JFQ12" s="187"/>
      <c r="JFR12" s="187"/>
      <c r="JFS12" s="187"/>
      <c r="JFT12" s="187"/>
      <c r="JFU12" s="187"/>
      <c r="JFV12" s="187"/>
      <c r="JFW12" s="187"/>
      <c r="JFX12" s="187"/>
      <c r="JFY12" s="187"/>
      <c r="JFZ12" s="187"/>
      <c r="JGA12" s="187"/>
      <c r="JGB12" s="187"/>
      <c r="JGC12" s="187"/>
      <c r="JGD12" s="187"/>
      <c r="JGE12" s="187"/>
      <c r="JGF12" s="187"/>
      <c r="JGG12" s="187"/>
      <c r="JGH12" s="187"/>
      <c r="JGI12" s="187"/>
      <c r="JGJ12" s="187"/>
      <c r="JGK12" s="187"/>
      <c r="JGL12" s="187"/>
      <c r="JGM12" s="187"/>
      <c r="JGN12" s="187"/>
      <c r="JGO12" s="187"/>
      <c r="JGP12" s="187"/>
      <c r="JGQ12" s="187"/>
      <c r="JGR12" s="187"/>
      <c r="JGS12" s="187"/>
      <c r="JGT12" s="187"/>
      <c r="JGU12" s="187"/>
      <c r="JGV12" s="187"/>
      <c r="JGW12" s="187"/>
      <c r="JGX12" s="187"/>
      <c r="JGY12" s="187"/>
      <c r="JGZ12" s="187"/>
      <c r="JHA12" s="187"/>
      <c r="JHB12" s="187"/>
      <c r="JHC12" s="187"/>
      <c r="JHD12" s="187"/>
      <c r="JHE12" s="187"/>
      <c r="JHF12" s="187"/>
      <c r="JHG12" s="187"/>
      <c r="JHH12" s="187"/>
      <c r="JHI12" s="187"/>
      <c r="JHJ12" s="187"/>
      <c r="JHK12" s="187"/>
      <c r="JHL12" s="187"/>
      <c r="JHM12" s="187"/>
      <c r="JHN12" s="187"/>
      <c r="JHO12" s="187"/>
      <c r="JHP12" s="187"/>
      <c r="JHQ12" s="187"/>
      <c r="JHR12" s="187"/>
      <c r="JHS12" s="187"/>
      <c r="JHT12" s="187"/>
      <c r="JHU12" s="187"/>
      <c r="JHV12" s="187"/>
      <c r="JHW12" s="187"/>
      <c r="JHX12" s="187"/>
      <c r="JHY12" s="187"/>
      <c r="JHZ12" s="187"/>
      <c r="JIA12" s="187"/>
      <c r="JIB12" s="187"/>
      <c r="JIC12" s="187"/>
      <c r="JID12" s="187"/>
      <c r="JIE12" s="187"/>
      <c r="JIF12" s="187"/>
      <c r="JIG12" s="187"/>
      <c r="JIH12" s="187"/>
      <c r="JII12" s="187"/>
      <c r="JIJ12" s="187"/>
      <c r="JIK12" s="187"/>
      <c r="JIL12" s="187"/>
      <c r="JIM12" s="187"/>
      <c r="JIN12" s="187"/>
      <c r="JIO12" s="187"/>
      <c r="JIP12" s="187"/>
      <c r="JIQ12" s="187"/>
      <c r="JIR12" s="187"/>
      <c r="JIS12" s="187"/>
      <c r="JIT12" s="187"/>
      <c r="JIU12" s="187"/>
      <c r="JIV12" s="187"/>
      <c r="JIW12" s="187"/>
      <c r="JIX12" s="187"/>
      <c r="JIY12" s="187"/>
      <c r="JIZ12" s="187"/>
      <c r="JJA12" s="187"/>
      <c r="JJB12" s="187"/>
      <c r="JJC12" s="187"/>
      <c r="JJD12" s="187"/>
      <c r="JJE12" s="187"/>
      <c r="JJF12" s="187"/>
      <c r="JJG12" s="187"/>
      <c r="JJH12" s="187"/>
      <c r="JJI12" s="187"/>
      <c r="JJJ12" s="187"/>
      <c r="JJK12" s="187"/>
      <c r="JJL12" s="187"/>
      <c r="JJM12" s="187"/>
      <c r="JJN12" s="187"/>
      <c r="JJO12" s="187"/>
      <c r="JJP12" s="187"/>
      <c r="JJQ12" s="187"/>
      <c r="JJR12" s="187"/>
      <c r="JJS12" s="187"/>
      <c r="JJT12" s="187"/>
      <c r="JJU12" s="187"/>
      <c r="JJV12" s="187"/>
      <c r="JJW12" s="187"/>
      <c r="JJX12" s="187"/>
      <c r="JJY12" s="187"/>
      <c r="JJZ12" s="187"/>
      <c r="JKA12" s="187"/>
      <c r="JKB12" s="187"/>
      <c r="JKC12" s="187"/>
      <c r="JKD12" s="187"/>
      <c r="JKE12" s="187"/>
      <c r="JKF12" s="187"/>
      <c r="JKG12" s="187"/>
      <c r="JKH12" s="187"/>
      <c r="JKI12" s="187"/>
      <c r="JKJ12" s="187"/>
      <c r="JKK12" s="187"/>
      <c r="JKL12" s="187"/>
      <c r="JKM12" s="187"/>
      <c r="JKN12" s="187"/>
      <c r="JKO12" s="187"/>
      <c r="JKP12" s="187"/>
      <c r="JKQ12" s="187"/>
      <c r="JKR12" s="187"/>
      <c r="JKS12" s="187"/>
      <c r="JKT12" s="187"/>
      <c r="JKU12" s="187"/>
      <c r="JKV12" s="187"/>
      <c r="JKW12" s="187"/>
      <c r="JKX12" s="187"/>
      <c r="JKY12" s="187"/>
      <c r="JKZ12" s="187"/>
      <c r="JLA12" s="187"/>
      <c r="JLB12" s="187"/>
      <c r="JLC12" s="187"/>
      <c r="JLD12" s="187"/>
      <c r="JLE12" s="187"/>
      <c r="JLF12" s="187"/>
      <c r="JLG12" s="187"/>
      <c r="JLH12" s="187"/>
      <c r="JLI12" s="187"/>
      <c r="JLJ12" s="187"/>
      <c r="JLK12" s="187"/>
      <c r="JLL12" s="187"/>
      <c r="JLM12" s="187"/>
      <c r="JLN12" s="187"/>
      <c r="JLO12" s="187"/>
      <c r="JLP12" s="187"/>
      <c r="JLQ12" s="187"/>
      <c r="JLR12" s="187"/>
      <c r="JLS12" s="187"/>
      <c r="JLT12" s="187"/>
      <c r="JLU12" s="187"/>
      <c r="JLV12" s="187"/>
      <c r="JLW12" s="187"/>
      <c r="JLX12" s="187"/>
      <c r="JLY12" s="187"/>
      <c r="JLZ12" s="187"/>
      <c r="JMA12" s="187"/>
      <c r="JMB12" s="187"/>
      <c r="JMC12" s="187"/>
      <c r="JMD12" s="187"/>
      <c r="JME12" s="187"/>
      <c r="JMF12" s="187"/>
      <c r="JMG12" s="187"/>
      <c r="JMH12" s="187"/>
      <c r="JMI12" s="187"/>
      <c r="JMJ12" s="187"/>
      <c r="JMK12" s="187"/>
      <c r="JML12" s="187"/>
      <c r="JMM12" s="187"/>
      <c r="JMN12" s="187"/>
      <c r="JMO12" s="187"/>
      <c r="JMP12" s="187"/>
      <c r="JMQ12" s="187"/>
      <c r="JMR12" s="187"/>
      <c r="JMS12" s="187"/>
      <c r="JMT12" s="187"/>
      <c r="JMU12" s="187"/>
      <c r="JMV12" s="187"/>
      <c r="JMW12" s="187"/>
      <c r="JMX12" s="187"/>
      <c r="JMY12" s="187"/>
      <c r="JMZ12" s="187"/>
      <c r="JNA12" s="187"/>
      <c r="JNB12" s="187"/>
      <c r="JNC12" s="187"/>
      <c r="JND12" s="187"/>
      <c r="JNE12" s="187"/>
      <c r="JNF12" s="187"/>
      <c r="JNG12" s="187"/>
      <c r="JNH12" s="187"/>
      <c r="JNI12" s="187"/>
      <c r="JNJ12" s="187"/>
      <c r="JNK12" s="187"/>
      <c r="JNL12" s="187"/>
      <c r="JNM12" s="187"/>
      <c r="JNN12" s="187"/>
      <c r="JNO12" s="187"/>
      <c r="JNP12" s="187"/>
      <c r="JNQ12" s="187"/>
      <c r="JNR12" s="187"/>
      <c r="JNS12" s="187"/>
      <c r="JNT12" s="187"/>
      <c r="JNU12" s="187"/>
      <c r="JNV12" s="187"/>
      <c r="JNW12" s="187"/>
      <c r="JNX12" s="187"/>
      <c r="JNY12" s="187"/>
      <c r="JNZ12" s="187"/>
      <c r="JOA12" s="187"/>
      <c r="JOB12" s="187"/>
      <c r="JOC12" s="187"/>
      <c r="JOD12" s="187"/>
      <c r="JOE12" s="187"/>
      <c r="JOF12" s="187"/>
      <c r="JOG12" s="187"/>
      <c r="JOH12" s="187"/>
      <c r="JOI12" s="187"/>
      <c r="JOJ12" s="187"/>
      <c r="JOK12" s="187"/>
      <c r="JOL12" s="187"/>
      <c r="JOM12" s="187"/>
      <c r="JON12" s="187"/>
      <c r="JOO12" s="187"/>
      <c r="JOP12" s="187"/>
      <c r="JOQ12" s="187"/>
      <c r="JOR12" s="187"/>
      <c r="JOS12" s="187"/>
      <c r="JOT12" s="187"/>
      <c r="JOU12" s="187"/>
      <c r="JOV12" s="187"/>
      <c r="JOW12" s="187"/>
      <c r="JOX12" s="187"/>
      <c r="JOY12" s="187"/>
      <c r="JOZ12" s="187"/>
      <c r="JPA12" s="187"/>
      <c r="JPB12" s="187"/>
      <c r="JPC12" s="187"/>
      <c r="JPD12" s="187"/>
      <c r="JPE12" s="187"/>
      <c r="JPF12" s="187"/>
      <c r="JPG12" s="187"/>
      <c r="JPH12" s="187"/>
      <c r="JPI12" s="187"/>
      <c r="JPJ12" s="187"/>
      <c r="JPK12" s="187"/>
      <c r="JPL12" s="187"/>
      <c r="JPM12" s="187"/>
      <c r="JPN12" s="187"/>
      <c r="JPO12" s="187"/>
      <c r="JPP12" s="187"/>
      <c r="JPQ12" s="187"/>
      <c r="JPR12" s="187"/>
      <c r="JPS12" s="187"/>
      <c r="JPT12" s="187"/>
      <c r="JPU12" s="187"/>
      <c r="JPV12" s="187"/>
      <c r="JPW12" s="187"/>
      <c r="JPX12" s="187"/>
      <c r="JPY12" s="187"/>
      <c r="JPZ12" s="187"/>
      <c r="JQA12" s="187"/>
      <c r="JQB12" s="187"/>
      <c r="JQC12" s="187"/>
      <c r="JQD12" s="187"/>
      <c r="JQE12" s="187"/>
      <c r="JQF12" s="187"/>
      <c r="JQG12" s="187"/>
      <c r="JQH12" s="187"/>
      <c r="JQI12" s="187"/>
      <c r="JQJ12" s="187"/>
      <c r="JQK12" s="187"/>
      <c r="JQL12" s="187"/>
      <c r="JQM12" s="187"/>
      <c r="JQN12" s="187"/>
      <c r="JQO12" s="187"/>
      <c r="JQP12" s="187"/>
      <c r="JQQ12" s="187"/>
      <c r="JQR12" s="187"/>
      <c r="JQS12" s="187"/>
      <c r="JQT12" s="187"/>
      <c r="JQU12" s="187"/>
      <c r="JQV12" s="187"/>
      <c r="JQW12" s="187"/>
      <c r="JQX12" s="187"/>
      <c r="JQY12" s="187"/>
      <c r="JQZ12" s="187"/>
      <c r="JRA12" s="187"/>
      <c r="JRB12" s="187"/>
      <c r="JRC12" s="187"/>
      <c r="JRD12" s="187"/>
      <c r="JRE12" s="187"/>
      <c r="JRF12" s="187"/>
      <c r="JRG12" s="187"/>
      <c r="JRH12" s="187"/>
      <c r="JRI12" s="187"/>
      <c r="JRJ12" s="187"/>
      <c r="JRK12" s="187"/>
      <c r="JRL12" s="187"/>
      <c r="JRM12" s="187"/>
      <c r="JRN12" s="187"/>
      <c r="JRO12" s="187"/>
      <c r="JRP12" s="187"/>
      <c r="JRQ12" s="187"/>
      <c r="JRR12" s="187"/>
      <c r="JRS12" s="187"/>
      <c r="JRT12" s="187"/>
      <c r="JRU12" s="187"/>
      <c r="JRV12" s="187"/>
      <c r="JRW12" s="187"/>
      <c r="JRX12" s="187"/>
      <c r="JRY12" s="187"/>
      <c r="JRZ12" s="187"/>
      <c r="JSA12" s="187"/>
      <c r="JSB12" s="187"/>
      <c r="JSC12" s="187"/>
      <c r="JSD12" s="187"/>
      <c r="JSE12" s="187"/>
      <c r="JSF12" s="187"/>
      <c r="JSG12" s="187"/>
      <c r="JSH12" s="187"/>
      <c r="JSI12" s="187"/>
      <c r="JSJ12" s="187"/>
      <c r="JSK12" s="187"/>
      <c r="JSL12" s="187"/>
      <c r="JSM12" s="187"/>
      <c r="JSN12" s="187"/>
      <c r="JSO12" s="187"/>
      <c r="JSP12" s="187"/>
      <c r="JSQ12" s="187"/>
      <c r="JSR12" s="187"/>
      <c r="JSS12" s="187"/>
      <c r="JST12" s="187"/>
      <c r="JSU12" s="187"/>
      <c r="JSV12" s="187"/>
      <c r="JSW12" s="187"/>
      <c r="JSX12" s="187"/>
      <c r="JSY12" s="187"/>
      <c r="JSZ12" s="187"/>
      <c r="JTA12" s="187"/>
      <c r="JTB12" s="187"/>
      <c r="JTC12" s="187"/>
      <c r="JTD12" s="187"/>
      <c r="JTE12" s="187"/>
      <c r="JTF12" s="187"/>
      <c r="JTG12" s="187"/>
      <c r="JTH12" s="187"/>
      <c r="JTI12" s="187"/>
      <c r="JTJ12" s="187"/>
      <c r="JTK12" s="187"/>
      <c r="JTL12" s="187"/>
      <c r="JTM12" s="187"/>
      <c r="JTN12" s="187"/>
      <c r="JTO12" s="187"/>
      <c r="JTP12" s="187"/>
      <c r="JTQ12" s="187"/>
      <c r="JTR12" s="187"/>
      <c r="JTS12" s="187"/>
      <c r="JTT12" s="187"/>
      <c r="JTU12" s="187"/>
      <c r="JTV12" s="187"/>
      <c r="JTW12" s="187"/>
      <c r="JTX12" s="187"/>
      <c r="JTY12" s="187"/>
      <c r="JTZ12" s="187"/>
      <c r="JUA12" s="187"/>
      <c r="JUB12" s="187"/>
      <c r="JUC12" s="187"/>
      <c r="JUD12" s="187"/>
      <c r="JUE12" s="187"/>
      <c r="JUF12" s="187"/>
      <c r="JUG12" s="187"/>
      <c r="JUH12" s="187"/>
      <c r="JUI12" s="187"/>
      <c r="JUJ12" s="187"/>
      <c r="JUK12" s="187"/>
      <c r="JUL12" s="187"/>
      <c r="JUM12" s="187"/>
      <c r="JUN12" s="187"/>
      <c r="JUO12" s="187"/>
      <c r="JUP12" s="187"/>
      <c r="JUQ12" s="187"/>
      <c r="JUR12" s="187"/>
      <c r="JUS12" s="187"/>
      <c r="JUT12" s="187"/>
      <c r="JUU12" s="187"/>
      <c r="JUV12" s="187"/>
      <c r="JUW12" s="187"/>
      <c r="JUX12" s="187"/>
      <c r="JUY12" s="187"/>
      <c r="JUZ12" s="187"/>
      <c r="JVA12" s="187"/>
      <c r="JVB12" s="187"/>
      <c r="JVC12" s="187"/>
      <c r="JVD12" s="187"/>
      <c r="JVE12" s="187"/>
      <c r="JVF12" s="187"/>
      <c r="JVG12" s="187"/>
      <c r="JVH12" s="187"/>
      <c r="JVI12" s="187"/>
      <c r="JVJ12" s="187"/>
      <c r="JVK12" s="187"/>
      <c r="JVL12" s="187"/>
      <c r="JVM12" s="187"/>
      <c r="JVN12" s="187"/>
      <c r="JVO12" s="187"/>
      <c r="JVP12" s="187"/>
      <c r="JVQ12" s="187"/>
      <c r="JVR12" s="187"/>
      <c r="JVS12" s="187"/>
      <c r="JVT12" s="187"/>
      <c r="JVU12" s="187"/>
      <c r="JVV12" s="187"/>
      <c r="JVW12" s="187"/>
      <c r="JVX12" s="187"/>
      <c r="JVY12" s="187"/>
      <c r="JVZ12" s="187"/>
      <c r="JWA12" s="187"/>
      <c r="JWB12" s="187"/>
      <c r="JWC12" s="187"/>
      <c r="JWD12" s="187"/>
      <c r="JWE12" s="187"/>
      <c r="JWF12" s="187"/>
      <c r="JWG12" s="187"/>
      <c r="JWH12" s="187"/>
      <c r="JWI12" s="187"/>
      <c r="JWJ12" s="187"/>
      <c r="JWK12" s="187"/>
      <c r="JWL12" s="187"/>
      <c r="JWM12" s="187"/>
      <c r="JWN12" s="187"/>
      <c r="JWO12" s="187"/>
      <c r="JWP12" s="187"/>
      <c r="JWQ12" s="187"/>
      <c r="JWR12" s="187"/>
      <c r="JWS12" s="187"/>
      <c r="JWT12" s="187"/>
      <c r="JWU12" s="187"/>
      <c r="JWV12" s="187"/>
      <c r="JWW12" s="187"/>
      <c r="JWX12" s="187"/>
      <c r="JWY12" s="187"/>
      <c r="JWZ12" s="187"/>
      <c r="JXA12" s="187"/>
      <c r="JXB12" s="187"/>
      <c r="JXC12" s="187"/>
      <c r="JXD12" s="187"/>
      <c r="JXE12" s="187"/>
      <c r="JXF12" s="187"/>
      <c r="JXG12" s="187"/>
      <c r="JXH12" s="187"/>
      <c r="JXI12" s="187"/>
      <c r="JXJ12" s="187"/>
      <c r="JXK12" s="187"/>
      <c r="JXL12" s="187"/>
      <c r="JXM12" s="187"/>
      <c r="JXN12" s="187"/>
      <c r="JXO12" s="187"/>
      <c r="JXP12" s="187"/>
      <c r="JXQ12" s="187"/>
      <c r="JXR12" s="187"/>
      <c r="JXS12" s="187"/>
      <c r="JXT12" s="187"/>
      <c r="JXU12" s="187"/>
      <c r="JXV12" s="187"/>
      <c r="JXW12" s="187"/>
      <c r="JXX12" s="187"/>
      <c r="JXY12" s="187"/>
      <c r="JXZ12" s="187"/>
      <c r="JYA12" s="187"/>
      <c r="JYB12" s="187"/>
      <c r="JYC12" s="187"/>
      <c r="JYD12" s="187"/>
      <c r="JYE12" s="187"/>
      <c r="JYF12" s="187"/>
      <c r="JYG12" s="187"/>
      <c r="JYH12" s="187"/>
      <c r="JYI12" s="187"/>
      <c r="JYJ12" s="187"/>
      <c r="JYK12" s="187"/>
      <c r="JYL12" s="187"/>
      <c r="JYM12" s="187"/>
      <c r="JYN12" s="187"/>
      <c r="JYO12" s="187"/>
      <c r="JYP12" s="187"/>
      <c r="JYQ12" s="187"/>
      <c r="JYR12" s="187"/>
      <c r="JYS12" s="187"/>
      <c r="JYT12" s="187"/>
      <c r="JYU12" s="187"/>
      <c r="JYV12" s="187"/>
      <c r="JYW12" s="187"/>
      <c r="JYX12" s="187"/>
      <c r="JYY12" s="187"/>
      <c r="JYZ12" s="187"/>
      <c r="JZA12" s="187"/>
      <c r="JZB12" s="187"/>
      <c r="JZC12" s="187"/>
      <c r="JZD12" s="187"/>
      <c r="JZE12" s="187"/>
      <c r="JZF12" s="187"/>
      <c r="JZG12" s="187"/>
      <c r="JZH12" s="187"/>
      <c r="JZI12" s="187"/>
      <c r="JZJ12" s="187"/>
      <c r="JZK12" s="187"/>
      <c r="JZL12" s="187"/>
      <c r="JZM12" s="187"/>
      <c r="JZN12" s="187"/>
      <c r="JZO12" s="187"/>
      <c r="JZP12" s="187"/>
      <c r="JZQ12" s="187"/>
      <c r="JZR12" s="187"/>
      <c r="JZS12" s="187"/>
      <c r="JZT12" s="187"/>
      <c r="JZU12" s="187"/>
      <c r="JZV12" s="187"/>
      <c r="JZW12" s="187"/>
      <c r="JZX12" s="187"/>
      <c r="JZY12" s="187"/>
      <c r="JZZ12" s="187"/>
      <c r="KAA12" s="187"/>
      <c r="KAB12" s="187"/>
      <c r="KAC12" s="187"/>
      <c r="KAD12" s="187"/>
      <c r="KAE12" s="187"/>
      <c r="KAF12" s="187"/>
      <c r="KAG12" s="187"/>
      <c r="KAH12" s="187"/>
      <c r="KAI12" s="187"/>
      <c r="KAJ12" s="187"/>
      <c r="KAK12" s="187"/>
      <c r="KAL12" s="187"/>
      <c r="KAM12" s="187"/>
      <c r="KAN12" s="187"/>
      <c r="KAO12" s="187"/>
      <c r="KAP12" s="187"/>
      <c r="KAQ12" s="187"/>
      <c r="KAR12" s="187"/>
      <c r="KAS12" s="187"/>
      <c r="KAT12" s="187"/>
      <c r="KAU12" s="187"/>
      <c r="KAV12" s="187"/>
      <c r="KAW12" s="187"/>
      <c r="KAX12" s="187"/>
      <c r="KAY12" s="187"/>
      <c r="KAZ12" s="187"/>
      <c r="KBA12" s="187"/>
      <c r="KBB12" s="187"/>
      <c r="KBC12" s="187"/>
      <c r="KBD12" s="187"/>
      <c r="KBE12" s="187"/>
      <c r="KBF12" s="187"/>
      <c r="KBG12" s="187"/>
      <c r="KBH12" s="187"/>
      <c r="KBI12" s="187"/>
      <c r="KBJ12" s="187"/>
      <c r="KBK12" s="187"/>
      <c r="KBL12" s="187"/>
      <c r="KBM12" s="187"/>
      <c r="KBN12" s="187"/>
      <c r="KBO12" s="187"/>
      <c r="KBP12" s="187"/>
      <c r="KBQ12" s="187"/>
      <c r="KBR12" s="187"/>
      <c r="KBS12" s="187"/>
      <c r="KBT12" s="187"/>
      <c r="KBU12" s="187"/>
      <c r="KBV12" s="187"/>
      <c r="KBW12" s="187"/>
      <c r="KBX12" s="187"/>
      <c r="KBY12" s="187"/>
      <c r="KBZ12" s="187"/>
      <c r="KCA12" s="187"/>
      <c r="KCB12" s="187"/>
      <c r="KCC12" s="187"/>
      <c r="KCD12" s="187"/>
      <c r="KCE12" s="187"/>
      <c r="KCF12" s="187"/>
      <c r="KCG12" s="187"/>
      <c r="KCH12" s="187"/>
      <c r="KCI12" s="187"/>
      <c r="KCJ12" s="187"/>
      <c r="KCK12" s="187"/>
      <c r="KCL12" s="187"/>
      <c r="KCM12" s="187"/>
      <c r="KCN12" s="187"/>
      <c r="KCO12" s="187"/>
      <c r="KCP12" s="187"/>
      <c r="KCQ12" s="187"/>
      <c r="KCR12" s="187"/>
      <c r="KCS12" s="187"/>
      <c r="KCT12" s="187"/>
      <c r="KCU12" s="187"/>
      <c r="KCV12" s="187"/>
      <c r="KCW12" s="187"/>
      <c r="KCX12" s="187"/>
      <c r="KCY12" s="187"/>
      <c r="KCZ12" s="187"/>
      <c r="KDA12" s="187"/>
      <c r="KDB12" s="187"/>
      <c r="KDC12" s="187"/>
      <c r="KDD12" s="187"/>
      <c r="KDE12" s="187"/>
      <c r="KDF12" s="187"/>
      <c r="KDG12" s="187"/>
      <c r="KDH12" s="187"/>
      <c r="KDI12" s="187"/>
      <c r="KDJ12" s="187"/>
      <c r="KDK12" s="187"/>
      <c r="KDL12" s="187"/>
      <c r="KDM12" s="187"/>
      <c r="KDN12" s="187"/>
      <c r="KDO12" s="187"/>
      <c r="KDP12" s="187"/>
      <c r="KDQ12" s="187"/>
      <c r="KDR12" s="187"/>
      <c r="KDS12" s="187"/>
      <c r="KDT12" s="187"/>
      <c r="KDU12" s="187"/>
      <c r="KDV12" s="187"/>
      <c r="KDW12" s="187"/>
      <c r="KDX12" s="187"/>
      <c r="KDY12" s="187"/>
      <c r="KDZ12" s="187"/>
      <c r="KEA12" s="187"/>
      <c r="KEB12" s="187"/>
      <c r="KEC12" s="187"/>
      <c r="KED12" s="187"/>
      <c r="KEE12" s="187"/>
      <c r="KEF12" s="187"/>
      <c r="KEG12" s="187"/>
      <c r="KEH12" s="187"/>
      <c r="KEI12" s="187"/>
      <c r="KEJ12" s="187"/>
      <c r="KEK12" s="187"/>
      <c r="KEL12" s="187"/>
      <c r="KEM12" s="187"/>
      <c r="KEN12" s="187"/>
      <c r="KEO12" s="187"/>
      <c r="KEP12" s="187"/>
      <c r="KEQ12" s="187"/>
      <c r="KER12" s="187"/>
      <c r="KES12" s="187"/>
      <c r="KET12" s="187"/>
      <c r="KEU12" s="187"/>
      <c r="KEV12" s="187"/>
      <c r="KEW12" s="187"/>
      <c r="KEX12" s="187"/>
      <c r="KEY12" s="187"/>
      <c r="KEZ12" s="187"/>
      <c r="KFA12" s="187"/>
      <c r="KFB12" s="187"/>
      <c r="KFC12" s="187"/>
      <c r="KFD12" s="187"/>
      <c r="KFE12" s="187"/>
      <c r="KFF12" s="187"/>
      <c r="KFG12" s="187"/>
      <c r="KFH12" s="187"/>
      <c r="KFI12" s="187"/>
      <c r="KFJ12" s="187"/>
      <c r="KFK12" s="187"/>
      <c r="KFL12" s="187"/>
      <c r="KFM12" s="187"/>
      <c r="KFN12" s="187"/>
      <c r="KFO12" s="187"/>
      <c r="KFP12" s="187"/>
      <c r="KFQ12" s="187"/>
      <c r="KFR12" s="187"/>
      <c r="KFS12" s="187"/>
      <c r="KFT12" s="187"/>
      <c r="KFU12" s="187"/>
      <c r="KFV12" s="187"/>
      <c r="KFW12" s="187"/>
      <c r="KFX12" s="187"/>
      <c r="KFY12" s="187"/>
      <c r="KFZ12" s="187"/>
      <c r="KGA12" s="187"/>
      <c r="KGB12" s="187"/>
      <c r="KGC12" s="187"/>
      <c r="KGD12" s="187"/>
      <c r="KGE12" s="187"/>
      <c r="KGF12" s="187"/>
      <c r="KGG12" s="187"/>
      <c r="KGH12" s="187"/>
      <c r="KGI12" s="187"/>
      <c r="KGJ12" s="187"/>
      <c r="KGK12" s="187"/>
      <c r="KGL12" s="187"/>
      <c r="KGM12" s="187"/>
      <c r="KGN12" s="187"/>
      <c r="KGO12" s="187"/>
      <c r="KGP12" s="187"/>
      <c r="KGQ12" s="187"/>
      <c r="KGR12" s="187"/>
      <c r="KGS12" s="187"/>
      <c r="KGT12" s="187"/>
      <c r="KGU12" s="187"/>
      <c r="KGV12" s="187"/>
      <c r="KGW12" s="187"/>
      <c r="KGX12" s="187"/>
      <c r="KGY12" s="187"/>
      <c r="KGZ12" s="187"/>
      <c r="KHA12" s="187"/>
      <c r="KHB12" s="187"/>
      <c r="KHC12" s="187"/>
      <c r="KHD12" s="187"/>
      <c r="KHE12" s="187"/>
      <c r="KHF12" s="187"/>
      <c r="KHG12" s="187"/>
      <c r="KHH12" s="187"/>
      <c r="KHI12" s="187"/>
      <c r="KHJ12" s="187"/>
      <c r="KHK12" s="187"/>
      <c r="KHL12" s="187"/>
      <c r="KHM12" s="187"/>
      <c r="KHN12" s="187"/>
      <c r="KHO12" s="187"/>
      <c r="KHP12" s="187"/>
      <c r="KHQ12" s="187"/>
      <c r="KHR12" s="187"/>
      <c r="KHS12" s="187"/>
      <c r="KHT12" s="187"/>
      <c r="KHU12" s="187"/>
      <c r="KHV12" s="187"/>
      <c r="KHW12" s="187"/>
      <c r="KHX12" s="187"/>
      <c r="KHY12" s="187"/>
      <c r="KHZ12" s="187"/>
      <c r="KIA12" s="187"/>
      <c r="KIB12" s="187"/>
      <c r="KIC12" s="187"/>
      <c r="KID12" s="187"/>
      <c r="KIE12" s="187"/>
      <c r="KIF12" s="187"/>
      <c r="KIG12" s="187"/>
      <c r="KIH12" s="187"/>
      <c r="KII12" s="187"/>
      <c r="KIJ12" s="187"/>
      <c r="KIK12" s="187"/>
      <c r="KIL12" s="187"/>
      <c r="KIM12" s="187"/>
      <c r="KIN12" s="187"/>
      <c r="KIO12" s="187"/>
      <c r="KIP12" s="187"/>
      <c r="KIQ12" s="187"/>
      <c r="KIR12" s="187"/>
      <c r="KIS12" s="187"/>
      <c r="KIT12" s="187"/>
      <c r="KIU12" s="187"/>
      <c r="KIV12" s="187"/>
      <c r="KIW12" s="187"/>
      <c r="KIX12" s="187"/>
      <c r="KIY12" s="187"/>
      <c r="KIZ12" s="187"/>
      <c r="KJA12" s="187"/>
      <c r="KJB12" s="187"/>
      <c r="KJC12" s="187"/>
      <c r="KJD12" s="187"/>
      <c r="KJE12" s="187"/>
      <c r="KJF12" s="187"/>
      <c r="KJG12" s="187"/>
      <c r="KJH12" s="187"/>
      <c r="KJI12" s="187"/>
      <c r="KJJ12" s="187"/>
      <c r="KJK12" s="187"/>
      <c r="KJL12" s="187"/>
      <c r="KJM12" s="187"/>
      <c r="KJN12" s="187"/>
      <c r="KJO12" s="187"/>
      <c r="KJP12" s="187"/>
      <c r="KJQ12" s="187"/>
      <c r="KJR12" s="187"/>
      <c r="KJS12" s="187"/>
      <c r="KJT12" s="187"/>
      <c r="KJU12" s="187"/>
      <c r="KJV12" s="187"/>
      <c r="KJW12" s="187"/>
      <c r="KJX12" s="187"/>
      <c r="KJY12" s="187"/>
      <c r="KJZ12" s="187"/>
      <c r="KKA12" s="187"/>
      <c r="KKB12" s="187"/>
      <c r="KKC12" s="187"/>
      <c r="KKD12" s="187"/>
      <c r="KKE12" s="187"/>
      <c r="KKF12" s="187"/>
      <c r="KKG12" s="187"/>
      <c r="KKH12" s="187"/>
      <c r="KKI12" s="187"/>
      <c r="KKJ12" s="187"/>
      <c r="KKK12" s="187"/>
      <c r="KKL12" s="187"/>
      <c r="KKM12" s="187"/>
      <c r="KKN12" s="187"/>
      <c r="KKO12" s="187"/>
      <c r="KKP12" s="187"/>
      <c r="KKQ12" s="187"/>
      <c r="KKR12" s="187"/>
      <c r="KKS12" s="187"/>
      <c r="KKT12" s="187"/>
      <c r="KKU12" s="187"/>
      <c r="KKV12" s="187"/>
      <c r="KKW12" s="187"/>
      <c r="KKX12" s="187"/>
      <c r="KKY12" s="187"/>
      <c r="KKZ12" s="187"/>
      <c r="KLA12" s="187"/>
      <c r="KLB12" s="187"/>
      <c r="KLC12" s="187"/>
      <c r="KLD12" s="187"/>
      <c r="KLE12" s="187"/>
      <c r="KLF12" s="187"/>
      <c r="KLG12" s="187"/>
      <c r="KLH12" s="187"/>
      <c r="KLI12" s="187"/>
      <c r="KLJ12" s="187"/>
      <c r="KLK12" s="187"/>
      <c r="KLL12" s="187"/>
      <c r="KLM12" s="187"/>
      <c r="KLN12" s="187"/>
      <c r="KLO12" s="187"/>
      <c r="KLP12" s="187"/>
      <c r="KLQ12" s="187"/>
      <c r="KLR12" s="187"/>
      <c r="KLS12" s="187"/>
      <c r="KLT12" s="187"/>
      <c r="KLU12" s="187"/>
      <c r="KLV12" s="187"/>
      <c r="KLW12" s="187"/>
      <c r="KLX12" s="187"/>
      <c r="KLY12" s="187"/>
      <c r="KLZ12" s="187"/>
      <c r="KMA12" s="187"/>
      <c r="KMB12" s="187"/>
      <c r="KMC12" s="187"/>
      <c r="KMD12" s="187"/>
      <c r="KME12" s="187"/>
      <c r="KMF12" s="187"/>
      <c r="KMG12" s="187"/>
      <c r="KMH12" s="187"/>
      <c r="KMI12" s="187"/>
      <c r="KMJ12" s="187"/>
      <c r="KMK12" s="187"/>
      <c r="KML12" s="187"/>
      <c r="KMM12" s="187"/>
      <c r="KMN12" s="187"/>
      <c r="KMO12" s="187"/>
      <c r="KMP12" s="187"/>
      <c r="KMQ12" s="187"/>
      <c r="KMR12" s="187"/>
      <c r="KMS12" s="187"/>
      <c r="KMT12" s="187"/>
      <c r="KMU12" s="187"/>
      <c r="KMV12" s="187"/>
      <c r="KMW12" s="187"/>
      <c r="KMX12" s="187"/>
      <c r="KMY12" s="187"/>
      <c r="KMZ12" s="187"/>
      <c r="KNA12" s="187"/>
      <c r="KNB12" s="187"/>
      <c r="KNC12" s="187"/>
      <c r="KND12" s="187"/>
      <c r="KNE12" s="187"/>
      <c r="KNF12" s="187"/>
      <c r="KNG12" s="187"/>
      <c r="KNH12" s="187"/>
      <c r="KNI12" s="187"/>
      <c r="KNJ12" s="187"/>
      <c r="KNK12" s="187"/>
      <c r="KNL12" s="187"/>
      <c r="KNM12" s="187"/>
      <c r="KNN12" s="187"/>
      <c r="KNO12" s="187"/>
      <c r="KNP12" s="187"/>
      <c r="KNQ12" s="187"/>
      <c r="KNR12" s="187"/>
      <c r="KNS12" s="187"/>
      <c r="KNT12" s="187"/>
      <c r="KNU12" s="187"/>
      <c r="KNV12" s="187"/>
      <c r="KNW12" s="187"/>
      <c r="KNX12" s="187"/>
      <c r="KNY12" s="187"/>
      <c r="KNZ12" s="187"/>
      <c r="KOA12" s="187"/>
      <c r="KOB12" s="187"/>
      <c r="KOC12" s="187"/>
      <c r="KOD12" s="187"/>
      <c r="KOE12" s="187"/>
      <c r="KOF12" s="187"/>
      <c r="KOG12" s="187"/>
      <c r="KOH12" s="187"/>
      <c r="KOI12" s="187"/>
      <c r="KOJ12" s="187"/>
      <c r="KOK12" s="187"/>
      <c r="KOL12" s="187"/>
      <c r="KOM12" s="187"/>
      <c r="KON12" s="187"/>
      <c r="KOO12" s="187"/>
      <c r="KOP12" s="187"/>
      <c r="KOQ12" s="187"/>
      <c r="KOR12" s="187"/>
      <c r="KOS12" s="187"/>
      <c r="KOT12" s="187"/>
      <c r="KOU12" s="187"/>
      <c r="KOV12" s="187"/>
      <c r="KOW12" s="187"/>
      <c r="KOX12" s="187"/>
      <c r="KOY12" s="187"/>
      <c r="KOZ12" s="187"/>
      <c r="KPA12" s="187"/>
      <c r="KPB12" s="187"/>
      <c r="KPC12" s="187"/>
      <c r="KPD12" s="187"/>
      <c r="KPE12" s="187"/>
      <c r="KPF12" s="187"/>
      <c r="KPG12" s="187"/>
      <c r="KPH12" s="187"/>
      <c r="KPI12" s="187"/>
      <c r="KPJ12" s="187"/>
      <c r="KPK12" s="187"/>
      <c r="KPL12" s="187"/>
      <c r="KPM12" s="187"/>
      <c r="KPN12" s="187"/>
      <c r="KPO12" s="187"/>
      <c r="KPP12" s="187"/>
      <c r="KPQ12" s="187"/>
      <c r="KPR12" s="187"/>
      <c r="KPS12" s="187"/>
      <c r="KPT12" s="187"/>
      <c r="KPU12" s="187"/>
      <c r="KPV12" s="187"/>
      <c r="KPW12" s="187"/>
      <c r="KPX12" s="187"/>
      <c r="KPY12" s="187"/>
      <c r="KPZ12" s="187"/>
      <c r="KQA12" s="187"/>
      <c r="KQB12" s="187"/>
      <c r="KQC12" s="187"/>
      <c r="KQD12" s="187"/>
      <c r="KQE12" s="187"/>
      <c r="KQF12" s="187"/>
      <c r="KQG12" s="187"/>
      <c r="KQH12" s="187"/>
      <c r="KQI12" s="187"/>
      <c r="KQJ12" s="187"/>
      <c r="KQK12" s="187"/>
      <c r="KQL12" s="187"/>
      <c r="KQM12" s="187"/>
      <c r="KQN12" s="187"/>
      <c r="KQO12" s="187"/>
      <c r="KQP12" s="187"/>
      <c r="KQQ12" s="187"/>
      <c r="KQR12" s="187"/>
      <c r="KQS12" s="187"/>
      <c r="KQT12" s="187"/>
      <c r="KQU12" s="187"/>
      <c r="KQV12" s="187"/>
      <c r="KQW12" s="187"/>
      <c r="KQX12" s="187"/>
      <c r="KQY12" s="187"/>
      <c r="KQZ12" s="187"/>
      <c r="KRA12" s="187"/>
      <c r="KRB12" s="187"/>
      <c r="KRC12" s="187"/>
      <c r="KRD12" s="187"/>
      <c r="KRE12" s="187"/>
      <c r="KRF12" s="187"/>
      <c r="KRG12" s="187"/>
      <c r="KRH12" s="187"/>
      <c r="KRI12" s="187"/>
      <c r="KRJ12" s="187"/>
      <c r="KRK12" s="187"/>
      <c r="KRL12" s="187"/>
      <c r="KRM12" s="187"/>
      <c r="KRN12" s="187"/>
      <c r="KRO12" s="187"/>
      <c r="KRP12" s="187"/>
      <c r="KRQ12" s="187"/>
      <c r="KRR12" s="187"/>
      <c r="KRS12" s="187"/>
      <c r="KRT12" s="187"/>
      <c r="KRU12" s="187"/>
      <c r="KRV12" s="187"/>
      <c r="KRW12" s="187"/>
      <c r="KRX12" s="187"/>
      <c r="KRY12" s="187"/>
      <c r="KRZ12" s="187"/>
      <c r="KSA12" s="187"/>
      <c r="KSB12" s="187"/>
      <c r="KSC12" s="187"/>
      <c r="KSD12" s="187"/>
      <c r="KSE12" s="187"/>
      <c r="KSF12" s="187"/>
      <c r="KSG12" s="187"/>
      <c r="KSH12" s="187"/>
      <c r="KSI12" s="187"/>
      <c r="KSJ12" s="187"/>
      <c r="KSK12" s="187"/>
      <c r="KSL12" s="187"/>
      <c r="KSM12" s="187"/>
      <c r="KSN12" s="187"/>
      <c r="KSO12" s="187"/>
      <c r="KSP12" s="187"/>
      <c r="KSQ12" s="187"/>
      <c r="KSR12" s="187"/>
      <c r="KSS12" s="187"/>
      <c r="KST12" s="187"/>
      <c r="KSU12" s="187"/>
      <c r="KSV12" s="187"/>
      <c r="KSW12" s="187"/>
      <c r="KSX12" s="187"/>
      <c r="KSY12" s="187"/>
      <c r="KSZ12" s="187"/>
      <c r="KTA12" s="187"/>
      <c r="KTB12" s="187"/>
      <c r="KTC12" s="187"/>
      <c r="KTD12" s="187"/>
      <c r="KTE12" s="187"/>
      <c r="KTF12" s="187"/>
      <c r="KTG12" s="187"/>
      <c r="KTH12" s="187"/>
      <c r="KTI12" s="187"/>
      <c r="KTJ12" s="187"/>
      <c r="KTK12" s="187"/>
      <c r="KTL12" s="187"/>
      <c r="KTM12" s="187"/>
      <c r="KTN12" s="187"/>
      <c r="KTO12" s="187"/>
      <c r="KTP12" s="187"/>
      <c r="KTQ12" s="187"/>
      <c r="KTR12" s="187"/>
      <c r="KTS12" s="187"/>
      <c r="KTT12" s="187"/>
      <c r="KTU12" s="187"/>
      <c r="KTV12" s="187"/>
      <c r="KTW12" s="187"/>
      <c r="KTX12" s="187"/>
      <c r="KTY12" s="187"/>
      <c r="KTZ12" s="187"/>
      <c r="KUA12" s="187"/>
      <c r="KUB12" s="187"/>
      <c r="KUC12" s="187"/>
      <c r="KUD12" s="187"/>
      <c r="KUE12" s="187"/>
      <c r="KUF12" s="187"/>
      <c r="KUG12" s="187"/>
      <c r="KUH12" s="187"/>
      <c r="KUI12" s="187"/>
      <c r="KUJ12" s="187"/>
      <c r="KUK12" s="187"/>
      <c r="KUL12" s="187"/>
      <c r="KUM12" s="187"/>
      <c r="KUN12" s="187"/>
      <c r="KUO12" s="187"/>
      <c r="KUP12" s="187"/>
      <c r="KUQ12" s="187"/>
      <c r="KUR12" s="187"/>
      <c r="KUS12" s="187"/>
      <c r="KUT12" s="187"/>
      <c r="KUU12" s="187"/>
      <c r="KUV12" s="187"/>
      <c r="KUW12" s="187"/>
      <c r="KUX12" s="187"/>
      <c r="KUY12" s="187"/>
      <c r="KUZ12" s="187"/>
      <c r="KVA12" s="187"/>
      <c r="KVB12" s="187"/>
      <c r="KVC12" s="187"/>
      <c r="KVD12" s="187"/>
      <c r="KVE12" s="187"/>
      <c r="KVF12" s="187"/>
      <c r="KVG12" s="187"/>
      <c r="KVH12" s="187"/>
      <c r="KVI12" s="187"/>
      <c r="KVJ12" s="187"/>
      <c r="KVK12" s="187"/>
      <c r="KVL12" s="187"/>
      <c r="KVM12" s="187"/>
      <c r="KVN12" s="187"/>
      <c r="KVO12" s="187"/>
      <c r="KVP12" s="187"/>
      <c r="KVQ12" s="187"/>
      <c r="KVR12" s="187"/>
      <c r="KVS12" s="187"/>
      <c r="KVT12" s="187"/>
      <c r="KVU12" s="187"/>
      <c r="KVV12" s="187"/>
      <c r="KVW12" s="187"/>
      <c r="KVX12" s="187"/>
      <c r="KVY12" s="187"/>
      <c r="KVZ12" s="187"/>
      <c r="KWA12" s="187"/>
      <c r="KWB12" s="187"/>
      <c r="KWC12" s="187"/>
      <c r="KWD12" s="187"/>
      <c r="KWE12" s="187"/>
      <c r="KWF12" s="187"/>
      <c r="KWG12" s="187"/>
      <c r="KWH12" s="187"/>
      <c r="KWI12" s="187"/>
      <c r="KWJ12" s="187"/>
      <c r="KWK12" s="187"/>
      <c r="KWL12" s="187"/>
      <c r="KWM12" s="187"/>
      <c r="KWN12" s="187"/>
      <c r="KWO12" s="187"/>
      <c r="KWP12" s="187"/>
      <c r="KWQ12" s="187"/>
      <c r="KWR12" s="187"/>
      <c r="KWS12" s="187"/>
      <c r="KWT12" s="187"/>
      <c r="KWU12" s="187"/>
      <c r="KWV12" s="187"/>
      <c r="KWW12" s="187"/>
      <c r="KWX12" s="187"/>
      <c r="KWY12" s="187"/>
      <c r="KWZ12" s="187"/>
      <c r="KXA12" s="187"/>
      <c r="KXB12" s="187"/>
      <c r="KXC12" s="187"/>
      <c r="KXD12" s="187"/>
      <c r="KXE12" s="187"/>
      <c r="KXF12" s="187"/>
      <c r="KXG12" s="187"/>
      <c r="KXH12" s="187"/>
      <c r="KXI12" s="187"/>
      <c r="KXJ12" s="187"/>
      <c r="KXK12" s="187"/>
      <c r="KXL12" s="187"/>
      <c r="KXM12" s="187"/>
      <c r="KXN12" s="187"/>
      <c r="KXO12" s="187"/>
      <c r="KXP12" s="187"/>
      <c r="KXQ12" s="187"/>
      <c r="KXR12" s="187"/>
      <c r="KXS12" s="187"/>
      <c r="KXT12" s="187"/>
      <c r="KXU12" s="187"/>
      <c r="KXV12" s="187"/>
      <c r="KXW12" s="187"/>
      <c r="KXX12" s="187"/>
      <c r="KXY12" s="187"/>
      <c r="KXZ12" s="187"/>
      <c r="KYA12" s="187"/>
      <c r="KYB12" s="187"/>
      <c r="KYC12" s="187"/>
      <c r="KYD12" s="187"/>
      <c r="KYE12" s="187"/>
      <c r="KYF12" s="187"/>
      <c r="KYG12" s="187"/>
      <c r="KYH12" s="187"/>
      <c r="KYI12" s="187"/>
      <c r="KYJ12" s="187"/>
      <c r="KYK12" s="187"/>
      <c r="KYL12" s="187"/>
      <c r="KYM12" s="187"/>
      <c r="KYN12" s="187"/>
      <c r="KYO12" s="187"/>
      <c r="KYP12" s="187"/>
      <c r="KYQ12" s="187"/>
      <c r="KYR12" s="187"/>
      <c r="KYS12" s="187"/>
      <c r="KYT12" s="187"/>
      <c r="KYU12" s="187"/>
      <c r="KYV12" s="187"/>
      <c r="KYW12" s="187"/>
      <c r="KYX12" s="187"/>
      <c r="KYY12" s="187"/>
      <c r="KYZ12" s="187"/>
      <c r="KZA12" s="187"/>
      <c r="KZB12" s="187"/>
      <c r="KZC12" s="187"/>
      <c r="KZD12" s="187"/>
      <c r="KZE12" s="187"/>
      <c r="KZF12" s="187"/>
      <c r="KZG12" s="187"/>
      <c r="KZH12" s="187"/>
      <c r="KZI12" s="187"/>
      <c r="KZJ12" s="187"/>
      <c r="KZK12" s="187"/>
      <c r="KZL12" s="187"/>
      <c r="KZM12" s="187"/>
      <c r="KZN12" s="187"/>
      <c r="KZO12" s="187"/>
      <c r="KZP12" s="187"/>
      <c r="KZQ12" s="187"/>
      <c r="KZR12" s="187"/>
      <c r="KZS12" s="187"/>
      <c r="KZT12" s="187"/>
      <c r="KZU12" s="187"/>
      <c r="KZV12" s="187"/>
      <c r="KZW12" s="187"/>
      <c r="KZX12" s="187"/>
      <c r="KZY12" s="187"/>
      <c r="KZZ12" s="187"/>
      <c r="LAA12" s="187"/>
      <c r="LAB12" s="187"/>
      <c r="LAC12" s="187"/>
      <c r="LAD12" s="187"/>
      <c r="LAE12" s="187"/>
      <c r="LAF12" s="187"/>
      <c r="LAG12" s="187"/>
      <c r="LAH12" s="187"/>
      <c r="LAI12" s="187"/>
      <c r="LAJ12" s="187"/>
      <c r="LAK12" s="187"/>
      <c r="LAL12" s="187"/>
      <c r="LAM12" s="187"/>
      <c r="LAN12" s="187"/>
      <c r="LAO12" s="187"/>
      <c r="LAP12" s="187"/>
      <c r="LAQ12" s="187"/>
      <c r="LAR12" s="187"/>
      <c r="LAS12" s="187"/>
      <c r="LAT12" s="187"/>
      <c r="LAU12" s="187"/>
      <c r="LAV12" s="187"/>
      <c r="LAW12" s="187"/>
      <c r="LAX12" s="187"/>
      <c r="LAY12" s="187"/>
      <c r="LAZ12" s="187"/>
      <c r="LBA12" s="187"/>
      <c r="LBB12" s="187"/>
      <c r="LBC12" s="187"/>
      <c r="LBD12" s="187"/>
      <c r="LBE12" s="187"/>
      <c r="LBF12" s="187"/>
      <c r="LBG12" s="187"/>
      <c r="LBH12" s="187"/>
      <c r="LBI12" s="187"/>
      <c r="LBJ12" s="187"/>
      <c r="LBK12" s="187"/>
      <c r="LBL12" s="187"/>
      <c r="LBM12" s="187"/>
      <c r="LBN12" s="187"/>
      <c r="LBO12" s="187"/>
      <c r="LBP12" s="187"/>
      <c r="LBQ12" s="187"/>
      <c r="LBR12" s="187"/>
      <c r="LBS12" s="187"/>
      <c r="LBT12" s="187"/>
      <c r="LBU12" s="187"/>
      <c r="LBV12" s="187"/>
      <c r="LBW12" s="187"/>
      <c r="LBX12" s="187"/>
      <c r="LBY12" s="187"/>
      <c r="LBZ12" s="187"/>
      <c r="LCA12" s="187"/>
      <c r="LCB12" s="187"/>
      <c r="LCC12" s="187"/>
      <c r="LCD12" s="187"/>
      <c r="LCE12" s="187"/>
      <c r="LCF12" s="187"/>
      <c r="LCG12" s="187"/>
      <c r="LCH12" s="187"/>
      <c r="LCI12" s="187"/>
      <c r="LCJ12" s="187"/>
      <c r="LCK12" s="187"/>
      <c r="LCL12" s="187"/>
      <c r="LCM12" s="187"/>
      <c r="LCN12" s="187"/>
      <c r="LCO12" s="187"/>
      <c r="LCP12" s="187"/>
      <c r="LCQ12" s="187"/>
      <c r="LCR12" s="187"/>
      <c r="LCS12" s="187"/>
      <c r="LCT12" s="187"/>
      <c r="LCU12" s="187"/>
      <c r="LCV12" s="187"/>
      <c r="LCW12" s="187"/>
      <c r="LCX12" s="187"/>
      <c r="LCY12" s="187"/>
      <c r="LCZ12" s="187"/>
      <c r="LDA12" s="187"/>
      <c r="LDB12" s="187"/>
      <c r="LDC12" s="187"/>
      <c r="LDD12" s="187"/>
      <c r="LDE12" s="187"/>
      <c r="LDF12" s="187"/>
      <c r="LDG12" s="187"/>
      <c r="LDH12" s="187"/>
      <c r="LDI12" s="187"/>
      <c r="LDJ12" s="187"/>
      <c r="LDK12" s="187"/>
      <c r="LDL12" s="187"/>
      <c r="LDM12" s="187"/>
      <c r="LDN12" s="187"/>
      <c r="LDO12" s="187"/>
      <c r="LDP12" s="187"/>
      <c r="LDQ12" s="187"/>
      <c r="LDR12" s="187"/>
      <c r="LDS12" s="187"/>
      <c r="LDT12" s="187"/>
      <c r="LDU12" s="187"/>
      <c r="LDV12" s="187"/>
      <c r="LDW12" s="187"/>
      <c r="LDX12" s="187"/>
      <c r="LDY12" s="187"/>
      <c r="LDZ12" s="187"/>
      <c r="LEA12" s="187"/>
      <c r="LEB12" s="187"/>
      <c r="LEC12" s="187"/>
      <c r="LED12" s="187"/>
      <c r="LEE12" s="187"/>
      <c r="LEF12" s="187"/>
      <c r="LEG12" s="187"/>
      <c r="LEH12" s="187"/>
      <c r="LEI12" s="187"/>
      <c r="LEJ12" s="187"/>
      <c r="LEK12" s="187"/>
      <c r="LEL12" s="187"/>
      <c r="LEM12" s="187"/>
      <c r="LEN12" s="187"/>
      <c r="LEO12" s="187"/>
      <c r="LEP12" s="187"/>
      <c r="LEQ12" s="187"/>
      <c r="LER12" s="187"/>
      <c r="LES12" s="187"/>
      <c r="LET12" s="187"/>
      <c r="LEU12" s="187"/>
      <c r="LEV12" s="187"/>
      <c r="LEW12" s="187"/>
      <c r="LEX12" s="187"/>
      <c r="LEY12" s="187"/>
      <c r="LEZ12" s="187"/>
      <c r="LFA12" s="187"/>
      <c r="LFB12" s="187"/>
      <c r="LFC12" s="187"/>
      <c r="LFD12" s="187"/>
      <c r="LFE12" s="187"/>
      <c r="LFF12" s="187"/>
      <c r="LFG12" s="187"/>
      <c r="LFH12" s="187"/>
      <c r="LFI12" s="187"/>
      <c r="LFJ12" s="187"/>
      <c r="LFK12" s="187"/>
      <c r="LFL12" s="187"/>
      <c r="LFM12" s="187"/>
      <c r="LFN12" s="187"/>
      <c r="LFO12" s="187"/>
      <c r="LFP12" s="187"/>
      <c r="LFQ12" s="187"/>
      <c r="LFR12" s="187"/>
      <c r="LFS12" s="187"/>
      <c r="LFT12" s="187"/>
      <c r="LFU12" s="187"/>
      <c r="LFV12" s="187"/>
      <c r="LFW12" s="187"/>
      <c r="LFX12" s="187"/>
      <c r="LFY12" s="187"/>
      <c r="LFZ12" s="187"/>
      <c r="LGA12" s="187"/>
      <c r="LGB12" s="187"/>
      <c r="LGC12" s="187"/>
      <c r="LGD12" s="187"/>
      <c r="LGE12" s="187"/>
      <c r="LGF12" s="187"/>
      <c r="LGG12" s="187"/>
      <c r="LGH12" s="187"/>
      <c r="LGI12" s="187"/>
      <c r="LGJ12" s="187"/>
      <c r="LGK12" s="187"/>
      <c r="LGL12" s="187"/>
      <c r="LGM12" s="187"/>
      <c r="LGN12" s="187"/>
      <c r="LGO12" s="187"/>
      <c r="LGP12" s="187"/>
      <c r="LGQ12" s="187"/>
      <c r="LGR12" s="187"/>
      <c r="LGS12" s="187"/>
      <c r="LGT12" s="187"/>
      <c r="LGU12" s="187"/>
      <c r="LGV12" s="187"/>
      <c r="LGW12" s="187"/>
      <c r="LGX12" s="187"/>
      <c r="LGY12" s="187"/>
      <c r="LGZ12" s="187"/>
      <c r="LHA12" s="187"/>
      <c r="LHB12" s="187"/>
      <c r="LHC12" s="187"/>
      <c r="LHD12" s="187"/>
      <c r="LHE12" s="187"/>
      <c r="LHF12" s="187"/>
      <c r="LHG12" s="187"/>
      <c r="LHH12" s="187"/>
      <c r="LHI12" s="187"/>
      <c r="LHJ12" s="187"/>
      <c r="LHK12" s="187"/>
      <c r="LHL12" s="187"/>
      <c r="LHM12" s="187"/>
      <c r="LHN12" s="187"/>
      <c r="LHO12" s="187"/>
      <c r="LHP12" s="187"/>
      <c r="LHQ12" s="187"/>
      <c r="LHR12" s="187"/>
      <c r="LHS12" s="187"/>
      <c r="LHT12" s="187"/>
      <c r="LHU12" s="187"/>
      <c r="LHV12" s="187"/>
      <c r="LHW12" s="187"/>
      <c r="LHX12" s="187"/>
      <c r="LHY12" s="187"/>
      <c r="LHZ12" s="187"/>
      <c r="LIA12" s="187"/>
      <c r="LIB12" s="187"/>
      <c r="LIC12" s="187"/>
      <c r="LID12" s="187"/>
      <c r="LIE12" s="187"/>
      <c r="LIF12" s="187"/>
      <c r="LIG12" s="187"/>
      <c r="LIH12" s="187"/>
      <c r="LII12" s="187"/>
      <c r="LIJ12" s="187"/>
      <c r="LIK12" s="187"/>
      <c r="LIL12" s="187"/>
      <c r="LIM12" s="187"/>
      <c r="LIN12" s="187"/>
      <c r="LIO12" s="187"/>
      <c r="LIP12" s="187"/>
      <c r="LIQ12" s="187"/>
      <c r="LIR12" s="187"/>
      <c r="LIS12" s="187"/>
      <c r="LIT12" s="187"/>
      <c r="LIU12" s="187"/>
      <c r="LIV12" s="187"/>
      <c r="LIW12" s="187"/>
      <c r="LIX12" s="187"/>
      <c r="LIY12" s="187"/>
      <c r="LIZ12" s="187"/>
      <c r="LJA12" s="187"/>
      <c r="LJB12" s="187"/>
      <c r="LJC12" s="187"/>
      <c r="LJD12" s="187"/>
      <c r="LJE12" s="187"/>
      <c r="LJF12" s="187"/>
      <c r="LJG12" s="187"/>
      <c r="LJH12" s="187"/>
      <c r="LJI12" s="187"/>
      <c r="LJJ12" s="187"/>
      <c r="LJK12" s="187"/>
      <c r="LJL12" s="187"/>
      <c r="LJM12" s="187"/>
      <c r="LJN12" s="187"/>
      <c r="LJO12" s="187"/>
      <c r="LJP12" s="187"/>
      <c r="LJQ12" s="187"/>
      <c r="LJR12" s="187"/>
      <c r="LJS12" s="187"/>
      <c r="LJT12" s="187"/>
      <c r="LJU12" s="187"/>
      <c r="LJV12" s="187"/>
      <c r="LJW12" s="187"/>
      <c r="LJX12" s="187"/>
      <c r="LJY12" s="187"/>
      <c r="LJZ12" s="187"/>
      <c r="LKA12" s="187"/>
      <c r="LKB12" s="187"/>
      <c r="LKC12" s="187"/>
      <c r="LKD12" s="187"/>
      <c r="LKE12" s="187"/>
      <c r="LKF12" s="187"/>
      <c r="LKG12" s="187"/>
      <c r="LKH12" s="187"/>
      <c r="LKI12" s="187"/>
      <c r="LKJ12" s="187"/>
      <c r="LKK12" s="187"/>
      <c r="LKL12" s="187"/>
      <c r="LKM12" s="187"/>
      <c r="LKN12" s="187"/>
      <c r="LKO12" s="187"/>
      <c r="LKP12" s="187"/>
      <c r="LKQ12" s="187"/>
      <c r="LKR12" s="187"/>
      <c r="LKS12" s="187"/>
      <c r="LKT12" s="187"/>
      <c r="LKU12" s="187"/>
      <c r="LKV12" s="187"/>
      <c r="LKW12" s="187"/>
      <c r="LKX12" s="187"/>
      <c r="LKY12" s="187"/>
      <c r="LKZ12" s="187"/>
      <c r="LLA12" s="187"/>
      <c r="LLB12" s="187"/>
      <c r="LLC12" s="187"/>
      <c r="LLD12" s="187"/>
      <c r="LLE12" s="187"/>
      <c r="LLF12" s="187"/>
      <c r="LLG12" s="187"/>
      <c r="LLH12" s="187"/>
      <c r="LLI12" s="187"/>
      <c r="LLJ12" s="187"/>
      <c r="LLK12" s="187"/>
      <c r="LLL12" s="187"/>
      <c r="LLM12" s="187"/>
      <c r="LLN12" s="187"/>
      <c r="LLO12" s="187"/>
      <c r="LLP12" s="187"/>
      <c r="LLQ12" s="187"/>
      <c r="LLR12" s="187"/>
      <c r="LLS12" s="187"/>
      <c r="LLT12" s="187"/>
      <c r="LLU12" s="187"/>
      <c r="LLV12" s="187"/>
      <c r="LLW12" s="187"/>
      <c r="LLX12" s="187"/>
      <c r="LLY12" s="187"/>
      <c r="LLZ12" s="187"/>
      <c r="LMA12" s="187"/>
      <c r="LMB12" s="187"/>
      <c r="LMC12" s="187"/>
      <c r="LMD12" s="187"/>
      <c r="LME12" s="187"/>
      <c r="LMF12" s="187"/>
      <c r="LMG12" s="187"/>
      <c r="LMH12" s="187"/>
      <c r="LMI12" s="187"/>
      <c r="LMJ12" s="187"/>
      <c r="LMK12" s="187"/>
      <c r="LML12" s="187"/>
      <c r="LMM12" s="187"/>
      <c r="LMN12" s="187"/>
      <c r="LMO12" s="187"/>
      <c r="LMP12" s="187"/>
      <c r="LMQ12" s="187"/>
      <c r="LMR12" s="187"/>
      <c r="LMS12" s="187"/>
      <c r="LMT12" s="187"/>
      <c r="LMU12" s="187"/>
      <c r="LMV12" s="187"/>
      <c r="LMW12" s="187"/>
      <c r="LMX12" s="187"/>
      <c r="LMY12" s="187"/>
      <c r="LMZ12" s="187"/>
      <c r="LNA12" s="187"/>
      <c r="LNB12" s="187"/>
      <c r="LNC12" s="187"/>
      <c r="LND12" s="187"/>
      <c r="LNE12" s="187"/>
      <c r="LNF12" s="187"/>
      <c r="LNG12" s="187"/>
      <c r="LNH12" s="187"/>
      <c r="LNI12" s="187"/>
      <c r="LNJ12" s="187"/>
      <c r="LNK12" s="187"/>
      <c r="LNL12" s="187"/>
      <c r="LNM12" s="187"/>
      <c r="LNN12" s="187"/>
      <c r="LNO12" s="187"/>
      <c r="LNP12" s="187"/>
      <c r="LNQ12" s="187"/>
      <c r="LNR12" s="187"/>
      <c r="LNS12" s="187"/>
      <c r="LNT12" s="187"/>
      <c r="LNU12" s="187"/>
      <c r="LNV12" s="187"/>
      <c r="LNW12" s="187"/>
      <c r="LNX12" s="187"/>
      <c r="LNY12" s="187"/>
      <c r="LNZ12" s="187"/>
      <c r="LOA12" s="187"/>
      <c r="LOB12" s="187"/>
      <c r="LOC12" s="187"/>
      <c r="LOD12" s="187"/>
      <c r="LOE12" s="187"/>
      <c r="LOF12" s="187"/>
      <c r="LOG12" s="187"/>
      <c r="LOH12" s="187"/>
      <c r="LOI12" s="187"/>
      <c r="LOJ12" s="187"/>
      <c r="LOK12" s="187"/>
      <c r="LOL12" s="187"/>
      <c r="LOM12" s="187"/>
      <c r="LON12" s="187"/>
      <c r="LOO12" s="187"/>
      <c r="LOP12" s="187"/>
      <c r="LOQ12" s="187"/>
      <c r="LOR12" s="187"/>
      <c r="LOS12" s="187"/>
      <c r="LOT12" s="187"/>
      <c r="LOU12" s="187"/>
      <c r="LOV12" s="187"/>
      <c r="LOW12" s="187"/>
      <c r="LOX12" s="187"/>
      <c r="LOY12" s="187"/>
      <c r="LOZ12" s="187"/>
      <c r="LPA12" s="187"/>
      <c r="LPB12" s="187"/>
      <c r="LPC12" s="187"/>
      <c r="LPD12" s="187"/>
      <c r="LPE12" s="187"/>
      <c r="LPF12" s="187"/>
      <c r="LPG12" s="187"/>
      <c r="LPH12" s="187"/>
      <c r="LPI12" s="187"/>
      <c r="LPJ12" s="187"/>
      <c r="LPK12" s="187"/>
      <c r="LPL12" s="187"/>
      <c r="LPM12" s="187"/>
      <c r="LPN12" s="187"/>
      <c r="LPO12" s="187"/>
      <c r="LPP12" s="187"/>
      <c r="LPQ12" s="187"/>
      <c r="LPR12" s="187"/>
      <c r="LPS12" s="187"/>
      <c r="LPT12" s="187"/>
      <c r="LPU12" s="187"/>
      <c r="LPV12" s="187"/>
      <c r="LPW12" s="187"/>
      <c r="LPX12" s="187"/>
      <c r="LPY12" s="187"/>
      <c r="LPZ12" s="187"/>
      <c r="LQA12" s="187"/>
      <c r="LQB12" s="187"/>
      <c r="LQC12" s="187"/>
      <c r="LQD12" s="187"/>
      <c r="LQE12" s="187"/>
      <c r="LQF12" s="187"/>
      <c r="LQG12" s="187"/>
      <c r="LQH12" s="187"/>
      <c r="LQI12" s="187"/>
      <c r="LQJ12" s="187"/>
      <c r="LQK12" s="187"/>
      <c r="LQL12" s="187"/>
      <c r="LQM12" s="187"/>
      <c r="LQN12" s="187"/>
      <c r="LQO12" s="187"/>
      <c r="LQP12" s="187"/>
      <c r="LQQ12" s="187"/>
      <c r="LQR12" s="187"/>
      <c r="LQS12" s="187"/>
      <c r="LQT12" s="187"/>
      <c r="LQU12" s="187"/>
      <c r="LQV12" s="187"/>
      <c r="LQW12" s="187"/>
      <c r="LQX12" s="187"/>
      <c r="LQY12" s="187"/>
      <c r="LQZ12" s="187"/>
      <c r="LRA12" s="187"/>
      <c r="LRB12" s="187"/>
      <c r="LRC12" s="187"/>
      <c r="LRD12" s="187"/>
      <c r="LRE12" s="187"/>
      <c r="LRF12" s="187"/>
      <c r="LRG12" s="187"/>
      <c r="LRH12" s="187"/>
      <c r="LRI12" s="187"/>
      <c r="LRJ12" s="187"/>
      <c r="LRK12" s="187"/>
      <c r="LRL12" s="187"/>
      <c r="LRM12" s="187"/>
      <c r="LRN12" s="187"/>
      <c r="LRO12" s="187"/>
      <c r="LRP12" s="187"/>
      <c r="LRQ12" s="187"/>
      <c r="LRR12" s="187"/>
      <c r="LRS12" s="187"/>
      <c r="LRT12" s="187"/>
      <c r="LRU12" s="187"/>
      <c r="LRV12" s="187"/>
      <c r="LRW12" s="187"/>
      <c r="LRX12" s="187"/>
      <c r="LRY12" s="187"/>
      <c r="LRZ12" s="187"/>
      <c r="LSA12" s="187"/>
      <c r="LSB12" s="187"/>
      <c r="LSC12" s="187"/>
      <c r="LSD12" s="187"/>
      <c r="LSE12" s="187"/>
      <c r="LSF12" s="187"/>
      <c r="LSG12" s="187"/>
      <c r="LSH12" s="187"/>
      <c r="LSI12" s="187"/>
      <c r="LSJ12" s="187"/>
      <c r="LSK12" s="187"/>
      <c r="LSL12" s="187"/>
      <c r="LSM12" s="187"/>
      <c r="LSN12" s="187"/>
      <c r="LSO12" s="187"/>
      <c r="LSP12" s="187"/>
      <c r="LSQ12" s="187"/>
      <c r="LSR12" s="187"/>
      <c r="LSS12" s="187"/>
      <c r="LST12" s="187"/>
      <c r="LSU12" s="187"/>
      <c r="LSV12" s="187"/>
      <c r="LSW12" s="187"/>
      <c r="LSX12" s="187"/>
      <c r="LSY12" s="187"/>
      <c r="LSZ12" s="187"/>
      <c r="LTA12" s="187"/>
      <c r="LTB12" s="187"/>
      <c r="LTC12" s="187"/>
      <c r="LTD12" s="187"/>
      <c r="LTE12" s="187"/>
      <c r="LTF12" s="187"/>
      <c r="LTG12" s="187"/>
      <c r="LTH12" s="187"/>
      <c r="LTI12" s="187"/>
      <c r="LTJ12" s="187"/>
      <c r="LTK12" s="187"/>
      <c r="LTL12" s="187"/>
      <c r="LTM12" s="187"/>
      <c r="LTN12" s="187"/>
      <c r="LTO12" s="187"/>
      <c r="LTP12" s="187"/>
      <c r="LTQ12" s="187"/>
      <c r="LTR12" s="187"/>
      <c r="LTS12" s="187"/>
      <c r="LTT12" s="187"/>
      <c r="LTU12" s="187"/>
      <c r="LTV12" s="187"/>
      <c r="LTW12" s="187"/>
      <c r="LTX12" s="187"/>
      <c r="LTY12" s="187"/>
      <c r="LTZ12" s="187"/>
      <c r="LUA12" s="187"/>
      <c r="LUB12" s="187"/>
      <c r="LUC12" s="187"/>
      <c r="LUD12" s="187"/>
      <c r="LUE12" s="187"/>
      <c r="LUF12" s="187"/>
      <c r="LUG12" s="187"/>
      <c r="LUH12" s="187"/>
      <c r="LUI12" s="187"/>
      <c r="LUJ12" s="187"/>
      <c r="LUK12" s="187"/>
      <c r="LUL12" s="187"/>
      <c r="LUM12" s="187"/>
      <c r="LUN12" s="187"/>
      <c r="LUO12" s="187"/>
      <c r="LUP12" s="187"/>
      <c r="LUQ12" s="187"/>
      <c r="LUR12" s="187"/>
      <c r="LUS12" s="187"/>
      <c r="LUT12" s="187"/>
      <c r="LUU12" s="187"/>
      <c r="LUV12" s="187"/>
      <c r="LUW12" s="187"/>
      <c r="LUX12" s="187"/>
      <c r="LUY12" s="187"/>
      <c r="LUZ12" s="187"/>
      <c r="LVA12" s="187"/>
      <c r="LVB12" s="187"/>
      <c r="LVC12" s="187"/>
      <c r="LVD12" s="187"/>
      <c r="LVE12" s="187"/>
      <c r="LVF12" s="187"/>
      <c r="LVG12" s="187"/>
      <c r="LVH12" s="187"/>
      <c r="LVI12" s="187"/>
      <c r="LVJ12" s="187"/>
      <c r="LVK12" s="187"/>
      <c r="LVL12" s="187"/>
      <c r="LVM12" s="187"/>
      <c r="LVN12" s="187"/>
      <c r="LVO12" s="187"/>
      <c r="LVP12" s="187"/>
      <c r="LVQ12" s="187"/>
      <c r="LVR12" s="187"/>
      <c r="LVS12" s="187"/>
      <c r="LVT12" s="187"/>
      <c r="LVU12" s="187"/>
      <c r="LVV12" s="187"/>
      <c r="LVW12" s="187"/>
      <c r="LVX12" s="187"/>
      <c r="LVY12" s="187"/>
      <c r="LVZ12" s="187"/>
      <c r="LWA12" s="187"/>
      <c r="LWB12" s="187"/>
      <c r="LWC12" s="187"/>
      <c r="LWD12" s="187"/>
      <c r="LWE12" s="187"/>
      <c r="LWF12" s="187"/>
      <c r="LWG12" s="187"/>
      <c r="LWH12" s="187"/>
      <c r="LWI12" s="187"/>
      <c r="LWJ12" s="187"/>
      <c r="LWK12" s="187"/>
      <c r="LWL12" s="187"/>
      <c r="LWM12" s="187"/>
      <c r="LWN12" s="187"/>
      <c r="LWO12" s="187"/>
      <c r="LWP12" s="187"/>
      <c r="LWQ12" s="187"/>
      <c r="LWR12" s="187"/>
      <c r="LWS12" s="187"/>
      <c r="LWT12" s="187"/>
      <c r="LWU12" s="187"/>
      <c r="LWV12" s="187"/>
      <c r="LWW12" s="187"/>
      <c r="LWX12" s="187"/>
      <c r="LWY12" s="187"/>
      <c r="LWZ12" s="187"/>
      <c r="LXA12" s="187"/>
      <c r="LXB12" s="187"/>
      <c r="LXC12" s="187"/>
      <c r="LXD12" s="187"/>
      <c r="LXE12" s="187"/>
      <c r="LXF12" s="187"/>
      <c r="LXG12" s="187"/>
      <c r="LXH12" s="187"/>
      <c r="LXI12" s="187"/>
      <c r="LXJ12" s="187"/>
      <c r="LXK12" s="187"/>
      <c r="LXL12" s="187"/>
      <c r="LXM12" s="187"/>
      <c r="LXN12" s="187"/>
      <c r="LXO12" s="187"/>
      <c r="LXP12" s="187"/>
      <c r="LXQ12" s="187"/>
      <c r="LXR12" s="187"/>
      <c r="LXS12" s="187"/>
      <c r="LXT12" s="187"/>
      <c r="LXU12" s="187"/>
      <c r="LXV12" s="187"/>
      <c r="LXW12" s="187"/>
      <c r="LXX12" s="187"/>
      <c r="LXY12" s="187"/>
      <c r="LXZ12" s="187"/>
      <c r="LYA12" s="187"/>
      <c r="LYB12" s="187"/>
      <c r="LYC12" s="187"/>
      <c r="LYD12" s="187"/>
      <c r="LYE12" s="187"/>
      <c r="LYF12" s="187"/>
      <c r="LYG12" s="187"/>
      <c r="LYH12" s="187"/>
      <c r="LYI12" s="187"/>
      <c r="LYJ12" s="187"/>
      <c r="LYK12" s="187"/>
      <c r="LYL12" s="187"/>
      <c r="LYM12" s="187"/>
      <c r="LYN12" s="187"/>
      <c r="LYO12" s="187"/>
      <c r="LYP12" s="187"/>
      <c r="LYQ12" s="187"/>
      <c r="LYR12" s="187"/>
      <c r="LYS12" s="187"/>
      <c r="LYT12" s="187"/>
      <c r="LYU12" s="187"/>
      <c r="LYV12" s="187"/>
      <c r="LYW12" s="187"/>
      <c r="LYX12" s="187"/>
      <c r="LYY12" s="187"/>
      <c r="LYZ12" s="187"/>
      <c r="LZA12" s="187"/>
      <c r="LZB12" s="187"/>
      <c r="LZC12" s="187"/>
      <c r="LZD12" s="187"/>
      <c r="LZE12" s="187"/>
      <c r="LZF12" s="187"/>
      <c r="LZG12" s="187"/>
      <c r="LZH12" s="187"/>
      <c r="LZI12" s="187"/>
      <c r="LZJ12" s="187"/>
      <c r="LZK12" s="187"/>
      <c r="LZL12" s="187"/>
      <c r="LZM12" s="187"/>
      <c r="LZN12" s="187"/>
      <c r="LZO12" s="187"/>
      <c r="LZP12" s="187"/>
      <c r="LZQ12" s="187"/>
      <c r="LZR12" s="187"/>
      <c r="LZS12" s="187"/>
      <c r="LZT12" s="187"/>
      <c r="LZU12" s="187"/>
      <c r="LZV12" s="187"/>
      <c r="LZW12" s="187"/>
      <c r="LZX12" s="187"/>
      <c r="LZY12" s="187"/>
      <c r="LZZ12" s="187"/>
      <c r="MAA12" s="187"/>
      <c r="MAB12" s="187"/>
      <c r="MAC12" s="187"/>
      <c r="MAD12" s="187"/>
      <c r="MAE12" s="187"/>
      <c r="MAF12" s="187"/>
      <c r="MAG12" s="187"/>
      <c r="MAH12" s="187"/>
      <c r="MAI12" s="187"/>
      <c r="MAJ12" s="187"/>
      <c r="MAK12" s="187"/>
      <c r="MAL12" s="187"/>
      <c r="MAM12" s="187"/>
      <c r="MAN12" s="187"/>
      <c r="MAO12" s="187"/>
      <c r="MAP12" s="187"/>
      <c r="MAQ12" s="187"/>
      <c r="MAR12" s="187"/>
      <c r="MAS12" s="187"/>
      <c r="MAT12" s="187"/>
      <c r="MAU12" s="187"/>
      <c r="MAV12" s="187"/>
      <c r="MAW12" s="187"/>
      <c r="MAX12" s="187"/>
      <c r="MAY12" s="187"/>
      <c r="MAZ12" s="187"/>
      <c r="MBA12" s="187"/>
      <c r="MBB12" s="187"/>
      <c r="MBC12" s="187"/>
      <c r="MBD12" s="187"/>
      <c r="MBE12" s="187"/>
      <c r="MBF12" s="187"/>
      <c r="MBG12" s="187"/>
      <c r="MBH12" s="187"/>
      <c r="MBI12" s="187"/>
      <c r="MBJ12" s="187"/>
      <c r="MBK12" s="187"/>
      <c r="MBL12" s="187"/>
      <c r="MBM12" s="187"/>
      <c r="MBN12" s="187"/>
      <c r="MBO12" s="187"/>
      <c r="MBP12" s="187"/>
      <c r="MBQ12" s="187"/>
      <c r="MBR12" s="187"/>
      <c r="MBS12" s="187"/>
      <c r="MBT12" s="187"/>
      <c r="MBU12" s="187"/>
      <c r="MBV12" s="187"/>
      <c r="MBW12" s="187"/>
      <c r="MBX12" s="187"/>
      <c r="MBY12" s="187"/>
      <c r="MBZ12" s="187"/>
      <c r="MCA12" s="187"/>
      <c r="MCB12" s="187"/>
      <c r="MCC12" s="187"/>
      <c r="MCD12" s="187"/>
      <c r="MCE12" s="187"/>
      <c r="MCF12" s="187"/>
      <c r="MCG12" s="187"/>
      <c r="MCH12" s="187"/>
      <c r="MCI12" s="187"/>
      <c r="MCJ12" s="187"/>
      <c r="MCK12" s="187"/>
      <c r="MCL12" s="187"/>
      <c r="MCM12" s="187"/>
      <c r="MCN12" s="187"/>
      <c r="MCO12" s="187"/>
      <c r="MCP12" s="187"/>
      <c r="MCQ12" s="187"/>
      <c r="MCR12" s="187"/>
      <c r="MCS12" s="187"/>
      <c r="MCT12" s="187"/>
      <c r="MCU12" s="187"/>
      <c r="MCV12" s="187"/>
      <c r="MCW12" s="187"/>
      <c r="MCX12" s="187"/>
      <c r="MCY12" s="187"/>
      <c r="MCZ12" s="187"/>
      <c r="MDA12" s="187"/>
      <c r="MDB12" s="187"/>
      <c r="MDC12" s="187"/>
      <c r="MDD12" s="187"/>
      <c r="MDE12" s="187"/>
      <c r="MDF12" s="187"/>
      <c r="MDG12" s="187"/>
      <c r="MDH12" s="187"/>
      <c r="MDI12" s="187"/>
      <c r="MDJ12" s="187"/>
      <c r="MDK12" s="187"/>
      <c r="MDL12" s="187"/>
      <c r="MDM12" s="187"/>
      <c r="MDN12" s="187"/>
      <c r="MDO12" s="187"/>
      <c r="MDP12" s="187"/>
      <c r="MDQ12" s="187"/>
      <c r="MDR12" s="187"/>
      <c r="MDS12" s="187"/>
      <c r="MDT12" s="187"/>
      <c r="MDU12" s="187"/>
      <c r="MDV12" s="187"/>
      <c r="MDW12" s="187"/>
      <c r="MDX12" s="187"/>
      <c r="MDY12" s="187"/>
      <c r="MDZ12" s="187"/>
      <c r="MEA12" s="187"/>
      <c r="MEB12" s="187"/>
      <c r="MEC12" s="187"/>
      <c r="MED12" s="187"/>
      <c r="MEE12" s="187"/>
      <c r="MEF12" s="187"/>
      <c r="MEG12" s="187"/>
      <c r="MEH12" s="187"/>
      <c r="MEI12" s="187"/>
      <c r="MEJ12" s="187"/>
      <c r="MEK12" s="187"/>
      <c r="MEL12" s="187"/>
      <c r="MEM12" s="187"/>
      <c r="MEN12" s="187"/>
      <c r="MEO12" s="187"/>
      <c r="MEP12" s="187"/>
      <c r="MEQ12" s="187"/>
      <c r="MER12" s="187"/>
      <c r="MES12" s="187"/>
      <c r="MET12" s="187"/>
      <c r="MEU12" s="187"/>
      <c r="MEV12" s="187"/>
      <c r="MEW12" s="187"/>
      <c r="MEX12" s="187"/>
      <c r="MEY12" s="187"/>
      <c r="MEZ12" s="187"/>
      <c r="MFA12" s="187"/>
      <c r="MFB12" s="187"/>
      <c r="MFC12" s="187"/>
      <c r="MFD12" s="187"/>
      <c r="MFE12" s="187"/>
      <c r="MFF12" s="187"/>
      <c r="MFG12" s="187"/>
      <c r="MFH12" s="187"/>
      <c r="MFI12" s="187"/>
      <c r="MFJ12" s="187"/>
      <c r="MFK12" s="187"/>
      <c r="MFL12" s="187"/>
      <c r="MFM12" s="187"/>
      <c r="MFN12" s="187"/>
      <c r="MFO12" s="187"/>
      <c r="MFP12" s="187"/>
      <c r="MFQ12" s="187"/>
      <c r="MFR12" s="187"/>
      <c r="MFS12" s="187"/>
      <c r="MFT12" s="187"/>
      <c r="MFU12" s="187"/>
      <c r="MFV12" s="187"/>
      <c r="MFW12" s="187"/>
      <c r="MFX12" s="187"/>
      <c r="MFY12" s="187"/>
      <c r="MFZ12" s="187"/>
      <c r="MGA12" s="187"/>
      <c r="MGB12" s="187"/>
      <c r="MGC12" s="187"/>
      <c r="MGD12" s="187"/>
      <c r="MGE12" s="187"/>
      <c r="MGF12" s="187"/>
      <c r="MGG12" s="187"/>
      <c r="MGH12" s="187"/>
      <c r="MGI12" s="187"/>
      <c r="MGJ12" s="187"/>
      <c r="MGK12" s="187"/>
      <c r="MGL12" s="187"/>
      <c r="MGM12" s="187"/>
      <c r="MGN12" s="187"/>
      <c r="MGO12" s="187"/>
      <c r="MGP12" s="187"/>
      <c r="MGQ12" s="187"/>
      <c r="MGR12" s="187"/>
      <c r="MGS12" s="187"/>
      <c r="MGT12" s="187"/>
      <c r="MGU12" s="187"/>
      <c r="MGV12" s="187"/>
      <c r="MGW12" s="187"/>
      <c r="MGX12" s="187"/>
      <c r="MGY12" s="187"/>
      <c r="MGZ12" s="187"/>
      <c r="MHA12" s="187"/>
      <c r="MHB12" s="187"/>
      <c r="MHC12" s="187"/>
      <c r="MHD12" s="187"/>
      <c r="MHE12" s="187"/>
      <c r="MHF12" s="187"/>
      <c r="MHG12" s="187"/>
      <c r="MHH12" s="187"/>
      <c r="MHI12" s="187"/>
      <c r="MHJ12" s="187"/>
      <c r="MHK12" s="187"/>
      <c r="MHL12" s="187"/>
      <c r="MHM12" s="187"/>
      <c r="MHN12" s="187"/>
      <c r="MHO12" s="187"/>
      <c r="MHP12" s="187"/>
      <c r="MHQ12" s="187"/>
      <c r="MHR12" s="187"/>
      <c r="MHS12" s="187"/>
      <c r="MHT12" s="187"/>
      <c r="MHU12" s="187"/>
      <c r="MHV12" s="187"/>
      <c r="MHW12" s="187"/>
      <c r="MHX12" s="187"/>
      <c r="MHY12" s="187"/>
      <c r="MHZ12" s="187"/>
      <c r="MIA12" s="187"/>
      <c r="MIB12" s="187"/>
      <c r="MIC12" s="187"/>
      <c r="MID12" s="187"/>
      <c r="MIE12" s="187"/>
      <c r="MIF12" s="187"/>
      <c r="MIG12" s="187"/>
      <c r="MIH12" s="187"/>
      <c r="MII12" s="187"/>
      <c r="MIJ12" s="187"/>
      <c r="MIK12" s="187"/>
      <c r="MIL12" s="187"/>
      <c r="MIM12" s="187"/>
      <c r="MIN12" s="187"/>
      <c r="MIO12" s="187"/>
      <c r="MIP12" s="187"/>
      <c r="MIQ12" s="187"/>
      <c r="MIR12" s="187"/>
      <c r="MIS12" s="187"/>
      <c r="MIT12" s="187"/>
      <c r="MIU12" s="187"/>
      <c r="MIV12" s="187"/>
      <c r="MIW12" s="187"/>
      <c r="MIX12" s="187"/>
      <c r="MIY12" s="187"/>
      <c r="MIZ12" s="187"/>
      <c r="MJA12" s="187"/>
      <c r="MJB12" s="187"/>
      <c r="MJC12" s="187"/>
      <c r="MJD12" s="187"/>
      <c r="MJE12" s="187"/>
      <c r="MJF12" s="187"/>
      <c r="MJG12" s="187"/>
      <c r="MJH12" s="187"/>
      <c r="MJI12" s="187"/>
      <c r="MJJ12" s="187"/>
      <c r="MJK12" s="187"/>
      <c r="MJL12" s="187"/>
      <c r="MJM12" s="187"/>
      <c r="MJN12" s="187"/>
      <c r="MJO12" s="187"/>
      <c r="MJP12" s="187"/>
      <c r="MJQ12" s="187"/>
      <c r="MJR12" s="187"/>
      <c r="MJS12" s="187"/>
      <c r="MJT12" s="187"/>
      <c r="MJU12" s="187"/>
      <c r="MJV12" s="187"/>
      <c r="MJW12" s="187"/>
      <c r="MJX12" s="187"/>
      <c r="MJY12" s="187"/>
      <c r="MJZ12" s="187"/>
      <c r="MKA12" s="187"/>
      <c r="MKB12" s="187"/>
      <c r="MKC12" s="187"/>
      <c r="MKD12" s="187"/>
      <c r="MKE12" s="187"/>
      <c r="MKF12" s="187"/>
      <c r="MKG12" s="187"/>
      <c r="MKH12" s="187"/>
      <c r="MKI12" s="187"/>
      <c r="MKJ12" s="187"/>
      <c r="MKK12" s="187"/>
      <c r="MKL12" s="187"/>
      <c r="MKM12" s="187"/>
      <c r="MKN12" s="187"/>
      <c r="MKO12" s="187"/>
      <c r="MKP12" s="187"/>
      <c r="MKQ12" s="187"/>
      <c r="MKR12" s="187"/>
      <c r="MKS12" s="187"/>
      <c r="MKT12" s="187"/>
      <c r="MKU12" s="187"/>
      <c r="MKV12" s="187"/>
      <c r="MKW12" s="187"/>
      <c r="MKX12" s="187"/>
      <c r="MKY12" s="187"/>
      <c r="MKZ12" s="187"/>
      <c r="MLA12" s="187"/>
      <c r="MLB12" s="187"/>
      <c r="MLC12" s="187"/>
      <c r="MLD12" s="187"/>
      <c r="MLE12" s="187"/>
      <c r="MLF12" s="187"/>
      <c r="MLG12" s="187"/>
      <c r="MLH12" s="187"/>
      <c r="MLI12" s="187"/>
      <c r="MLJ12" s="187"/>
      <c r="MLK12" s="187"/>
      <c r="MLL12" s="187"/>
      <c r="MLM12" s="187"/>
      <c r="MLN12" s="187"/>
      <c r="MLO12" s="187"/>
      <c r="MLP12" s="187"/>
      <c r="MLQ12" s="187"/>
      <c r="MLR12" s="187"/>
      <c r="MLS12" s="187"/>
      <c r="MLT12" s="187"/>
      <c r="MLU12" s="187"/>
      <c r="MLV12" s="187"/>
      <c r="MLW12" s="187"/>
      <c r="MLX12" s="187"/>
      <c r="MLY12" s="187"/>
      <c r="MLZ12" s="187"/>
      <c r="MMA12" s="187"/>
      <c r="MMB12" s="187"/>
      <c r="MMC12" s="187"/>
      <c r="MMD12" s="187"/>
      <c r="MME12" s="187"/>
      <c r="MMF12" s="187"/>
      <c r="MMG12" s="187"/>
      <c r="MMH12" s="187"/>
      <c r="MMI12" s="187"/>
      <c r="MMJ12" s="187"/>
      <c r="MMK12" s="187"/>
      <c r="MML12" s="187"/>
      <c r="MMM12" s="187"/>
      <c r="MMN12" s="187"/>
      <c r="MMO12" s="187"/>
      <c r="MMP12" s="187"/>
      <c r="MMQ12" s="187"/>
      <c r="MMR12" s="187"/>
      <c r="MMS12" s="187"/>
      <c r="MMT12" s="187"/>
      <c r="MMU12" s="187"/>
      <c r="MMV12" s="187"/>
      <c r="MMW12" s="187"/>
      <c r="MMX12" s="187"/>
      <c r="MMY12" s="187"/>
      <c r="MMZ12" s="187"/>
      <c r="MNA12" s="187"/>
      <c r="MNB12" s="187"/>
      <c r="MNC12" s="187"/>
      <c r="MND12" s="187"/>
      <c r="MNE12" s="187"/>
      <c r="MNF12" s="187"/>
      <c r="MNG12" s="187"/>
      <c r="MNH12" s="187"/>
      <c r="MNI12" s="187"/>
      <c r="MNJ12" s="187"/>
      <c r="MNK12" s="187"/>
      <c r="MNL12" s="187"/>
      <c r="MNM12" s="187"/>
      <c r="MNN12" s="187"/>
      <c r="MNO12" s="187"/>
      <c r="MNP12" s="187"/>
      <c r="MNQ12" s="187"/>
      <c r="MNR12" s="187"/>
      <c r="MNS12" s="187"/>
      <c r="MNT12" s="187"/>
      <c r="MNU12" s="187"/>
      <c r="MNV12" s="187"/>
      <c r="MNW12" s="187"/>
      <c r="MNX12" s="187"/>
      <c r="MNY12" s="187"/>
      <c r="MNZ12" s="187"/>
      <c r="MOA12" s="187"/>
      <c r="MOB12" s="187"/>
      <c r="MOC12" s="187"/>
      <c r="MOD12" s="187"/>
      <c r="MOE12" s="187"/>
      <c r="MOF12" s="187"/>
      <c r="MOG12" s="187"/>
      <c r="MOH12" s="187"/>
      <c r="MOI12" s="187"/>
      <c r="MOJ12" s="187"/>
      <c r="MOK12" s="187"/>
      <c r="MOL12" s="187"/>
      <c r="MOM12" s="187"/>
      <c r="MON12" s="187"/>
      <c r="MOO12" s="187"/>
      <c r="MOP12" s="187"/>
      <c r="MOQ12" s="187"/>
      <c r="MOR12" s="187"/>
      <c r="MOS12" s="187"/>
      <c r="MOT12" s="187"/>
      <c r="MOU12" s="187"/>
      <c r="MOV12" s="187"/>
      <c r="MOW12" s="187"/>
      <c r="MOX12" s="187"/>
      <c r="MOY12" s="187"/>
      <c r="MOZ12" s="187"/>
      <c r="MPA12" s="187"/>
      <c r="MPB12" s="187"/>
      <c r="MPC12" s="187"/>
      <c r="MPD12" s="187"/>
      <c r="MPE12" s="187"/>
      <c r="MPF12" s="187"/>
      <c r="MPG12" s="187"/>
      <c r="MPH12" s="187"/>
      <c r="MPI12" s="187"/>
      <c r="MPJ12" s="187"/>
      <c r="MPK12" s="187"/>
      <c r="MPL12" s="187"/>
      <c r="MPM12" s="187"/>
      <c r="MPN12" s="187"/>
      <c r="MPO12" s="187"/>
      <c r="MPP12" s="187"/>
      <c r="MPQ12" s="187"/>
      <c r="MPR12" s="187"/>
      <c r="MPS12" s="187"/>
      <c r="MPT12" s="187"/>
      <c r="MPU12" s="187"/>
      <c r="MPV12" s="187"/>
      <c r="MPW12" s="187"/>
      <c r="MPX12" s="187"/>
      <c r="MPY12" s="187"/>
      <c r="MPZ12" s="187"/>
      <c r="MQA12" s="187"/>
      <c r="MQB12" s="187"/>
      <c r="MQC12" s="187"/>
      <c r="MQD12" s="187"/>
      <c r="MQE12" s="187"/>
      <c r="MQF12" s="187"/>
      <c r="MQG12" s="187"/>
      <c r="MQH12" s="187"/>
      <c r="MQI12" s="187"/>
      <c r="MQJ12" s="187"/>
      <c r="MQK12" s="187"/>
      <c r="MQL12" s="187"/>
      <c r="MQM12" s="187"/>
      <c r="MQN12" s="187"/>
      <c r="MQO12" s="187"/>
      <c r="MQP12" s="187"/>
      <c r="MQQ12" s="187"/>
      <c r="MQR12" s="187"/>
      <c r="MQS12" s="187"/>
      <c r="MQT12" s="187"/>
      <c r="MQU12" s="187"/>
      <c r="MQV12" s="187"/>
      <c r="MQW12" s="187"/>
      <c r="MQX12" s="187"/>
      <c r="MQY12" s="187"/>
      <c r="MQZ12" s="187"/>
      <c r="MRA12" s="187"/>
      <c r="MRB12" s="187"/>
      <c r="MRC12" s="187"/>
      <c r="MRD12" s="187"/>
      <c r="MRE12" s="187"/>
      <c r="MRF12" s="187"/>
      <c r="MRG12" s="187"/>
      <c r="MRH12" s="187"/>
      <c r="MRI12" s="187"/>
      <c r="MRJ12" s="187"/>
      <c r="MRK12" s="187"/>
      <c r="MRL12" s="187"/>
      <c r="MRM12" s="187"/>
      <c r="MRN12" s="187"/>
      <c r="MRO12" s="187"/>
      <c r="MRP12" s="187"/>
      <c r="MRQ12" s="187"/>
      <c r="MRR12" s="187"/>
      <c r="MRS12" s="187"/>
      <c r="MRT12" s="187"/>
      <c r="MRU12" s="187"/>
      <c r="MRV12" s="187"/>
      <c r="MRW12" s="187"/>
      <c r="MRX12" s="187"/>
      <c r="MRY12" s="187"/>
      <c r="MRZ12" s="187"/>
      <c r="MSA12" s="187"/>
      <c r="MSB12" s="187"/>
      <c r="MSC12" s="187"/>
      <c r="MSD12" s="187"/>
      <c r="MSE12" s="187"/>
      <c r="MSF12" s="187"/>
      <c r="MSG12" s="187"/>
      <c r="MSH12" s="187"/>
      <c r="MSI12" s="187"/>
      <c r="MSJ12" s="187"/>
      <c r="MSK12" s="187"/>
      <c r="MSL12" s="187"/>
      <c r="MSM12" s="187"/>
      <c r="MSN12" s="187"/>
      <c r="MSO12" s="187"/>
      <c r="MSP12" s="187"/>
      <c r="MSQ12" s="187"/>
      <c r="MSR12" s="187"/>
      <c r="MSS12" s="187"/>
      <c r="MST12" s="187"/>
      <c r="MSU12" s="187"/>
      <c r="MSV12" s="187"/>
      <c r="MSW12" s="187"/>
      <c r="MSX12" s="187"/>
      <c r="MSY12" s="187"/>
      <c r="MSZ12" s="187"/>
      <c r="MTA12" s="187"/>
      <c r="MTB12" s="187"/>
      <c r="MTC12" s="187"/>
      <c r="MTD12" s="187"/>
      <c r="MTE12" s="187"/>
      <c r="MTF12" s="187"/>
      <c r="MTG12" s="187"/>
      <c r="MTH12" s="187"/>
      <c r="MTI12" s="187"/>
      <c r="MTJ12" s="187"/>
      <c r="MTK12" s="187"/>
      <c r="MTL12" s="187"/>
      <c r="MTM12" s="187"/>
      <c r="MTN12" s="187"/>
      <c r="MTO12" s="187"/>
      <c r="MTP12" s="187"/>
      <c r="MTQ12" s="187"/>
      <c r="MTR12" s="187"/>
      <c r="MTS12" s="187"/>
      <c r="MTT12" s="187"/>
      <c r="MTU12" s="187"/>
      <c r="MTV12" s="187"/>
      <c r="MTW12" s="187"/>
      <c r="MTX12" s="187"/>
      <c r="MTY12" s="187"/>
      <c r="MTZ12" s="187"/>
      <c r="MUA12" s="187"/>
      <c r="MUB12" s="187"/>
      <c r="MUC12" s="187"/>
      <c r="MUD12" s="187"/>
      <c r="MUE12" s="187"/>
      <c r="MUF12" s="187"/>
      <c r="MUG12" s="187"/>
      <c r="MUH12" s="187"/>
      <c r="MUI12" s="187"/>
      <c r="MUJ12" s="187"/>
      <c r="MUK12" s="187"/>
      <c r="MUL12" s="187"/>
      <c r="MUM12" s="187"/>
      <c r="MUN12" s="187"/>
      <c r="MUO12" s="187"/>
      <c r="MUP12" s="187"/>
      <c r="MUQ12" s="187"/>
      <c r="MUR12" s="187"/>
      <c r="MUS12" s="187"/>
      <c r="MUT12" s="187"/>
      <c r="MUU12" s="187"/>
      <c r="MUV12" s="187"/>
      <c r="MUW12" s="187"/>
      <c r="MUX12" s="187"/>
      <c r="MUY12" s="187"/>
      <c r="MUZ12" s="187"/>
      <c r="MVA12" s="187"/>
      <c r="MVB12" s="187"/>
      <c r="MVC12" s="187"/>
      <c r="MVD12" s="187"/>
      <c r="MVE12" s="187"/>
      <c r="MVF12" s="187"/>
      <c r="MVG12" s="187"/>
      <c r="MVH12" s="187"/>
      <c r="MVI12" s="187"/>
      <c r="MVJ12" s="187"/>
      <c r="MVK12" s="187"/>
      <c r="MVL12" s="187"/>
      <c r="MVM12" s="187"/>
      <c r="MVN12" s="187"/>
      <c r="MVO12" s="187"/>
      <c r="MVP12" s="187"/>
      <c r="MVQ12" s="187"/>
      <c r="MVR12" s="187"/>
      <c r="MVS12" s="187"/>
      <c r="MVT12" s="187"/>
      <c r="MVU12" s="187"/>
      <c r="MVV12" s="187"/>
      <c r="MVW12" s="187"/>
      <c r="MVX12" s="187"/>
      <c r="MVY12" s="187"/>
      <c r="MVZ12" s="187"/>
      <c r="MWA12" s="187"/>
      <c r="MWB12" s="187"/>
      <c r="MWC12" s="187"/>
      <c r="MWD12" s="187"/>
      <c r="MWE12" s="187"/>
      <c r="MWF12" s="187"/>
      <c r="MWG12" s="187"/>
      <c r="MWH12" s="187"/>
      <c r="MWI12" s="187"/>
      <c r="MWJ12" s="187"/>
      <c r="MWK12" s="187"/>
      <c r="MWL12" s="187"/>
      <c r="MWM12" s="187"/>
      <c r="MWN12" s="187"/>
      <c r="MWO12" s="187"/>
      <c r="MWP12" s="187"/>
      <c r="MWQ12" s="187"/>
      <c r="MWR12" s="187"/>
      <c r="MWS12" s="187"/>
      <c r="MWT12" s="187"/>
      <c r="MWU12" s="187"/>
      <c r="MWV12" s="187"/>
      <c r="MWW12" s="187"/>
      <c r="MWX12" s="187"/>
      <c r="MWY12" s="187"/>
      <c r="MWZ12" s="187"/>
      <c r="MXA12" s="187"/>
      <c r="MXB12" s="187"/>
      <c r="MXC12" s="187"/>
      <c r="MXD12" s="187"/>
      <c r="MXE12" s="187"/>
      <c r="MXF12" s="187"/>
      <c r="MXG12" s="187"/>
      <c r="MXH12" s="187"/>
      <c r="MXI12" s="187"/>
      <c r="MXJ12" s="187"/>
      <c r="MXK12" s="187"/>
      <c r="MXL12" s="187"/>
      <c r="MXM12" s="187"/>
      <c r="MXN12" s="187"/>
      <c r="MXO12" s="187"/>
      <c r="MXP12" s="187"/>
      <c r="MXQ12" s="187"/>
      <c r="MXR12" s="187"/>
      <c r="MXS12" s="187"/>
      <c r="MXT12" s="187"/>
      <c r="MXU12" s="187"/>
      <c r="MXV12" s="187"/>
      <c r="MXW12" s="187"/>
      <c r="MXX12" s="187"/>
      <c r="MXY12" s="187"/>
      <c r="MXZ12" s="187"/>
      <c r="MYA12" s="187"/>
      <c r="MYB12" s="187"/>
      <c r="MYC12" s="187"/>
      <c r="MYD12" s="187"/>
      <c r="MYE12" s="187"/>
      <c r="MYF12" s="187"/>
      <c r="MYG12" s="187"/>
      <c r="MYH12" s="187"/>
      <c r="MYI12" s="187"/>
      <c r="MYJ12" s="187"/>
      <c r="MYK12" s="187"/>
      <c r="MYL12" s="187"/>
      <c r="MYM12" s="187"/>
      <c r="MYN12" s="187"/>
      <c r="MYO12" s="187"/>
      <c r="MYP12" s="187"/>
      <c r="MYQ12" s="187"/>
      <c r="MYR12" s="187"/>
      <c r="MYS12" s="187"/>
      <c r="MYT12" s="187"/>
      <c r="MYU12" s="187"/>
      <c r="MYV12" s="187"/>
      <c r="MYW12" s="187"/>
      <c r="MYX12" s="187"/>
      <c r="MYY12" s="187"/>
      <c r="MYZ12" s="187"/>
      <c r="MZA12" s="187"/>
      <c r="MZB12" s="187"/>
      <c r="MZC12" s="187"/>
      <c r="MZD12" s="187"/>
      <c r="MZE12" s="187"/>
      <c r="MZF12" s="187"/>
      <c r="MZG12" s="187"/>
      <c r="MZH12" s="187"/>
      <c r="MZI12" s="187"/>
      <c r="MZJ12" s="187"/>
      <c r="MZK12" s="187"/>
      <c r="MZL12" s="187"/>
      <c r="MZM12" s="187"/>
      <c r="MZN12" s="187"/>
      <c r="MZO12" s="187"/>
      <c r="MZP12" s="187"/>
      <c r="MZQ12" s="187"/>
      <c r="MZR12" s="187"/>
      <c r="MZS12" s="187"/>
      <c r="MZT12" s="187"/>
      <c r="MZU12" s="187"/>
      <c r="MZV12" s="187"/>
      <c r="MZW12" s="187"/>
      <c r="MZX12" s="187"/>
      <c r="MZY12" s="187"/>
      <c r="MZZ12" s="187"/>
      <c r="NAA12" s="187"/>
      <c r="NAB12" s="187"/>
      <c r="NAC12" s="187"/>
      <c r="NAD12" s="187"/>
      <c r="NAE12" s="187"/>
      <c r="NAF12" s="187"/>
      <c r="NAG12" s="187"/>
      <c r="NAH12" s="187"/>
      <c r="NAI12" s="187"/>
      <c r="NAJ12" s="187"/>
      <c r="NAK12" s="187"/>
      <c r="NAL12" s="187"/>
      <c r="NAM12" s="187"/>
      <c r="NAN12" s="187"/>
      <c r="NAO12" s="187"/>
      <c r="NAP12" s="187"/>
      <c r="NAQ12" s="187"/>
      <c r="NAR12" s="187"/>
      <c r="NAS12" s="187"/>
      <c r="NAT12" s="187"/>
      <c r="NAU12" s="187"/>
      <c r="NAV12" s="187"/>
      <c r="NAW12" s="187"/>
      <c r="NAX12" s="187"/>
      <c r="NAY12" s="187"/>
      <c r="NAZ12" s="187"/>
      <c r="NBA12" s="187"/>
      <c r="NBB12" s="187"/>
      <c r="NBC12" s="187"/>
      <c r="NBD12" s="187"/>
      <c r="NBE12" s="187"/>
      <c r="NBF12" s="187"/>
      <c r="NBG12" s="187"/>
      <c r="NBH12" s="187"/>
      <c r="NBI12" s="187"/>
      <c r="NBJ12" s="187"/>
      <c r="NBK12" s="187"/>
      <c r="NBL12" s="187"/>
      <c r="NBM12" s="187"/>
      <c r="NBN12" s="187"/>
      <c r="NBO12" s="187"/>
      <c r="NBP12" s="187"/>
      <c r="NBQ12" s="187"/>
      <c r="NBR12" s="187"/>
      <c r="NBS12" s="187"/>
      <c r="NBT12" s="187"/>
      <c r="NBU12" s="187"/>
      <c r="NBV12" s="187"/>
      <c r="NBW12" s="187"/>
      <c r="NBX12" s="187"/>
      <c r="NBY12" s="187"/>
      <c r="NBZ12" s="187"/>
      <c r="NCA12" s="187"/>
      <c r="NCB12" s="187"/>
      <c r="NCC12" s="187"/>
      <c r="NCD12" s="187"/>
      <c r="NCE12" s="187"/>
      <c r="NCF12" s="187"/>
      <c r="NCG12" s="187"/>
      <c r="NCH12" s="187"/>
      <c r="NCI12" s="187"/>
      <c r="NCJ12" s="187"/>
      <c r="NCK12" s="187"/>
      <c r="NCL12" s="187"/>
      <c r="NCM12" s="187"/>
      <c r="NCN12" s="187"/>
      <c r="NCO12" s="187"/>
      <c r="NCP12" s="187"/>
      <c r="NCQ12" s="187"/>
      <c r="NCR12" s="187"/>
      <c r="NCS12" s="187"/>
      <c r="NCT12" s="187"/>
      <c r="NCU12" s="187"/>
      <c r="NCV12" s="187"/>
      <c r="NCW12" s="187"/>
      <c r="NCX12" s="187"/>
      <c r="NCY12" s="187"/>
      <c r="NCZ12" s="187"/>
      <c r="NDA12" s="187"/>
      <c r="NDB12" s="187"/>
      <c r="NDC12" s="187"/>
      <c r="NDD12" s="187"/>
      <c r="NDE12" s="187"/>
      <c r="NDF12" s="187"/>
      <c r="NDG12" s="187"/>
      <c r="NDH12" s="187"/>
      <c r="NDI12" s="187"/>
      <c r="NDJ12" s="187"/>
      <c r="NDK12" s="187"/>
      <c r="NDL12" s="187"/>
      <c r="NDM12" s="187"/>
      <c r="NDN12" s="187"/>
      <c r="NDO12" s="187"/>
      <c r="NDP12" s="187"/>
      <c r="NDQ12" s="187"/>
      <c r="NDR12" s="187"/>
      <c r="NDS12" s="187"/>
      <c r="NDT12" s="187"/>
      <c r="NDU12" s="187"/>
      <c r="NDV12" s="187"/>
      <c r="NDW12" s="187"/>
      <c r="NDX12" s="187"/>
      <c r="NDY12" s="187"/>
      <c r="NDZ12" s="187"/>
      <c r="NEA12" s="187"/>
      <c r="NEB12" s="187"/>
      <c r="NEC12" s="187"/>
      <c r="NED12" s="187"/>
      <c r="NEE12" s="187"/>
      <c r="NEF12" s="187"/>
      <c r="NEG12" s="187"/>
      <c r="NEH12" s="187"/>
      <c r="NEI12" s="187"/>
      <c r="NEJ12" s="187"/>
      <c r="NEK12" s="187"/>
      <c r="NEL12" s="187"/>
      <c r="NEM12" s="187"/>
      <c r="NEN12" s="187"/>
      <c r="NEO12" s="187"/>
      <c r="NEP12" s="187"/>
      <c r="NEQ12" s="187"/>
      <c r="NER12" s="187"/>
      <c r="NES12" s="187"/>
      <c r="NET12" s="187"/>
      <c r="NEU12" s="187"/>
      <c r="NEV12" s="187"/>
      <c r="NEW12" s="187"/>
      <c r="NEX12" s="187"/>
      <c r="NEY12" s="187"/>
      <c r="NEZ12" s="187"/>
      <c r="NFA12" s="187"/>
      <c r="NFB12" s="187"/>
      <c r="NFC12" s="187"/>
      <c r="NFD12" s="187"/>
      <c r="NFE12" s="187"/>
      <c r="NFF12" s="187"/>
      <c r="NFG12" s="187"/>
      <c r="NFH12" s="187"/>
      <c r="NFI12" s="187"/>
      <c r="NFJ12" s="187"/>
      <c r="NFK12" s="187"/>
      <c r="NFL12" s="187"/>
      <c r="NFM12" s="187"/>
      <c r="NFN12" s="187"/>
      <c r="NFO12" s="187"/>
      <c r="NFP12" s="187"/>
      <c r="NFQ12" s="187"/>
      <c r="NFR12" s="187"/>
      <c r="NFS12" s="187"/>
      <c r="NFT12" s="187"/>
      <c r="NFU12" s="187"/>
      <c r="NFV12" s="187"/>
      <c r="NFW12" s="187"/>
      <c r="NFX12" s="187"/>
      <c r="NFY12" s="187"/>
      <c r="NFZ12" s="187"/>
      <c r="NGA12" s="187"/>
      <c r="NGB12" s="187"/>
      <c r="NGC12" s="187"/>
      <c r="NGD12" s="187"/>
      <c r="NGE12" s="187"/>
      <c r="NGF12" s="187"/>
      <c r="NGG12" s="187"/>
      <c r="NGH12" s="187"/>
      <c r="NGI12" s="187"/>
      <c r="NGJ12" s="187"/>
      <c r="NGK12" s="187"/>
      <c r="NGL12" s="187"/>
      <c r="NGM12" s="187"/>
      <c r="NGN12" s="187"/>
      <c r="NGO12" s="187"/>
      <c r="NGP12" s="187"/>
      <c r="NGQ12" s="187"/>
      <c r="NGR12" s="187"/>
      <c r="NGS12" s="187"/>
      <c r="NGT12" s="187"/>
      <c r="NGU12" s="187"/>
      <c r="NGV12" s="187"/>
      <c r="NGW12" s="187"/>
      <c r="NGX12" s="187"/>
      <c r="NGY12" s="187"/>
      <c r="NGZ12" s="187"/>
      <c r="NHA12" s="187"/>
      <c r="NHB12" s="187"/>
      <c r="NHC12" s="187"/>
      <c r="NHD12" s="187"/>
      <c r="NHE12" s="187"/>
      <c r="NHF12" s="187"/>
      <c r="NHG12" s="187"/>
      <c r="NHH12" s="187"/>
      <c r="NHI12" s="187"/>
      <c r="NHJ12" s="187"/>
      <c r="NHK12" s="187"/>
      <c r="NHL12" s="187"/>
      <c r="NHM12" s="187"/>
      <c r="NHN12" s="187"/>
      <c r="NHO12" s="187"/>
      <c r="NHP12" s="187"/>
      <c r="NHQ12" s="187"/>
      <c r="NHR12" s="187"/>
      <c r="NHS12" s="187"/>
      <c r="NHT12" s="187"/>
      <c r="NHU12" s="187"/>
      <c r="NHV12" s="187"/>
      <c r="NHW12" s="187"/>
      <c r="NHX12" s="187"/>
      <c r="NHY12" s="187"/>
      <c r="NHZ12" s="187"/>
      <c r="NIA12" s="187"/>
      <c r="NIB12" s="187"/>
      <c r="NIC12" s="187"/>
      <c r="NID12" s="187"/>
      <c r="NIE12" s="187"/>
      <c r="NIF12" s="187"/>
      <c r="NIG12" s="187"/>
      <c r="NIH12" s="187"/>
      <c r="NII12" s="187"/>
      <c r="NIJ12" s="187"/>
      <c r="NIK12" s="187"/>
      <c r="NIL12" s="187"/>
      <c r="NIM12" s="187"/>
      <c r="NIN12" s="187"/>
      <c r="NIO12" s="187"/>
      <c r="NIP12" s="187"/>
      <c r="NIQ12" s="187"/>
      <c r="NIR12" s="187"/>
      <c r="NIS12" s="187"/>
      <c r="NIT12" s="187"/>
      <c r="NIU12" s="187"/>
      <c r="NIV12" s="187"/>
      <c r="NIW12" s="187"/>
      <c r="NIX12" s="187"/>
      <c r="NIY12" s="187"/>
      <c r="NIZ12" s="187"/>
      <c r="NJA12" s="187"/>
      <c r="NJB12" s="187"/>
      <c r="NJC12" s="187"/>
      <c r="NJD12" s="187"/>
      <c r="NJE12" s="187"/>
      <c r="NJF12" s="187"/>
      <c r="NJG12" s="187"/>
      <c r="NJH12" s="187"/>
      <c r="NJI12" s="187"/>
      <c r="NJJ12" s="187"/>
      <c r="NJK12" s="187"/>
      <c r="NJL12" s="187"/>
      <c r="NJM12" s="187"/>
      <c r="NJN12" s="187"/>
      <c r="NJO12" s="187"/>
      <c r="NJP12" s="187"/>
      <c r="NJQ12" s="187"/>
      <c r="NJR12" s="187"/>
      <c r="NJS12" s="187"/>
      <c r="NJT12" s="187"/>
      <c r="NJU12" s="187"/>
      <c r="NJV12" s="187"/>
      <c r="NJW12" s="187"/>
      <c r="NJX12" s="187"/>
      <c r="NJY12" s="187"/>
      <c r="NJZ12" s="187"/>
      <c r="NKA12" s="187"/>
      <c r="NKB12" s="187"/>
      <c r="NKC12" s="187"/>
      <c r="NKD12" s="187"/>
      <c r="NKE12" s="187"/>
      <c r="NKF12" s="187"/>
      <c r="NKG12" s="187"/>
      <c r="NKH12" s="187"/>
      <c r="NKI12" s="187"/>
      <c r="NKJ12" s="187"/>
      <c r="NKK12" s="187"/>
      <c r="NKL12" s="187"/>
      <c r="NKM12" s="187"/>
      <c r="NKN12" s="187"/>
      <c r="NKO12" s="187"/>
      <c r="NKP12" s="187"/>
      <c r="NKQ12" s="187"/>
      <c r="NKR12" s="187"/>
      <c r="NKS12" s="187"/>
      <c r="NKT12" s="187"/>
      <c r="NKU12" s="187"/>
      <c r="NKV12" s="187"/>
      <c r="NKW12" s="187"/>
      <c r="NKX12" s="187"/>
      <c r="NKY12" s="187"/>
      <c r="NKZ12" s="187"/>
      <c r="NLA12" s="187"/>
      <c r="NLB12" s="187"/>
      <c r="NLC12" s="187"/>
      <c r="NLD12" s="187"/>
      <c r="NLE12" s="187"/>
      <c r="NLF12" s="187"/>
      <c r="NLG12" s="187"/>
      <c r="NLH12" s="187"/>
      <c r="NLI12" s="187"/>
      <c r="NLJ12" s="187"/>
      <c r="NLK12" s="187"/>
      <c r="NLL12" s="187"/>
      <c r="NLM12" s="187"/>
      <c r="NLN12" s="187"/>
      <c r="NLO12" s="187"/>
      <c r="NLP12" s="187"/>
      <c r="NLQ12" s="187"/>
      <c r="NLR12" s="187"/>
      <c r="NLS12" s="187"/>
      <c r="NLT12" s="187"/>
      <c r="NLU12" s="187"/>
      <c r="NLV12" s="187"/>
      <c r="NLW12" s="187"/>
      <c r="NLX12" s="187"/>
      <c r="NLY12" s="187"/>
      <c r="NLZ12" s="187"/>
      <c r="NMA12" s="187"/>
      <c r="NMB12" s="187"/>
      <c r="NMC12" s="187"/>
      <c r="NMD12" s="187"/>
      <c r="NME12" s="187"/>
      <c r="NMF12" s="187"/>
      <c r="NMG12" s="187"/>
      <c r="NMH12" s="187"/>
      <c r="NMI12" s="187"/>
      <c r="NMJ12" s="187"/>
      <c r="NMK12" s="187"/>
      <c r="NML12" s="187"/>
      <c r="NMM12" s="187"/>
      <c r="NMN12" s="187"/>
      <c r="NMO12" s="187"/>
      <c r="NMP12" s="187"/>
      <c r="NMQ12" s="187"/>
      <c r="NMR12" s="187"/>
      <c r="NMS12" s="187"/>
      <c r="NMT12" s="187"/>
      <c r="NMU12" s="187"/>
      <c r="NMV12" s="187"/>
      <c r="NMW12" s="187"/>
      <c r="NMX12" s="187"/>
      <c r="NMY12" s="187"/>
      <c r="NMZ12" s="187"/>
      <c r="NNA12" s="187"/>
      <c r="NNB12" s="187"/>
      <c r="NNC12" s="187"/>
      <c r="NND12" s="187"/>
      <c r="NNE12" s="187"/>
      <c r="NNF12" s="187"/>
      <c r="NNG12" s="187"/>
      <c r="NNH12" s="187"/>
      <c r="NNI12" s="187"/>
      <c r="NNJ12" s="187"/>
      <c r="NNK12" s="187"/>
      <c r="NNL12" s="187"/>
      <c r="NNM12" s="187"/>
      <c r="NNN12" s="187"/>
      <c r="NNO12" s="187"/>
      <c r="NNP12" s="187"/>
      <c r="NNQ12" s="187"/>
      <c r="NNR12" s="187"/>
      <c r="NNS12" s="187"/>
      <c r="NNT12" s="187"/>
      <c r="NNU12" s="187"/>
      <c r="NNV12" s="187"/>
      <c r="NNW12" s="187"/>
      <c r="NNX12" s="187"/>
      <c r="NNY12" s="187"/>
      <c r="NNZ12" s="187"/>
      <c r="NOA12" s="187"/>
      <c r="NOB12" s="187"/>
      <c r="NOC12" s="187"/>
      <c r="NOD12" s="187"/>
      <c r="NOE12" s="187"/>
      <c r="NOF12" s="187"/>
      <c r="NOG12" s="187"/>
      <c r="NOH12" s="187"/>
      <c r="NOI12" s="187"/>
      <c r="NOJ12" s="187"/>
      <c r="NOK12" s="187"/>
      <c r="NOL12" s="187"/>
      <c r="NOM12" s="187"/>
      <c r="NON12" s="187"/>
      <c r="NOO12" s="187"/>
      <c r="NOP12" s="187"/>
      <c r="NOQ12" s="187"/>
      <c r="NOR12" s="187"/>
      <c r="NOS12" s="187"/>
      <c r="NOT12" s="187"/>
      <c r="NOU12" s="187"/>
      <c r="NOV12" s="187"/>
      <c r="NOW12" s="187"/>
      <c r="NOX12" s="187"/>
      <c r="NOY12" s="187"/>
      <c r="NOZ12" s="187"/>
      <c r="NPA12" s="187"/>
      <c r="NPB12" s="187"/>
      <c r="NPC12" s="187"/>
      <c r="NPD12" s="187"/>
      <c r="NPE12" s="187"/>
      <c r="NPF12" s="187"/>
      <c r="NPG12" s="187"/>
      <c r="NPH12" s="187"/>
      <c r="NPI12" s="187"/>
      <c r="NPJ12" s="187"/>
      <c r="NPK12" s="187"/>
      <c r="NPL12" s="187"/>
      <c r="NPM12" s="187"/>
      <c r="NPN12" s="187"/>
      <c r="NPO12" s="187"/>
      <c r="NPP12" s="187"/>
      <c r="NPQ12" s="187"/>
      <c r="NPR12" s="187"/>
      <c r="NPS12" s="187"/>
      <c r="NPT12" s="187"/>
      <c r="NPU12" s="187"/>
      <c r="NPV12" s="187"/>
      <c r="NPW12" s="187"/>
      <c r="NPX12" s="187"/>
      <c r="NPY12" s="187"/>
      <c r="NPZ12" s="187"/>
      <c r="NQA12" s="187"/>
      <c r="NQB12" s="187"/>
      <c r="NQC12" s="187"/>
      <c r="NQD12" s="187"/>
      <c r="NQE12" s="187"/>
      <c r="NQF12" s="187"/>
      <c r="NQG12" s="187"/>
      <c r="NQH12" s="187"/>
      <c r="NQI12" s="187"/>
      <c r="NQJ12" s="187"/>
      <c r="NQK12" s="187"/>
      <c r="NQL12" s="187"/>
      <c r="NQM12" s="187"/>
      <c r="NQN12" s="187"/>
      <c r="NQO12" s="187"/>
      <c r="NQP12" s="187"/>
      <c r="NQQ12" s="187"/>
      <c r="NQR12" s="187"/>
      <c r="NQS12" s="187"/>
      <c r="NQT12" s="187"/>
      <c r="NQU12" s="187"/>
      <c r="NQV12" s="187"/>
      <c r="NQW12" s="187"/>
      <c r="NQX12" s="187"/>
      <c r="NQY12" s="187"/>
      <c r="NQZ12" s="187"/>
      <c r="NRA12" s="187"/>
      <c r="NRB12" s="187"/>
      <c r="NRC12" s="187"/>
      <c r="NRD12" s="187"/>
      <c r="NRE12" s="187"/>
      <c r="NRF12" s="187"/>
      <c r="NRG12" s="187"/>
      <c r="NRH12" s="187"/>
      <c r="NRI12" s="187"/>
      <c r="NRJ12" s="187"/>
      <c r="NRK12" s="187"/>
      <c r="NRL12" s="187"/>
      <c r="NRM12" s="187"/>
      <c r="NRN12" s="187"/>
      <c r="NRO12" s="187"/>
      <c r="NRP12" s="187"/>
      <c r="NRQ12" s="187"/>
      <c r="NRR12" s="187"/>
      <c r="NRS12" s="187"/>
      <c r="NRT12" s="187"/>
      <c r="NRU12" s="187"/>
      <c r="NRV12" s="187"/>
      <c r="NRW12" s="187"/>
      <c r="NRX12" s="187"/>
      <c r="NRY12" s="187"/>
      <c r="NRZ12" s="187"/>
      <c r="NSA12" s="187"/>
      <c r="NSB12" s="187"/>
      <c r="NSC12" s="187"/>
      <c r="NSD12" s="187"/>
      <c r="NSE12" s="187"/>
      <c r="NSF12" s="187"/>
      <c r="NSG12" s="187"/>
      <c r="NSH12" s="187"/>
      <c r="NSI12" s="187"/>
      <c r="NSJ12" s="187"/>
      <c r="NSK12" s="187"/>
      <c r="NSL12" s="187"/>
      <c r="NSM12" s="187"/>
      <c r="NSN12" s="187"/>
      <c r="NSO12" s="187"/>
      <c r="NSP12" s="187"/>
      <c r="NSQ12" s="187"/>
      <c r="NSR12" s="187"/>
      <c r="NSS12" s="187"/>
      <c r="NST12" s="187"/>
      <c r="NSU12" s="187"/>
      <c r="NSV12" s="187"/>
      <c r="NSW12" s="187"/>
      <c r="NSX12" s="187"/>
      <c r="NSY12" s="187"/>
      <c r="NSZ12" s="187"/>
      <c r="NTA12" s="187"/>
      <c r="NTB12" s="187"/>
      <c r="NTC12" s="187"/>
      <c r="NTD12" s="187"/>
      <c r="NTE12" s="187"/>
      <c r="NTF12" s="187"/>
      <c r="NTG12" s="187"/>
      <c r="NTH12" s="187"/>
      <c r="NTI12" s="187"/>
      <c r="NTJ12" s="187"/>
      <c r="NTK12" s="187"/>
      <c r="NTL12" s="187"/>
      <c r="NTM12" s="187"/>
      <c r="NTN12" s="187"/>
      <c r="NTO12" s="187"/>
      <c r="NTP12" s="187"/>
      <c r="NTQ12" s="187"/>
      <c r="NTR12" s="187"/>
      <c r="NTS12" s="187"/>
      <c r="NTT12" s="187"/>
      <c r="NTU12" s="187"/>
      <c r="NTV12" s="187"/>
      <c r="NTW12" s="187"/>
      <c r="NTX12" s="187"/>
      <c r="NTY12" s="187"/>
      <c r="NTZ12" s="187"/>
      <c r="NUA12" s="187"/>
      <c r="NUB12" s="187"/>
      <c r="NUC12" s="187"/>
      <c r="NUD12" s="187"/>
      <c r="NUE12" s="187"/>
      <c r="NUF12" s="187"/>
      <c r="NUG12" s="187"/>
      <c r="NUH12" s="187"/>
      <c r="NUI12" s="187"/>
      <c r="NUJ12" s="187"/>
      <c r="NUK12" s="187"/>
      <c r="NUL12" s="187"/>
      <c r="NUM12" s="187"/>
      <c r="NUN12" s="187"/>
      <c r="NUO12" s="187"/>
      <c r="NUP12" s="187"/>
      <c r="NUQ12" s="187"/>
      <c r="NUR12" s="187"/>
      <c r="NUS12" s="187"/>
      <c r="NUT12" s="187"/>
      <c r="NUU12" s="187"/>
      <c r="NUV12" s="187"/>
      <c r="NUW12" s="187"/>
      <c r="NUX12" s="187"/>
      <c r="NUY12" s="187"/>
      <c r="NUZ12" s="187"/>
      <c r="NVA12" s="187"/>
      <c r="NVB12" s="187"/>
      <c r="NVC12" s="187"/>
      <c r="NVD12" s="187"/>
      <c r="NVE12" s="187"/>
      <c r="NVF12" s="187"/>
      <c r="NVG12" s="187"/>
      <c r="NVH12" s="187"/>
      <c r="NVI12" s="187"/>
      <c r="NVJ12" s="187"/>
      <c r="NVK12" s="187"/>
      <c r="NVL12" s="187"/>
      <c r="NVM12" s="187"/>
      <c r="NVN12" s="187"/>
      <c r="NVO12" s="187"/>
      <c r="NVP12" s="187"/>
      <c r="NVQ12" s="187"/>
      <c r="NVR12" s="187"/>
      <c r="NVS12" s="187"/>
      <c r="NVT12" s="187"/>
      <c r="NVU12" s="187"/>
      <c r="NVV12" s="187"/>
      <c r="NVW12" s="187"/>
      <c r="NVX12" s="187"/>
      <c r="NVY12" s="187"/>
      <c r="NVZ12" s="187"/>
      <c r="NWA12" s="187"/>
      <c r="NWB12" s="187"/>
      <c r="NWC12" s="187"/>
      <c r="NWD12" s="187"/>
      <c r="NWE12" s="187"/>
      <c r="NWF12" s="187"/>
      <c r="NWG12" s="187"/>
      <c r="NWH12" s="187"/>
      <c r="NWI12" s="187"/>
      <c r="NWJ12" s="187"/>
      <c r="NWK12" s="187"/>
      <c r="NWL12" s="187"/>
      <c r="NWM12" s="187"/>
      <c r="NWN12" s="187"/>
      <c r="NWO12" s="187"/>
      <c r="NWP12" s="187"/>
      <c r="NWQ12" s="187"/>
      <c r="NWR12" s="187"/>
      <c r="NWS12" s="187"/>
      <c r="NWT12" s="187"/>
      <c r="NWU12" s="187"/>
      <c r="NWV12" s="187"/>
      <c r="NWW12" s="187"/>
      <c r="NWX12" s="187"/>
      <c r="NWY12" s="187"/>
      <c r="NWZ12" s="187"/>
      <c r="NXA12" s="187"/>
      <c r="NXB12" s="187"/>
      <c r="NXC12" s="187"/>
      <c r="NXD12" s="187"/>
      <c r="NXE12" s="187"/>
      <c r="NXF12" s="187"/>
      <c r="NXG12" s="187"/>
      <c r="NXH12" s="187"/>
      <c r="NXI12" s="187"/>
      <c r="NXJ12" s="187"/>
      <c r="NXK12" s="187"/>
      <c r="NXL12" s="187"/>
      <c r="NXM12" s="187"/>
      <c r="NXN12" s="187"/>
      <c r="NXO12" s="187"/>
      <c r="NXP12" s="187"/>
      <c r="NXQ12" s="187"/>
      <c r="NXR12" s="187"/>
      <c r="NXS12" s="187"/>
      <c r="NXT12" s="187"/>
      <c r="NXU12" s="187"/>
      <c r="NXV12" s="187"/>
      <c r="NXW12" s="187"/>
      <c r="NXX12" s="187"/>
      <c r="NXY12" s="187"/>
      <c r="NXZ12" s="187"/>
      <c r="NYA12" s="187"/>
      <c r="NYB12" s="187"/>
      <c r="NYC12" s="187"/>
      <c r="NYD12" s="187"/>
      <c r="NYE12" s="187"/>
      <c r="NYF12" s="187"/>
      <c r="NYG12" s="187"/>
      <c r="NYH12" s="187"/>
      <c r="NYI12" s="187"/>
      <c r="NYJ12" s="187"/>
      <c r="NYK12" s="187"/>
      <c r="NYL12" s="187"/>
      <c r="NYM12" s="187"/>
      <c r="NYN12" s="187"/>
      <c r="NYO12" s="187"/>
      <c r="NYP12" s="187"/>
      <c r="NYQ12" s="187"/>
      <c r="NYR12" s="187"/>
      <c r="NYS12" s="187"/>
      <c r="NYT12" s="187"/>
      <c r="NYU12" s="187"/>
      <c r="NYV12" s="187"/>
      <c r="NYW12" s="187"/>
      <c r="NYX12" s="187"/>
      <c r="NYY12" s="187"/>
      <c r="NYZ12" s="187"/>
      <c r="NZA12" s="187"/>
      <c r="NZB12" s="187"/>
      <c r="NZC12" s="187"/>
      <c r="NZD12" s="187"/>
      <c r="NZE12" s="187"/>
      <c r="NZF12" s="187"/>
      <c r="NZG12" s="187"/>
      <c r="NZH12" s="187"/>
      <c r="NZI12" s="187"/>
      <c r="NZJ12" s="187"/>
      <c r="NZK12" s="187"/>
      <c r="NZL12" s="187"/>
      <c r="NZM12" s="187"/>
      <c r="NZN12" s="187"/>
      <c r="NZO12" s="187"/>
      <c r="NZP12" s="187"/>
      <c r="NZQ12" s="187"/>
      <c r="NZR12" s="187"/>
      <c r="NZS12" s="187"/>
      <c r="NZT12" s="187"/>
      <c r="NZU12" s="187"/>
      <c r="NZV12" s="187"/>
      <c r="NZW12" s="187"/>
      <c r="NZX12" s="187"/>
      <c r="NZY12" s="187"/>
      <c r="NZZ12" s="187"/>
      <c r="OAA12" s="187"/>
      <c r="OAB12" s="187"/>
      <c r="OAC12" s="187"/>
      <c r="OAD12" s="187"/>
      <c r="OAE12" s="187"/>
      <c r="OAF12" s="187"/>
      <c r="OAG12" s="187"/>
      <c r="OAH12" s="187"/>
      <c r="OAI12" s="187"/>
      <c r="OAJ12" s="187"/>
      <c r="OAK12" s="187"/>
      <c r="OAL12" s="187"/>
      <c r="OAM12" s="187"/>
      <c r="OAN12" s="187"/>
      <c r="OAO12" s="187"/>
      <c r="OAP12" s="187"/>
      <c r="OAQ12" s="187"/>
      <c r="OAR12" s="187"/>
      <c r="OAS12" s="187"/>
      <c r="OAT12" s="187"/>
      <c r="OAU12" s="187"/>
      <c r="OAV12" s="187"/>
      <c r="OAW12" s="187"/>
      <c r="OAX12" s="187"/>
      <c r="OAY12" s="187"/>
      <c r="OAZ12" s="187"/>
      <c r="OBA12" s="187"/>
      <c r="OBB12" s="187"/>
      <c r="OBC12" s="187"/>
      <c r="OBD12" s="187"/>
      <c r="OBE12" s="187"/>
      <c r="OBF12" s="187"/>
      <c r="OBG12" s="187"/>
      <c r="OBH12" s="187"/>
      <c r="OBI12" s="187"/>
      <c r="OBJ12" s="187"/>
      <c r="OBK12" s="187"/>
      <c r="OBL12" s="187"/>
      <c r="OBM12" s="187"/>
      <c r="OBN12" s="187"/>
      <c r="OBO12" s="187"/>
      <c r="OBP12" s="187"/>
      <c r="OBQ12" s="187"/>
      <c r="OBR12" s="187"/>
      <c r="OBS12" s="187"/>
      <c r="OBT12" s="187"/>
      <c r="OBU12" s="187"/>
      <c r="OBV12" s="187"/>
      <c r="OBW12" s="187"/>
      <c r="OBX12" s="187"/>
      <c r="OBY12" s="187"/>
      <c r="OBZ12" s="187"/>
      <c r="OCA12" s="187"/>
      <c r="OCB12" s="187"/>
      <c r="OCC12" s="187"/>
      <c r="OCD12" s="187"/>
      <c r="OCE12" s="187"/>
      <c r="OCF12" s="187"/>
      <c r="OCG12" s="187"/>
      <c r="OCH12" s="187"/>
      <c r="OCI12" s="187"/>
      <c r="OCJ12" s="187"/>
      <c r="OCK12" s="187"/>
      <c r="OCL12" s="187"/>
      <c r="OCM12" s="187"/>
      <c r="OCN12" s="187"/>
      <c r="OCO12" s="187"/>
      <c r="OCP12" s="187"/>
      <c r="OCQ12" s="187"/>
      <c r="OCR12" s="187"/>
      <c r="OCS12" s="187"/>
      <c r="OCT12" s="187"/>
      <c r="OCU12" s="187"/>
      <c r="OCV12" s="187"/>
      <c r="OCW12" s="187"/>
      <c r="OCX12" s="187"/>
      <c r="OCY12" s="187"/>
      <c r="OCZ12" s="187"/>
      <c r="ODA12" s="187"/>
      <c r="ODB12" s="187"/>
      <c r="ODC12" s="187"/>
      <c r="ODD12" s="187"/>
      <c r="ODE12" s="187"/>
      <c r="ODF12" s="187"/>
      <c r="ODG12" s="187"/>
      <c r="ODH12" s="187"/>
      <c r="ODI12" s="187"/>
      <c r="ODJ12" s="187"/>
      <c r="ODK12" s="187"/>
      <c r="ODL12" s="187"/>
      <c r="ODM12" s="187"/>
      <c r="ODN12" s="187"/>
      <c r="ODO12" s="187"/>
      <c r="ODP12" s="187"/>
      <c r="ODQ12" s="187"/>
      <c r="ODR12" s="187"/>
      <c r="ODS12" s="187"/>
      <c r="ODT12" s="187"/>
      <c r="ODU12" s="187"/>
      <c r="ODV12" s="187"/>
      <c r="ODW12" s="187"/>
      <c r="ODX12" s="187"/>
      <c r="ODY12" s="187"/>
      <c r="ODZ12" s="187"/>
      <c r="OEA12" s="187"/>
      <c r="OEB12" s="187"/>
      <c r="OEC12" s="187"/>
      <c r="OED12" s="187"/>
      <c r="OEE12" s="187"/>
      <c r="OEF12" s="187"/>
      <c r="OEG12" s="187"/>
      <c r="OEH12" s="187"/>
      <c r="OEI12" s="187"/>
      <c r="OEJ12" s="187"/>
      <c r="OEK12" s="187"/>
      <c r="OEL12" s="187"/>
      <c r="OEM12" s="187"/>
      <c r="OEN12" s="187"/>
      <c r="OEO12" s="187"/>
      <c r="OEP12" s="187"/>
      <c r="OEQ12" s="187"/>
      <c r="OER12" s="187"/>
      <c r="OES12" s="187"/>
      <c r="OET12" s="187"/>
      <c r="OEU12" s="187"/>
      <c r="OEV12" s="187"/>
      <c r="OEW12" s="187"/>
      <c r="OEX12" s="187"/>
      <c r="OEY12" s="187"/>
      <c r="OEZ12" s="187"/>
      <c r="OFA12" s="187"/>
      <c r="OFB12" s="187"/>
      <c r="OFC12" s="187"/>
      <c r="OFD12" s="187"/>
      <c r="OFE12" s="187"/>
      <c r="OFF12" s="187"/>
      <c r="OFG12" s="187"/>
      <c r="OFH12" s="187"/>
      <c r="OFI12" s="187"/>
      <c r="OFJ12" s="187"/>
      <c r="OFK12" s="187"/>
      <c r="OFL12" s="187"/>
      <c r="OFM12" s="187"/>
      <c r="OFN12" s="187"/>
      <c r="OFO12" s="187"/>
      <c r="OFP12" s="187"/>
      <c r="OFQ12" s="187"/>
      <c r="OFR12" s="187"/>
      <c r="OFS12" s="187"/>
      <c r="OFT12" s="187"/>
      <c r="OFU12" s="187"/>
      <c r="OFV12" s="187"/>
      <c r="OFW12" s="187"/>
      <c r="OFX12" s="187"/>
      <c r="OFY12" s="187"/>
      <c r="OFZ12" s="187"/>
      <c r="OGA12" s="187"/>
      <c r="OGB12" s="187"/>
      <c r="OGC12" s="187"/>
      <c r="OGD12" s="187"/>
      <c r="OGE12" s="187"/>
      <c r="OGF12" s="187"/>
      <c r="OGG12" s="187"/>
      <c r="OGH12" s="187"/>
      <c r="OGI12" s="187"/>
      <c r="OGJ12" s="187"/>
      <c r="OGK12" s="187"/>
      <c r="OGL12" s="187"/>
      <c r="OGM12" s="187"/>
      <c r="OGN12" s="187"/>
      <c r="OGO12" s="187"/>
      <c r="OGP12" s="187"/>
      <c r="OGQ12" s="187"/>
      <c r="OGR12" s="187"/>
      <c r="OGS12" s="187"/>
      <c r="OGT12" s="187"/>
      <c r="OGU12" s="187"/>
      <c r="OGV12" s="187"/>
      <c r="OGW12" s="187"/>
      <c r="OGX12" s="187"/>
      <c r="OGY12" s="187"/>
      <c r="OGZ12" s="187"/>
      <c r="OHA12" s="187"/>
      <c r="OHB12" s="187"/>
      <c r="OHC12" s="187"/>
      <c r="OHD12" s="187"/>
      <c r="OHE12" s="187"/>
      <c r="OHF12" s="187"/>
      <c r="OHG12" s="187"/>
      <c r="OHH12" s="187"/>
      <c r="OHI12" s="187"/>
      <c r="OHJ12" s="187"/>
      <c r="OHK12" s="187"/>
      <c r="OHL12" s="187"/>
      <c r="OHM12" s="187"/>
      <c r="OHN12" s="187"/>
      <c r="OHO12" s="187"/>
      <c r="OHP12" s="187"/>
      <c r="OHQ12" s="187"/>
      <c r="OHR12" s="187"/>
      <c r="OHS12" s="187"/>
      <c r="OHT12" s="187"/>
      <c r="OHU12" s="187"/>
      <c r="OHV12" s="187"/>
      <c r="OHW12" s="187"/>
      <c r="OHX12" s="187"/>
      <c r="OHY12" s="187"/>
      <c r="OHZ12" s="187"/>
      <c r="OIA12" s="187"/>
      <c r="OIB12" s="187"/>
      <c r="OIC12" s="187"/>
      <c r="OID12" s="187"/>
      <c r="OIE12" s="187"/>
      <c r="OIF12" s="187"/>
      <c r="OIG12" s="187"/>
      <c r="OIH12" s="187"/>
      <c r="OII12" s="187"/>
      <c r="OIJ12" s="187"/>
      <c r="OIK12" s="187"/>
      <c r="OIL12" s="187"/>
      <c r="OIM12" s="187"/>
      <c r="OIN12" s="187"/>
      <c r="OIO12" s="187"/>
      <c r="OIP12" s="187"/>
      <c r="OIQ12" s="187"/>
      <c r="OIR12" s="187"/>
      <c r="OIS12" s="187"/>
      <c r="OIT12" s="187"/>
      <c r="OIU12" s="187"/>
      <c r="OIV12" s="187"/>
      <c r="OIW12" s="187"/>
      <c r="OIX12" s="187"/>
      <c r="OIY12" s="187"/>
      <c r="OIZ12" s="187"/>
      <c r="OJA12" s="187"/>
      <c r="OJB12" s="187"/>
      <c r="OJC12" s="187"/>
      <c r="OJD12" s="187"/>
      <c r="OJE12" s="187"/>
      <c r="OJF12" s="187"/>
      <c r="OJG12" s="187"/>
      <c r="OJH12" s="187"/>
      <c r="OJI12" s="187"/>
      <c r="OJJ12" s="187"/>
      <c r="OJK12" s="187"/>
      <c r="OJL12" s="187"/>
      <c r="OJM12" s="187"/>
      <c r="OJN12" s="187"/>
      <c r="OJO12" s="187"/>
      <c r="OJP12" s="187"/>
      <c r="OJQ12" s="187"/>
      <c r="OJR12" s="187"/>
      <c r="OJS12" s="187"/>
      <c r="OJT12" s="187"/>
      <c r="OJU12" s="187"/>
      <c r="OJV12" s="187"/>
      <c r="OJW12" s="187"/>
      <c r="OJX12" s="187"/>
      <c r="OJY12" s="187"/>
      <c r="OJZ12" s="187"/>
      <c r="OKA12" s="187"/>
      <c r="OKB12" s="187"/>
      <c r="OKC12" s="187"/>
      <c r="OKD12" s="187"/>
      <c r="OKE12" s="187"/>
      <c r="OKF12" s="187"/>
      <c r="OKG12" s="187"/>
      <c r="OKH12" s="187"/>
      <c r="OKI12" s="187"/>
      <c r="OKJ12" s="187"/>
      <c r="OKK12" s="187"/>
      <c r="OKL12" s="187"/>
      <c r="OKM12" s="187"/>
      <c r="OKN12" s="187"/>
      <c r="OKO12" s="187"/>
      <c r="OKP12" s="187"/>
      <c r="OKQ12" s="187"/>
      <c r="OKR12" s="187"/>
      <c r="OKS12" s="187"/>
      <c r="OKT12" s="187"/>
      <c r="OKU12" s="187"/>
      <c r="OKV12" s="187"/>
      <c r="OKW12" s="187"/>
      <c r="OKX12" s="187"/>
      <c r="OKY12" s="187"/>
      <c r="OKZ12" s="187"/>
      <c r="OLA12" s="187"/>
      <c r="OLB12" s="187"/>
      <c r="OLC12" s="187"/>
      <c r="OLD12" s="187"/>
      <c r="OLE12" s="187"/>
      <c r="OLF12" s="187"/>
      <c r="OLG12" s="187"/>
      <c r="OLH12" s="187"/>
      <c r="OLI12" s="187"/>
      <c r="OLJ12" s="187"/>
      <c r="OLK12" s="187"/>
      <c r="OLL12" s="187"/>
      <c r="OLM12" s="187"/>
      <c r="OLN12" s="187"/>
      <c r="OLO12" s="187"/>
      <c r="OLP12" s="187"/>
      <c r="OLQ12" s="187"/>
      <c r="OLR12" s="187"/>
      <c r="OLS12" s="187"/>
      <c r="OLT12" s="187"/>
      <c r="OLU12" s="187"/>
      <c r="OLV12" s="187"/>
      <c r="OLW12" s="187"/>
      <c r="OLX12" s="187"/>
      <c r="OLY12" s="187"/>
      <c r="OLZ12" s="187"/>
      <c r="OMA12" s="187"/>
      <c r="OMB12" s="187"/>
      <c r="OMC12" s="187"/>
      <c r="OMD12" s="187"/>
      <c r="OME12" s="187"/>
      <c r="OMF12" s="187"/>
      <c r="OMG12" s="187"/>
      <c r="OMH12" s="187"/>
      <c r="OMI12" s="187"/>
      <c r="OMJ12" s="187"/>
      <c r="OMK12" s="187"/>
      <c r="OML12" s="187"/>
      <c r="OMM12" s="187"/>
      <c r="OMN12" s="187"/>
      <c r="OMO12" s="187"/>
      <c r="OMP12" s="187"/>
      <c r="OMQ12" s="187"/>
      <c r="OMR12" s="187"/>
      <c r="OMS12" s="187"/>
      <c r="OMT12" s="187"/>
      <c r="OMU12" s="187"/>
      <c r="OMV12" s="187"/>
      <c r="OMW12" s="187"/>
      <c r="OMX12" s="187"/>
      <c r="OMY12" s="187"/>
      <c r="OMZ12" s="187"/>
      <c r="ONA12" s="187"/>
      <c r="ONB12" s="187"/>
      <c r="ONC12" s="187"/>
      <c r="OND12" s="187"/>
      <c r="ONE12" s="187"/>
      <c r="ONF12" s="187"/>
      <c r="ONG12" s="187"/>
      <c r="ONH12" s="187"/>
      <c r="ONI12" s="187"/>
      <c r="ONJ12" s="187"/>
      <c r="ONK12" s="187"/>
      <c r="ONL12" s="187"/>
      <c r="ONM12" s="187"/>
      <c r="ONN12" s="187"/>
      <c r="ONO12" s="187"/>
      <c r="ONP12" s="187"/>
      <c r="ONQ12" s="187"/>
      <c r="ONR12" s="187"/>
      <c r="ONS12" s="187"/>
      <c r="ONT12" s="187"/>
      <c r="ONU12" s="187"/>
      <c r="ONV12" s="187"/>
      <c r="ONW12" s="187"/>
      <c r="ONX12" s="187"/>
      <c r="ONY12" s="187"/>
      <c r="ONZ12" s="187"/>
      <c r="OOA12" s="187"/>
      <c r="OOB12" s="187"/>
      <c r="OOC12" s="187"/>
      <c r="OOD12" s="187"/>
      <c r="OOE12" s="187"/>
      <c r="OOF12" s="187"/>
      <c r="OOG12" s="187"/>
      <c r="OOH12" s="187"/>
      <c r="OOI12" s="187"/>
      <c r="OOJ12" s="187"/>
      <c r="OOK12" s="187"/>
      <c r="OOL12" s="187"/>
      <c r="OOM12" s="187"/>
      <c r="OON12" s="187"/>
      <c r="OOO12" s="187"/>
      <c r="OOP12" s="187"/>
      <c r="OOQ12" s="187"/>
      <c r="OOR12" s="187"/>
      <c r="OOS12" s="187"/>
      <c r="OOT12" s="187"/>
      <c r="OOU12" s="187"/>
      <c r="OOV12" s="187"/>
      <c r="OOW12" s="187"/>
      <c r="OOX12" s="187"/>
      <c r="OOY12" s="187"/>
      <c r="OOZ12" s="187"/>
      <c r="OPA12" s="187"/>
      <c r="OPB12" s="187"/>
      <c r="OPC12" s="187"/>
      <c r="OPD12" s="187"/>
      <c r="OPE12" s="187"/>
      <c r="OPF12" s="187"/>
      <c r="OPG12" s="187"/>
      <c r="OPH12" s="187"/>
      <c r="OPI12" s="187"/>
      <c r="OPJ12" s="187"/>
      <c r="OPK12" s="187"/>
      <c r="OPL12" s="187"/>
      <c r="OPM12" s="187"/>
      <c r="OPN12" s="187"/>
      <c r="OPO12" s="187"/>
      <c r="OPP12" s="187"/>
      <c r="OPQ12" s="187"/>
      <c r="OPR12" s="187"/>
      <c r="OPS12" s="187"/>
      <c r="OPT12" s="187"/>
      <c r="OPU12" s="187"/>
      <c r="OPV12" s="187"/>
      <c r="OPW12" s="187"/>
      <c r="OPX12" s="187"/>
      <c r="OPY12" s="187"/>
      <c r="OPZ12" s="187"/>
      <c r="OQA12" s="187"/>
      <c r="OQB12" s="187"/>
      <c r="OQC12" s="187"/>
      <c r="OQD12" s="187"/>
      <c r="OQE12" s="187"/>
      <c r="OQF12" s="187"/>
      <c r="OQG12" s="187"/>
      <c r="OQH12" s="187"/>
      <c r="OQI12" s="187"/>
      <c r="OQJ12" s="187"/>
      <c r="OQK12" s="187"/>
      <c r="OQL12" s="187"/>
      <c r="OQM12" s="187"/>
      <c r="OQN12" s="187"/>
      <c r="OQO12" s="187"/>
      <c r="OQP12" s="187"/>
      <c r="OQQ12" s="187"/>
      <c r="OQR12" s="187"/>
      <c r="OQS12" s="187"/>
      <c r="OQT12" s="187"/>
      <c r="OQU12" s="187"/>
      <c r="OQV12" s="187"/>
      <c r="OQW12" s="187"/>
      <c r="OQX12" s="187"/>
      <c r="OQY12" s="187"/>
      <c r="OQZ12" s="187"/>
      <c r="ORA12" s="187"/>
      <c r="ORB12" s="187"/>
      <c r="ORC12" s="187"/>
      <c r="ORD12" s="187"/>
      <c r="ORE12" s="187"/>
      <c r="ORF12" s="187"/>
      <c r="ORG12" s="187"/>
      <c r="ORH12" s="187"/>
      <c r="ORI12" s="187"/>
      <c r="ORJ12" s="187"/>
      <c r="ORK12" s="187"/>
      <c r="ORL12" s="187"/>
      <c r="ORM12" s="187"/>
      <c r="ORN12" s="187"/>
      <c r="ORO12" s="187"/>
      <c r="ORP12" s="187"/>
      <c r="ORQ12" s="187"/>
      <c r="ORR12" s="187"/>
      <c r="ORS12" s="187"/>
      <c r="ORT12" s="187"/>
      <c r="ORU12" s="187"/>
      <c r="ORV12" s="187"/>
      <c r="ORW12" s="187"/>
      <c r="ORX12" s="187"/>
      <c r="ORY12" s="187"/>
      <c r="ORZ12" s="187"/>
      <c r="OSA12" s="187"/>
      <c r="OSB12" s="187"/>
      <c r="OSC12" s="187"/>
      <c r="OSD12" s="187"/>
      <c r="OSE12" s="187"/>
      <c r="OSF12" s="187"/>
      <c r="OSG12" s="187"/>
      <c r="OSH12" s="187"/>
      <c r="OSI12" s="187"/>
      <c r="OSJ12" s="187"/>
      <c r="OSK12" s="187"/>
      <c r="OSL12" s="187"/>
      <c r="OSM12" s="187"/>
      <c r="OSN12" s="187"/>
      <c r="OSO12" s="187"/>
      <c r="OSP12" s="187"/>
      <c r="OSQ12" s="187"/>
      <c r="OSR12" s="187"/>
      <c r="OSS12" s="187"/>
      <c r="OST12" s="187"/>
      <c r="OSU12" s="187"/>
      <c r="OSV12" s="187"/>
      <c r="OSW12" s="187"/>
      <c r="OSX12" s="187"/>
      <c r="OSY12" s="187"/>
      <c r="OSZ12" s="187"/>
      <c r="OTA12" s="187"/>
      <c r="OTB12" s="187"/>
      <c r="OTC12" s="187"/>
      <c r="OTD12" s="187"/>
      <c r="OTE12" s="187"/>
      <c r="OTF12" s="187"/>
      <c r="OTG12" s="187"/>
      <c r="OTH12" s="187"/>
      <c r="OTI12" s="187"/>
      <c r="OTJ12" s="187"/>
      <c r="OTK12" s="187"/>
      <c r="OTL12" s="187"/>
      <c r="OTM12" s="187"/>
      <c r="OTN12" s="187"/>
      <c r="OTO12" s="187"/>
      <c r="OTP12" s="187"/>
      <c r="OTQ12" s="187"/>
      <c r="OTR12" s="187"/>
      <c r="OTS12" s="187"/>
      <c r="OTT12" s="187"/>
      <c r="OTU12" s="187"/>
      <c r="OTV12" s="187"/>
      <c r="OTW12" s="187"/>
      <c r="OTX12" s="187"/>
      <c r="OTY12" s="187"/>
      <c r="OTZ12" s="187"/>
      <c r="OUA12" s="187"/>
      <c r="OUB12" s="187"/>
      <c r="OUC12" s="187"/>
      <c r="OUD12" s="187"/>
      <c r="OUE12" s="187"/>
      <c r="OUF12" s="187"/>
      <c r="OUG12" s="187"/>
      <c r="OUH12" s="187"/>
      <c r="OUI12" s="187"/>
      <c r="OUJ12" s="187"/>
      <c r="OUK12" s="187"/>
      <c r="OUL12" s="187"/>
      <c r="OUM12" s="187"/>
      <c r="OUN12" s="187"/>
      <c r="OUO12" s="187"/>
      <c r="OUP12" s="187"/>
      <c r="OUQ12" s="187"/>
      <c r="OUR12" s="187"/>
      <c r="OUS12" s="187"/>
      <c r="OUT12" s="187"/>
      <c r="OUU12" s="187"/>
      <c r="OUV12" s="187"/>
      <c r="OUW12" s="187"/>
      <c r="OUX12" s="187"/>
      <c r="OUY12" s="187"/>
      <c r="OUZ12" s="187"/>
      <c r="OVA12" s="187"/>
      <c r="OVB12" s="187"/>
      <c r="OVC12" s="187"/>
      <c r="OVD12" s="187"/>
      <c r="OVE12" s="187"/>
      <c r="OVF12" s="187"/>
      <c r="OVG12" s="187"/>
      <c r="OVH12" s="187"/>
      <c r="OVI12" s="187"/>
      <c r="OVJ12" s="187"/>
      <c r="OVK12" s="187"/>
      <c r="OVL12" s="187"/>
      <c r="OVM12" s="187"/>
      <c r="OVN12" s="187"/>
      <c r="OVO12" s="187"/>
      <c r="OVP12" s="187"/>
      <c r="OVQ12" s="187"/>
      <c r="OVR12" s="187"/>
      <c r="OVS12" s="187"/>
      <c r="OVT12" s="187"/>
      <c r="OVU12" s="187"/>
      <c r="OVV12" s="187"/>
      <c r="OVW12" s="187"/>
      <c r="OVX12" s="187"/>
      <c r="OVY12" s="187"/>
      <c r="OVZ12" s="187"/>
      <c r="OWA12" s="187"/>
      <c r="OWB12" s="187"/>
      <c r="OWC12" s="187"/>
      <c r="OWD12" s="187"/>
      <c r="OWE12" s="187"/>
      <c r="OWF12" s="187"/>
      <c r="OWG12" s="187"/>
      <c r="OWH12" s="187"/>
      <c r="OWI12" s="187"/>
      <c r="OWJ12" s="187"/>
      <c r="OWK12" s="187"/>
      <c r="OWL12" s="187"/>
      <c r="OWM12" s="187"/>
      <c r="OWN12" s="187"/>
      <c r="OWO12" s="187"/>
      <c r="OWP12" s="187"/>
      <c r="OWQ12" s="187"/>
      <c r="OWR12" s="187"/>
      <c r="OWS12" s="187"/>
      <c r="OWT12" s="187"/>
      <c r="OWU12" s="187"/>
      <c r="OWV12" s="187"/>
      <c r="OWW12" s="187"/>
      <c r="OWX12" s="187"/>
      <c r="OWY12" s="187"/>
      <c r="OWZ12" s="187"/>
      <c r="OXA12" s="187"/>
      <c r="OXB12" s="187"/>
      <c r="OXC12" s="187"/>
      <c r="OXD12" s="187"/>
      <c r="OXE12" s="187"/>
      <c r="OXF12" s="187"/>
      <c r="OXG12" s="187"/>
      <c r="OXH12" s="187"/>
      <c r="OXI12" s="187"/>
      <c r="OXJ12" s="187"/>
      <c r="OXK12" s="187"/>
      <c r="OXL12" s="187"/>
      <c r="OXM12" s="187"/>
      <c r="OXN12" s="187"/>
      <c r="OXO12" s="187"/>
      <c r="OXP12" s="187"/>
      <c r="OXQ12" s="187"/>
      <c r="OXR12" s="187"/>
      <c r="OXS12" s="187"/>
      <c r="OXT12" s="187"/>
      <c r="OXU12" s="187"/>
      <c r="OXV12" s="187"/>
      <c r="OXW12" s="187"/>
      <c r="OXX12" s="187"/>
      <c r="OXY12" s="187"/>
      <c r="OXZ12" s="187"/>
      <c r="OYA12" s="187"/>
      <c r="OYB12" s="187"/>
      <c r="OYC12" s="187"/>
      <c r="OYD12" s="187"/>
      <c r="OYE12" s="187"/>
      <c r="OYF12" s="187"/>
      <c r="OYG12" s="187"/>
      <c r="OYH12" s="187"/>
      <c r="OYI12" s="187"/>
      <c r="OYJ12" s="187"/>
      <c r="OYK12" s="187"/>
      <c r="OYL12" s="187"/>
      <c r="OYM12" s="187"/>
      <c r="OYN12" s="187"/>
      <c r="OYO12" s="187"/>
      <c r="OYP12" s="187"/>
      <c r="OYQ12" s="187"/>
      <c r="OYR12" s="187"/>
      <c r="OYS12" s="187"/>
      <c r="OYT12" s="187"/>
      <c r="OYU12" s="187"/>
      <c r="OYV12" s="187"/>
      <c r="OYW12" s="187"/>
      <c r="OYX12" s="187"/>
      <c r="OYY12" s="187"/>
      <c r="OYZ12" s="187"/>
      <c r="OZA12" s="187"/>
      <c r="OZB12" s="187"/>
      <c r="OZC12" s="187"/>
      <c r="OZD12" s="187"/>
      <c r="OZE12" s="187"/>
      <c r="OZF12" s="187"/>
      <c r="OZG12" s="187"/>
      <c r="OZH12" s="187"/>
      <c r="OZI12" s="187"/>
      <c r="OZJ12" s="187"/>
      <c r="OZK12" s="187"/>
      <c r="OZL12" s="187"/>
      <c r="OZM12" s="187"/>
      <c r="OZN12" s="187"/>
      <c r="OZO12" s="187"/>
      <c r="OZP12" s="187"/>
      <c r="OZQ12" s="187"/>
      <c r="OZR12" s="187"/>
      <c r="OZS12" s="187"/>
      <c r="OZT12" s="187"/>
      <c r="OZU12" s="187"/>
      <c r="OZV12" s="187"/>
      <c r="OZW12" s="187"/>
      <c r="OZX12" s="187"/>
      <c r="OZY12" s="187"/>
      <c r="OZZ12" s="187"/>
      <c r="PAA12" s="187"/>
      <c r="PAB12" s="187"/>
      <c r="PAC12" s="187"/>
      <c r="PAD12" s="187"/>
      <c r="PAE12" s="187"/>
      <c r="PAF12" s="187"/>
      <c r="PAG12" s="187"/>
      <c r="PAH12" s="187"/>
      <c r="PAI12" s="187"/>
      <c r="PAJ12" s="187"/>
      <c r="PAK12" s="187"/>
      <c r="PAL12" s="187"/>
      <c r="PAM12" s="187"/>
      <c r="PAN12" s="187"/>
      <c r="PAO12" s="187"/>
      <c r="PAP12" s="187"/>
      <c r="PAQ12" s="187"/>
      <c r="PAR12" s="187"/>
      <c r="PAS12" s="187"/>
      <c r="PAT12" s="187"/>
      <c r="PAU12" s="187"/>
      <c r="PAV12" s="187"/>
      <c r="PAW12" s="187"/>
      <c r="PAX12" s="187"/>
      <c r="PAY12" s="187"/>
      <c r="PAZ12" s="187"/>
      <c r="PBA12" s="187"/>
      <c r="PBB12" s="187"/>
      <c r="PBC12" s="187"/>
      <c r="PBD12" s="187"/>
      <c r="PBE12" s="187"/>
      <c r="PBF12" s="187"/>
      <c r="PBG12" s="187"/>
      <c r="PBH12" s="187"/>
      <c r="PBI12" s="187"/>
      <c r="PBJ12" s="187"/>
      <c r="PBK12" s="187"/>
      <c r="PBL12" s="187"/>
      <c r="PBM12" s="187"/>
      <c r="PBN12" s="187"/>
      <c r="PBO12" s="187"/>
      <c r="PBP12" s="187"/>
      <c r="PBQ12" s="187"/>
      <c r="PBR12" s="187"/>
      <c r="PBS12" s="187"/>
      <c r="PBT12" s="187"/>
      <c r="PBU12" s="187"/>
      <c r="PBV12" s="187"/>
      <c r="PBW12" s="187"/>
      <c r="PBX12" s="187"/>
      <c r="PBY12" s="187"/>
      <c r="PBZ12" s="187"/>
      <c r="PCA12" s="187"/>
      <c r="PCB12" s="187"/>
      <c r="PCC12" s="187"/>
      <c r="PCD12" s="187"/>
      <c r="PCE12" s="187"/>
      <c r="PCF12" s="187"/>
      <c r="PCG12" s="187"/>
      <c r="PCH12" s="187"/>
      <c r="PCI12" s="187"/>
      <c r="PCJ12" s="187"/>
      <c r="PCK12" s="187"/>
      <c r="PCL12" s="187"/>
      <c r="PCM12" s="187"/>
      <c r="PCN12" s="187"/>
      <c r="PCO12" s="187"/>
      <c r="PCP12" s="187"/>
      <c r="PCQ12" s="187"/>
      <c r="PCR12" s="187"/>
      <c r="PCS12" s="187"/>
      <c r="PCT12" s="187"/>
      <c r="PCU12" s="187"/>
      <c r="PCV12" s="187"/>
      <c r="PCW12" s="187"/>
      <c r="PCX12" s="187"/>
      <c r="PCY12" s="187"/>
      <c r="PCZ12" s="187"/>
      <c r="PDA12" s="187"/>
      <c r="PDB12" s="187"/>
      <c r="PDC12" s="187"/>
      <c r="PDD12" s="187"/>
      <c r="PDE12" s="187"/>
      <c r="PDF12" s="187"/>
      <c r="PDG12" s="187"/>
      <c r="PDH12" s="187"/>
      <c r="PDI12" s="187"/>
      <c r="PDJ12" s="187"/>
      <c r="PDK12" s="187"/>
      <c r="PDL12" s="187"/>
      <c r="PDM12" s="187"/>
      <c r="PDN12" s="187"/>
      <c r="PDO12" s="187"/>
      <c r="PDP12" s="187"/>
      <c r="PDQ12" s="187"/>
      <c r="PDR12" s="187"/>
      <c r="PDS12" s="187"/>
      <c r="PDT12" s="187"/>
      <c r="PDU12" s="187"/>
      <c r="PDV12" s="187"/>
      <c r="PDW12" s="187"/>
      <c r="PDX12" s="187"/>
      <c r="PDY12" s="187"/>
      <c r="PDZ12" s="187"/>
      <c r="PEA12" s="187"/>
      <c r="PEB12" s="187"/>
      <c r="PEC12" s="187"/>
      <c r="PED12" s="187"/>
      <c r="PEE12" s="187"/>
      <c r="PEF12" s="187"/>
      <c r="PEG12" s="187"/>
      <c r="PEH12" s="187"/>
      <c r="PEI12" s="187"/>
      <c r="PEJ12" s="187"/>
      <c r="PEK12" s="187"/>
      <c r="PEL12" s="187"/>
      <c r="PEM12" s="187"/>
      <c r="PEN12" s="187"/>
      <c r="PEO12" s="187"/>
      <c r="PEP12" s="187"/>
      <c r="PEQ12" s="187"/>
      <c r="PER12" s="187"/>
      <c r="PES12" s="187"/>
      <c r="PET12" s="187"/>
      <c r="PEU12" s="187"/>
      <c r="PEV12" s="187"/>
      <c r="PEW12" s="187"/>
      <c r="PEX12" s="187"/>
      <c r="PEY12" s="187"/>
      <c r="PEZ12" s="187"/>
      <c r="PFA12" s="187"/>
      <c r="PFB12" s="187"/>
      <c r="PFC12" s="187"/>
      <c r="PFD12" s="187"/>
      <c r="PFE12" s="187"/>
      <c r="PFF12" s="187"/>
      <c r="PFG12" s="187"/>
      <c r="PFH12" s="187"/>
      <c r="PFI12" s="187"/>
      <c r="PFJ12" s="187"/>
      <c r="PFK12" s="187"/>
      <c r="PFL12" s="187"/>
      <c r="PFM12" s="187"/>
      <c r="PFN12" s="187"/>
      <c r="PFO12" s="187"/>
      <c r="PFP12" s="187"/>
      <c r="PFQ12" s="187"/>
      <c r="PFR12" s="187"/>
      <c r="PFS12" s="187"/>
      <c r="PFT12" s="187"/>
      <c r="PFU12" s="187"/>
      <c r="PFV12" s="187"/>
      <c r="PFW12" s="187"/>
      <c r="PFX12" s="187"/>
      <c r="PFY12" s="187"/>
      <c r="PFZ12" s="187"/>
      <c r="PGA12" s="187"/>
      <c r="PGB12" s="187"/>
      <c r="PGC12" s="187"/>
      <c r="PGD12" s="187"/>
      <c r="PGE12" s="187"/>
      <c r="PGF12" s="187"/>
      <c r="PGG12" s="187"/>
      <c r="PGH12" s="187"/>
      <c r="PGI12" s="187"/>
      <c r="PGJ12" s="187"/>
      <c r="PGK12" s="187"/>
      <c r="PGL12" s="187"/>
      <c r="PGM12" s="187"/>
      <c r="PGN12" s="187"/>
      <c r="PGO12" s="187"/>
      <c r="PGP12" s="187"/>
      <c r="PGQ12" s="187"/>
      <c r="PGR12" s="187"/>
      <c r="PGS12" s="187"/>
      <c r="PGT12" s="187"/>
      <c r="PGU12" s="187"/>
      <c r="PGV12" s="187"/>
      <c r="PGW12" s="187"/>
      <c r="PGX12" s="187"/>
      <c r="PGY12" s="187"/>
      <c r="PGZ12" s="187"/>
      <c r="PHA12" s="187"/>
      <c r="PHB12" s="187"/>
      <c r="PHC12" s="187"/>
      <c r="PHD12" s="187"/>
      <c r="PHE12" s="187"/>
      <c r="PHF12" s="187"/>
      <c r="PHG12" s="187"/>
      <c r="PHH12" s="187"/>
      <c r="PHI12" s="187"/>
      <c r="PHJ12" s="187"/>
      <c r="PHK12" s="187"/>
      <c r="PHL12" s="187"/>
      <c r="PHM12" s="187"/>
      <c r="PHN12" s="187"/>
      <c r="PHO12" s="187"/>
      <c r="PHP12" s="187"/>
      <c r="PHQ12" s="187"/>
      <c r="PHR12" s="187"/>
      <c r="PHS12" s="187"/>
      <c r="PHT12" s="187"/>
      <c r="PHU12" s="187"/>
      <c r="PHV12" s="187"/>
      <c r="PHW12" s="187"/>
      <c r="PHX12" s="187"/>
      <c r="PHY12" s="187"/>
      <c r="PHZ12" s="187"/>
      <c r="PIA12" s="187"/>
      <c r="PIB12" s="187"/>
      <c r="PIC12" s="187"/>
      <c r="PID12" s="187"/>
      <c r="PIE12" s="187"/>
      <c r="PIF12" s="187"/>
      <c r="PIG12" s="187"/>
      <c r="PIH12" s="187"/>
      <c r="PII12" s="187"/>
      <c r="PIJ12" s="187"/>
      <c r="PIK12" s="187"/>
      <c r="PIL12" s="187"/>
      <c r="PIM12" s="187"/>
      <c r="PIN12" s="187"/>
      <c r="PIO12" s="187"/>
      <c r="PIP12" s="187"/>
      <c r="PIQ12" s="187"/>
      <c r="PIR12" s="187"/>
      <c r="PIS12" s="187"/>
      <c r="PIT12" s="187"/>
      <c r="PIU12" s="187"/>
      <c r="PIV12" s="187"/>
      <c r="PIW12" s="187"/>
      <c r="PIX12" s="187"/>
      <c r="PIY12" s="187"/>
      <c r="PIZ12" s="187"/>
      <c r="PJA12" s="187"/>
      <c r="PJB12" s="187"/>
      <c r="PJC12" s="187"/>
      <c r="PJD12" s="187"/>
      <c r="PJE12" s="187"/>
      <c r="PJF12" s="187"/>
      <c r="PJG12" s="187"/>
      <c r="PJH12" s="187"/>
      <c r="PJI12" s="187"/>
      <c r="PJJ12" s="187"/>
      <c r="PJK12" s="187"/>
      <c r="PJL12" s="187"/>
      <c r="PJM12" s="187"/>
      <c r="PJN12" s="187"/>
      <c r="PJO12" s="187"/>
      <c r="PJP12" s="187"/>
      <c r="PJQ12" s="187"/>
      <c r="PJR12" s="187"/>
      <c r="PJS12" s="187"/>
      <c r="PJT12" s="187"/>
      <c r="PJU12" s="187"/>
      <c r="PJV12" s="187"/>
      <c r="PJW12" s="187"/>
      <c r="PJX12" s="187"/>
      <c r="PJY12" s="187"/>
      <c r="PJZ12" s="187"/>
      <c r="PKA12" s="187"/>
      <c r="PKB12" s="187"/>
      <c r="PKC12" s="187"/>
      <c r="PKD12" s="187"/>
      <c r="PKE12" s="187"/>
      <c r="PKF12" s="187"/>
      <c r="PKG12" s="187"/>
      <c r="PKH12" s="187"/>
      <c r="PKI12" s="187"/>
      <c r="PKJ12" s="187"/>
      <c r="PKK12" s="187"/>
      <c r="PKL12" s="187"/>
      <c r="PKM12" s="187"/>
      <c r="PKN12" s="187"/>
      <c r="PKO12" s="187"/>
      <c r="PKP12" s="187"/>
      <c r="PKQ12" s="187"/>
      <c r="PKR12" s="187"/>
      <c r="PKS12" s="187"/>
      <c r="PKT12" s="187"/>
      <c r="PKU12" s="187"/>
      <c r="PKV12" s="187"/>
      <c r="PKW12" s="187"/>
      <c r="PKX12" s="187"/>
      <c r="PKY12" s="187"/>
      <c r="PKZ12" s="187"/>
      <c r="PLA12" s="187"/>
      <c r="PLB12" s="187"/>
      <c r="PLC12" s="187"/>
      <c r="PLD12" s="187"/>
      <c r="PLE12" s="187"/>
      <c r="PLF12" s="187"/>
      <c r="PLG12" s="187"/>
      <c r="PLH12" s="187"/>
      <c r="PLI12" s="187"/>
      <c r="PLJ12" s="187"/>
      <c r="PLK12" s="187"/>
      <c r="PLL12" s="187"/>
      <c r="PLM12" s="187"/>
      <c r="PLN12" s="187"/>
      <c r="PLO12" s="187"/>
      <c r="PLP12" s="187"/>
      <c r="PLQ12" s="187"/>
      <c r="PLR12" s="187"/>
      <c r="PLS12" s="187"/>
      <c r="PLT12" s="187"/>
      <c r="PLU12" s="187"/>
      <c r="PLV12" s="187"/>
      <c r="PLW12" s="187"/>
      <c r="PLX12" s="187"/>
      <c r="PLY12" s="187"/>
      <c r="PLZ12" s="187"/>
      <c r="PMA12" s="187"/>
      <c r="PMB12" s="187"/>
      <c r="PMC12" s="187"/>
      <c r="PMD12" s="187"/>
      <c r="PME12" s="187"/>
      <c r="PMF12" s="187"/>
      <c r="PMG12" s="187"/>
      <c r="PMH12" s="187"/>
      <c r="PMI12" s="187"/>
      <c r="PMJ12" s="187"/>
      <c r="PMK12" s="187"/>
      <c r="PML12" s="187"/>
      <c r="PMM12" s="187"/>
      <c r="PMN12" s="187"/>
      <c r="PMO12" s="187"/>
      <c r="PMP12" s="187"/>
      <c r="PMQ12" s="187"/>
      <c r="PMR12" s="187"/>
      <c r="PMS12" s="187"/>
      <c r="PMT12" s="187"/>
      <c r="PMU12" s="187"/>
      <c r="PMV12" s="187"/>
      <c r="PMW12" s="187"/>
      <c r="PMX12" s="187"/>
      <c r="PMY12" s="187"/>
      <c r="PMZ12" s="187"/>
      <c r="PNA12" s="187"/>
      <c r="PNB12" s="187"/>
      <c r="PNC12" s="187"/>
      <c r="PND12" s="187"/>
      <c r="PNE12" s="187"/>
      <c r="PNF12" s="187"/>
      <c r="PNG12" s="187"/>
      <c r="PNH12" s="187"/>
      <c r="PNI12" s="187"/>
      <c r="PNJ12" s="187"/>
      <c r="PNK12" s="187"/>
      <c r="PNL12" s="187"/>
      <c r="PNM12" s="187"/>
      <c r="PNN12" s="187"/>
      <c r="PNO12" s="187"/>
      <c r="PNP12" s="187"/>
      <c r="PNQ12" s="187"/>
      <c r="PNR12" s="187"/>
      <c r="PNS12" s="187"/>
      <c r="PNT12" s="187"/>
      <c r="PNU12" s="187"/>
      <c r="PNV12" s="187"/>
      <c r="PNW12" s="187"/>
      <c r="PNX12" s="187"/>
      <c r="PNY12" s="187"/>
      <c r="PNZ12" s="187"/>
      <c r="POA12" s="187"/>
      <c r="POB12" s="187"/>
      <c r="POC12" s="187"/>
      <c r="POD12" s="187"/>
      <c r="POE12" s="187"/>
      <c r="POF12" s="187"/>
      <c r="POG12" s="187"/>
      <c r="POH12" s="187"/>
      <c r="POI12" s="187"/>
      <c r="POJ12" s="187"/>
      <c r="POK12" s="187"/>
      <c r="POL12" s="187"/>
      <c r="POM12" s="187"/>
      <c r="PON12" s="187"/>
      <c r="POO12" s="187"/>
      <c r="POP12" s="187"/>
      <c r="POQ12" s="187"/>
      <c r="POR12" s="187"/>
      <c r="POS12" s="187"/>
      <c r="POT12" s="187"/>
      <c r="POU12" s="187"/>
      <c r="POV12" s="187"/>
      <c r="POW12" s="187"/>
      <c r="POX12" s="187"/>
      <c r="POY12" s="187"/>
      <c r="POZ12" s="187"/>
      <c r="PPA12" s="187"/>
      <c r="PPB12" s="187"/>
      <c r="PPC12" s="187"/>
      <c r="PPD12" s="187"/>
      <c r="PPE12" s="187"/>
      <c r="PPF12" s="187"/>
      <c r="PPG12" s="187"/>
      <c r="PPH12" s="187"/>
      <c r="PPI12" s="187"/>
      <c r="PPJ12" s="187"/>
      <c r="PPK12" s="187"/>
      <c r="PPL12" s="187"/>
      <c r="PPM12" s="187"/>
      <c r="PPN12" s="187"/>
      <c r="PPO12" s="187"/>
      <c r="PPP12" s="187"/>
      <c r="PPQ12" s="187"/>
      <c r="PPR12" s="187"/>
      <c r="PPS12" s="187"/>
      <c r="PPT12" s="187"/>
      <c r="PPU12" s="187"/>
      <c r="PPV12" s="187"/>
      <c r="PPW12" s="187"/>
      <c r="PPX12" s="187"/>
      <c r="PPY12" s="187"/>
      <c r="PPZ12" s="187"/>
      <c r="PQA12" s="187"/>
      <c r="PQB12" s="187"/>
      <c r="PQC12" s="187"/>
      <c r="PQD12" s="187"/>
      <c r="PQE12" s="187"/>
      <c r="PQF12" s="187"/>
      <c r="PQG12" s="187"/>
      <c r="PQH12" s="187"/>
      <c r="PQI12" s="187"/>
      <c r="PQJ12" s="187"/>
      <c r="PQK12" s="187"/>
      <c r="PQL12" s="187"/>
      <c r="PQM12" s="187"/>
      <c r="PQN12" s="187"/>
      <c r="PQO12" s="187"/>
      <c r="PQP12" s="187"/>
      <c r="PQQ12" s="187"/>
      <c r="PQR12" s="187"/>
      <c r="PQS12" s="187"/>
      <c r="PQT12" s="187"/>
      <c r="PQU12" s="187"/>
      <c r="PQV12" s="187"/>
      <c r="PQW12" s="187"/>
      <c r="PQX12" s="187"/>
      <c r="PQY12" s="187"/>
      <c r="PQZ12" s="187"/>
      <c r="PRA12" s="187"/>
      <c r="PRB12" s="187"/>
      <c r="PRC12" s="187"/>
      <c r="PRD12" s="187"/>
      <c r="PRE12" s="187"/>
      <c r="PRF12" s="187"/>
      <c r="PRG12" s="187"/>
      <c r="PRH12" s="187"/>
      <c r="PRI12" s="187"/>
      <c r="PRJ12" s="187"/>
      <c r="PRK12" s="187"/>
      <c r="PRL12" s="187"/>
      <c r="PRM12" s="187"/>
      <c r="PRN12" s="187"/>
      <c r="PRO12" s="187"/>
      <c r="PRP12" s="187"/>
      <c r="PRQ12" s="187"/>
      <c r="PRR12" s="187"/>
      <c r="PRS12" s="187"/>
      <c r="PRT12" s="187"/>
      <c r="PRU12" s="187"/>
      <c r="PRV12" s="187"/>
      <c r="PRW12" s="187"/>
      <c r="PRX12" s="187"/>
      <c r="PRY12" s="187"/>
      <c r="PRZ12" s="187"/>
      <c r="PSA12" s="187"/>
      <c r="PSB12" s="187"/>
      <c r="PSC12" s="187"/>
      <c r="PSD12" s="187"/>
      <c r="PSE12" s="187"/>
      <c r="PSF12" s="187"/>
      <c r="PSG12" s="187"/>
      <c r="PSH12" s="187"/>
      <c r="PSI12" s="187"/>
      <c r="PSJ12" s="187"/>
      <c r="PSK12" s="187"/>
      <c r="PSL12" s="187"/>
      <c r="PSM12" s="187"/>
      <c r="PSN12" s="187"/>
      <c r="PSO12" s="187"/>
      <c r="PSP12" s="187"/>
      <c r="PSQ12" s="187"/>
      <c r="PSR12" s="187"/>
      <c r="PSS12" s="187"/>
      <c r="PST12" s="187"/>
      <c r="PSU12" s="187"/>
      <c r="PSV12" s="187"/>
      <c r="PSW12" s="187"/>
      <c r="PSX12" s="187"/>
      <c r="PSY12" s="187"/>
      <c r="PSZ12" s="187"/>
      <c r="PTA12" s="187"/>
      <c r="PTB12" s="187"/>
      <c r="PTC12" s="187"/>
      <c r="PTD12" s="187"/>
      <c r="PTE12" s="187"/>
      <c r="PTF12" s="187"/>
      <c r="PTG12" s="187"/>
      <c r="PTH12" s="187"/>
      <c r="PTI12" s="187"/>
      <c r="PTJ12" s="187"/>
      <c r="PTK12" s="187"/>
      <c r="PTL12" s="187"/>
      <c r="PTM12" s="187"/>
      <c r="PTN12" s="187"/>
      <c r="PTO12" s="187"/>
      <c r="PTP12" s="187"/>
      <c r="PTQ12" s="187"/>
      <c r="PTR12" s="187"/>
      <c r="PTS12" s="187"/>
      <c r="PTT12" s="187"/>
      <c r="PTU12" s="187"/>
      <c r="PTV12" s="187"/>
      <c r="PTW12" s="187"/>
      <c r="PTX12" s="187"/>
      <c r="PTY12" s="187"/>
      <c r="PTZ12" s="187"/>
      <c r="PUA12" s="187"/>
      <c r="PUB12" s="187"/>
      <c r="PUC12" s="187"/>
      <c r="PUD12" s="187"/>
      <c r="PUE12" s="187"/>
      <c r="PUF12" s="187"/>
      <c r="PUG12" s="187"/>
      <c r="PUH12" s="187"/>
      <c r="PUI12" s="187"/>
      <c r="PUJ12" s="187"/>
      <c r="PUK12" s="187"/>
      <c r="PUL12" s="187"/>
      <c r="PUM12" s="187"/>
      <c r="PUN12" s="187"/>
      <c r="PUO12" s="187"/>
      <c r="PUP12" s="187"/>
      <c r="PUQ12" s="187"/>
      <c r="PUR12" s="187"/>
      <c r="PUS12" s="187"/>
      <c r="PUT12" s="187"/>
      <c r="PUU12" s="187"/>
      <c r="PUV12" s="187"/>
      <c r="PUW12" s="187"/>
      <c r="PUX12" s="187"/>
      <c r="PUY12" s="187"/>
      <c r="PUZ12" s="187"/>
      <c r="PVA12" s="187"/>
      <c r="PVB12" s="187"/>
      <c r="PVC12" s="187"/>
      <c r="PVD12" s="187"/>
      <c r="PVE12" s="187"/>
      <c r="PVF12" s="187"/>
      <c r="PVG12" s="187"/>
      <c r="PVH12" s="187"/>
      <c r="PVI12" s="187"/>
      <c r="PVJ12" s="187"/>
      <c r="PVK12" s="187"/>
      <c r="PVL12" s="187"/>
      <c r="PVM12" s="187"/>
      <c r="PVN12" s="187"/>
      <c r="PVO12" s="187"/>
      <c r="PVP12" s="187"/>
      <c r="PVQ12" s="187"/>
      <c r="PVR12" s="187"/>
      <c r="PVS12" s="187"/>
      <c r="PVT12" s="187"/>
      <c r="PVU12" s="187"/>
      <c r="PVV12" s="187"/>
      <c r="PVW12" s="187"/>
      <c r="PVX12" s="187"/>
      <c r="PVY12" s="187"/>
      <c r="PVZ12" s="187"/>
      <c r="PWA12" s="187"/>
      <c r="PWB12" s="187"/>
      <c r="PWC12" s="187"/>
      <c r="PWD12" s="187"/>
      <c r="PWE12" s="187"/>
      <c r="PWF12" s="187"/>
      <c r="PWG12" s="187"/>
      <c r="PWH12" s="187"/>
      <c r="PWI12" s="187"/>
      <c r="PWJ12" s="187"/>
      <c r="PWK12" s="187"/>
      <c r="PWL12" s="187"/>
      <c r="PWM12" s="187"/>
      <c r="PWN12" s="187"/>
      <c r="PWO12" s="187"/>
      <c r="PWP12" s="187"/>
      <c r="PWQ12" s="187"/>
      <c r="PWR12" s="187"/>
      <c r="PWS12" s="187"/>
      <c r="PWT12" s="187"/>
      <c r="PWU12" s="187"/>
      <c r="PWV12" s="187"/>
      <c r="PWW12" s="187"/>
      <c r="PWX12" s="187"/>
      <c r="PWY12" s="187"/>
      <c r="PWZ12" s="187"/>
      <c r="PXA12" s="187"/>
      <c r="PXB12" s="187"/>
      <c r="PXC12" s="187"/>
      <c r="PXD12" s="187"/>
      <c r="PXE12" s="187"/>
      <c r="PXF12" s="187"/>
      <c r="PXG12" s="187"/>
      <c r="PXH12" s="187"/>
      <c r="PXI12" s="187"/>
      <c r="PXJ12" s="187"/>
      <c r="PXK12" s="187"/>
      <c r="PXL12" s="187"/>
      <c r="PXM12" s="187"/>
      <c r="PXN12" s="187"/>
      <c r="PXO12" s="187"/>
      <c r="PXP12" s="187"/>
      <c r="PXQ12" s="187"/>
      <c r="PXR12" s="187"/>
      <c r="PXS12" s="187"/>
      <c r="PXT12" s="187"/>
      <c r="PXU12" s="187"/>
      <c r="PXV12" s="187"/>
      <c r="PXW12" s="187"/>
      <c r="PXX12" s="187"/>
      <c r="PXY12" s="187"/>
      <c r="PXZ12" s="187"/>
      <c r="PYA12" s="187"/>
      <c r="PYB12" s="187"/>
      <c r="PYC12" s="187"/>
      <c r="PYD12" s="187"/>
      <c r="PYE12" s="187"/>
      <c r="PYF12" s="187"/>
      <c r="PYG12" s="187"/>
      <c r="PYH12" s="187"/>
      <c r="PYI12" s="187"/>
      <c r="PYJ12" s="187"/>
      <c r="PYK12" s="187"/>
      <c r="PYL12" s="187"/>
      <c r="PYM12" s="187"/>
      <c r="PYN12" s="187"/>
      <c r="PYO12" s="187"/>
      <c r="PYP12" s="187"/>
      <c r="PYQ12" s="187"/>
      <c r="PYR12" s="187"/>
      <c r="PYS12" s="187"/>
      <c r="PYT12" s="187"/>
      <c r="PYU12" s="187"/>
      <c r="PYV12" s="187"/>
      <c r="PYW12" s="187"/>
      <c r="PYX12" s="187"/>
      <c r="PYY12" s="187"/>
      <c r="PYZ12" s="187"/>
      <c r="PZA12" s="187"/>
      <c r="PZB12" s="187"/>
      <c r="PZC12" s="187"/>
      <c r="PZD12" s="187"/>
      <c r="PZE12" s="187"/>
      <c r="PZF12" s="187"/>
      <c r="PZG12" s="187"/>
      <c r="PZH12" s="187"/>
      <c r="PZI12" s="187"/>
      <c r="PZJ12" s="187"/>
      <c r="PZK12" s="187"/>
      <c r="PZL12" s="187"/>
      <c r="PZM12" s="187"/>
      <c r="PZN12" s="187"/>
      <c r="PZO12" s="187"/>
      <c r="PZP12" s="187"/>
      <c r="PZQ12" s="187"/>
      <c r="PZR12" s="187"/>
      <c r="PZS12" s="187"/>
      <c r="PZT12" s="187"/>
      <c r="PZU12" s="187"/>
      <c r="PZV12" s="187"/>
      <c r="PZW12" s="187"/>
      <c r="PZX12" s="187"/>
      <c r="PZY12" s="187"/>
      <c r="PZZ12" s="187"/>
      <c r="QAA12" s="187"/>
      <c r="QAB12" s="187"/>
      <c r="QAC12" s="187"/>
      <c r="QAD12" s="187"/>
      <c r="QAE12" s="187"/>
      <c r="QAF12" s="187"/>
      <c r="QAG12" s="187"/>
      <c r="QAH12" s="187"/>
      <c r="QAI12" s="187"/>
      <c r="QAJ12" s="187"/>
      <c r="QAK12" s="187"/>
      <c r="QAL12" s="187"/>
      <c r="QAM12" s="187"/>
      <c r="QAN12" s="187"/>
      <c r="QAO12" s="187"/>
      <c r="QAP12" s="187"/>
      <c r="QAQ12" s="187"/>
      <c r="QAR12" s="187"/>
      <c r="QAS12" s="187"/>
      <c r="QAT12" s="187"/>
      <c r="QAU12" s="187"/>
      <c r="QAV12" s="187"/>
      <c r="QAW12" s="187"/>
      <c r="QAX12" s="187"/>
      <c r="QAY12" s="187"/>
      <c r="QAZ12" s="187"/>
      <c r="QBA12" s="187"/>
      <c r="QBB12" s="187"/>
      <c r="QBC12" s="187"/>
      <c r="QBD12" s="187"/>
      <c r="QBE12" s="187"/>
      <c r="QBF12" s="187"/>
      <c r="QBG12" s="187"/>
      <c r="QBH12" s="187"/>
      <c r="QBI12" s="187"/>
      <c r="QBJ12" s="187"/>
      <c r="QBK12" s="187"/>
      <c r="QBL12" s="187"/>
      <c r="QBM12" s="187"/>
      <c r="QBN12" s="187"/>
      <c r="QBO12" s="187"/>
      <c r="QBP12" s="187"/>
      <c r="QBQ12" s="187"/>
      <c r="QBR12" s="187"/>
      <c r="QBS12" s="187"/>
      <c r="QBT12" s="187"/>
      <c r="QBU12" s="187"/>
      <c r="QBV12" s="187"/>
      <c r="QBW12" s="187"/>
      <c r="QBX12" s="187"/>
      <c r="QBY12" s="187"/>
      <c r="QBZ12" s="187"/>
      <c r="QCA12" s="187"/>
      <c r="QCB12" s="187"/>
      <c r="QCC12" s="187"/>
      <c r="QCD12" s="187"/>
      <c r="QCE12" s="187"/>
      <c r="QCF12" s="187"/>
      <c r="QCG12" s="187"/>
      <c r="QCH12" s="187"/>
      <c r="QCI12" s="187"/>
      <c r="QCJ12" s="187"/>
      <c r="QCK12" s="187"/>
      <c r="QCL12" s="187"/>
      <c r="QCM12" s="187"/>
      <c r="QCN12" s="187"/>
      <c r="QCO12" s="187"/>
      <c r="QCP12" s="187"/>
      <c r="QCQ12" s="187"/>
      <c r="QCR12" s="187"/>
      <c r="QCS12" s="187"/>
      <c r="QCT12" s="187"/>
      <c r="QCU12" s="187"/>
      <c r="QCV12" s="187"/>
      <c r="QCW12" s="187"/>
      <c r="QCX12" s="187"/>
      <c r="QCY12" s="187"/>
      <c r="QCZ12" s="187"/>
      <c r="QDA12" s="187"/>
      <c r="QDB12" s="187"/>
      <c r="QDC12" s="187"/>
      <c r="QDD12" s="187"/>
      <c r="QDE12" s="187"/>
      <c r="QDF12" s="187"/>
      <c r="QDG12" s="187"/>
      <c r="QDH12" s="187"/>
      <c r="QDI12" s="187"/>
      <c r="QDJ12" s="187"/>
      <c r="QDK12" s="187"/>
      <c r="QDL12" s="187"/>
      <c r="QDM12" s="187"/>
      <c r="QDN12" s="187"/>
      <c r="QDO12" s="187"/>
      <c r="QDP12" s="187"/>
      <c r="QDQ12" s="187"/>
      <c r="QDR12" s="187"/>
      <c r="QDS12" s="187"/>
      <c r="QDT12" s="187"/>
      <c r="QDU12" s="187"/>
      <c r="QDV12" s="187"/>
      <c r="QDW12" s="187"/>
      <c r="QDX12" s="187"/>
      <c r="QDY12" s="187"/>
      <c r="QDZ12" s="187"/>
      <c r="QEA12" s="187"/>
      <c r="QEB12" s="187"/>
      <c r="QEC12" s="187"/>
      <c r="QED12" s="187"/>
      <c r="QEE12" s="187"/>
      <c r="QEF12" s="187"/>
      <c r="QEG12" s="187"/>
      <c r="QEH12" s="187"/>
      <c r="QEI12" s="187"/>
      <c r="QEJ12" s="187"/>
      <c r="QEK12" s="187"/>
      <c r="QEL12" s="187"/>
      <c r="QEM12" s="187"/>
      <c r="QEN12" s="187"/>
      <c r="QEO12" s="187"/>
      <c r="QEP12" s="187"/>
      <c r="QEQ12" s="187"/>
      <c r="QER12" s="187"/>
      <c r="QES12" s="187"/>
      <c r="QET12" s="187"/>
      <c r="QEU12" s="187"/>
      <c r="QEV12" s="187"/>
      <c r="QEW12" s="187"/>
      <c r="QEX12" s="187"/>
      <c r="QEY12" s="187"/>
      <c r="QEZ12" s="187"/>
      <c r="QFA12" s="187"/>
      <c r="QFB12" s="187"/>
      <c r="QFC12" s="187"/>
      <c r="QFD12" s="187"/>
      <c r="QFE12" s="187"/>
      <c r="QFF12" s="187"/>
      <c r="QFG12" s="187"/>
      <c r="QFH12" s="187"/>
      <c r="QFI12" s="187"/>
      <c r="QFJ12" s="187"/>
      <c r="QFK12" s="187"/>
      <c r="QFL12" s="187"/>
      <c r="QFM12" s="187"/>
      <c r="QFN12" s="187"/>
      <c r="QFO12" s="187"/>
      <c r="QFP12" s="187"/>
      <c r="QFQ12" s="187"/>
      <c r="QFR12" s="187"/>
      <c r="QFS12" s="187"/>
      <c r="QFT12" s="187"/>
      <c r="QFU12" s="187"/>
      <c r="QFV12" s="187"/>
      <c r="QFW12" s="187"/>
      <c r="QFX12" s="187"/>
      <c r="QFY12" s="187"/>
      <c r="QFZ12" s="187"/>
      <c r="QGA12" s="187"/>
      <c r="QGB12" s="187"/>
      <c r="QGC12" s="187"/>
      <c r="QGD12" s="187"/>
      <c r="QGE12" s="187"/>
      <c r="QGF12" s="187"/>
      <c r="QGG12" s="187"/>
      <c r="QGH12" s="187"/>
      <c r="QGI12" s="187"/>
      <c r="QGJ12" s="187"/>
      <c r="QGK12" s="187"/>
      <c r="QGL12" s="187"/>
      <c r="QGM12" s="187"/>
      <c r="QGN12" s="187"/>
      <c r="QGO12" s="187"/>
      <c r="QGP12" s="187"/>
      <c r="QGQ12" s="187"/>
      <c r="QGR12" s="187"/>
      <c r="QGS12" s="187"/>
      <c r="QGT12" s="187"/>
      <c r="QGU12" s="187"/>
      <c r="QGV12" s="187"/>
      <c r="QGW12" s="187"/>
      <c r="QGX12" s="187"/>
      <c r="QGY12" s="187"/>
      <c r="QGZ12" s="187"/>
      <c r="QHA12" s="187"/>
      <c r="QHB12" s="187"/>
      <c r="QHC12" s="187"/>
      <c r="QHD12" s="187"/>
      <c r="QHE12" s="187"/>
      <c r="QHF12" s="187"/>
      <c r="QHG12" s="187"/>
      <c r="QHH12" s="187"/>
      <c r="QHI12" s="187"/>
      <c r="QHJ12" s="187"/>
      <c r="QHK12" s="187"/>
      <c r="QHL12" s="187"/>
      <c r="QHM12" s="187"/>
      <c r="QHN12" s="187"/>
      <c r="QHO12" s="187"/>
      <c r="QHP12" s="187"/>
      <c r="QHQ12" s="187"/>
      <c r="QHR12" s="187"/>
      <c r="QHS12" s="187"/>
      <c r="QHT12" s="187"/>
      <c r="QHU12" s="187"/>
      <c r="QHV12" s="187"/>
      <c r="QHW12" s="187"/>
      <c r="QHX12" s="187"/>
      <c r="QHY12" s="187"/>
      <c r="QHZ12" s="187"/>
      <c r="QIA12" s="187"/>
      <c r="QIB12" s="187"/>
      <c r="QIC12" s="187"/>
      <c r="QID12" s="187"/>
      <c r="QIE12" s="187"/>
      <c r="QIF12" s="187"/>
      <c r="QIG12" s="187"/>
      <c r="QIH12" s="187"/>
      <c r="QII12" s="187"/>
      <c r="QIJ12" s="187"/>
      <c r="QIK12" s="187"/>
      <c r="QIL12" s="187"/>
      <c r="QIM12" s="187"/>
      <c r="QIN12" s="187"/>
      <c r="QIO12" s="187"/>
      <c r="QIP12" s="187"/>
      <c r="QIQ12" s="187"/>
      <c r="QIR12" s="187"/>
      <c r="QIS12" s="187"/>
      <c r="QIT12" s="187"/>
      <c r="QIU12" s="187"/>
      <c r="QIV12" s="187"/>
      <c r="QIW12" s="187"/>
      <c r="QIX12" s="187"/>
      <c r="QIY12" s="187"/>
      <c r="QIZ12" s="187"/>
      <c r="QJA12" s="187"/>
      <c r="QJB12" s="187"/>
      <c r="QJC12" s="187"/>
      <c r="QJD12" s="187"/>
      <c r="QJE12" s="187"/>
      <c r="QJF12" s="187"/>
      <c r="QJG12" s="187"/>
      <c r="QJH12" s="187"/>
      <c r="QJI12" s="187"/>
      <c r="QJJ12" s="187"/>
      <c r="QJK12" s="187"/>
      <c r="QJL12" s="187"/>
      <c r="QJM12" s="187"/>
      <c r="QJN12" s="187"/>
      <c r="QJO12" s="187"/>
      <c r="QJP12" s="187"/>
      <c r="QJQ12" s="187"/>
      <c r="QJR12" s="187"/>
      <c r="QJS12" s="187"/>
      <c r="QJT12" s="187"/>
      <c r="QJU12" s="187"/>
      <c r="QJV12" s="187"/>
      <c r="QJW12" s="187"/>
      <c r="QJX12" s="187"/>
      <c r="QJY12" s="187"/>
      <c r="QJZ12" s="187"/>
      <c r="QKA12" s="187"/>
      <c r="QKB12" s="187"/>
      <c r="QKC12" s="187"/>
      <c r="QKD12" s="187"/>
      <c r="QKE12" s="187"/>
      <c r="QKF12" s="187"/>
      <c r="QKG12" s="187"/>
      <c r="QKH12" s="187"/>
      <c r="QKI12" s="187"/>
      <c r="QKJ12" s="187"/>
      <c r="QKK12" s="187"/>
      <c r="QKL12" s="187"/>
      <c r="QKM12" s="187"/>
      <c r="QKN12" s="187"/>
      <c r="QKO12" s="187"/>
      <c r="QKP12" s="187"/>
      <c r="QKQ12" s="187"/>
      <c r="QKR12" s="187"/>
      <c r="QKS12" s="187"/>
      <c r="QKT12" s="187"/>
      <c r="QKU12" s="187"/>
      <c r="QKV12" s="187"/>
      <c r="QKW12" s="187"/>
      <c r="QKX12" s="187"/>
      <c r="QKY12" s="187"/>
      <c r="QKZ12" s="187"/>
      <c r="QLA12" s="187"/>
      <c r="QLB12" s="187"/>
      <c r="QLC12" s="187"/>
      <c r="QLD12" s="187"/>
      <c r="QLE12" s="187"/>
      <c r="QLF12" s="187"/>
      <c r="QLG12" s="187"/>
      <c r="QLH12" s="187"/>
      <c r="QLI12" s="187"/>
      <c r="QLJ12" s="187"/>
      <c r="QLK12" s="187"/>
      <c r="QLL12" s="187"/>
      <c r="QLM12" s="187"/>
      <c r="QLN12" s="187"/>
      <c r="QLO12" s="187"/>
      <c r="QLP12" s="187"/>
      <c r="QLQ12" s="187"/>
      <c r="QLR12" s="187"/>
      <c r="QLS12" s="187"/>
      <c r="QLT12" s="187"/>
      <c r="QLU12" s="187"/>
      <c r="QLV12" s="187"/>
      <c r="QLW12" s="187"/>
      <c r="QLX12" s="187"/>
      <c r="QLY12" s="187"/>
      <c r="QLZ12" s="187"/>
      <c r="QMA12" s="187"/>
      <c r="QMB12" s="187"/>
      <c r="QMC12" s="187"/>
      <c r="QMD12" s="187"/>
      <c r="QME12" s="187"/>
      <c r="QMF12" s="187"/>
      <c r="QMG12" s="187"/>
      <c r="QMH12" s="187"/>
      <c r="QMI12" s="187"/>
      <c r="QMJ12" s="187"/>
      <c r="QMK12" s="187"/>
      <c r="QML12" s="187"/>
      <c r="QMM12" s="187"/>
      <c r="QMN12" s="187"/>
      <c r="QMO12" s="187"/>
      <c r="QMP12" s="187"/>
      <c r="QMQ12" s="187"/>
      <c r="QMR12" s="187"/>
      <c r="QMS12" s="187"/>
      <c r="QMT12" s="187"/>
      <c r="QMU12" s="187"/>
      <c r="QMV12" s="187"/>
      <c r="QMW12" s="187"/>
      <c r="QMX12" s="187"/>
      <c r="QMY12" s="187"/>
      <c r="QMZ12" s="187"/>
      <c r="QNA12" s="187"/>
      <c r="QNB12" s="187"/>
      <c r="QNC12" s="187"/>
      <c r="QND12" s="187"/>
      <c r="QNE12" s="187"/>
      <c r="QNF12" s="187"/>
      <c r="QNG12" s="187"/>
      <c r="QNH12" s="187"/>
      <c r="QNI12" s="187"/>
      <c r="QNJ12" s="187"/>
      <c r="QNK12" s="187"/>
      <c r="QNL12" s="187"/>
      <c r="QNM12" s="187"/>
      <c r="QNN12" s="187"/>
      <c r="QNO12" s="187"/>
      <c r="QNP12" s="187"/>
      <c r="QNQ12" s="187"/>
      <c r="QNR12" s="187"/>
      <c r="QNS12" s="187"/>
      <c r="QNT12" s="187"/>
      <c r="QNU12" s="187"/>
      <c r="QNV12" s="187"/>
      <c r="QNW12" s="187"/>
      <c r="QNX12" s="187"/>
      <c r="QNY12" s="187"/>
      <c r="QNZ12" s="187"/>
      <c r="QOA12" s="187"/>
      <c r="QOB12" s="187"/>
      <c r="QOC12" s="187"/>
      <c r="QOD12" s="187"/>
      <c r="QOE12" s="187"/>
      <c r="QOF12" s="187"/>
      <c r="QOG12" s="187"/>
      <c r="QOH12" s="187"/>
      <c r="QOI12" s="187"/>
      <c r="QOJ12" s="187"/>
      <c r="QOK12" s="187"/>
      <c r="QOL12" s="187"/>
      <c r="QOM12" s="187"/>
      <c r="QON12" s="187"/>
      <c r="QOO12" s="187"/>
      <c r="QOP12" s="187"/>
      <c r="QOQ12" s="187"/>
      <c r="QOR12" s="187"/>
      <c r="QOS12" s="187"/>
      <c r="QOT12" s="187"/>
      <c r="QOU12" s="187"/>
      <c r="QOV12" s="187"/>
      <c r="QOW12" s="187"/>
      <c r="QOX12" s="187"/>
      <c r="QOY12" s="187"/>
      <c r="QOZ12" s="187"/>
      <c r="QPA12" s="187"/>
      <c r="QPB12" s="187"/>
      <c r="QPC12" s="187"/>
      <c r="QPD12" s="187"/>
      <c r="QPE12" s="187"/>
      <c r="QPF12" s="187"/>
      <c r="QPG12" s="187"/>
      <c r="QPH12" s="187"/>
      <c r="QPI12" s="187"/>
      <c r="QPJ12" s="187"/>
      <c r="QPK12" s="187"/>
      <c r="QPL12" s="187"/>
      <c r="QPM12" s="187"/>
      <c r="QPN12" s="187"/>
      <c r="QPO12" s="187"/>
      <c r="QPP12" s="187"/>
      <c r="QPQ12" s="187"/>
      <c r="QPR12" s="187"/>
      <c r="QPS12" s="187"/>
      <c r="QPT12" s="187"/>
      <c r="QPU12" s="187"/>
      <c r="QPV12" s="187"/>
      <c r="QPW12" s="187"/>
      <c r="QPX12" s="187"/>
      <c r="QPY12" s="187"/>
      <c r="QPZ12" s="187"/>
      <c r="QQA12" s="187"/>
      <c r="QQB12" s="187"/>
      <c r="QQC12" s="187"/>
      <c r="QQD12" s="187"/>
      <c r="QQE12" s="187"/>
      <c r="QQF12" s="187"/>
      <c r="QQG12" s="187"/>
      <c r="QQH12" s="187"/>
      <c r="QQI12" s="187"/>
      <c r="QQJ12" s="187"/>
      <c r="QQK12" s="187"/>
      <c r="QQL12" s="187"/>
      <c r="QQM12" s="187"/>
      <c r="QQN12" s="187"/>
      <c r="QQO12" s="187"/>
      <c r="QQP12" s="187"/>
      <c r="QQQ12" s="187"/>
      <c r="QQR12" s="187"/>
      <c r="QQS12" s="187"/>
      <c r="QQT12" s="187"/>
      <c r="QQU12" s="187"/>
      <c r="QQV12" s="187"/>
      <c r="QQW12" s="187"/>
      <c r="QQX12" s="187"/>
      <c r="QQY12" s="187"/>
      <c r="QQZ12" s="187"/>
      <c r="QRA12" s="187"/>
      <c r="QRB12" s="187"/>
      <c r="QRC12" s="187"/>
      <c r="QRD12" s="187"/>
      <c r="QRE12" s="187"/>
      <c r="QRF12" s="187"/>
      <c r="QRG12" s="187"/>
      <c r="QRH12" s="187"/>
      <c r="QRI12" s="187"/>
      <c r="QRJ12" s="187"/>
      <c r="QRK12" s="187"/>
      <c r="QRL12" s="187"/>
      <c r="QRM12" s="187"/>
      <c r="QRN12" s="187"/>
      <c r="QRO12" s="187"/>
      <c r="QRP12" s="187"/>
      <c r="QRQ12" s="187"/>
      <c r="QRR12" s="187"/>
      <c r="QRS12" s="187"/>
      <c r="QRT12" s="187"/>
      <c r="QRU12" s="187"/>
      <c r="QRV12" s="187"/>
      <c r="QRW12" s="187"/>
      <c r="QRX12" s="187"/>
      <c r="QRY12" s="187"/>
      <c r="QRZ12" s="187"/>
      <c r="QSA12" s="187"/>
      <c r="QSB12" s="187"/>
      <c r="QSC12" s="187"/>
      <c r="QSD12" s="187"/>
      <c r="QSE12" s="187"/>
      <c r="QSF12" s="187"/>
      <c r="QSG12" s="187"/>
      <c r="QSH12" s="187"/>
      <c r="QSI12" s="187"/>
      <c r="QSJ12" s="187"/>
      <c r="QSK12" s="187"/>
      <c r="QSL12" s="187"/>
      <c r="QSM12" s="187"/>
      <c r="QSN12" s="187"/>
      <c r="QSO12" s="187"/>
      <c r="QSP12" s="187"/>
      <c r="QSQ12" s="187"/>
      <c r="QSR12" s="187"/>
      <c r="QSS12" s="187"/>
      <c r="QST12" s="187"/>
      <c r="QSU12" s="187"/>
      <c r="QSV12" s="187"/>
      <c r="QSW12" s="187"/>
      <c r="QSX12" s="187"/>
      <c r="QSY12" s="187"/>
      <c r="QSZ12" s="187"/>
      <c r="QTA12" s="187"/>
      <c r="QTB12" s="187"/>
      <c r="QTC12" s="187"/>
      <c r="QTD12" s="187"/>
      <c r="QTE12" s="187"/>
      <c r="QTF12" s="187"/>
      <c r="QTG12" s="187"/>
      <c r="QTH12" s="187"/>
      <c r="QTI12" s="187"/>
      <c r="QTJ12" s="187"/>
      <c r="QTK12" s="187"/>
      <c r="QTL12" s="187"/>
      <c r="QTM12" s="187"/>
      <c r="QTN12" s="187"/>
      <c r="QTO12" s="187"/>
      <c r="QTP12" s="187"/>
      <c r="QTQ12" s="187"/>
      <c r="QTR12" s="187"/>
      <c r="QTS12" s="187"/>
      <c r="QTT12" s="187"/>
      <c r="QTU12" s="187"/>
      <c r="QTV12" s="187"/>
      <c r="QTW12" s="187"/>
      <c r="QTX12" s="187"/>
      <c r="QTY12" s="187"/>
      <c r="QTZ12" s="187"/>
      <c r="QUA12" s="187"/>
      <c r="QUB12" s="187"/>
      <c r="QUC12" s="187"/>
      <c r="QUD12" s="187"/>
      <c r="QUE12" s="187"/>
      <c r="QUF12" s="187"/>
      <c r="QUG12" s="187"/>
      <c r="QUH12" s="187"/>
      <c r="QUI12" s="187"/>
      <c r="QUJ12" s="187"/>
      <c r="QUK12" s="187"/>
      <c r="QUL12" s="187"/>
      <c r="QUM12" s="187"/>
      <c r="QUN12" s="187"/>
      <c r="QUO12" s="187"/>
      <c r="QUP12" s="187"/>
      <c r="QUQ12" s="187"/>
      <c r="QUR12" s="187"/>
      <c r="QUS12" s="187"/>
      <c r="QUT12" s="187"/>
      <c r="QUU12" s="187"/>
      <c r="QUV12" s="187"/>
      <c r="QUW12" s="187"/>
      <c r="QUX12" s="187"/>
      <c r="QUY12" s="187"/>
      <c r="QUZ12" s="187"/>
      <c r="QVA12" s="187"/>
      <c r="QVB12" s="187"/>
      <c r="QVC12" s="187"/>
      <c r="QVD12" s="187"/>
      <c r="QVE12" s="187"/>
      <c r="QVF12" s="187"/>
      <c r="QVG12" s="187"/>
      <c r="QVH12" s="187"/>
      <c r="QVI12" s="187"/>
      <c r="QVJ12" s="187"/>
      <c r="QVK12" s="187"/>
      <c r="QVL12" s="187"/>
      <c r="QVM12" s="187"/>
      <c r="QVN12" s="187"/>
      <c r="QVO12" s="187"/>
      <c r="QVP12" s="187"/>
      <c r="QVQ12" s="187"/>
      <c r="QVR12" s="187"/>
      <c r="QVS12" s="187"/>
      <c r="QVT12" s="187"/>
      <c r="QVU12" s="187"/>
      <c r="QVV12" s="187"/>
      <c r="QVW12" s="187"/>
      <c r="QVX12" s="187"/>
      <c r="QVY12" s="187"/>
      <c r="QVZ12" s="187"/>
      <c r="QWA12" s="187"/>
      <c r="QWB12" s="187"/>
      <c r="QWC12" s="187"/>
      <c r="QWD12" s="187"/>
      <c r="QWE12" s="187"/>
      <c r="QWF12" s="187"/>
      <c r="QWG12" s="187"/>
      <c r="QWH12" s="187"/>
      <c r="QWI12" s="187"/>
      <c r="QWJ12" s="187"/>
      <c r="QWK12" s="187"/>
      <c r="QWL12" s="187"/>
      <c r="QWM12" s="187"/>
      <c r="QWN12" s="187"/>
      <c r="QWO12" s="187"/>
      <c r="QWP12" s="187"/>
      <c r="QWQ12" s="187"/>
      <c r="QWR12" s="187"/>
      <c r="QWS12" s="187"/>
      <c r="QWT12" s="187"/>
      <c r="QWU12" s="187"/>
      <c r="QWV12" s="187"/>
      <c r="QWW12" s="187"/>
      <c r="QWX12" s="187"/>
      <c r="QWY12" s="187"/>
      <c r="QWZ12" s="187"/>
      <c r="QXA12" s="187"/>
      <c r="QXB12" s="187"/>
      <c r="QXC12" s="187"/>
      <c r="QXD12" s="187"/>
      <c r="QXE12" s="187"/>
      <c r="QXF12" s="187"/>
      <c r="QXG12" s="187"/>
      <c r="QXH12" s="187"/>
      <c r="QXI12" s="187"/>
      <c r="QXJ12" s="187"/>
      <c r="QXK12" s="187"/>
      <c r="QXL12" s="187"/>
      <c r="QXM12" s="187"/>
      <c r="QXN12" s="187"/>
      <c r="QXO12" s="187"/>
      <c r="QXP12" s="187"/>
      <c r="QXQ12" s="187"/>
      <c r="QXR12" s="187"/>
      <c r="QXS12" s="187"/>
      <c r="QXT12" s="187"/>
      <c r="QXU12" s="187"/>
      <c r="QXV12" s="187"/>
      <c r="QXW12" s="187"/>
      <c r="QXX12" s="187"/>
      <c r="QXY12" s="187"/>
      <c r="QXZ12" s="187"/>
      <c r="QYA12" s="187"/>
      <c r="QYB12" s="187"/>
      <c r="QYC12" s="187"/>
      <c r="QYD12" s="187"/>
      <c r="QYE12" s="187"/>
      <c r="QYF12" s="187"/>
      <c r="QYG12" s="187"/>
      <c r="QYH12" s="187"/>
      <c r="QYI12" s="187"/>
      <c r="QYJ12" s="187"/>
      <c r="QYK12" s="187"/>
      <c r="QYL12" s="187"/>
      <c r="QYM12" s="187"/>
      <c r="QYN12" s="187"/>
      <c r="QYO12" s="187"/>
      <c r="QYP12" s="187"/>
      <c r="QYQ12" s="187"/>
      <c r="QYR12" s="187"/>
      <c r="QYS12" s="187"/>
      <c r="QYT12" s="187"/>
      <c r="QYU12" s="187"/>
      <c r="QYV12" s="187"/>
      <c r="QYW12" s="187"/>
      <c r="QYX12" s="187"/>
      <c r="QYY12" s="187"/>
      <c r="QYZ12" s="187"/>
      <c r="QZA12" s="187"/>
      <c r="QZB12" s="187"/>
      <c r="QZC12" s="187"/>
      <c r="QZD12" s="187"/>
      <c r="QZE12" s="187"/>
      <c r="QZF12" s="187"/>
      <c r="QZG12" s="187"/>
      <c r="QZH12" s="187"/>
      <c r="QZI12" s="187"/>
      <c r="QZJ12" s="187"/>
      <c r="QZK12" s="187"/>
      <c r="QZL12" s="187"/>
      <c r="QZM12" s="187"/>
      <c r="QZN12" s="187"/>
      <c r="QZO12" s="187"/>
      <c r="QZP12" s="187"/>
      <c r="QZQ12" s="187"/>
      <c r="QZR12" s="187"/>
      <c r="QZS12" s="187"/>
      <c r="QZT12" s="187"/>
      <c r="QZU12" s="187"/>
      <c r="QZV12" s="187"/>
      <c r="QZW12" s="187"/>
      <c r="QZX12" s="187"/>
      <c r="QZY12" s="187"/>
      <c r="QZZ12" s="187"/>
      <c r="RAA12" s="187"/>
      <c r="RAB12" s="187"/>
      <c r="RAC12" s="187"/>
      <c r="RAD12" s="187"/>
      <c r="RAE12" s="187"/>
      <c r="RAF12" s="187"/>
      <c r="RAG12" s="187"/>
      <c r="RAH12" s="187"/>
      <c r="RAI12" s="187"/>
      <c r="RAJ12" s="187"/>
      <c r="RAK12" s="187"/>
      <c r="RAL12" s="187"/>
      <c r="RAM12" s="187"/>
      <c r="RAN12" s="187"/>
      <c r="RAO12" s="187"/>
      <c r="RAP12" s="187"/>
      <c r="RAQ12" s="187"/>
      <c r="RAR12" s="187"/>
      <c r="RAS12" s="187"/>
      <c r="RAT12" s="187"/>
      <c r="RAU12" s="187"/>
      <c r="RAV12" s="187"/>
      <c r="RAW12" s="187"/>
      <c r="RAX12" s="187"/>
      <c r="RAY12" s="187"/>
      <c r="RAZ12" s="187"/>
      <c r="RBA12" s="187"/>
      <c r="RBB12" s="187"/>
      <c r="RBC12" s="187"/>
      <c r="RBD12" s="187"/>
      <c r="RBE12" s="187"/>
      <c r="RBF12" s="187"/>
      <c r="RBG12" s="187"/>
      <c r="RBH12" s="187"/>
      <c r="RBI12" s="187"/>
      <c r="RBJ12" s="187"/>
      <c r="RBK12" s="187"/>
      <c r="RBL12" s="187"/>
      <c r="RBM12" s="187"/>
      <c r="RBN12" s="187"/>
      <c r="RBO12" s="187"/>
      <c r="RBP12" s="187"/>
      <c r="RBQ12" s="187"/>
      <c r="RBR12" s="187"/>
      <c r="RBS12" s="187"/>
      <c r="RBT12" s="187"/>
      <c r="RBU12" s="187"/>
      <c r="RBV12" s="187"/>
      <c r="RBW12" s="187"/>
      <c r="RBX12" s="187"/>
      <c r="RBY12" s="187"/>
      <c r="RBZ12" s="187"/>
      <c r="RCA12" s="187"/>
      <c r="RCB12" s="187"/>
      <c r="RCC12" s="187"/>
      <c r="RCD12" s="187"/>
      <c r="RCE12" s="187"/>
      <c r="RCF12" s="187"/>
      <c r="RCG12" s="187"/>
      <c r="RCH12" s="187"/>
      <c r="RCI12" s="187"/>
      <c r="RCJ12" s="187"/>
      <c r="RCK12" s="187"/>
      <c r="RCL12" s="187"/>
      <c r="RCM12" s="187"/>
      <c r="RCN12" s="187"/>
      <c r="RCO12" s="187"/>
      <c r="RCP12" s="187"/>
      <c r="RCQ12" s="187"/>
      <c r="RCR12" s="187"/>
      <c r="RCS12" s="187"/>
      <c r="RCT12" s="187"/>
      <c r="RCU12" s="187"/>
      <c r="RCV12" s="187"/>
      <c r="RCW12" s="187"/>
      <c r="RCX12" s="187"/>
      <c r="RCY12" s="187"/>
      <c r="RCZ12" s="187"/>
      <c r="RDA12" s="187"/>
      <c r="RDB12" s="187"/>
      <c r="RDC12" s="187"/>
      <c r="RDD12" s="187"/>
      <c r="RDE12" s="187"/>
      <c r="RDF12" s="187"/>
      <c r="RDG12" s="187"/>
      <c r="RDH12" s="187"/>
      <c r="RDI12" s="187"/>
      <c r="RDJ12" s="187"/>
      <c r="RDK12" s="187"/>
      <c r="RDL12" s="187"/>
      <c r="RDM12" s="187"/>
      <c r="RDN12" s="187"/>
      <c r="RDO12" s="187"/>
      <c r="RDP12" s="187"/>
      <c r="RDQ12" s="187"/>
      <c r="RDR12" s="187"/>
      <c r="RDS12" s="187"/>
      <c r="RDT12" s="187"/>
      <c r="RDU12" s="187"/>
      <c r="RDV12" s="187"/>
      <c r="RDW12" s="187"/>
      <c r="RDX12" s="187"/>
      <c r="RDY12" s="187"/>
      <c r="RDZ12" s="187"/>
      <c r="REA12" s="187"/>
      <c r="REB12" s="187"/>
      <c r="REC12" s="187"/>
      <c r="RED12" s="187"/>
      <c r="REE12" s="187"/>
      <c r="REF12" s="187"/>
      <c r="REG12" s="187"/>
      <c r="REH12" s="187"/>
      <c r="REI12" s="187"/>
      <c r="REJ12" s="187"/>
      <c r="REK12" s="187"/>
      <c r="REL12" s="187"/>
      <c r="REM12" s="187"/>
      <c r="REN12" s="187"/>
      <c r="REO12" s="187"/>
      <c r="REP12" s="187"/>
      <c r="REQ12" s="187"/>
      <c r="RER12" s="187"/>
      <c r="RES12" s="187"/>
      <c r="RET12" s="187"/>
      <c r="REU12" s="187"/>
      <c r="REV12" s="187"/>
      <c r="REW12" s="187"/>
      <c r="REX12" s="187"/>
      <c r="REY12" s="187"/>
      <c r="REZ12" s="187"/>
      <c r="RFA12" s="187"/>
      <c r="RFB12" s="187"/>
      <c r="RFC12" s="187"/>
      <c r="RFD12" s="187"/>
      <c r="RFE12" s="187"/>
      <c r="RFF12" s="187"/>
      <c r="RFG12" s="187"/>
      <c r="RFH12" s="187"/>
      <c r="RFI12" s="187"/>
      <c r="RFJ12" s="187"/>
      <c r="RFK12" s="187"/>
      <c r="RFL12" s="187"/>
      <c r="RFM12" s="187"/>
      <c r="RFN12" s="187"/>
      <c r="RFO12" s="187"/>
      <c r="RFP12" s="187"/>
      <c r="RFQ12" s="187"/>
      <c r="RFR12" s="187"/>
      <c r="RFS12" s="187"/>
      <c r="RFT12" s="187"/>
      <c r="RFU12" s="187"/>
      <c r="RFV12" s="187"/>
      <c r="RFW12" s="187"/>
      <c r="RFX12" s="187"/>
      <c r="RFY12" s="187"/>
      <c r="RFZ12" s="187"/>
      <c r="RGA12" s="187"/>
      <c r="RGB12" s="187"/>
      <c r="RGC12" s="187"/>
      <c r="RGD12" s="187"/>
      <c r="RGE12" s="187"/>
      <c r="RGF12" s="187"/>
      <c r="RGG12" s="187"/>
      <c r="RGH12" s="187"/>
      <c r="RGI12" s="187"/>
      <c r="RGJ12" s="187"/>
      <c r="RGK12" s="187"/>
      <c r="RGL12" s="187"/>
      <c r="RGM12" s="187"/>
      <c r="RGN12" s="187"/>
      <c r="RGO12" s="187"/>
      <c r="RGP12" s="187"/>
      <c r="RGQ12" s="187"/>
      <c r="RGR12" s="187"/>
      <c r="RGS12" s="187"/>
      <c r="RGT12" s="187"/>
      <c r="RGU12" s="187"/>
      <c r="RGV12" s="187"/>
      <c r="RGW12" s="187"/>
      <c r="RGX12" s="187"/>
      <c r="RGY12" s="187"/>
      <c r="RGZ12" s="187"/>
      <c r="RHA12" s="187"/>
      <c r="RHB12" s="187"/>
      <c r="RHC12" s="187"/>
      <c r="RHD12" s="187"/>
      <c r="RHE12" s="187"/>
      <c r="RHF12" s="187"/>
      <c r="RHG12" s="187"/>
      <c r="RHH12" s="187"/>
      <c r="RHI12" s="187"/>
      <c r="RHJ12" s="187"/>
      <c r="RHK12" s="187"/>
      <c r="RHL12" s="187"/>
      <c r="RHM12" s="187"/>
      <c r="RHN12" s="187"/>
      <c r="RHO12" s="187"/>
      <c r="RHP12" s="187"/>
      <c r="RHQ12" s="187"/>
      <c r="RHR12" s="187"/>
      <c r="RHS12" s="187"/>
      <c r="RHT12" s="187"/>
      <c r="RHU12" s="187"/>
      <c r="RHV12" s="187"/>
      <c r="RHW12" s="187"/>
      <c r="RHX12" s="187"/>
      <c r="RHY12" s="187"/>
      <c r="RHZ12" s="187"/>
      <c r="RIA12" s="187"/>
      <c r="RIB12" s="187"/>
      <c r="RIC12" s="187"/>
      <c r="RID12" s="187"/>
      <c r="RIE12" s="187"/>
      <c r="RIF12" s="187"/>
      <c r="RIG12" s="187"/>
      <c r="RIH12" s="187"/>
      <c r="RII12" s="187"/>
      <c r="RIJ12" s="187"/>
      <c r="RIK12" s="187"/>
      <c r="RIL12" s="187"/>
      <c r="RIM12" s="187"/>
      <c r="RIN12" s="187"/>
      <c r="RIO12" s="187"/>
      <c r="RIP12" s="187"/>
      <c r="RIQ12" s="187"/>
      <c r="RIR12" s="187"/>
      <c r="RIS12" s="187"/>
      <c r="RIT12" s="187"/>
      <c r="RIU12" s="187"/>
      <c r="RIV12" s="187"/>
      <c r="RIW12" s="187"/>
      <c r="RIX12" s="187"/>
      <c r="RIY12" s="187"/>
      <c r="RIZ12" s="187"/>
      <c r="RJA12" s="187"/>
      <c r="RJB12" s="187"/>
      <c r="RJC12" s="187"/>
      <c r="RJD12" s="187"/>
      <c r="RJE12" s="187"/>
      <c r="RJF12" s="187"/>
      <c r="RJG12" s="187"/>
      <c r="RJH12" s="187"/>
      <c r="RJI12" s="187"/>
      <c r="RJJ12" s="187"/>
      <c r="RJK12" s="187"/>
      <c r="RJL12" s="187"/>
      <c r="RJM12" s="187"/>
      <c r="RJN12" s="187"/>
      <c r="RJO12" s="187"/>
      <c r="RJP12" s="187"/>
      <c r="RJQ12" s="187"/>
      <c r="RJR12" s="187"/>
      <c r="RJS12" s="187"/>
      <c r="RJT12" s="187"/>
      <c r="RJU12" s="187"/>
      <c r="RJV12" s="187"/>
      <c r="RJW12" s="187"/>
      <c r="RJX12" s="187"/>
      <c r="RJY12" s="187"/>
      <c r="RJZ12" s="187"/>
      <c r="RKA12" s="187"/>
      <c r="RKB12" s="187"/>
      <c r="RKC12" s="187"/>
      <c r="RKD12" s="187"/>
      <c r="RKE12" s="187"/>
      <c r="RKF12" s="187"/>
      <c r="RKG12" s="187"/>
      <c r="RKH12" s="187"/>
      <c r="RKI12" s="187"/>
      <c r="RKJ12" s="187"/>
      <c r="RKK12" s="187"/>
      <c r="RKL12" s="187"/>
      <c r="RKM12" s="187"/>
      <c r="RKN12" s="187"/>
      <c r="RKO12" s="187"/>
      <c r="RKP12" s="187"/>
      <c r="RKQ12" s="187"/>
      <c r="RKR12" s="187"/>
      <c r="RKS12" s="187"/>
      <c r="RKT12" s="187"/>
      <c r="RKU12" s="187"/>
      <c r="RKV12" s="187"/>
      <c r="RKW12" s="187"/>
      <c r="RKX12" s="187"/>
      <c r="RKY12" s="187"/>
      <c r="RKZ12" s="187"/>
      <c r="RLA12" s="187"/>
      <c r="RLB12" s="187"/>
      <c r="RLC12" s="187"/>
      <c r="RLD12" s="187"/>
      <c r="RLE12" s="187"/>
      <c r="RLF12" s="187"/>
      <c r="RLG12" s="187"/>
      <c r="RLH12" s="187"/>
      <c r="RLI12" s="187"/>
      <c r="RLJ12" s="187"/>
      <c r="RLK12" s="187"/>
      <c r="RLL12" s="187"/>
      <c r="RLM12" s="187"/>
      <c r="RLN12" s="187"/>
      <c r="RLO12" s="187"/>
      <c r="RLP12" s="187"/>
      <c r="RLQ12" s="187"/>
      <c r="RLR12" s="187"/>
      <c r="RLS12" s="187"/>
      <c r="RLT12" s="187"/>
      <c r="RLU12" s="187"/>
      <c r="RLV12" s="187"/>
      <c r="RLW12" s="187"/>
      <c r="RLX12" s="187"/>
      <c r="RLY12" s="187"/>
      <c r="RLZ12" s="187"/>
      <c r="RMA12" s="187"/>
      <c r="RMB12" s="187"/>
      <c r="RMC12" s="187"/>
      <c r="RMD12" s="187"/>
      <c r="RME12" s="187"/>
      <c r="RMF12" s="187"/>
      <c r="RMG12" s="187"/>
      <c r="RMH12" s="187"/>
      <c r="RMI12" s="187"/>
      <c r="RMJ12" s="187"/>
      <c r="RMK12" s="187"/>
      <c r="RML12" s="187"/>
      <c r="RMM12" s="187"/>
      <c r="RMN12" s="187"/>
      <c r="RMO12" s="187"/>
      <c r="RMP12" s="187"/>
      <c r="RMQ12" s="187"/>
      <c r="RMR12" s="187"/>
      <c r="RMS12" s="187"/>
      <c r="RMT12" s="187"/>
      <c r="RMU12" s="187"/>
      <c r="RMV12" s="187"/>
      <c r="RMW12" s="187"/>
      <c r="RMX12" s="187"/>
      <c r="RMY12" s="187"/>
      <c r="RMZ12" s="187"/>
      <c r="RNA12" s="187"/>
      <c r="RNB12" s="187"/>
      <c r="RNC12" s="187"/>
      <c r="RND12" s="187"/>
      <c r="RNE12" s="187"/>
      <c r="RNF12" s="187"/>
      <c r="RNG12" s="187"/>
      <c r="RNH12" s="187"/>
      <c r="RNI12" s="187"/>
      <c r="RNJ12" s="187"/>
      <c r="RNK12" s="187"/>
      <c r="RNL12" s="187"/>
      <c r="RNM12" s="187"/>
      <c r="RNN12" s="187"/>
      <c r="RNO12" s="187"/>
      <c r="RNP12" s="187"/>
      <c r="RNQ12" s="187"/>
      <c r="RNR12" s="187"/>
      <c r="RNS12" s="187"/>
      <c r="RNT12" s="187"/>
      <c r="RNU12" s="187"/>
      <c r="RNV12" s="187"/>
      <c r="RNW12" s="187"/>
      <c r="RNX12" s="187"/>
      <c r="RNY12" s="187"/>
      <c r="RNZ12" s="187"/>
      <c r="ROA12" s="187"/>
      <c r="ROB12" s="187"/>
      <c r="ROC12" s="187"/>
      <c r="ROD12" s="187"/>
      <c r="ROE12" s="187"/>
      <c r="ROF12" s="187"/>
      <c r="ROG12" s="187"/>
      <c r="ROH12" s="187"/>
      <c r="ROI12" s="187"/>
      <c r="ROJ12" s="187"/>
      <c r="ROK12" s="187"/>
      <c r="ROL12" s="187"/>
      <c r="ROM12" s="187"/>
      <c r="RON12" s="187"/>
      <c r="ROO12" s="187"/>
      <c r="ROP12" s="187"/>
      <c r="ROQ12" s="187"/>
      <c r="ROR12" s="187"/>
      <c r="ROS12" s="187"/>
      <c r="ROT12" s="187"/>
      <c r="ROU12" s="187"/>
      <c r="ROV12" s="187"/>
      <c r="ROW12" s="187"/>
      <c r="ROX12" s="187"/>
      <c r="ROY12" s="187"/>
      <c r="ROZ12" s="187"/>
      <c r="RPA12" s="187"/>
      <c r="RPB12" s="187"/>
      <c r="RPC12" s="187"/>
      <c r="RPD12" s="187"/>
      <c r="RPE12" s="187"/>
      <c r="RPF12" s="187"/>
      <c r="RPG12" s="187"/>
      <c r="RPH12" s="187"/>
      <c r="RPI12" s="187"/>
      <c r="RPJ12" s="187"/>
      <c r="RPK12" s="187"/>
      <c r="RPL12" s="187"/>
      <c r="RPM12" s="187"/>
      <c r="RPN12" s="187"/>
      <c r="RPO12" s="187"/>
      <c r="RPP12" s="187"/>
      <c r="RPQ12" s="187"/>
      <c r="RPR12" s="187"/>
      <c r="RPS12" s="187"/>
      <c r="RPT12" s="187"/>
      <c r="RPU12" s="187"/>
      <c r="RPV12" s="187"/>
      <c r="RPW12" s="187"/>
      <c r="RPX12" s="187"/>
      <c r="RPY12" s="187"/>
      <c r="RPZ12" s="187"/>
      <c r="RQA12" s="187"/>
      <c r="RQB12" s="187"/>
      <c r="RQC12" s="187"/>
      <c r="RQD12" s="187"/>
      <c r="RQE12" s="187"/>
      <c r="RQF12" s="187"/>
      <c r="RQG12" s="187"/>
      <c r="RQH12" s="187"/>
      <c r="RQI12" s="187"/>
      <c r="RQJ12" s="187"/>
      <c r="RQK12" s="187"/>
      <c r="RQL12" s="187"/>
      <c r="RQM12" s="187"/>
      <c r="RQN12" s="187"/>
      <c r="RQO12" s="187"/>
      <c r="RQP12" s="187"/>
      <c r="RQQ12" s="187"/>
      <c r="RQR12" s="187"/>
      <c r="RQS12" s="187"/>
      <c r="RQT12" s="187"/>
      <c r="RQU12" s="187"/>
      <c r="RQV12" s="187"/>
      <c r="RQW12" s="187"/>
      <c r="RQX12" s="187"/>
      <c r="RQY12" s="187"/>
      <c r="RQZ12" s="187"/>
      <c r="RRA12" s="187"/>
      <c r="RRB12" s="187"/>
      <c r="RRC12" s="187"/>
      <c r="RRD12" s="187"/>
      <c r="RRE12" s="187"/>
      <c r="RRF12" s="187"/>
      <c r="RRG12" s="187"/>
      <c r="RRH12" s="187"/>
      <c r="RRI12" s="187"/>
      <c r="RRJ12" s="187"/>
      <c r="RRK12" s="187"/>
      <c r="RRL12" s="187"/>
      <c r="RRM12" s="187"/>
      <c r="RRN12" s="187"/>
      <c r="RRO12" s="187"/>
      <c r="RRP12" s="187"/>
      <c r="RRQ12" s="187"/>
      <c r="RRR12" s="187"/>
      <c r="RRS12" s="187"/>
      <c r="RRT12" s="187"/>
      <c r="RRU12" s="187"/>
      <c r="RRV12" s="187"/>
      <c r="RRW12" s="187"/>
      <c r="RRX12" s="187"/>
      <c r="RRY12" s="187"/>
      <c r="RRZ12" s="187"/>
      <c r="RSA12" s="187"/>
      <c r="RSB12" s="187"/>
      <c r="RSC12" s="187"/>
      <c r="RSD12" s="187"/>
      <c r="RSE12" s="187"/>
      <c r="RSF12" s="187"/>
      <c r="RSG12" s="187"/>
      <c r="RSH12" s="187"/>
      <c r="RSI12" s="187"/>
      <c r="RSJ12" s="187"/>
      <c r="RSK12" s="187"/>
      <c r="RSL12" s="187"/>
      <c r="RSM12" s="187"/>
      <c r="RSN12" s="187"/>
      <c r="RSO12" s="187"/>
      <c r="RSP12" s="187"/>
      <c r="RSQ12" s="187"/>
      <c r="RSR12" s="187"/>
      <c r="RSS12" s="187"/>
      <c r="RST12" s="187"/>
      <c r="RSU12" s="187"/>
      <c r="RSV12" s="187"/>
      <c r="RSW12" s="187"/>
      <c r="RSX12" s="187"/>
      <c r="RSY12" s="187"/>
      <c r="RSZ12" s="187"/>
      <c r="RTA12" s="187"/>
      <c r="RTB12" s="187"/>
      <c r="RTC12" s="187"/>
      <c r="RTD12" s="187"/>
      <c r="RTE12" s="187"/>
      <c r="RTF12" s="187"/>
      <c r="RTG12" s="187"/>
      <c r="RTH12" s="187"/>
      <c r="RTI12" s="187"/>
      <c r="RTJ12" s="187"/>
      <c r="RTK12" s="187"/>
      <c r="RTL12" s="187"/>
      <c r="RTM12" s="187"/>
      <c r="RTN12" s="187"/>
      <c r="RTO12" s="187"/>
      <c r="RTP12" s="187"/>
      <c r="RTQ12" s="187"/>
      <c r="RTR12" s="187"/>
      <c r="RTS12" s="187"/>
      <c r="RTT12" s="187"/>
      <c r="RTU12" s="187"/>
      <c r="RTV12" s="187"/>
      <c r="RTW12" s="187"/>
      <c r="RTX12" s="187"/>
      <c r="RTY12" s="187"/>
      <c r="RTZ12" s="187"/>
      <c r="RUA12" s="187"/>
      <c r="RUB12" s="187"/>
      <c r="RUC12" s="187"/>
      <c r="RUD12" s="187"/>
      <c r="RUE12" s="187"/>
      <c r="RUF12" s="187"/>
      <c r="RUG12" s="187"/>
      <c r="RUH12" s="187"/>
      <c r="RUI12" s="187"/>
      <c r="RUJ12" s="187"/>
      <c r="RUK12" s="187"/>
      <c r="RUL12" s="187"/>
      <c r="RUM12" s="187"/>
      <c r="RUN12" s="187"/>
      <c r="RUO12" s="187"/>
      <c r="RUP12" s="187"/>
      <c r="RUQ12" s="187"/>
      <c r="RUR12" s="187"/>
      <c r="RUS12" s="187"/>
      <c r="RUT12" s="187"/>
      <c r="RUU12" s="187"/>
      <c r="RUV12" s="187"/>
      <c r="RUW12" s="187"/>
      <c r="RUX12" s="187"/>
      <c r="RUY12" s="187"/>
      <c r="RUZ12" s="187"/>
      <c r="RVA12" s="187"/>
      <c r="RVB12" s="187"/>
      <c r="RVC12" s="187"/>
      <c r="RVD12" s="187"/>
      <c r="RVE12" s="187"/>
      <c r="RVF12" s="187"/>
      <c r="RVG12" s="187"/>
      <c r="RVH12" s="187"/>
      <c r="RVI12" s="187"/>
      <c r="RVJ12" s="187"/>
      <c r="RVK12" s="187"/>
      <c r="RVL12" s="187"/>
      <c r="RVM12" s="187"/>
      <c r="RVN12" s="187"/>
      <c r="RVO12" s="187"/>
      <c r="RVP12" s="187"/>
      <c r="RVQ12" s="187"/>
      <c r="RVR12" s="187"/>
      <c r="RVS12" s="187"/>
      <c r="RVT12" s="187"/>
      <c r="RVU12" s="187"/>
      <c r="RVV12" s="187"/>
      <c r="RVW12" s="187"/>
      <c r="RVX12" s="187"/>
      <c r="RVY12" s="187"/>
      <c r="RVZ12" s="187"/>
      <c r="RWA12" s="187"/>
      <c r="RWB12" s="187"/>
      <c r="RWC12" s="187"/>
      <c r="RWD12" s="187"/>
      <c r="RWE12" s="187"/>
      <c r="RWF12" s="187"/>
      <c r="RWG12" s="187"/>
      <c r="RWH12" s="187"/>
      <c r="RWI12" s="187"/>
      <c r="RWJ12" s="187"/>
      <c r="RWK12" s="187"/>
      <c r="RWL12" s="187"/>
      <c r="RWM12" s="187"/>
      <c r="RWN12" s="187"/>
      <c r="RWO12" s="187"/>
      <c r="RWP12" s="187"/>
      <c r="RWQ12" s="187"/>
      <c r="RWR12" s="187"/>
      <c r="RWS12" s="187"/>
      <c r="RWT12" s="187"/>
      <c r="RWU12" s="187"/>
      <c r="RWV12" s="187"/>
      <c r="RWW12" s="187"/>
      <c r="RWX12" s="187"/>
      <c r="RWY12" s="187"/>
      <c r="RWZ12" s="187"/>
      <c r="RXA12" s="187"/>
      <c r="RXB12" s="187"/>
      <c r="RXC12" s="187"/>
      <c r="RXD12" s="187"/>
      <c r="RXE12" s="187"/>
      <c r="RXF12" s="187"/>
      <c r="RXG12" s="187"/>
      <c r="RXH12" s="187"/>
      <c r="RXI12" s="187"/>
      <c r="RXJ12" s="187"/>
      <c r="RXK12" s="187"/>
      <c r="RXL12" s="187"/>
      <c r="RXM12" s="187"/>
      <c r="RXN12" s="187"/>
      <c r="RXO12" s="187"/>
      <c r="RXP12" s="187"/>
      <c r="RXQ12" s="187"/>
      <c r="RXR12" s="187"/>
      <c r="RXS12" s="187"/>
      <c r="RXT12" s="187"/>
      <c r="RXU12" s="187"/>
      <c r="RXV12" s="187"/>
      <c r="RXW12" s="187"/>
      <c r="RXX12" s="187"/>
      <c r="RXY12" s="187"/>
      <c r="RXZ12" s="187"/>
      <c r="RYA12" s="187"/>
      <c r="RYB12" s="187"/>
      <c r="RYC12" s="187"/>
      <c r="RYD12" s="187"/>
      <c r="RYE12" s="187"/>
      <c r="RYF12" s="187"/>
      <c r="RYG12" s="187"/>
      <c r="RYH12" s="187"/>
      <c r="RYI12" s="187"/>
      <c r="RYJ12" s="187"/>
      <c r="RYK12" s="187"/>
      <c r="RYL12" s="187"/>
      <c r="RYM12" s="187"/>
      <c r="RYN12" s="187"/>
      <c r="RYO12" s="187"/>
      <c r="RYP12" s="187"/>
      <c r="RYQ12" s="187"/>
      <c r="RYR12" s="187"/>
      <c r="RYS12" s="187"/>
      <c r="RYT12" s="187"/>
      <c r="RYU12" s="187"/>
      <c r="RYV12" s="187"/>
      <c r="RYW12" s="187"/>
      <c r="RYX12" s="187"/>
      <c r="RYY12" s="187"/>
      <c r="RYZ12" s="187"/>
      <c r="RZA12" s="187"/>
      <c r="RZB12" s="187"/>
      <c r="RZC12" s="187"/>
      <c r="RZD12" s="187"/>
      <c r="RZE12" s="187"/>
      <c r="RZF12" s="187"/>
      <c r="RZG12" s="187"/>
      <c r="RZH12" s="187"/>
      <c r="RZI12" s="187"/>
      <c r="RZJ12" s="187"/>
      <c r="RZK12" s="187"/>
      <c r="RZL12" s="187"/>
      <c r="RZM12" s="187"/>
      <c r="RZN12" s="187"/>
      <c r="RZO12" s="187"/>
      <c r="RZP12" s="187"/>
      <c r="RZQ12" s="187"/>
      <c r="RZR12" s="187"/>
      <c r="RZS12" s="187"/>
      <c r="RZT12" s="187"/>
      <c r="RZU12" s="187"/>
      <c r="RZV12" s="187"/>
      <c r="RZW12" s="187"/>
      <c r="RZX12" s="187"/>
      <c r="RZY12" s="187"/>
      <c r="RZZ12" s="187"/>
      <c r="SAA12" s="187"/>
      <c r="SAB12" s="187"/>
      <c r="SAC12" s="187"/>
      <c r="SAD12" s="187"/>
      <c r="SAE12" s="187"/>
      <c r="SAF12" s="187"/>
      <c r="SAG12" s="187"/>
      <c r="SAH12" s="187"/>
      <c r="SAI12" s="187"/>
      <c r="SAJ12" s="187"/>
      <c r="SAK12" s="187"/>
      <c r="SAL12" s="187"/>
      <c r="SAM12" s="187"/>
      <c r="SAN12" s="187"/>
      <c r="SAO12" s="187"/>
      <c r="SAP12" s="187"/>
      <c r="SAQ12" s="187"/>
      <c r="SAR12" s="187"/>
      <c r="SAS12" s="187"/>
      <c r="SAT12" s="187"/>
      <c r="SAU12" s="187"/>
      <c r="SAV12" s="187"/>
      <c r="SAW12" s="187"/>
      <c r="SAX12" s="187"/>
      <c r="SAY12" s="187"/>
      <c r="SAZ12" s="187"/>
      <c r="SBA12" s="187"/>
      <c r="SBB12" s="187"/>
      <c r="SBC12" s="187"/>
      <c r="SBD12" s="187"/>
      <c r="SBE12" s="187"/>
      <c r="SBF12" s="187"/>
      <c r="SBG12" s="187"/>
      <c r="SBH12" s="187"/>
      <c r="SBI12" s="187"/>
      <c r="SBJ12" s="187"/>
      <c r="SBK12" s="187"/>
      <c r="SBL12" s="187"/>
      <c r="SBM12" s="187"/>
      <c r="SBN12" s="187"/>
      <c r="SBO12" s="187"/>
      <c r="SBP12" s="187"/>
      <c r="SBQ12" s="187"/>
      <c r="SBR12" s="187"/>
      <c r="SBS12" s="187"/>
      <c r="SBT12" s="187"/>
      <c r="SBU12" s="187"/>
      <c r="SBV12" s="187"/>
      <c r="SBW12" s="187"/>
      <c r="SBX12" s="187"/>
      <c r="SBY12" s="187"/>
      <c r="SBZ12" s="187"/>
      <c r="SCA12" s="187"/>
      <c r="SCB12" s="187"/>
      <c r="SCC12" s="187"/>
      <c r="SCD12" s="187"/>
      <c r="SCE12" s="187"/>
      <c r="SCF12" s="187"/>
      <c r="SCG12" s="187"/>
      <c r="SCH12" s="187"/>
      <c r="SCI12" s="187"/>
      <c r="SCJ12" s="187"/>
      <c r="SCK12" s="187"/>
      <c r="SCL12" s="187"/>
      <c r="SCM12" s="187"/>
      <c r="SCN12" s="187"/>
      <c r="SCO12" s="187"/>
      <c r="SCP12" s="187"/>
      <c r="SCQ12" s="187"/>
      <c r="SCR12" s="187"/>
      <c r="SCS12" s="187"/>
      <c r="SCT12" s="187"/>
      <c r="SCU12" s="187"/>
      <c r="SCV12" s="187"/>
      <c r="SCW12" s="187"/>
      <c r="SCX12" s="187"/>
      <c r="SCY12" s="187"/>
      <c r="SCZ12" s="187"/>
      <c r="SDA12" s="187"/>
      <c r="SDB12" s="187"/>
      <c r="SDC12" s="187"/>
      <c r="SDD12" s="187"/>
      <c r="SDE12" s="187"/>
      <c r="SDF12" s="187"/>
      <c r="SDG12" s="187"/>
      <c r="SDH12" s="187"/>
      <c r="SDI12" s="187"/>
      <c r="SDJ12" s="187"/>
      <c r="SDK12" s="187"/>
      <c r="SDL12" s="187"/>
      <c r="SDM12" s="187"/>
      <c r="SDN12" s="187"/>
      <c r="SDO12" s="187"/>
      <c r="SDP12" s="187"/>
      <c r="SDQ12" s="187"/>
      <c r="SDR12" s="187"/>
      <c r="SDS12" s="187"/>
      <c r="SDT12" s="187"/>
      <c r="SDU12" s="187"/>
      <c r="SDV12" s="187"/>
      <c r="SDW12" s="187"/>
      <c r="SDX12" s="187"/>
      <c r="SDY12" s="187"/>
      <c r="SDZ12" s="187"/>
      <c r="SEA12" s="187"/>
      <c r="SEB12" s="187"/>
      <c r="SEC12" s="187"/>
      <c r="SED12" s="187"/>
      <c r="SEE12" s="187"/>
      <c r="SEF12" s="187"/>
      <c r="SEG12" s="187"/>
      <c r="SEH12" s="187"/>
      <c r="SEI12" s="187"/>
      <c r="SEJ12" s="187"/>
      <c r="SEK12" s="187"/>
      <c r="SEL12" s="187"/>
      <c r="SEM12" s="187"/>
      <c r="SEN12" s="187"/>
      <c r="SEO12" s="187"/>
      <c r="SEP12" s="187"/>
      <c r="SEQ12" s="187"/>
      <c r="SER12" s="187"/>
      <c r="SES12" s="187"/>
      <c r="SET12" s="187"/>
      <c r="SEU12" s="187"/>
      <c r="SEV12" s="187"/>
      <c r="SEW12" s="187"/>
      <c r="SEX12" s="187"/>
      <c r="SEY12" s="187"/>
      <c r="SEZ12" s="187"/>
      <c r="SFA12" s="187"/>
      <c r="SFB12" s="187"/>
      <c r="SFC12" s="187"/>
      <c r="SFD12" s="187"/>
      <c r="SFE12" s="187"/>
      <c r="SFF12" s="187"/>
      <c r="SFG12" s="187"/>
      <c r="SFH12" s="187"/>
      <c r="SFI12" s="187"/>
      <c r="SFJ12" s="187"/>
      <c r="SFK12" s="187"/>
      <c r="SFL12" s="187"/>
      <c r="SFM12" s="187"/>
      <c r="SFN12" s="187"/>
      <c r="SFO12" s="187"/>
      <c r="SFP12" s="187"/>
      <c r="SFQ12" s="187"/>
      <c r="SFR12" s="187"/>
      <c r="SFS12" s="187"/>
      <c r="SFT12" s="187"/>
      <c r="SFU12" s="187"/>
      <c r="SFV12" s="187"/>
      <c r="SFW12" s="187"/>
      <c r="SFX12" s="187"/>
      <c r="SFY12" s="187"/>
      <c r="SFZ12" s="187"/>
      <c r="SGA12" s="187"/>
      <c r="SGB12" s="187"/>
      <c r="SGC12" s="187"/>
      <c r="SGD12" s="187"/>
      <c r="SGE12" s="187"/>
      <c r="SGF12" s="187"/>
      <c r="SGG12" s="187"/>
      <c r="SGH12" s="187"/>
      <c r="SGI12" s="187"/>
      <c r="SGJ12" s="187"/>
      <c r="SGK12" s="187"/>
      <c r="SGL12" s="187"/>
      <c r="SGM12" s="187"/>
      <c r="SGN12" s="187"/>
      <c r="SGO12" s="187"/>
      <c r="SGP12" s="187"/>
      <c r="SGQ12" s="187"/>
      <c r="SGR12" s="187"/>
      <c r="SGS12" s="187"/>
      <c r="SGT12" s="187"/>
      <c r="SGU12" s="187"/>
      <c r="SGV12" s="187"/>
      <c r="SGW12" s="187"/>
      <c r="SGX12" s="187"/>
      <c r="SGY12" s="187"/>
      <c r="SGZ12" s="187"/>
      <c r="SHA12" s="187"/>
      <c r="SHB12" s="187"/>
      <c r="SHC12" s="187"/>
      <c r="SHD12" s="187"/>
      <c r="SHE12" s="187"/>
      <c r="SHF12" s="187"/>
      <c r="SHG12" s="187"/>
      <c r="SHH12" s="187"/>
      <c r="SHI12" s="187"/>
      <c r="SHJ12" s="187"/>
      <c r="SHK12" s="187"/>
      <c r="SHL12" s="187"/>
      <c r="SHM12" s="187"/>
      <c r="SHN12" s="187"/>
      <c r="SHO12" s="187"/>
      <c r="SHP12" s="187"/>
      <c r="SHQ12" s="187"/>
      <c r="SHR12" s="187"/>
      <c r="SHS12" s="187"/>
      <c r="SHT12" s="187"/>
      <c r="SHU12" s="187"/>
      <c r="SHV12" s="187"/>
      <c r="SHW12" s="187"/>
      <c r="SHX12" s="187"/>
      <c r="SHY12" s="187"/>
      <c r="SHZ12" s="187"/>
      <c r="SIA12" s="187"/>
      <c r="SIB12" s="187"/>
      <c r="SIC12" s="187"/>
      <c r="SID12" s="187"/>
      <c r="SIE12" s="187"/>
      <c r="SIF12" s="187"/>
      <c r="SIG12" s="187"/>
      <c r="SIH12" s="187"/>
      <c r="SII12" s="187"/>
      <c r="SIJ12" s="187"/>
      <c r="SIK12" s="187"/>
      <c r="SIL12" s="187"/>
      <c r="SIM12" s="187"/>
      <c r="SIN12" s="187"/>
      <c r="SIO12" s="187"/>
      <c r="SIP12" s="187"/>
      <c r="SIQ12" s="187"/>
      <c r="SIR12" s="187"/>
      <c r="SIS12" s="187"/>
      <c r="SIT12" s="187"/>
      <c r="SIU12" s="187"/>
      <c r="SIV12" s="187"/>
      <c r="SIW12" s="187"/>
      <c r="SIX12" s="187"/>
      <c r="SIY12" s="187"/>
      <c r="SIZ12" s="187"/>
      <c r="SJA12" s="187"/>
      <c r="SJB12" s="187"/>
      <c r="SJC12" s="187"/>
      <c r="SJD12" s="187"/>
      <c r="SJE12" s="187"/>
      <c r="SJF12" s="187"/>
      <c r="SJG12" s="187"/>
      <c r="SJH12" s="187"/>
      <c r="SJI12" s="187"/>
      <c r="SJJ12" s="187"/>
      <c r="SJK12" s="187"/>
      <c r="SJL12" s="187"/>
      <c r="SJM12" s="187"/>
      <c r="SJN12" s="187"/>
      <c r="SJO12" s="187"/>
      <c r="SJP12" s="187"/>
      <c r="SJQ12" s="187"/>
      <c r="SJR12" s="187"/>
      <c r="SJS12" s="187"/>
      <c r="SJT12" s="187"/>
      <c r="SJU12" s="187"/>
      <c r="SJV12" s="187"/>
      <c r="SJW12" s="187"/>
      <c r="SJX12" s="187"/>
      <c r="SJY12" s="187"/>
      <c r="SJZ12" s="187"/>
      <c r="SKA12" s="187"/>
      <c r="SKB12" s="187"/>
      <c r="SKC12" s="187"/>
      <c r="SKD12" s="187"/>
      <c r="SKE12" s="187"/>
      <c r="SKF12" s="187"/>
      <c r="SKG12" s="187"/>
      <c r="SKH12" s="187"/>
      <c r="SKI12" s="187"/>
      <c r="SKJ12" s="187"/>
      <c r="SKK12" s="187"/>
      <c r="SKL12" s="187"/>
      <c r="SKM12" s="187"/>
      <c r="SKN12" s="187"/>
      <c r="SKO12" s="187"/>
      <c r="SKP12" s="187"/>
      <c r="SKQ12" s="187"/>
      <c r="SKR12" s="187"/>
      <c r="SKS12" s="187"/>
      <c r="SKT12" s="187"/>
      <c r="SKU12" s="187"/>
      <c r="SKV12" s="187"/>
      <c r="SKW12" s="187"/>
      <c r="SKX12" s="187"/>
      <c r="SKY12" s="187"/>
      <c r="SKZ12" s="187"/>
      <c r="SLA12" s="187"/>
      <c r="SLB12" s="187"/>
      <c r="SLC12" s="187"/>
      <c r="SLD12" s="187"/>
      <c r="SLE12" s="187"/>
      <c r="SLF12" s="187"/>
      <c r="SLG12" s="187"/>
      <c r="SLH12" s="187"/>
      <c r="SLI12" s="187"/>
      <c r="SLJ12" s="187"/>
      <c r="SLK12" s="187"/>
      <c r="SLL12" s="187"/>
      <c r="SLM12" s="187"/>
      <c r="SLN12" s="187"/>
      <c r="SLO12" s="187"/>
      <c r="SLP12" s="187"/>
      <c r="SLQ12" s="187"/>
      <c r="SLR12" s="187"/>
      <c r="SLS12" s="187"/>
      <c r="SLT12" s="187"/>
      <c r="SLU12" s="187"/>
      <c r="SLV12" s="187"/>
      <c r="SLW12" s="187"/>
      <c r="SLX12" s="187"/>
      <c r="SLY12" s="187"/>
      <c r="SLZ12" s="187"/>
      <c r="SMA12" s="187"/>
      <c r="SMB12" s="187"/>
      <c r="SMC12" s="187"/>
      <c r="SMD12" s="187"/>
      <c r="SME12" s="187"/>
      <c r="SMF12" s="187"/>
      <c r="SMG12" s="187"/>
      <c r="SMH12" s="187"/>
      <c r="SMI12" s="187"/>
      <c r="SMJ12" s="187"/>
      <c r="SMK12" s="187"/>
      <c r="SML12" s="187"/>
      <c r="SMM12" s="187"/>
      <c r="SMN12" s="187"/>
      <c r="SMO12" s="187"/>
      <c r="SMP12" s="187"/>
      <c r="SMQ12" s="187"/>
      <c r="SMR12" s="187"/>
      <c r="SMS12" s="187"/>
      <c r="SMT12" s="187"/>
      <c r="SMU12" s="187"/>
      <c r="SMV12" s="187"/>
      <c r="SMW12" s="187"/>
      <c r="SMX12" s="187"/>
      <c r="SMY12" s="187"/>
      <c r="SMZ12" s="187"/>
      <c r="SNA12" s="187"/>
      <c r="SNB12" s="187"/>
      <c r="SNC12" s="187"/>
      <c r="SND12" s="187"/>
      <c r="SNE12" s="187"/>
      <c r="SNF12" s="187"/>
      <c r="SNG12" s="187"/>
      <c r="SNH12" s="187"/>
      <c r="SNI12" s="187"/>
      <c r="SNJ12" s="187"/>
      <c r="SNK12" s="187"/>
      <c r="SNL12" s="187"/>
      <c r="SNM12" s="187"/>
      <c r="SNN12" s="187"/>
      <c r="SNO12" s="187"/>
      <c r="SNP12" s="187"/>
      <c r="SNQ12" s="187"/>
      <c r="SNR12" s="187"/>
      <c r="SNS12" s="187"/>
      <c r="SNT12" s="187"/>
      <c r="SNU12" s="187"/>
      <c r="SNV12" s="187"/>
      <c r="SNW12" s="187"/>
      <c r="SNX12" s="187"/>
      <c r="SNY12" s="187"/>
      <c r="SNZ12" s="187"/>
      <c r="SOA12" s="187"/>
      <c r="SOB12" s="187"/>
      <c r="SOC12" s="187"/>
      <c r="SOD12" s="187"/>
      <c r="SOE12" s="187"/>
      <c r="SOF12" s="187"/>
      <c r="SOG12" s="187"/>
      <c r="SOH12" s="187"/>
      <c r="SOI12" s="187"/>
      <c r="SOJ12" s="187"/>
      <c r="SOK12" s="187"/>
      <c r="SOL12" s="187"/>
      <c r="SOM12" s="187"/>
      <c r="SON12" s="187"/>
      <c r="SOO12" s="187"/>
      <c r="SOP12" s="187"/>
      <c r="SOQ12" s="187"/>
      <c r="SOR12" s="187"/>
      <c r="SOS12" s="187"/>
      <c r="SOT12" s="187"/>
      <c r="SOU12" s="187"/>
      <c r="SOV12" s="187"/>
      <c r="SOW12" s="187"/>
      <c r="SOX12" s="187"/>
      <c r="SOY12" s="187"/>
      <c r="SOZ12" s="187"/>
      <c r="SPA12" s="187"/>
      <c r="SPB12" s="187"/>
      <c r="SPC12" s="187"/>
      <c r="SPD12" s="187"/>
      <c r="SPE12" s="187"/>
      <c r="SPF12" s="187"/>
      <c r="SPG12" s="187"/>
      <c r="SPH12" s="187"/>
      <c r="SPI12" s="187"/>
      <c r="SPJ12" s="187"/>
      <c r="SPK12" s="187"/>
      <c r="SPL12" s="187"/>
      <c r="SPM12" s="187"/>
      <c r="SPN12" s="187"/>
      <c r="SPO12" s="187"/>
      <c r="SPP12" s="187"/>
      <c r="SPQ12" s="187"/>
      <c r="SPR12" s="187"/>
      <c r="SPS12" s="187"/>
      <c r="SPT12" s="187"/>
      <c r="SPU12" s="187"/>
      <c r="SPV12" s="187"/>
      <c r="SPW12" s="187"/>
      <c r="SPX12" s="187"/>
      <c r="SPY12" s="187"/>
      <c r="SPZ12" s="187"/>
      <c r="SQA12" s="187"/>
      <c r="SQB12" s="187"/>
      <c r="SQC12" s="187"/>
      <c r="SQD12" s="187"/>
      <c r="SQE12" s="187"/>
      <c r="SQF12" s="187"/>
      <c r="SQG12" s="187"/>
      <c r="SQH12" s="187"/>
      <c r="SQI12" s="187"/>
      <c r="SQJ12" s="187"/>
      <c r="SQK12" s="187"/>
      <c r="SQL12" s="187"/>
      <c r="SQM12" s="187"/>
      <c r="SQN12" s="187"/>
      <c r="SQO12" s="187"/>
      <c r="SQP12" s="187"/>
      <c r="SQQ12" s="187"/>
      <c r="SQR12" s="187"/>
      <c r="SQS12" s="187"/>
      <c r="SQT12" s="187"/>
      <c r="SQU12" s="187"/>
      <c r="SQV12" s="187"/>
      <c r="SQW12" s="187"/>
      <c r="SQX12" s="187"/>
      <c r="SQY12" s="187"/>
      <c r="SQZ12" s="187"/>
      <c r="SRA12" s="187"/>
      <c r="SRB12" s="187"/>
      <c r="SRC12" s="187"/>
      <c r="SRD12" s="187"/>
      <c r="SRE12" s="187"/>
      <c r="SRF12" s="187"/>
      <c r="SRG12" s="187"/>
      <c r="SRH12" s="187"/>
      <c r="SRI12" s="187"/>
      <c r="SRJ12" s="187"/>
      <c r="SRK12" s="187"/>
      <c r="SRL12" s="187"/>
      <c r="SRM12" s="187"/>
      <c r="SRN12" s="187"/>
      <c r="SRO12" s="187"/>
      <c r="SRP12" s="187"/>
      <c r="SRQ12" s="187"/>
      <c r="SRR12" s="187"/>
      <c r="SRS12" s="187"/>
      <c r="SRT12" s="187"/>
      <c r="SRU12" s="187"/>
      <c r="SRV12" s="187"/>
      <c r="SRW12" s="187"/>
      <c r="SRX12" s="187"/>
      <c r="SRY12" s="187"/>
      <c r="SRZ12" s="187"/>
      <c r="SSA12" s="187"/>
      <c r="SSB12" s="187"/>
      <c r="SSC12" s="187"/>
      <c r="SSD12" s="187"/>
      <c r="SSE12" s="187"/>
      <c r="SSF12" s="187"/>
      <c r="SSG12" s="187"/>
      <c r="SSH12" s="187"/>
      <c r="SSI12" s="187"/>
      <c r="SSJ12" s="187"/>
      <c r="SSK12" s="187"/>
      <c r="SSL12" s="187"/>
      <c r="SSM12" s="187"/>
      <c r="SSN12" s="187"/>
      <c r="SSO12" s="187"/>
      <c r="SSP12" s="187"/>
      <c r="SSQ12" s="187"/>
      <c r="SSR12" s="187"/>
      <c r="SSS12" s="187"/>
      <c r="SST12" s="187"/>
      <c r="SSU12" s="187"/>
      <c r="SSV12" s="187"/>
      <c r="SSW12" s="187"/>
      <c r="SSX12" s="187"/>
      <c r="SSY12" s="187"/>
      <c r="SSZ12" s="187"/>
      <c r="STA12" s="187"/>
      <c r="STB12" s="187"/>
      <c r="STC12" s="187"/>
      <c r="STD12" s="187"/>
      <c r="STE12" s="187"/>
      <c r="STF12" s="187"/>
      <c r="STG12" s="187"/>
      <c r="STH12" s="187"/>
      <c r="STI12" s="187"/>
      <c r="STJ12" s="187"/>
      <c r="STK12" s="187"/>
      <c r="STL12" s="187"/>
      <c r="STM12" s="187"/>
      <c r="STN12" s="187"/>
      <c r="STO12" s="187"/>
      <c r="STP12" s="187"/>
      <c r="STQ12" s="187"/>
      <c r="STR12" s="187"/>
      <c r="STS12" s="187"/>
      <c r="STT12" s="187"/>
      <c r="STU12" s="187"/>
      <c r="STV12" s="187"/>
      <c r="STW12" s="187"/>
      <c r="STX12" s="187"/>
      <c r="STY12" s="187"/>
      <c r="STZ12" s="187"/>
      <c r="SUA12" s="187"/>
      <c r="SUB12" s="187"/>
      <c r="SUC12" s="187"/>
      <c r="SUD12" s="187"/>
      <c r="SUE12" s="187"/>
      <c r="SUF12" s="187"/>
      <c r="SUG12" s="187"/>
      <c r="SUH12" s="187"/>
      <c r="SUI12" s="187"/>
      <c r="SUJ12" s="187"/>
      <c r="SUK12" s="187"/>
      <c r="SUL12" s="187"/>
      <c r="SUM12" s="187"/>
      <c r="SUN12" s="187"/>
      <c r="SUO12" s="187"/>
      <c r="SUP12" s="187"/>
      <c r="SUQ12" s="187"/>
      <c r="SUR12" s="187"/>
      <c r="SUS12" s="187"/>
      <c r="SUT12" s="187"/>
      <c r="SUU12" s="187"/>
      <c r="SUV12" s="187"/>
      <c r="SUW12" s="187"/>
      <c r="SUX12" s="187"/>
      <c r="SUY12" s="187"/>
      <c r="SUZ12" s="187"/>
      <c r="SVA12" s="187"/>
      <c r="SVB12" s="187"/>
      <c r="SVC12" s="187"/>
      <c r="SVD12" s="187"/>
      <c r="SVE12" s="187"/>
      <c r="SVF12" s="187"/>
      <c r="SVG12" s="187"/>
      <c r="SVH12" s="187"/>
      <c r="SVI12" s="187"/>
      <c r="SVJ12" s="187"/>
      <c r="SVK12" s="187"/>
      <c r="SVL12" s="187"/>
      <c r="SVM12" s="187"/>
      <c r="SVN12" s="187"/>
      <c r="SVO12" s="187"/>
      <c r="SVP12" s="187"/>
      <c r="SVQ12" s="187"/>
      <c r="SVR12" s="187"/>
      <c r="SVS12" s="187"/>
      <c r="SVT12" s="187"/>
      <c r="SVU12" s="187"/>
      <c r="SVV12" s="187"/>
      <c r="SVW12" s="187"/>
      <c r="SVX12" s="187"/>
      <c r="SVY12" s="187"/>
      <c r="SVZ12" s="187"/>
      <c r="SWA12" s="187"/>
      <c r="SWB12" s="187"/>
      <c r="SWC12" s="187"/>
      <c r="SWD12" s="187"/>
      <c r="SWE12" s="187"/>
      <c r="SWF12" s="187"/>
      <c r="SWG12" s="187"/>
      <c r="SWH12" s="187"/>
      <c r="SWI12" s="187"/>
      <c r="SWJ12" s="187"/>
      <c r="SWK12" s="187"/>
      <c r="SWL12" s="187"/>
      <c r="SWM12" s="187"/>
      <c r="SWN12" s="187"/>
      <c r="SWO12" s="187"/>
      <c r="SWP12" s="187"/>
      <c r="SWQ12" s="187"/>
      <c r="SWR12" s="187"/>
      <c r="SWS12" s="187"/>
      <c r="SWT12" s="187"/>
      <c r="SWU12" s="187"/>
      <c r="SWV12" s="187"/>
      <c r="SWW12" s="187"/>
      <c r="SWX12" s="187"/>
      <c r="SWY12" s="187"/>
      <c r="SWZ12" s="187"/>
      <c r="SXA12" s="187"/>
      <c r="SXB12" s="187"/>
      <c r="SXC12" s="187"/>
      <c r="SXD12" s="187"/>
      <c r="SXE12" s="187"/>
      <c r="SXF12" s="187"/>
      <c r="SXG12" s="187"/>
      <c r="SXH12" s="187"/>
      <c r="SXI12" s="187"/>
      <c r="SXJ12" s="187"/>
      <c r="SXK12" s="187"/>
      <c r="SXL12" s="187"/>
      <c r="SXM12" s="187"/>
      <c r="SXN12" s="187"/>
      <c r="SXO12" s="187"/>
      <c r="SXP12" s="187"/>
      <c r="SXQ12" s="187"/>
      <c r="SXR12" s="187"/>
      <c r="SXS12" s="187"/>
      <c r="SXT12" s="187"/>
      <c r="SXU12" s="187"/>
      <c r="SXV12" s="187"/>
      <c r="SXW12" s="187"/>
      <c r="SXX12" s="187"/>
      <c r="SXY12" s="187"/>
      <c r="SXZ12" s="187"/>
      <c r="SYA12" s="187"/>
      <c r="SYB12" s="187"/>
      <c r="SYC12" s="187"/>
      <c r="SYD12" s="187"/>
      <c r="SYE12" s="187"/>
      <c r="SYF12" s="187"/>
      <c r="SYG12" s="187"/>
      <c r="SYH12" s="187"/>
      <c r="SYI12" s="187"/>
      <c r="SYJ12" s="187"/>
      <c r="SYK12" s="187"/>
      <c r="SYL12" s="187"/>
      <c r="SYM12" s="187"/>
      <c r="SYN12" s="187"/>
      <c r="SYO12" s="187"/>
      <c r="SYP12" s="187"/>
      <c r="SYQ12" s="187"/>
      <c r="SYR12" s="187"/>
      <c r="SYS12" s="187"/>
      <c r="SYT12" s="187"/>
      <c r="SYU12" s="187"/>
      <c r="SYV12" s="187"/>
      <c r="SYW12" s="187"/>
      <c r="SYX12" s="187"/>
      <c r="SYY12" s="187"/>
      <c r="SYZ12" s="187"/>
      <c r="SZA12" s="187"/>
      <c r="SZB12" s="187"/>
      <c r="SZC12" s="187"/>
      <c r="SZD12" s="187"/>
      <c r="SZE12" s="187"/>
      <c r="SZF12" s="187"/>
      <c r="SZG12" s="187"/>
      <c r="SZH12" s="187"/>
      <c r="SZI12" s="187"/>
      <c r="SZJ12" s="187"/>
      <c r="SZK12" s="187"/>
      <c r="SZL12" s="187"/>
      <c r="SZM12" s="187"/>
      <c r="SZN12" s="187"/>
      <c r="SZO12" s="187"/>
      <c r="SZP12" s="187"/>
      <c r="SZQ12" s="187"/>
      <c r="SZR12" s="187"/>
      <c r="SZS12" s="187"/>
      <c r="SZT12" s="187"/>
      <c r="SZU12" s="187"/>
      <c r="SZV12" s="187"/>
      <c r="SZW12" s="187"/>
      <c r="SZX12" s="187"/>
      <c r="SZY12" s="187"/>
      <c r="SZZ12" s="187"/>
      <c r="TAA12" s="187"/>
      <c r="TAB12" s="187"/>
      <c r="TAC12" s="187"/>
      <c r="TAD12" s="187"/>
      <c r="TAE12" s="187"/>
      <c r="TAF12" s="187"/>
      <c r="TAG12" s="187"/>
      <c r="TAH12" s="187"/>
      <c r="TAI12" s="187"/>
      <c r="TAJ12" s="187"/>
      <c r="TAK12" s="187"/>
      <c r="TAL12" s="187"/>
      <c r="TAM12" s="187"/>
      <c r="TAN12" s="187"/>
      <c r="TAO12" s="187"/>
      <c r="TAP12" s="187"/>
      <c r="TAQ12" s="187"/>
      <c r="TAR12" s="187"/>
      <c r="TAS12" s="187"/>
      <c r="TAT12" s="187"/>
      <c r="TAU12" s="187"/>
      <c r="TAV12" s="187"/>
      <c r="TAW12" s="187"/>
      <c r="TAX12" s="187"/>
      <c r="TAY12" s="187"/>
      <c r="TAZ12" s="187"/>
      <c r="TBA12" s="187"/>
      <c r="TBB12" s="187"/>
      <c r="TBC12" s="187"/>
      <c r="TBD12" s="187"/>
      <c r="TBE12" s="187"/>
      <c r="TBF12" s="187"/>
      <c r="TBG12" s="187"/>
      <c r="TBH12" s="187"/>
      <c r="TBI12" s="187"/>
      <c r="TBJ12" s="187"/>
      <c r="TBK12" s="187"/>
      <c r="TBL12" s="187"/>
      <c r="TBM12" s="187"/>
      <c r="TBN12" s="187"/>
      <c r="TBO12" s="187"/>
      <c r="TBP12" s="187"/>
      <c r="TBQ12" s="187"/>
      <c r="TBR12" s="187"/>
      <c r="TBS12" s="187"/>
      <c r="TBT12" s="187"/>
      <c r="TBU12" s="187"/>
      <c r="TBV12" s="187"/>
      <c r="TBW12" s="187"/>
      <c r="TBX12" s="187"/>
      <c r="TBY12" s="187"/>
      <c r="TBZ12" s="187"/>
      <c r="TCA12" s="187"/>
      <c r="TCB12" s="187"/>
      <c r="TCC12" s="187"/>
      <c r="TCD12" s="187"/>
      <c r="TCE12" s="187"/>
      <c r="TCF12" s="187"/>
      <c r="TCG12" s="187"/>
      <c r="TCH12" s="187"/>
      <c r="TCI12" s="187"/>
      <c r="TCJ12" s="187"/>
      <c r="TCK12" s="187"/>
      <c r="TCL12" s="187"/>
      <c r="TCM12" s="187"/>
      <c r="TCN12" s="187"/>
      <c r="TCO12" s="187"/>
      <c r="TCP12" s="187"/>
      <c r="TCQ12" s="187"/>
      <c r="TCR12" s="187"/>
      <c r="TCS12" s="187"/>
      <c r="TCT12" s="187"/>
      <c r="TCU12" s="187"/>
      <c r="TCV12" s="187"/>
      <c r="TCW12" s="187"/>
      <c r="TCX12" s="187"/>
      <c r="TCY12" s="187"/>
      <c r="TCZ12" s="187"/>
      <c r="TDA12" s="187"/>
      <c r="TDB12" s="187"/>
      <c r="TDC12" s="187"/>
      <c r="TDD12" s="187"/>
      <c r="TDE12" s="187"/>
      <c r="TDF12" s="187"/>
      <c r="TDG12" s="187"/>
      <c r="TDH12" s="187"/>
      <c r="TDI12" s="187"/>
      <c r="TDJ12" s="187"/>
      <c r="TDK12" s="187"/>
      <c r="TDL12" s="187"/>
      <c r="TDM12" s="187"/>
      <c r="TDN12" s="187"/>
      <c r="TDO12" s="187"/>
      <c r="TDP12" s="187"/>
      <c r="TDQ12" s="187"/>
      <c r="TDR12" s="187"/>
      <c r="TDS12" s="187"/>
      <c r="TDT12" s="187"/>
      <c r="TDU12" s="187"/>
      <c r="TDV12" s="187"/>
      <c r="TDW12" s="187"/>
      <c r="TDX12" s="187"/>
      <c r="TDY12" s="187"/>
      <c r="TDZ12" s="187"/>
      <c r="TEA12" s="187"/>
      <c r="TEB12" s="187"/>
      <c r="TEC12" s="187"/>
      <c r="TED12" s="187"/>
      <c r="TEE12" s="187"/>
      <c r="TEF12" s="187"/>
      <c r="TEG12" s="187"/>
      <c r="TEH12" s="187"/>
      <c r="TEI12" s="187"/>
      <c r="TEJ12" s="187"/>
      <c r="TEK12" s="187"/>
      <c r="TEL12" s="187"/>
      <c r="TEM12" s="187"/>
      <c r="TEN12" s="187"/>
      <c r="TEO12" s="187"/>
      <c r="TEP12" s="187"/>
      <c r="TEQ12" s="187"/>
      <c r="TER12" s="187"/>
      <c r="TES12" s="187"/>
      <c r="TET12" s="187"/>
      <c r="TEU12" s="187"/>
      <c r="TEV12" s="187"/>
      <c r="TEW12" s="187"/>
      <c r="TEX12" s="187"/>
      <c r="TEY12" s="187"/>
      <c r="TEZ12" s="187"/>
      <c r="TFA12" s="187"/>
      <c r="TFB12" s="187"/>
      <c r="TFC12" s="187"/>
      <c r="TFD12" s="187"/>
      <c r="TFE12" s="187"/>
      <c r="TFF12" s="187"/>
      <c r="TFG12" s="187"/>
      <c r="TFH12" s="187"/>
      <c r="TFI12" s="187"/>
      <c r="TFJ12" s="187"/>
      <c r="TFK12" s="187"/>
      <c r="TFL12" s="187"/>
      <c r="TFM12" s="187"/>
      <c r="TFN12" s="187"/>
      <c r="TFO12" s="187"/>
      <c r="TFP12" s="187"/>
      <c r="TFQ12" s="187"/>
      <c r="TFR12" s="187"/>
      <c r="TFS12" s="187"/>
      <c r="TFT12" s="187"/>
      <c r="TFU12" s="187"/>
      <c r="TFV12" s="187"/>
      <c r="TFW12" s="187"/>
      <c r="TFX12" s="187"/>
      <c r="TFY12" s="187"/>
      <c r="TFZ12" s="187"/>
      <c r="TGA12" s="187"/>
      <c r="TGB12" s="187"/>
      <c r="TGC12" s="187"/>
      <c r="TGD12" s="187"/>
      <c r="TGE12" s="187"/>
      <c r="TGF12" s="187"/>
      <c r="TGG12" s="187"/>
      <c r="TGH12" s="187"/>
      <c r="TGI12" s="187"/>
      <c r="TGJ12" s="187"/>
      <c r="TGK12" s="187"/>
      <c r="TGL12" s="187"/>
      <c r="TGM12" s="187"/>
      <c r="TGN12" s="187"/>
      <c r="TGO12" s="187"/>
      <c r="TGP12" s="187"/>
      <c r="TGQ12" s="187"/>
      <c r="TGR12" s="187"/>
      <c r="TGS12" s="187"/>
      <c r="TGT12" s="187"/>
      <c r="TGU12" s="187"/>
      <c r="TGV12" s="187"/>
      <c r="TGW12" s="187"/>
      <c r="TGX12" s="187"/>
      <c r="TGY12" s="187"/>
      <c r="TGZ12" s="187"/>
      <c r="THA12" s="187"/>
      <c r="THB12" s="187"/>
      <c r="THC12" s="187"/>
      <c r="THD12" s="187"/>
      <c r="THE12" s="187"/>
      <c r="THF12" s="187"/>
      <c r="THG12" s="187"/>
      <c r="THH12" s="187"/>
      <c r="THI12" s="187"/>
      <c r="THJ12" s="187"/>
      <c r="THK12" s="187"/>
      <c r="THL12" s="187"/>
      <c r="THM12" s="187"/>
      <c r="THN12" s="187"/>
      <c r="THO12" s="187"/>
      <c r="THP12" s="187"/>
      <c r="THQ12" s="187"/>
      <c r="THR12" s="187"/>
      <c r="THS12" s="187"/>
      <c r="THT12" s="187"/>
      <c r="THU12" s="187"/>
      <c r="THV12" s="187"/>
      <c r="THW12" s="187"/>
      <c r="THX12" s="187"/>
      <c r="THY12" s="187"/>
      <c r="THZ12" s="187"/>
      <c r="TIA12" s="187"/>
      <c r="TIB12" s="187"/>
      <c r="TIC12" s="187"/>
      <c r="TID12" s="187"/>
      <c r="TIE12" s="187"/>
      <c r="TIF12" s="187"/>
      <c r="TIG12" s="187"/>
      <c r="TIH12" s="187"/>
      <c r="TII12" s="187"/>
      <c r="TIJ12" s="187"/>
      <c r="TIK12" s="187"/>
      <c r="TIL12" s="187"/>
      <c r="TIM12" s="187"/>
      <c r="TIN12" s="187"/>
      <c r="TIO12" s="187"/>
      <c r="TIP12" s="187"/>
      <c r="TIQ12" s="187"/>
      <c r="TIR12" s="187"/>
      <c r="TIS12" s="187"/>
      <c r="TIT12" s="187"/>
      <c r="TIU12" s="187"/>
      <c r="TIV12" s="187"/>
      <c r="TIW12" s="187"/>
      <c r="TIX12" s="187"/>
      <c r="TIY12" s="187"/>
      <c r="TIZ12" s="187"/>
      <c r="TJA12" s="187"/>
      <c r="TJB12" s="187"/>
      <c r="TJC12" s="187"/>
      <c r="TJD12" s="187"/>
      <c r="TJE12" s="187"/>
      <c r="TJF12" s="187"/>
      <c r="TJG12" s="187"/>
      <c r="TJH12" s="187"/>
      <c r="TJI12" s="187"/>
      <c r="TJJ12" s="187"/>
      <c r="TJK12" s="187"/>
      <c r="TJL12" s="187"/>
      <c r="TJM12" s="187"/>
      <c r="TJN12" s="187"/>
      <c r="TJO12" s="187"/>
      <c r="TJP12" s="187"/>
      <c r="TJQ12" s="187"/>
      <c r="TJR12" s="187"/>
      <c r="TJS12" s="187"/>
      <c r="TJT12" s="187"/>
      <c r="TJU12" s="187"/>
      <c r="TJV12" s="187"/>
      <c r="TJW12" s="187"/>
      <c r="TJX12" s="187"/>
      <c r="TJY12" s="187"/>
      <c r="TJZ12" s="187"/>
      <c r="TKA12" s="187"/>
      <c r="TKB12" s="187"/>
      <c r="TKC12" s="187"/>
      <c r="TKD12" s="187"/>
      <c r="TKE12" s="187"/>
      <c r="TKF12" s="187"/>
      <c r="TKG12" s="187"/>
      <c r="TKH12" s="187"/>
      <c r="TKI12" s="187"/>
      <c r="TKJ12" s="187"/>
      <c r="TKK12" s="187"/>
      <c r="TKL12" s="187"/>
      <c r="TKM12" s="187"/>
      <c r="TKN12" s="187"/>
      <c r="TKO12" s="187"/>
      <c r="TKP12" s="187"/>
      <c r="TKQ12" s="187"/>
      <c r="TKR12" s="187"/>
      <c r="TKS12" s="187"/>
      <c r="TKT12" s="187"/>
      <c r="TKU12" s="187"/>
      <c r="TKV12" s="187"/>
      <c r="TKW12" s="187"/>
      <c r="TKX12" s="187"/>
      <c r="TKY12" s="187"/>
      <c r="TKZ12" s="187"/>
      <c r="TLA12" s="187"/>
      <c r="TLB12" s="187"/>
      <c r="TLC12" s="187"/>
      <c r="TLD12" s="187"/>
      <c r="TLE12" s="187"/>
      <c r="TLF12" s="187"/>
      <c r="TLG12" s="187"/>
      <c r="TLH12" s="187"/>
      <c r="TLI12" s="187"/>
      <c r="TLJ12" s="187"/>
      <c r="TLK12" s="187"/>
      <c r="TLL12" s="187"/>
      <c r="TLM12" s="187"/>
      <c r="TLN12" s="187"/>
      <c r="TLO12" s="187"/>
      <c r="TLP12" s="187"/>
      <c r="TLQ12" s="187"/>
      <c r="TLR12" s="187"/>
      <c r="TLS12" s="187"/>
      <c r="TLT12" s="187"/>
      <c r="TLU12" s="187"/>
      <c r="TLV12" s="187"/>
      <c r="TLW12" s="187"/>
      <c r="TLX12" s="187"/>
      <c r="TLY12" s="187"/>
      <c r="TLZ12" s="187"/>
      <c r="TMA12" s="187"/>
      <c r="TMB12" s="187"/>
      <c r="TMC12" s="187"/>
      <c r="TMD12" s="187"/>
      <c r="TME12" s="187"/>
      <c r="TMF12" s="187"/>
      <c r="TMG12" s="187"/>
      <c r="TMH12" s="187"/>
      <c r="TMI12" s="187"/>
      <c r="TMJ12" s="187"/>
      <c r="TMK12" s="187"/>
      <c r="TML12" s="187"/>
      <c r="TMM12" s="187"/>
      <c r="TMN12" s="187"/>
      <c r="TMO12" s="187"/>
      <c r="TMP12" s="187"/>
      <c r="TMQ12" s="187"/>
      <c r="TMR12" s="187"/>
      <c r="TMS12" s="187"/>
      <c r="TMT12" s="187"/>
      <c r="TMU12" s="187"/>
      <c r="TMV12" s="187"/>
      <c r="TMW12" s="187"/>
      <c r="TMX12" s="187"/>
      <c r="TMY12" s="187"/>
      <c r="TMZ12" s="187"/>
      <c r="TNA12" s="187"/>
      <c r="TNB12" s="187"/>
      <c r="TNC12" s="187"/>
      <c r="TND12" s="187"/>
      <c r="TNE12" s="187"/>
      <c r="TNF12" s="187"/>
      <c r="TNG12" s="187"/>
      <c r="TNH12" s="187"/>
      <c r="TNI12" s="187"/>
      <c r="TNJ12" s="187"/>
      <c r="TNK12" s="187"/>
      <c r="TNL12" s="187"/>
      <c r="TNM12" s="187"/>
      <c r="TNN12" s="187"/>
      <c r="TNO12" s="187"/>
      <c r="TNP12" s="187"/>
      <c r="TNQ12" s="187"/>
      <c r="TNR12" s="187"/>
      <c r="TNS12" s="187"/>
      <c r="TNT12" s="187"/>
      <c r="TNU12" s="187"/>
      <c r="TNV12" s="187"/>
      <c r="TNW12" s="187"/>
      <c r="TNX12" s="187"/>
      <c r="TNY12" s="187"/>
      <c r="TNZ12" s="187"/>
      <c r="TOA12" s="187"/>
      <c r="TOB12" s="187"/>
      <c r="TOC12" s="187"/>
      <c r="TOD12" s="187"/>
      <c r="TOE12" s="187"/>
      <c r="TOF12" s="187"/>
      <c r="TOG12" s="187"/>
      <c r="TOH12" s="187"/>
      <c r="TOI12" s="187"/>
      <c r="TOJ12" s="187"/>
      <c r="TOK12" s="187"/>
      <c r="TOL12" s="187"/>
      <c r="TOM12" s="187"/>
      <c r="TON12" s="187"/>
      <c r="TOO12" s="187"/>
      <c r="TOP12" s="187"/>
      <c r="TOQ12" s="187"/>
      <c r="TOR12" s="187"/>
      <c r="TOS12" s="187"/>
      <c r="TOT12" s="187"/>
      <c r="TOU12" s="187"/>
      <c r="TOV12" s="187"/>
      <c r="TOW12" s="187"/>
      <c r="TOX12" s="187"/>
      <c r="TOY12" s="187"/>
      <c r="TOZ12" s="187"/>
      <c r="TPA12" s="187"/>
      <c r="TPB12" s="187"/>
      <c r="TPC12" s="187"/>
      <c r="TPD12" s="187"/>
      <c r="TPE12" s="187"/>
      <c r="TPF12" s="187"/>
      <c r="TPG12" s="187"/>
      <c r="TPH12" s="187"/>
      <c r="TPI12" s="187"/>
      <c r="TPJ12" s="187"/>
      <c r="TPK12" s="187"/>
      <c r="TPL12" s="187"/>
      <c r="TPM12" s="187"/>
      <c r="TPN12" s="187"/>
      <c r="TPO12" s="187"/>
      <c r="TPP12" s="187"/>
      <c r="TPQ12" s="187"/>
      <c r="TPR12" s="187"/>
      <c r="TPS12" s="187"/>
      <c r="TPT12" s="187"/>
      <c r="TPU12" s="187"/>
      <c r="TPV12" s="187"/>
      <c r="TPW12" s="187"/>
      <c r="TPX12" s="187"/>
      <c r="TPY12" s="187"/>
      <c r="TPZ12" s="187"/>
      <c r="TQA12" s="187"/>
      <c r="TQB12" s="187"/>
      <c r="TQC12" s="187"/>
      <c r="TQD12" s="187"/>
      <c r="TQE12" s="187"/>
      <c r="TQF12" s="187"/>
      <c r="TQG12" s="187"/>
      <c r="TQH12" s="187"/>
      <c r="TQI12" s="187"/>
      <c r="TQJ12" s="187"/>
      <c r="TQK12" s="187"/>
      <c r="TQL12" s="187"/>
      <c r="TQM12" s="187"/>
      <c r="TQN12" s="187"/>
      <c r="TQO12" s="187"/>
      <c r="TQP12" s="187"/>
      <c r="TQQ12" s="187"/>
      <c r="TQR12" s="187"/>
      <c r="TQS12" s="187"/>
      <c r="TQT12" s="187"/>
      <c r="TQU12" s="187"/>
      <c r="TQV12" s="187"/>
      <c r="TQW12" s="187"/>
      <c r="TQX12" s="187"/>
      <c r="TQY12" s="187"/>
      <c r="TQZ12" s="187"/>
      <c r="TRA12" s="187"/>
      <c r="TRB12" s="187"/>
      <c r="TRC12" s="187"/>
      <c r="TRD12" s="187"/>
      <c r="TRE12" s="187"/>
      <c r="TRF12" s="187"/>
      <c r="TRG12" s="187"/>
      <c r="TRH12" s="187"/>
      <c r="TRI12" s="187"/>
      <c r="TRJ12" s="187"/>
      <c r="TRK12" s="187"/>
      <c r="TRL12" s="187"/>
      <c r="TRM12" s="187"/>
      <c r="TRN12" s="187"/>
      <c r="TRO12" s="187"/>
      <c r="TRP12" s="187"/>
      <c r="TRQ12" s="187"/>
      <c r="TRR12" s="187"/>
      <c r="TRS12" s="187"/>
      <c r="TRT12" s="187"/>
      <c r="TRU12" s="187"/>
      <c r="TRV12" s="187"/>
      <c r="TRW12" s="187"/>
      <c r="TRX12" s="187"/>
      <c r="TRY12" s="187"/>
      <c r="TRZ12" s="187"/>
      <c r="TSA12" s="187"/>
      <c r="TSB12" s="187"/>
      <c r="TSC12" s="187"/>
      <c r="TSD12" s="187"/>
      <c r="TSE12" s="187"/>
      <c r="TSF12" s="187"/>
      <c r="TSG12" s="187"/>
      <c r="TSH12" s="187"/>
      <c r="TSI12" s="187"/>
      <c r="TSJ12" s="187"/>
      <c r="TSK12" s="187"/>
      <c r="TSL12" s="187"/>
      <c r="TSM12" s="187"/>
      <c r="TSN12" s="187"/>
      <c r="TSO12" s="187"/>
      <c r="TSP12" s="187"/>
      <c r="TSQ12" s="187"/>
      <c r="TSR12" s="187"/>
      <c r="TSS12" s="187"/>
      <c r="TST12" s="187"/>
      <c r="TSU12" s="187"/>
      <c r="TSV12" s="187"/>
      <c r="TSW12" s="187"/>
      <c r="TSX12" s="187"/>
      <c r="TSY12" s="187"/>
      <c r="TSZ12" s="187"/>
      <c r="TTA12" s="187"/>
      <c r="TTB12" s="187"/>
      <c r="TTC12" s="187"/>
      <c r="TTD12" s="187"/>
      <c r="TTE12" s="187"/>
      <c r="TTF12" s="187"/>
      <c r="TTG12" s="187"/>
      <c r="TTH12" s="187"/>
      <c r="TTI12" s="187"/>
      <c r="TTJ12" s="187"/>
      <c r="TTK12" s="187"/>
      <c r="TTL12" s="187"/>
      <c r="TTM12" s="187"/>
      <c r="TTN12" s="187"/>
      <c r="TTO12" s="187"/>
      <c r="TTP12" s="187"/>
      <c r="TTQ12" s="187"/>
      <c r="TTR12" s="187"/>
      <c r="TTS12" s="187"/>
      <c r="TTT12" s="187"/>
      <c r="TTU12" s="187"/>
      <c r="TTV12" s="187"/>
      <c r="TTW12" s="187"/>
      <c r="TTX12" s="187"/>
      <c r="TTY12" s="187"/>
      <c r="TTZ12" s="187"/>
      <c r="TUA12" s="187"/>
      <c r="TUB12" s="187"/>
      <c r="TUC12" s="187"/>
      <c r="TUD12" s="187"/>
      <c r="TUE12" s="187"/>
      <c r="TUF12" s="187"/>
      <c r="TUG12" s="187"/>
      <c r="TUH12" s="187"/>
      <c r="TUI12" s="187"/>
      <c r="TUJ12" s="187"/>
      <c r="TUK12" s="187"/>
      <c r="TUL12" s="187"/>
      <c r="TUM12" s="187"/>
      <c r="TUN12" s="187"/>
      <c r="TUO12" s="187"/>
      <c r="TUP12" s="187"/>
      <c r="TUQ12" s="187"/>
      <c r="TUR12" s="187"/>
      <c r="TUS12" s="187"/>
      <c r="TUT12" s="187"/>
      <c r="TUU12" s="187"/>
      <c r="TUV12" s="187"/>
      <c r="TUW12" s="187"/>
      <c r="TUX12" s="187"/>
      <c r="TUY12" s="187"/>
      <c r="TUZ12" s="187"/>
      <c r="TVA12" s="187"/>
      <c r="TVB12" s="187"/>
      <c r="TVC12" s="187"/>
      <c r="TVD12" s="187"/>
      <c r="TVE12" s="187"/>
      <c r="TVF12" s="187"/>
      <c r="TVG12" s="187"/>
      <c r="TVH12" s="187"/>
      <c r="TVI12" s="187"/>
      <c r="TVJ12" s="187"/>
      <c r="TVK12" s="187"/>
      <c r="TVL12" s="187"/>
      <c r="TVM12" s="187"/>
      <c r="TVN12" s="187"/>
      <c r="TVO12" s="187"/>
      <c r="TVP12" s="187"/>
      <c r="TVQ12" s="187"/>
      <c r="TVR12" s="187"/>
      <c r="TVS12" s="187"/>
      <c r="TVT12" s="187"/>
      <c r="TVU12" s="187"/>
      <c r="TVV12" s="187"/>
      <c r="TVW12" s="187"/>
      <c r="TVX12" s="187"/>
      <c r="TVY12" s="187"/>
      <c r="TVZ12" s="187"/>
      <c r="TWA12" s="187"/>
      <c r="TWB12" s="187"/>
      <c r="TWC12" s="187"/>
      <c r="TWD12" s="187"/>
      <c r="TWE12" s="187"/>
      <c r="TWF12" s="187"/>
      <c r="TWG12" s="187"/>
      <c r="TWH12" s="187"/>
      <c r="TWI12" s="187"/>
      <c r="TWJ12" s="187"/>
      <c r="TWK12" s="187"/>
      <c r="TWL12" s="187"/>
      <c r="TWM12" s="187"/>
      <c r="TWN12" s="187"/>
      <c r="TWO12" s="187"/>
      <c r="TWP12" s="187"/>
      <c r="TWQ12" s="187"/>
      <c r="TWR12" s="187"/>
      <c r="TWS12" s="187"/>
      <c r="TWT12" s="187"/>
      <c r="TWU12" s="187"/>
      <c r="TWV12" s="187"/>
      <c r="TWW12" s="187"/>
      <c r="TWX12" s="187"/>
      <c r="TWY12" s="187"/>
      <c r="TWZ12" s="187"/>
      <c r="TXA12" s="187"/>
      <c r="TXB12" s="187"/>
      <c r="TXC12" s="187"/>
      <c r="TXD12" s="187"/>
      <c r="TXE12" s="187"/>
      <c r="TXF12" s="187"/>
      <c r="TXG12" s="187"/>
      <c r="TXH12" s="187"/>
      <c r="TXI12" s="187"/>
      <c r="TXJ12" s="187"/>
      <c r="TXK12" s="187"/>
      <c r="TXL12" s="187"/>
      <c r="TXM12" s="187"/>
      <c r="TXN12" s="187"/>
      <c r="TXO12" s="187"/>
      <c r="TXP12" s="187"/>
      <c r="TXQ12" s="187"/>
      <c r="TXR12" s="187"/>
      <c r="TXS12" s="187"/>
      <c r="TXT12" s="187"/>
      <c r="TXU12" s="187"/>
      <c r="TXV12" s="187"/>
      <c r="TXW12" s="187"/>
      <c r="TXX12" s="187"/>
      <c r="TXY12" s="187"/>
      <c r="TXZ12" s="187"/>
      <c r="TYA12" s="187"/>
      <c r="TYB12" s="187"/>
      <c r="TYC12" s="187"/>
      <c r="TYD12" s="187"/>
      <c r="TYE12" s="187"/>
      <c r="TYF12" s="187"/>
      <c r="TYG12" s="187"/>
      <c r="TYH12" s="187"/>
      <c r="TYI12" s="187"/>
      <c r="TYJ12" s="187"/>
      <c r="TYK12" s="187"/>
      <c r="TYL12" s="187"/>
      <c r="TYM12" s="187"/>
      <c r="TYN12" s="187"/>
      <c r="TYO12" s="187"/>
      <c r="TYP12" s="187"/>
      <c r="TYQ12" s="187"/>
      <c r="TYR12" s="187"/>
      <c r="TYS12" s="187"/>
      <c r="TYT12" s="187"/>
      <c r="TYU12" s="187"/>
      <c r="TYV12" s="187"/>
      <c r="TYW12" s="187"/>
      <c r="TYX12" s="187"/>
      <c r="TYY12" s="187"/>
      <c r="TYZ12" s="187"/>
      <c r="TZA12" s="187"/>
      <c r="TZB12" s="187"/>
      <c r="TZC12" s="187"/>
      <c r="TZD12" s="187"/>
      <c r="TZE12" s="187"/>
      <c r="TZF12" s="187"/>
      <c r="TZG12" s="187"/>
      <c r="TZH12" s="187"/>
      <c r="TZI12" s="187"/>
      <c r="TZJ12" s="187"/>
      <c r="TZK12" s="187"/>
      <c r="TZL12" s="187"/>
      <c r="TZM12" s="187"/>
      <c r="TZN12" s="187"/>
      <c r="TZO12" s="187"/>
      <c r="TZP12" s="187"/>
      <c r="TZQ12" s="187"/>
      <c r="TZR12" s="187"/>
      <c r="TZS12" s="187"/>
      <c r="TZT12" s="187"/>
      <c r="TZU12" s="187"/>
      <c r="TZV12" s="187"/>
      <c r="TZW12" s="187"/>
      <c r="TZX12" s="187"/>
      <c r="TZY12" s="187"/>
      <c r="TZZ12" s="187"/>
      <c r="UAA12" s="187"/>
      <c r="UAB12" s="187"/>
      <c r="UAC12" s="187"/>
      <c r="UAD12" s="187"/>
      <c r="UAE12" s="187"/>
      <c r="UAF12" s="187"/>
      <c r="UAG12" s="187"/>
      <c r="UAH12" s="187"/>
      <c r="UAI12" s="187"/>
      <c r="UAJ12" s="187"/>
      <c r="UAK12" s="187"/>
      <c r="UAL12" s="187"/>
      <c r="UAM12" s="187"/>
      <c r="UAN12" s="187"/>
      <c r="UAO12" s="187"/>
      <c r="UAP12" s="187"/>
      <c r="UAQ12" s="187"/>
      <c r="UAR12" s="187"/>
      <c r="UAS12" s="187"/>
      <c r="UAT12" s="187"/>
      <c r="UAU12" s="187"/>
      <c r="UAV12" s="187"/>
      <c r="UAW12" s="187"/>
      <c r="UAX12" s="187"/>
      <c r="UAY12" s="187"/>
      <c r="UAZ12" s="187"/>
      <c r="UBA12" s="187"/>
      <c r="UBB12" s="187"/>
      <c r="UBC12" s="187"/>
      <c r="UBD12" s="187"/>
      <c r="UBE12" s="187"/>
      <c r="UBF12" s="187"/>
      <c r="UBG12" s="187"/>
      <c r="UBH12" s="187"/>
      <c r="UBI12" s="187"/>
      <c r="UBJ12" s="187"/>
      <c r="UBK12" s="187"/>
      <c r="UBL12" s="187"/>
      <c r="UBM12" s="187"/>
      <c r="UBN12" s="187"/>
      <c r="UBO12" s="187"/>
      <c r="UBP12" s="187"/>
      <c r="UBQ12" s="187"/>
      <c r="UBR12" s="187"/>
      <c r="UBS12" s="187"/>
      <c r="UBT12" s="187"/>
      <c r="UBU12" s="187"/>
      <c r="UBV12" s="187"/>
      <c r="UBW12" s="187"/>
      <c r="UBX12" s="187"/>
      <c r="UBY12" s="187"/>
      <c r="UBZ12" s="187"/>
      <c r="UCA12" s="187"/>
      <c r="UCB12" s="187"/>
      <c r="UCC12" s="187"/>
      <c r="UCD12" s="187"/>
      <c r="UCE12" s="187"/>
      <c r="UCF12" s="187"/>
      <c r="UCG12" s="187"/>
      <c r="UCH12" s="187"/>
      <c r="UCI12" s="187"/>
      <c r="UCJ12" s="187"/>
      <c r="UCK12" s="187"/>
      <c r="UCL12" s="187"/>
      <c r="UCM12" s="187"/>
      <c r="UCN12" s="187"/>
      <c r="UCO12" s="187"/>
      <c r="UCP12" s="187"/>
      <c r="UCQ12" s="187"/>
      <c r="UCR12" s="187"/>
      <c r="UCS12" s="187"/>
      <c r="UCT12" s="187"/>
      <c r="UCU12" s="187"/>
      <c r="UCV12" s="187"/>
      <c r="UCW12" s="187"/>
      <c r="UCX12" s="187"/>
      <c r="UCY12" s="187"/>
      <c r="UCZ12" s="187"/>
      <c r="UDA12" s="187"/>
      <c r="UDB12" s="187"/>
      <c r="UDC12" s="187"/>
      <c r="UDD12" s="187"/>
      <c r="UDE12" s="187"/>
      <c r="UDF12" s="187"/>
      <c r="UDG12" s="187"/>
      <c r="UDH12" s="187"/>
      <c r="UDI12" s="187"/>
      <c r="UDJ12" s="187"/>
      <c r="UDK12" s="187"/>
      <c r="UDL12" s="187"/>
      <c r="UDM12" s="187"/>
      <c r="UDN12" s="187"/>
      <c r="UDO12" s="187"/>
      <c r="UDP12" s="187"/>
      <c r="UDQ12" s="187"/>
      <c r="UDR12" s="187"/>
      <c r="UDS12" s="187"/>
      <c r="UDT12" s="187"/>
      <c r="UDU12" s="187"/>
      <c r="UDV12" s="187"/>
      <c r="UDW12" s="187"/>
      <c r="UDX12" s="187"/>
      <c r="UDY12" s="187"/>
      <c r="UDZ12" s="187"/>
      <c r="UEA12" s="187"/>
      <c r="UEB12" s="187"/>
      <c r="UEC12" s="187"/>
      <c r="UED12" s="187"/>
      <c r="UEE12" s="187"/>
      <c r="UEF12" s="187"/>
      <c r="UEG12" s="187"/>
      <c r="UEH12" s="187"/>
      <c r="UEI12" s="187"/>
      <c r="UEJ12" s="187"/>
      <c r="UEK12" s="187"/>
      <c r="UEL12" s="187"/>
      <c r="UEM12" s="187"/>
      <c r="UEN12" s="187"/>
      <c r="UEO12" s="187"/>
      <c r="UEP12" s="187"/>
      <c r="UEQ12" s="187"/>
      <c r="UER12" s="187"/>
      <c r="UES12" s="187"/>
      <c r="UET12" s="187"/>
      <c r="UEU12" s="187"/>
      <c r="UEV12" s="187"/>
      <c r="UEW12" s="187"/>
      <c r="UEX12" s="187"/>
      <c r="UEY12" s="187"/>
      <c r="UEZ12" s="187"/>
      <c r="UFA12" s="187"/>
      <c r="UFB12" s="187"/>
      <c r="UFC12" s="187"/>
      <c r="UFD12" s="187"/>
      <c r="UFE12" s="187"/>
      <c r="UFF12" s="187"/>
      <c r="UFG12" s="187"/>
      <c r="UFH12" s="187"/>
      <c r="UFI12" s="187"/>
      <c r="UFJ12" s="187"/>
      <c r="UFK12" s="187"/>
      <c r="UFL12" s="187"/>
      <c r="UFM12" s="187"/>
      <c r="UFN12" s="187"/>
      <c r="UFO12" s="187"/>
      <c r="UFP12" s="187"/>
      <c r="UFQ12" s="187"/>
      <c r="UFR12" s="187"/>
      <c r="UFS12" s="187"/>
      <c r="UFT12" s="187"/>
      <c r="UFU12" s="187"/>
      <c r="UFV12" s="187"/>
      <c r="UFW12" s="187"/>
      <c r="UFX12" s="187"/>
      <c r="UFY12" s="187"/>
      <c r="UFZ12" s="187"/>
      <c r="UGA12" s="187"/>
      <c r="UGB12" s="187"/>
      <c r="UGC12" s="187"/>
      <c r="UGD12" s="187"/>
      <c r="UGE12" s="187"/>
      <c r="UGF12" s="187"/>
      <c r="UGG12" s="187"/>
      <c r="UGH12" s="187"/>
      <c r="UGI12" s="187"/>
      <c r="UGJ12" s="187"/>
      <c r="UGK12" s="187"/>
      <c r="UGL12" s="187"/>
      <c r="UGM12" s="187"/>
      <c r="UGN12" s="187"/>
      <c r="UGO12" s="187"/>
      <c r="UGP12" s="187"/>
      <c r="UGQ12" s="187"/>
      <c r="UGR12" s="187"/>
      <c r="UGS12" s="187"/>
      <c r="UGT12" s="187"/>
      <c r="UGU12" s="187"/>
      <c r="UGV12" s="187"/>
      <c r="UGW12" s="187"/>
      <c r="UGX12" s="187"/>
      <c r="UGY12" s="187"/>
      <c r="UGZ12" s="187"/>
      <c r="UHA12" s="187"/>
      <c r="UHB12" s="187"/>
      <c r="UHC12" s="187"/>
      <c r="UHD12" s="187"/>
      <c r="UHE12" s="187"/>
      <c r="UHF12" s="187"/>
      <c r="UHG12" s="187"/>
      <c r="UHH12" s="187"/>
      <c r="UHI12" s="187"/>
      <c r="UHJ12" s="187"/>
      <c r="UHK12" s="187"/>
      <c r="UHL12" s="187"/>
      <c r="UHM12" s="187"/>
      <c r="UHN12" s="187"/>
      <c r="UHO12" s="187"/>
      <c r="UHP12" s="187"/>
      <c r="UHQ12" s="187"/>
      <c r="UHR12" s="187"/>
      <c r="UHS12" s="187"/>
      <c r="UHT12" s="187"/>
      <c r="UHU12" s="187"/>
      <c r="UHV12" s="187"/>
      <c r="UHW12" s="187"/>
      <c r="UHX12" s="187"/>
      <c r="UHY12" s="187"/>
      <c r="UHZ12" s="187"/>
      <c r="UIA12" s="187"/>
      <c r="UIB12" s="187"/>
      <c r="UIC12" s="187"/>
      <c r="UID12" s="187"/>
      <c r="UIE12" s="187"/>
      <c r="UIF12" s="187"/>
      <c r="UIG12" s="187"/>
      <c r="UIH12" s="187"/>
      <c r="UII12" s="187"/>
      <c r="UIJ12" s="187"/>
      <c r="UIK12" s="187"/>
      <c r="UIL12" s="187"/>
      <c r="UIM12" s="187"/>
      <c r="UIN12" s="187"/>
      <c r="UIO12" s="187"/>
      <c r="UIP12" s="187"/>
      <c r="UIQ12" s="187"/>
      <c r="UIR12" s="187"/>
      <c r="UIS12" s="187"/>
      <c r="UIT12" s="187"/>
      <c r="UIU12" s="187"/>
      <c r="UIV12" s="187"/>
      <c r="UIW12" s="187"/>
      <c r="UIX12" s="187"/>
      <c r="UIY12" s="187"/>
      <c r="UIZ12" s="187"/>
      <c r="UJA12" s="187"/>
      <c r="UJB12" s="187"/>
      <c r="UJC12" s="187"/>
      <c r="UJD12" s="187"/>
      <c r="UJE12" s="187"/>
      <c r="UJF12" s="187"/>
      <c r="UJG12" s="187"/>
      <c r="UJH12" s="187"/>
      <c r="UJI12" s="187"/>
      <c r="UJJ12" s="187"/>
      <c r="UJK12" s="187"/>
      <c r="UJL12" s="187"/>
      <c r="UJM12" s="187"/>
      <c r="UJN12" s="187"/>
      <c r="UJO12" s="187"/>
      <c r="UJP12" s="187"/>
      <c r="UJQ12" s="187"/>
      <c r="UJR12" s="187"/>
      <c r="UJS12" s="187"/>
      <c r="UJT12" s="187"/>
      <c r="UJU12" s="187"/>
      <c r="UJV12" s="187"/>
      <c r="UJW12" s="187"/>
      <c r="UJX12" s="187"/>
      <c r="UJY12" s="187"/>
      <c r="UJZ12" s="187"/>
      <c r="UKA12" s="187"/>
      <c r="UKB12" s="187"/>
      <c r="UKC12" s="187"/>
      <c r="UKD12" s="187"/>
      <c r="UKE12" s="187"/>
      <c r="UKF12" s="187"/>
      <c r="UKG12" s="187"/>
      <c r="UKH12" s="187"/>
      <c r="UKI12" s="187"/>
      <c r="UKJ12" s="187"/>
      <c r="UKK12" s="187"/>
      <c r="UKL12" s="187"/>
      <c r="UKM12" s="187"/>
      <c r="UKN12" s="187"/>
      <c r="UKO12" s="187"/>
      <c r="UKP12" s="187"/>
      <c r="UKQ12" s="187"/>
      <c r="UKR12" s="187"/>
      <c r="UKS12" s="187"/>
      <c r="UKT12" s="187"/>
      <c r="UKU12" s="187"/>
      <c r="UKV12" s="187"/>
      <c r="UKW12" s="187"/>
      <c r="UKX12" s="187"/>
      <c r="UKY12" s="187"/>
      <c r="UKZ12" s="187"/>
      <c r="ULA12" s="187"/>
      <c r="ULB12" s="187"/>
      <c r="ULC12" s="187"/>
      <c r="ULD12" s="187"/>
      <c r="ULE12" s="187"/>
      <c r="ULF12" s="187"/>
      <c r="ULG12" s="187"/>
      <c r="ULH12" s="187"/>
      <c r="ULI12" s="187"/>
      <c r="ULJ12" s="187"/>
      <c r="ULK12" s="187"/>
      <c r="ULL12" s="187"/>
      <c r="ULM12" s="187"/>
      <c r="ULN12" s="187"/>
      <c r="ULO12" s="187"/>
      <c r="ULP12" s="187"/>
      <c r="ULQ12" s="187"/>
      <c r="ULR12" s="187"/>
      <c r="ULS12" s="187"/>
      <c r="ULT12" s="187"/>
      <c r="ULU12" s="187"/>
      <c r="ULV12" s="187"/>
      <c r="ULW12" s="187"/>
      <c r="ULX12" s="187"/>
      <c r="ULY12" s="187"/>
      <c r="ULZ12" s="187"/>
      <c r="UMA12" s="187"/>
      <c r="UMB12" s="187"/>
      <c r="UMC12" s="187"/>
      <c r="UMD12" s="187"/>
      <c r="UME12" s="187"/>
      <c r="UMF12" s="187"/>
      <c r="UMG12" s="187"/>
      <c r="UMH12" s="187"/>
      <c r="UMI12" s="187"/>
      <c r="UMJ12" s="187"/>
      <c r="UMK12" s="187"/>
      <c r="UML12" s="187"/>
      <c r="UMM12" s="187"/>
      <c r="UMN12" s="187"/>
      <c r="UMO12" s="187"/>
      <c r="UMP12" s="187"/>
      <c r="UMQ12" s="187"/>
      <c r="UMR12" s="187"/>
      <c r="UMS12" s="187"/>
      <c r="UMT12" s="187"/>
      <c r="UMU12" s="187"/>
      <c r="UMV12" s="187"/>
      <c r="UMW12" s="187"/>
      <c r="UMX12" s="187"/>
      <c r="UMY12" s="187"/>
      <c r="UMZ12" s="187"/>
      <c r="UNA12" s="187"/>
      <c r="UNB12" s="187"/>
      <c r="UNC12" s="187"/>
      <c r="UND12" s="187"/>
      <c r="UNE12" s="187"/>
      <c r="UNF12" s="187"/>
      <c r="UNG12" s="187"/>
      <c r="UNH12" s="187"/>
      <c r="UNI12" s="187"/>
      <c r="UNJ12" s="187"/>
      <c r="UNK12" s="187"/>
      <c r="UNL12" s="187"/>
      <c r="UNM12" s="187"/>
      <c r="UNN12" s="187"/>
      <c r="UNO12" s="187"/>
      <c r="UNP12" s="187"/>
      <c r="UNQ12" s="187"/>
      <c r="UNR12" s="187"/>
      <c r="UNS12" s="187"/>
      <c r="UNT12" s="187"/>
      <c r="UNU12" s="187"/>
      <c r="UNV12" s="187"/>
      <c r="UNW12" s="187"/>
      <c r="UNX12" s="187"/>
      <c r="UNY12" s="187"/>
      <c r="UNZ12" s="187"/>
      <c r="UOA12" s="187"/>
      <c r="UOB12" s="187"/>
      <c r="UOC12" s="187"/>
      <c r="UOD12" s="187"/>
      <c r="UOE12" s="187"/>
      <c r="UOF12" s="187"/>
      <c r="UOG12" s="187"/>
      <c r="UOH12" s="187"/>
      <c r="UOI12" s="187"/>
      <c r="UOJ12" s="187"/>
      <c r="UOK12" s="187"/>
      <c r="UOL12" s="187"/>
      <c r="UOM12" s="187"/>
      <c r="UON12" s="187"/>
      <c r="UOO12" s="187"/>
      <c r="UOP12" s="187"/>
      <c r="UOQ12" s="187"/>
      <c r="UOR12" s="187"/>
      <c r="UOS12" s="187"/>
      <c r="UOT12" s="187"/>
      <c r="UOU12" s="187"/>
      <c r="UOV12" s="187"/>
      <c r="UOW12" s="187"/>
      <c r="UOX12" s="187"/>
      <c r="UOY12" s="187"/>
      <c r="UOZ12" s="187"/>
      <c r="UPA12" s="187"/>
      <c r="UPB12" s="187"/>
      <c r="UPC12" s="187"/>
      <c r="UPD12" s="187"/>
      <c r="UPE12" s="187"/>
      <c r="UPF12" s="187"/>
      <c r="UPG12" s="187"/>
      <c r="UPH12" s="187"/>
      <c r="UPI12" s="187"/>
      <c r="UPJ12" s="187"/>
      <c r="UPK12" s="187"/>
      <c r="UPL12" s="187"/>
      <c r="UPM12" s="187"/>
      <c r="UPN12" s="187"/>
      <c r="UPO12" s="187"/>
      <c r="UPP12" s="187"/>
      <c r="UPQ12" s="187"/>
      <c r="UPR12" s="187"/>
      <c r="UPS12" s="187"/>
      <c r="UPT12" s="187"/>
      <c r="UPU12" s="187"/>
      <c r="UPV12" s="187"/>
      <c r="UPW12" s="187"/>
      <c r="UPX12" s="187"/>
      <c r="UPY12" s="187"/>
      <c r="UPZ12" s="187"/>
      <c r="UQA12" s="187"/>
      <c r="UQB12" s="187"/>
      <c r="UQC12" s="187"/>
      <c r="UQD12" s="187"/>
      <c r="UQE12" s="187"/>
      <c r="UQF12" s="187"/>
      <c r="UQG12" s="187"/>
      <c r="UQH12" s="187"/>
      <c r="UQI12" s="187"/>
      <c r="UQJ12" s="187"/>
      <c r="UQK12" s="187"/>
      <c r="UQL12" s="187"/>
      <c r="UQM12" s="187"/>
      <c r="UQN12" s="187"/>
      <c r="UQO12" s="187"/>
      <c r="UQP12" s="187"/>
      <c r="UQQ12" s="187"/>
      <c r="UQR12" s="187"/>
      <c r="UQS12" s="187"/>
      <c r="UQT12" s="187"/>
      <c r="UQU12" s="187"/>
      <c r="UQV12" s="187"/>
      <c r="UQW12" s="187"/>
      <c r="UQX12" s="187"/>
      <c r="UQY12" s="187"/>
      <c r="UQZ12" s="187"/>
      <c r="URA12" s="187"/>
      <c r="URB12" s="187"/>
      <c r="URC12" s="187"/>
      <c r="URD12" s="187"/>
      <c r="URE12" s="187"/>
      <c r="URF12" s="187"/>
      <c r="URG12" s="187"/>
      <c r="URH12" s="187"/>
      <c r="URI12" s="187"/>
      <c r="URJ12" s="187"/>
      <c r="URK12" s="187"/>
      <c r="URL12" s="187"/>
      <c r="URM12" s="187"/>
      <c r="URN12" s="187"/>
      <c r="URO12" s="187"/>
      <c r="URP12" s="187"/>
      <c r="URQ12" s="187"/>
      <c r="URR12" s="187"/>
      <c r="URS12" s="187"/>
      <c r="URT12" s="187"/>
      <c r="URU12" s="187"/>
      <c r="URV12" s="187"/>
      <c r="URW12" s="187"/>
      <c r="URX12" s="187"/>
      <c r="URY12" s="187"/>
      <c r="URZ12" s="187"/>
      <c r="USA12" s="187"/>
      <c r="USB12" s="187"/>
      <c r="USC12" s="187"/>
      <c r="USD12" s="187"/>
      <c r="USE12" s="187"/>
      <c r="USF12" s="187"/>
      <c r="USG12" s="187"/>
      <c r="USH12" s="187"/>
      <c r="USI12" s="187"/>
      <c r="USJ12" s="187"/>
      <c r="USK12" s="187"/>
      <c r="USL12" s="187"/>
      <c r="USM12" s="187"/>
      <c r="USN12" s="187"/>
      <c r="USO12" s="187"/>
      <c r="USP12" s="187"/>
      <c r="USQ12" s="187"/>
      <c r="USR12" s="187"/>
      <c r="USS12" s="187"/>
      <c r="UST12" s="187"/>
      <c r="USU12" s="187"/>
      <c r="USV12" s="187"/>
      <c r="USW12" s="187"/>
      <c r="USX12" s="187"/>
      <c r="USY12" s="187"/>
      <c r="USZ12" s="187"/>
      <c r="UTA12" s="187"/>
      <c r="UTB12" s="187"/>
      <c r="UTC12" s="187"/>
      <c r="UTD12" s="187"/>
      <c r="UTE12" s="187"/>
      <c r="UTF12" s="187"/>
      <c r="UTG12" s="187"/>
      <c r="UTH12" s="187"/>
      <c r="UTI12" s="187"/>
      <c r="UTJ12" s="187"/>
      <c r="UTK12" s="187"/>
      <c r="UTL12" s="187"/>
      <c r="UTM12" s="187"/>
      <c r="UTN12" s="187"/>
      <c r="UTO12" s="187"/>
      <c r="UTP12" s="187"/>
      <c r="UTQ12" s="187"/>
      <c r="UTR12" s="187"/>
      <c r="UTS12" s="187"/>
      <c r="UTT12" s="187"/>
      <c r="UTU12" s="187"/>
      <c r="UTV12" s="187"/>
      <c r="UTW12" s="187"/>
      <c r="UTX12" s="187"/>
      <c r="UTY12" s="187"/>
      <c r="UTZ12" s="187"/>
      <c r="UUA12" s="187"/>
      <c r="UUB12" s="187"/>
      <c r="UUC12" s="187"/>
      <c r="UUD12" s="187"/>
      <c r="UUE12" s="187"/>
      <c r="UUF12" s="187"/>
      <c r="UUG12" s="187"/>
      <c r="UUH12" s="187"/>
      <c r="UUI12" s="187"/>
      <c r="UUJ12" s="187"/>
      <c r="UUK12" s="187"/>
      <c r="UUL12" s="187"/>
      <c r="UUM12" s="187"/>
      <c r="UUN12" s="187"/>
      <c r="UUO12" s="187"/>
      <c r="UUP12" s="187"/>
      <c r="UUQ12" s="187"/>
      <c r="UUR12" s="187"/>
      <c r="UUS12" s="187"/>
      <c r="UUT12" s="187"/>
      <c r="UUU12" s="187"/>
      <c r="UUV12" s="187"/>
      <c r="UUW12" s="187"/>
      <c r="UUX12" s="187"/>
      <c r="UUY12" s="187"/>
      <c r="UUZ12" s="187"/>
      <c r="UVA12" s="187"/>
      <c r="UVB12" s="187"/>
      <c r="UVC12" s="187"/>
      <c r="UVD12" s="187"/>
      <c r="UVE12" s="187"/>
      <c r="UVF12" s="187"/>
      <c r="UVG12" s="187"/>
      <c r="UVH12" s="187"/>
      <c r="UVI12" s="187"/>
      <c r="UVJ12" s="187"/>
      <c r="UVK12" s="187"/>
      <c r="UVL12" s="187"/>
      <c r="UVM12" s="187"/>
      <c r="UVN12" s="187"/>
      <c r="UVO12" s="187"/>
      <c r="UVP12" s="187"/>
      <c r="UVQ12" s="187"/>
      <c r="UVR12" s="187"/>
      <c r="UVS12" s="187"/>
      <c r="UVT12" s="187"/>
      <c r="UVU12" s="187"/>
      <c r="UVV12" s="187"/>
      <c r="UVW12" s="187"/>
      <c r="UVX12" s="187"/>
      <c r="UVY12" s="187"/>
      <c r="UVZ12" s="187"/>
      <c r="UWA12" s="187"/>
      <c r="UWB12" s="187"/>
      <c r="UWC12" s="187"/>
      <c r="UWD12" s="187"/>
      <c r="UWE12" s="187"/>
      <c r="UWF12" s="187"/>
      <c r="UWG12" s="187"/>
      <c r="UWH12" s="187"/>
      <c r="UWI12" s="187"/>
      <c r="UWJ12" s="187"/>
      <c r="UWK12" s="187"/>
      <c r="UWL12" s="187"/>
      <c r="UWM12" s="187"/>
      <c r="UWN12" s="187"/>
      <c r="UWO12" s="187"/>
      <c r="UWP12" s="187"/>
      <c r="UWQ12" s="187"/>
      <c r="UWR12" s="187"/>
      <c r="UWS12" s="187"/>
      <c r="UWT12" s="187"/>
      <c r="UWU12" s="187"/>
      <c r="UWV12" s="187"/>
      <c r="UWW12" s="187"/>
      <c r="UWX12" s="187"/>
      <c r="UWY12" s="187"/>
      <c r="UWZ12" s="187"/>
      <c r="UXA12" s="187"/>
      <c r="UXB12" s="187"/>
      <c r="UXC12" s="187"/>
      <c r="UXD12" s="187"/>
      <c r="UXE12" s="187"/>
      <c r="UXF12" s="187"/>
      <c r="UXG12" s="187"/>
      <c r="UXH12" s="187"/>
      <c r="UXI12" s="187"/>
      <c r="UXJ12" s="187"/>
      <c r="UXK12" s="187"/>
      <c r="UXL12" s="187"/>
      <c r="UXM12" s="187"/>
      <c r="UXN12" s="187"/>
      <c r="UXO12" s="187"/>
      <c r="UXP12" s="187"/>
      <c r="UXQ12" s="187"/>
      <c r="UXR12" s="187"/>
      <c r="UXS12" s="187"/>
      <c r="UXT12" s="187"/>
      <c r="UXU12" s="187"/>
      <c r="UXV12" s="187"/>
      <c r="UXW12" s="187"/>
      <c r="UXX12" s="187"/>
      <c r="UXY12" s="187"/>
      <c r="UXZ12" s="187"/>
      <c r="UYA12" s="187"/>
      <c r="UYB12" s="187"/>
      <c r="UYC12" s="187"/>
      <c r="UYD12" s="187"/>
      <c r="UYE12" s="187"/>
      <c r="UYF12" s="187"/>
      <c r="UYG12" s="187"/>
      <c r="UYH12" s="187"/>
      <c r="UYI12" s="187"/>
      <c r="UYJ12" s="187"/>
      <c r="UYK12" s="187"/>
      <c r="UYL12" s="187"/>
      <c r="UYM12" s="187"/>
      <c r="UYN12" s="187"/>
      <c r="UYO12" s="187"/>
      <c r="UYP12" s="187"/>
      <c r="UYQ12" s="187"/>
      <c r="UYR12" s="187"/>
      <c r="UYS12" s="187"/>
      <c r="UYT12" s="187"/>
      <c r="UYU12" s="187"/>
      <c r="UYV12" s="187"/>
      <c r="UYW12" s="187"/>
      <c r="UYX12" s="187"/>
      <c r="UYY12" s="187"/>
      <c r="UYZ12" s="187"/>
      <c r="UZA12" s="187"/>
      <c r="UZB12" s="187"/>
      <c r="UZC12" s="187"/>
      <c r="UZD12" s="187"/>
      <c r="UZE12" s="187"/>
      <c r="UZF12" s="187"/>
      <c r="UZG12" s="187"/>
      <c r="UZH12" s="187"/>
      <c r="UZI12" s="187"/>
      <c r="UZJ12" s="187"/>
      <c r="UZK12" s="187"/>
      <c r="UZL12" s="187"/>
      <c r="UZM12" s="187"/>
      <c r="UZN12" s="187"/>
      <c r="UZO12" s="187"/>
      <c r="UZP12" s="187"/>
      <c r="UZQ12" s="187"/>
      <c r="UZR12" s="187"/>
      <c r="UZS12" s="187"/>
      <c r="UZT12" s="187"/>
      <c r="UZU12" s="187"/>
      <c r="UZV12" s="187"/>
      <c r="UZW12" s="187"/>
      <c r="UZX12" s="187"/>
      <c r="UZY12" s="187"/>
      <c r="UZZ12" s="187"/>
      <c r="VAA12" s="187"/>
      <c r="VAB12" s="187"/>
      <c r="VAC12" s="187"/>
      <c r="VAD12" s="187"/>
      <c r="VAE12" s="187"/>
      <c r="VAF12" s="187"/>
      <c r="VAG12" s="187"/>
      <c r="VAH12" s="187"/>
      <c r="VAI12" s="187"/>
      <c r="VAJ12" s="187"/>
      <c r="VAK12" s="187"/>
      <c r="VAL12" s="187"/>
      <c r="VAM12" s="187"/>
      <c r="VAN12" s="187"/>
      <c r="VAO12" s="187"/>
      <c r="VAP12" s="187"/>
      <c r="VAQ12" s="187"/>
      <c r="VAR12" s="187"/>
      <c r="VAS12" s="187"/>
      <c r="VAT12" s="187"/>
      <c r="VAU12" s="187"/>
      <c r="VAV12" s="187"/>
      <c r="VAW12" s="187"/>
      <c r="VAX12" s="187"/>
      <c r="VAY12" s="187"/>
      <c r="VAZ12" s="187"/>
      <c r="VBA12" s="187"/>
      <c r="VBB12" s="187"/>
      <c r="VBC12" s="187"/>
      <c r="VBD12" s="187"/>
      <c r="VBE12" s="187"/>
      <c r="VBF12" s="187"/>
      <c r="VBG12" s="187"/>
      <c r="VBH12" s="187"/>
      <c r="VBI12" s="187"/>
      <c r="VBJ12" s="187"/>
      <c r="VBK12" s="187"/>
      <c r="VBL12" s="187"/>
      <c r="VBM12" s="187"/>
      <c r="VBN12" s="187"/>
      <c r="VBO12" s="187"/>
      <c r="VBP12" s="187"/>
      <c r="VBQ12" s="187"/>
      <c r="VBR12" s="187"/>
      <c r="VBS12" s="187"/>
      <c r="VBT12" s="187"/>
      <c r="VBU12" s="187"/>
      <c r="VBV12" s="187"/>
      <c r="VBW12" s="187"/>
      <c r="VBX12" s="187"/>
      <c r="VBY12" s="187"/>
      <c r="VBZ12" s="187"/>
      <c r="VCA12" s="187"/>
      <c r="VCB12" s="187"/>
      <c r="VCC12" s="187"/>
      <c r="VCD12" s="187"/>
      <c r="VCE12" s="187"/>
      <c r="VCF12" s="187"/>
      <c r="VCG12" s="187"/>
      <c r="VCH12" s="187"/>
      <c r="VCI12" s="187"/>
      <c r="VCJ12" s="187"/>
      <c r="VCK12" s="187"/>
      <c r="VCL12" s="187"/>
      <c r="VCM12" s="187"/>
      <c r="VCN12" s="187"/>
      <c r="VCO12" s="187"/>
      <c r="VCP12" s="187"/>
      <c r="VCQ12" s="187"/>
      <c r="VCR12" s="187"/>
      <c r="VCS12" s="187"/>
      <c r="VCT12" s="187"/>
      <c r="VCU12" s="187"/>
      <c r="VCV12" s="187"/>
      <c r="VCW12" s="187"/>
      <c r="VCX12" s="187"/>
      <c r="VCY12" s="187"/>
      <c r="VCZ12" s="187"/>
      <c r="VDA12" s="187"/>
      <c r="VDB12" s="187"/>
      <c r="VDC12" s="187"/>
      <c r="VDD12" s="187"/>
      <c r="VDE12" s="187"/>
      <c r="VDF12" s="187"/>
      <c r="VDG12" s="187"/>
      <c r="VDH12" s="187"/>
      <c r="VDI12" s="187"/>
      <c r="VDJ12" s="187"/>
      <c r="VDK12" s="187"/>
      <c r="VDL12" s="187"/>
      <c r="VDM12" s="187"/>
      <c r="VDN12" s="187"/>
      <c r="VDO12" s="187"/>
      <c r="VDP12" s="187"/>
      <c r="VDQ12" s="187"/>
      <c r="VDR12" s="187"/>
      <c r="VDS12" s="187"/>
      <c r="VDT12" s="187"/>
      <c r="VDU12" s="187"/>
      <c r="VDV12" s="187"/>
      <c r="VDW12" s="187"/>
      <c r="VDX12" s="187"/>
      <c r="VDY12" s="187"/>
      <c r="VDZ12" s="187"/>
      <c r="VEA12" s="187"/>
      <c r="VEB12" s="187"/>
      <c r="VEC12" s="187"/>
      <c r="VED12" s="187"/>
      <c r="VEE12" s="187"/>
      <c r="VEF12" s="187"/>
      <c r="VEG12" s="187"/>
      <c r="VEH12" s="187"/>
      <c r="VEI12" s="187"/>
      <c r="VEJ12" s="187"/>
      <c r="VEK12" s="187"/>
      <c r="VEL12" s="187"/>
      <c r="VEM12" s="187"/>
      <c r="VEN12" s="187"/>
      <c r="VEO12" s="187"/>
      <c r="VEP12" s="187"/>
      <c r="VEQ12" s="187"/>
      <c r="VER12" s="187"/>
      <c r="VES12" s="187"/>
      <c r="VET12" s="187"/>
      <c r="VEU12" s="187"/>
      <c r="VEV12" s="187"/>
      <c r="VEW12" s="187"/>
      <c r="VEX12" s="187"/>
      <c r="VEY12" s="187"/>
      <c r="VEZ12" s="187"/>
      <c r="VFA12" s="187"/>
      <c r="VFB12" s="187"/>
      <c r="VFC12" s="187"/>
      <c r="VFD12" s="187"/>
      <c r="VFE12" s="187"/>
      <c r="VFF12" s="187"/>
      <c r="VFG12" s="187"/>
      <c r="VFH12" s="187"/>
      <c r="VFI12" s="187"/>
      <c r="VFJ12" s="187"/>
      <c r="VFK12" s="187"/>
      <c r="VFL12" s="187"/>
      <c r="VFM12" s="187"/>
      <c r="VFN12" s="187"/>
      <c r="VFO12" s="187"/>
      <c r="VFP12" s="187"/>
      <c r="VFQ12" s="187"/>
      <c r="VFR12" s="187"/>
      <c r="VFS12" s="187"/>
      <c r="VFT12" s="187"/>
      <c r="VFU12" s="187"/>
      <c r="VFV12" s="187"/>
      <c r="VFW12" s="187"/>
      <c r="VFX12" s="187"/>
      <c r="VFY12" s="187"/>
      <c r="VFZ12" s="187"/>
      <c r="VGA12" s="187"/>
      <c r="VGB12" s="187"/>
      <c r="VGC12" s="187"/>
      <c r="VGD12" s="187"/>
      <c r="VGE12" s="187"/>
      <c r="VGF12" s="187"/>
      <c r="VGG12" s="187"/>
      <c r="VGH12" s="187"/>
      <c r="VGI12" s="187"/>
      <c r="VGJ12" s="187"/>
      <c r="VGK12" s="187"/>
      <c r="VGL12" s="187"/>
      <c r="VGM12" s="187"/>
      <c r="VGN12" s="187"/>
      <c r="VGO12" s="187"/>
      <c r="VGP12" s="187"/>
      <c r="VGQ12" s="187"/>
      <c r="VGR12" s="187"/>
      <c r="VGS12" s="187"/>
      <c r="VGT12" s="187"/>
      <c r="VGU12" s="187"/>
      <c r="VGV12" s="187"/>
      <c r="VGW12" s="187"/>
      <c r="VGX12" s="187"/>
      <c r="VGY12" s="187"/>
      <c r="VGZ12" s="187"/>
      <c r="VHA12" s="187"/>
      <c r="VHB12" s="187"/>
      <c r="VHC12" s="187"/>
      <c r="VHD12" s="187"/>
      <c r="VHE12" s="187"/>
      <c r="VHF12" s="187"/>
      <c r="VHG12" s="187"/>
      <c r="VHH12" s="187"/>
      <c r="VHI12" s="187"/>
      <c r="VHJ12" s="187"/>
      <c r="VHK12" s="187"/>
      <c r="VHL12" s="187"/>
      <c r="VHM12" s="187"/>
      <c r="VHN12" s="187"/>
      <c r="VHO12" s="187"/>
      <c r="VHP12" s="187"/>
      <c r="VHQ12" s="187"/>
      <c r="VHR12" s="187"/>
      <c r="VHS12" s="187"/>
      <c r="VHT12" s="187"/>
      <c r="VHU12" s="187"/>
      <c r="VHV12" s="187"/>
      <c r="VHW12" s="187"/>
      <c r="VHX12" s="187"/>
      <c r="VHY12" s="187"/>
      <c r="VHZ12" s="187"/>
      <c r="VIA12" s="187"/>
      <c r="VIB12" s="187"/>
      <c r="VIC12" s="187"/>
      <c r="VID12" s="187"/>
      <c r="VIE12" s="187"/>
      <c r="VIF12" s="187"/>
      <c r="VIG12" s="187"/>
      <c r="VIH12" s="187"/>
      <c r="VII12" s="187"/>
      <c r="VIJ12" s="187"/>
      <c r="VIK12" s="187"/>
      <c r="VIL12" s="187"/>
      <c r="VIM12" s="187"/>
      <c r="VIN12" s="187"/>
      <c r="VIO12" s="187"/>
      <c r="VIP12" s="187"/>
      <c r="VIQ12" s="187"/>
      <c r="VIR12" s="187"/>
      <c r="VIS12" s="187"/>
      <c r="VIT12" s="187"/>
      <c r="VIU12" s="187"/>
      <c r="VIV12" s="187"/>
      <c r="VIW12" s="187"/>
      <c r="VIX12" s="187"/>
      <c r="VIY12" s="187"/>
      <c r="VIZ12" s="187"/>
      <c r="VJA12" s="187"/>
      <c r="VJB12" s="187"/>
      <c r="VJC12" s="187"/>
      <c r="VJD12" s="187"/>
      <c r="VJE12" s="187"/>
      <c r="VJF12" s="187"/>
      <c r="VJG12" s="187"/>
      <c r="VJH12" s="187"/>
      <c r="VJI12" s="187"/>
      <c r="VJJ12" s="187"/>
      <c r="VJK12" s="187"/>
      <c r="VJL12" s="187"/>
      <c r="VJM12" s="187"/>
      <c r="VJN12" s="187"/>
      <c r="VJO12" s="187"/>
      <c r="VJP12" s="187"/>
      <c r="VJQ12" s="187"/>
      <c r="VJR12" s="187"/>
      <c r="VJS12" s="187"/>
      <c r="VJT12" s="187"/>
      <c r="VJU12" s="187"/>
      <c r="VJV12" s="187"/>
      <c r="VJW12" s="187"/>
      <c r="VJX12" s="187"/>
      <c r="VJY12" s="187"/>
      <c r="VJZ12" s="187"/>
      <c r="VKA12" s="187"/>
      <c r="VKB12" s="187"/>
      <c r="VKC12" s="187"/>
      <c r="VKD12" s="187"/>
      <c r="VKE12" s="187"/>
      <c r="VKF12" s="187"/>
      <c r="VKG12" s="187"/>
      <c r="VKH12" s="187"/>
      <c r="VKI12" s="187"/>
      <c r="VKJ12" s="187"/>
      <c r="VKK12" s="187"/>
      <c r="VKL12" s="187"/>
      <c r="VKM12" s="187"/>
      <c r="VKN12" s="187"/>
      <c r="VKO12" s="187"/>
      <c r="VKP12" s="187"/>
      <c r="VKQ12" s="187"/>
      <c r="VKR12" s="187"/>
      <c r="VKS12" s="187"/>
      <c r="VKT12" s="187"/>
      <c r="VKU12" s="187"/>
      <c r="VKV12" s="187"/>
      <c r="VKW12" s="187"/>
      <c r="VKX12" s="187"/>
      <c r="VKY12" s="187"/>
      <c r="VKZ12" s="187"/>
      <c r="VLA12" s="187"/>
      <c r="VLB12" s="187"/>
      <c r="VLC12" s="187"/>
      <c r="VLD12" s="187"/>
      <c r="VLE12" s="187"/>
      <c r="VLF12" s="187"/>
      <c r="VLG12" s="187"/>
      <c r="VLH12" s="187"/>
      <c r="VLI12" s="187"/>
      <c r="VLJ12" s="187"/>
      <c r="VLK12" s="187"/>
      <c r="VLL12" s="187"/>
      <c r="VLM12" s="187"/>
      <c r="VLN12" s="187"/>
      <c r="VLO12" s="187"/>
      <c r="VLP12" s="187"/>
      <c r="VLQ12" s="187"/>
      <c r="VLR12" s="187"/>
      <c r="VLS12" s="187"/>
      <c r="VLT12" s="187"/>
      <c r="VLU12" s="187"/>
      <c r="VLV12" s="187"/>
      <c r="VLW12" s="187"/>
      <c r="VLX12" s="187"/>
      <c r="VLY12" s="187"/>
      <c r="VLZ12" s="187"/>
      <c r="VMA12" s="187"/>
      <c r="VMB12" s="187"/>
      <c r="VMC12" s="187"/>
      <c r="VMD12" s="187"/>
      <c r="VME12" s="187"/>
      <c r="VMF12" s="187"/>
      <c r="VMG12" s="187"/>
      <c r="VMH12" s="187"/>
      <c r="VMI12" s="187"/>
      <c r="VMJ12" s="187"/>
      <c r="VMK12" s="187"/>
      <c r="VML12" s="187"/>
      <c r="VMM12" s="187"/>
      <c r="VMN12" s="187"/>
      <c r="VMO12" s="187"/>
      <c r="VMP12" s="187"/>
      <c r="VMQ12" s="187"/>
      <c r="VMR12" s="187"/>
      <c r="VMS12" s="187"/>
      <c r="VMT12" s="187"/>
      <c r="VMU12" s="187"/>
      <c r="VMV12" s="187"/>
      <c r="VMW12" s="187"/>
      <c r="VMX12" s="187"/>
      <c r="VMY12" s="187"/>
      <c r="VMZ12" s="187"/>
      <c r="VNA12" s="187"/>
      <c r="VNB12" s="187"/>
      <c r="VNC12" s="187"/>
      <c r="VND12" s="187"/>
      <c r="VNE12" s="187"/>
      <c r="VNF12" s="187"/>
      <c r="VNG12" s="187"/>
      <c r="VNH12" s="187"/>
      <c r="VNI12" s="187"/>
      <c r="VNJ12" s="187"/>
      <c r="VNK12" s="187"/>
      <c r="VNL12" s="187"/>
      <c r="VNM12" s="187"/>
      <c r="VNN12" s="187"/>
      <c r="VNO12" s="187"/>
      <c r="VNP12" s="187"/>
      <c r="VNQ12" s="187"/>
      <c r="VNR12" s="187"/>
      <c r="VNS12" s="187"/>
      <c r="VNT12" s="187"/>
      <c r="VNU12" s="187"/>
      <c r="VNV12" s="187"/>
      <c r="VNW12" s="187"/>
      <c r="VNX12" s="187"/>
      <c r="VNY12" s="187"/>
      <c r="VNZ12" s="187"/>
      <c r="VOA12" s="187"/>
      <c r="VOB12" s="187"/>
      <c r="VOC12" s="187"/>
      <c r="VOD12" s="187"/>
      <c r="VOE12" s="187"/>
      <c r="VOF12" s="187"/>
      <c r="VOG12" s="187"/>
      <c r="VOH12" s="187"/>
      <c r="VOI12" s="187"/>
      <c r="VOJ12" s="187"/>
      <c r="VOK12" s="187"/>
      <c r="VOL12" s="187"/>
      <c r="VOM12" s="187"/>
      <c r="VON12" s="187"/>
      <c r="VOO12" s="187"/>
      <c r="VOP12" s="187"/>
      <c r="VOQ12" s="187"/>
      <c r="VOR12" s="187"/>
      <c r="VOS12" s="187"/>
      <c r="VOT12" s="187"/>
      <c r="VOU12" s="187"/>
      <c r="VOV12" s="187"/>
      <c r="VOW12" s="187"/>
      <c r="VOX12" s="187"/>
      <c r="VOY12" s="187"/>
      <c r="VOZ12" s="187"/>
      <c r="VPA12" s="187"/>
      <c r="VPB12" s="187"/>
      <c r="VPC12" s="187"/>
      <c r="VPD12" s="187"/>
      <c r="VPE12" s="187"/>
      <c r="VPF12" s="187"/>
      <c r="VPG12" s="187"/>
      <c r="VPH12" s="187"/>
      <c r="VPI12" s="187"/>
      <c r="VPJ12" s="187"/>
      <c r="VPK12" s="187"/>
      <c r="VPL12" s="187"/>
      <c r="VPM12" s="187"/>
      <c r="VPN12" s="187"/>
      <c r="VPO12" s="187"/>
      <c r="VPP12" s="187"/>
      <c r="VPQ12" s="187"/>
      <c r="VPR12" s="187"/>
      <c r="VPS12" s="187"/>
      <c r="VPT12" s="187"/>
      <c r="VPU12" s="187"/>
      <c r="VPV12" s="187"/>
      <c r="VPW12" s="187"/>
      <c r="VPX12" s="187"/>
      <c r="VPY12" s="187"/>
      <c r="VPZ12" s="187"/>
      <c r="VQA12" s="187"/>
      <c r="VQB12" s="187"/>
      <c r="VQC12" s="187"/>
      <c r="VQD12" s="187"/>
      <c r="VQE12" s="187"/>
      <c r="VQF12" s="187"/>
      <c r="VQG12" s="187"/>
      <c r="VQH12" s="187"/>
      <c r="VQI12" s="187"/>
      <c r="VQJ12" s="187"/>
      <c r="VQK12" s="187"/>
      <c r="VQL12" s="187"/>
      <c r="VQM12" s="187"/>
      <c r="VQN12" s="187"/>
      <c r="VQO12" s="187"/>
      <c r="VQP12" s="187"/>
      <c r="VQQ12" s="187"/>
      <c r="VQR12" s="187"/>
      <c r="VQS12" s="187"/>
      <c r="VQT12" s="187"/>
      <c r="VQU12" s="187"/>
      <c r="VQV12" s="187"/>
      <c r="VQW12" s="187"/>
      <c r="VQX12" s="187"/>
      <c r="VQY12" s="187"/>
      <c r="VQZ12" s="187"/>
      <c r="VRA12" s="187"/>
      <c r="VRB12" s="187"/>
      <c r="VRC12" s="187"/>
      <c r="VRD12" s="187"/>
      <c r="VRE12" s="187"/>
      <c r="VRF12" s="187"/>
      <c r="VRG12" s="187"/>
      <c r="VRH12" s="187"/>
      <c r="VRI12" s="187"/>
      <c r="VRJ12" s="187"/>
      <c r="VRK12" s="187"/>
      <c r="VRL12" s="187"/>
      <c r="VRM12" s="187"/>
      <c r="VRN12" s="187"/>
      <c r="VRO12" s="187"/>
      <c r="VRP12" s="187"/>
      <c r="VRQ12" s="187"/>
      <c r="VRR12" s="187"/>
      <c r="VRS12" s="187"/>
      <c r="VRT12" s="187"/>
      <c r="VRU12" s="187"/>
      <c r="VRV12" s="187"/>
      <c r="VRW12" s="187"/>
      <c r="VRX12" s="187"/>
      <c r="VRY12" s="187"/>
      <c r="VRZ12" s="187"/>
      <c r="VSA12" s="187"/>
      <c r="VSB12" s="187"/>
      <c r="VSC12" s="187"/>
      <c r="VSD12" s="187"/>
      <c r="VSE12" s="187"/>
      <c r="VSF12" s="187"/>
      <c r="VSG12" s="187"/>
      <c r="VSH12" s="187"/>
      <c r="VSI12" s="187"/>
      <c r="VSJ12" s="187"/>
      <c r="VSK12" s="187"/>
      <c r="VSL12" s="187"/>
      <c r="VSM12" s="187"/>
      <c r="VSN12" s="187"/>
      <c r="VSO12" s="187"/>
      <c r="VSP12" s="187"/>
      <c r="VSQ12" s="187"/>
      <c r="VSR12" s="187"/>
      <c r="VSS12" s="187"/>
      <c r="VST12" s="187"/>
      <c r="VSU12" s="187"/>
      <c r="VSV12" s="187"/>
      <c r="VSW12" s="187"/>
      <c r="VSX12" s="187"/>
      <c r="VSY12" s="187"/>
      <c r="VSZ12" s="187"/>
      <c r="VTA12" s="187"/>
      <c r="VTB12" s="187"/>
      <c r="VTC12" s="187"/>
      <c r="VTD12" s="187"/>
      <c r="VTE12" s="187"/>
      <c r="VTF12" s="187"/>
      <c r="VTG12" s="187"/>
      <c r="VTH12" s="187"/>
      <c r="VTI12" s="187"/>
      <c r="VTJ12" s="187"/>
      <c r="VTK12" s="187"/>
      <c r="VTL12" s="187"/>
      <c r="VTM12" s="187"/>
      <c r="VTN12" s="187"/>
      <c r="VTO12" s="187"/>
      <c r="VTP12" s="187"/>
      <c r="VTQ12" s="187"/>
      <c r="VTR12" s="187"/>
      <c r="VTS12" s="187"/>
      <c r="VTT12" s="187"/>
      <c r="VTU12" s="187"/>
      <c r="VTV12" s="187"/>
      <c r="VTW12" s="187"/>
      <c r="VTX12" s="187"/>
      <c r="VTY12" s="187"/>
      <c r="VTZ12" s="187"/>
      <c r="VUA12" s="187"/>
      <c r="VUB12" s="187"/>
      <c r="VUC12" s="187"/>
      <c r="VUD12" s="187"/>
      <c r="VUE12" s="187"/>
      <c r="VUF12" s="187"/>
      <c r="VUG12" s="187"/>
      <c r="VUH12" s="187"/>
      <c r="VUI12" s="187"/>
      <c r="VUJ12" s="187"/>
      <c r="VUK12" s="187"/>
      <c r="VUL12" s="187"/>
      <c r="VUM12" s="187"/>
      <c r="VUN12" s="187"/>
      <c r="VUO12" s="187"/>
      <c r="VUP12" s="187"/>
      <c r="VUQ12" s="187"/>
      <c r="VUR12" s="187"/>
      <c r="VUS12" s="187"/>
      <c r="VUT12" s="187"/>
      <c r="VUU12" s="187"/>
      <c r="VUV12" s="187"/>
      <c r="VUW12" s="187"/>
      <c r="VUX12" s="187"/>
      <c r="VUY12" s="187"/>
      <c r="VUZ12" s="187"/>
      <c r="VVA12" s="187"/>
      <c r="VVB12" s="187"/>
      <c r="VVC12" s="187"/>
      <c r="VVD12" s="187"/>
      <c r="VVE12" s="187"/>
      <c r="VVF12" s="187"/>
      <c r="VVG12" s="187"/>
      <c r="VVH12" s="187"/>
      <c r="VVI12" s="187"/>
      <c r="VVJ12" s="187"/>
      <c r="VVK12" s="187"/>
      <c r="VVL12" s="187"/>
      <c r="VVM12" s="187"/>
      <c r="VVN12" s="187"/>
      <c r="VVO12" s="187"/>
      <c r="VVP12" s="187"/>
      <c r="VVQ12" s="187"/>
      <c r="VVR12" s="187"/>
      <c r="VVS12" s="187"/>
      <c r="VVT12" s="187"/>
      <c r="VVU12" s="187"/>
      <c r="VVV12" s="187"/>
      <c r="VVW12" s="187"/>
      <c r="VVX12" s="187"/>
      <c r="VVY12" s="187"/>
      <c r="VVZ12" s="187"/>
      <c r="VWA12" s="187"/>
      <c r="VWB12" s="187"/>
      <c r="VWC12" s="187"/>
      <c r="VWD12" s="187"/>
      <c r="VWE12" s="187"/>
      <c r="VWF12" s="187"/>
      <c r="VWG12" s="187"/>
      <c r="VWH12" s="187"/>
      <c r="VWI12" s="187"/>
      <c r="VWJ12" s="187"/>
      <c r="VWK12" s="187"/>
      <c r="VWL12" s="187"/>
      <c r="VWM12" s="187"/>
      <c r="VWN12" s="187"/>
      <c r="VWO12" s="187"/>
      <c r="VWP12" s="187"/>
      <c r="VWQ12" s="187"/>
      <c r="VWR12" s="187"/>
      <c r="VWS12" s="187"/>
      <c r="VWT12" s="187"/>
      <c r="VWU12" s="187"/>
      <c r="VWV12" s="187"/>
      <c r="VWW12" s="187"/>
      <c r="VWX12" s="187"/>
      <c r="VWY12" s="187"/>
      <c r="VWZ12" s="187"/>
      <c r="VXA12" s="187"/>
      <c r="VXB12" s="187"/>
      <c r="VXC12" s="187"/>
      <c r="VXD12" s="187"/>
      <c r="VXE12" s="187"/>
      <c r="VXF12" s="187"/>
      <c r="VXG12" s="187"/>
      <c r="VXH12" s="187"/>
      <c r="VXI12" s="187"/>
      <c r="VXJ12" s="187"/>
      <c r="VXK12" s="187"/>
      <c r="VXL12" s="187"/>
      <c r="VXM12" s="187"/>
      <c r="VXN12" s="187"/>
      <c r="VXO12" s="187"/>
      <c r="VXP12" s="187"/>
      <c r="VXQ12" s="187"/>
      <c r="VXR12" s="187"/>
      <c r="VXS12" s="187"/>
      <c r="VXT12" s="187"/>
      <c r="VXU12" s="187"/>
      <c r="VXV12" s="187"/>
      <c r="VXW12" s="187"/>
      <c r="VXX12" s="187"/>
      <c r="VXY12" s="187"/>
      <c r="VXZ12" s="187"/>
      <c r="VYA12" s="187"/>
      <c r="VYB12" s="187"/>
      <c r="VYC12" s="187"/>
      <c r="VYD12" s="187"/>
      <c r="VYE12" s="187"/>
      <c r="VYF12" s="187"/>
      <c r="VYG12" s="187"/>
      <c r="VYH12" s="187"/>
      <c r="VYI12" s="187"/>
      <c r="VYJ12" s="187"/>
      <c r="VYK12" s="187"/>
      <c r="VYL12" s="187"/>
      <c r="VYM12" s="187"/>
      <c r="VYN12" s="187"/>
      <c r="VYO12" s="187"/>
      <c r="VYP12" s="187"/>
      <c r="VYQ12" s="187"/>
      <c r="VYR12" s="187"/>
      <c r="VYS12" s="187"/>
      <c r="VYT12" s="187"/>
      <c r="VYU12" s="187"/>
      <c r="VYV12" s="187"/>
      <c r="VYW12" s="187"/>
      <c r="VYX12" s="187"/>
      <c r="VYY12" s="187"/>
      <c r="VYZ12" s="187"/>
      <c r="VZA12" s="187"/>
      <c r="VZB12" s="187"/>
      <c r="VZC12" s="187"/>
      <c r="VZD12" s="187"/>
      <c r="VZE12" s="187"/>
      <c r="VZF12" s="187"/>
      <c r="VZG12" s="187"/>
      <c r="VZH12" s="187"/>
      <c r="VZI12" s="187"/>
      <c r="VZJ12" s="187"/>
      <c r="VZK12" s="187"/>
      <c r="VZL12" s="187"/>
      <c r="VZM12" s="187"/>
      <c r="VZN12" s="187"/>
      <c r="VZO12" s="187"/>
      <c r="VZP12" s="187"/>
      <c r="VZQ12" s="187"/>
      <c r="VZR12" s="187"/>
      <c r="VZS12" s="187"/>
      <c r="VZT12" s="187"/>
      <c r="VZU12" s="187"/>
      <c r="VZV12" s="187"/>
      <c r="VZW12" s="187"/>
      <c r="VZX12" s="187"/>
      <c r="VZY12" s="187"/>
      <c r="VZZ12" s="187"/>
      <c r="WAA12" s="187"/>
      <c r="WAB12" s="187"/>
      <c r="WAC12" s="187"/>
      <c r="WAD12" s="187"/>
      <c r="WAE12" s="187"/>
      <c r="WAF12" s="187"/>
      <c r="WAG12" s="187"/>
      <c r="WAH12" s="187"/>
      <c r="WAI12" s="187"/>
      <c r="WAJ12" s="187"/>
      <c r="WAK12" s="187"/>
      <c r="WAL12" s="187"/>
      <c r="WAM12" s="187"/>
      <c r="WAN12" s="187"/>
      <c r="WAO12" s="187"/>
      <c r="WAP12" s="187"/>
      <c r="WAQ12" s="187"/>
      <c r="WAR12" s="187"/>
      <c r="WAS12" s="187"/>
      <c r="WAT12" s="187"/>
      <c r="WAU12" s="187"/>
      <c r="WAV12" s="187"/>
      <c r="WAW12" s="187"/>
      <c r="WAX12" s="187"/>
      <c r="WAY12" s="187"/>
      <c r="WAZ12" s="187"/>
      <c r="WBA12" s="187"/>
      <c r="WBB12" s="187"/>
      <c r="WBC12" s="187"/>
      <c r="WBD12" s="187"/>
      <c r="WBE12" s="187"/>
      <c r="WBF12" s="187"/>
      <c r="WBG12" s="187"/>
      <c r="WBH12" s="187"/>
      <c r="WBI12" s="187"/>
      <c r="WBJ12" s="187"/>
      <c r="WBK12" s="187"/>
      <c r="WBL12" s="187"/>
      <c r="WBM12" s="187"/>
      <c r="WBN12" s="187"/>
      <c r="WBO12" s="187"/>
      <c r="WBP12" s="187"/>
      <c r="WBQ12" s="187"/>
      <c r="WBR12" s="187"/>
      <c r="WBS12" s="187"/>
      <c r="WBT12" s="187"/>
      <c r="WBU12" s="187"/>
      <c r="WBV12" s="187"/>
      <c r="WBW12" s="187"/>
      <c r="WBX12" s="187"/>
      <c r="WBY12" s="187"/>
      <c r="WBZ12" s="187"/>
      <c r="WCA12" s="187"/>
      <c r="WCB12" s="187"/>
      <c r="WCC12" s="187"/>
      <c r="WCD12" s="187"/>
      <c r="WCE12" s="187"/>
      <c r="WCF12" s="187"/>
      <c r="WCG12" s="187"/>
      <c r="WCH12" s="187"/>
      <c r="WCI12" s="187"/>
      <c r="WCJ12" s="187"/>
      <c r="WCK12" s="187"/>
      <c r="WCL12" s="187"/>
      <c r="WCM12" s="187"/>
      <c r="WCN12" s="187"/>
      <c r="WCO12" s="187"/>
      <c r="WCP12" s="187"/>
      <c r="WCQ12" s="187"/>
      <c r="WCR12" s="187"/>
      <c r="WCS12" s="187"/>
      <c r="WCT12" s="187"/>
      <c r="WCU12" s="187"/>
      <c r="WCV12" s="187"/>
      <c r="WCW12" s="187"/>
      <c r="WCX12" s="187"/>
      <c r="WCY12" s="187"/>
      <c r="WCZ12" s="187"/>
      <c r="WDA12" s="187"/>
      <c r="WDB12" s="187"/>
      <c r="WDC12" s="187"/>
      <c r="WDD12" s="187"/>
      <c r="WDE12" s="187"/>
      <c r="WDF12" s="187"/>
      <c r="WDG12" s="187"/>
      <c r="WDH12" s="187"/>
      <c r="WDI12" s="187"/>
      <c r="WDJ12" s="187"/>
      <c r="WDK12" s="187"/>
      <c r="WDL12" s="187"/>
      <c r="WDM12" s="187"/>
      <c r="WDN12" s="187"/>
      <c r="WDO12" s="187"/>
      <c r="WDP12" s="187"/>
      <c r="WDQ12" s="187"/>
      <c r="WDR12" s="187"/>
      <c r="WDS12" s="187"/>
      <c r="WDT12" s="187"/>
      <c r="WDU12" s="187"/>
      <c r="WDV12" s="187"/>
      <c r="WDW12" s="187"/>
      <c r="WDX12" s="187"/>
      <c r="WDY12" s="187"/>
      <c r="WDZ12" s="187"/>
      <c r="WEA12" s="187"/>
      <c r="WEB12" s="187"/>
      <c r="WEC12" s="187"/>
      <c r="WED12" s="187"/>
      <c r="WEE12" s="187"/>
      <c r="WEF12" s="187"/>
      <c r="WEG12" s="187"/>
      <c r="WEH12" s="187"/>
      <c r="WEI12" s="187"/>
      <c r="WEJ12" s="187"/>
      <c r="WEK12" s="187"/>
      <c r="WEL12" s="187"/>
      <c r="WEM12" s="187"/>
      <c r="WEN12" s="187"/>
      <c r="WEO12" s="187"/>
      <c r="WEP12" s="187"/>
      <c r="WEQ12" s="187"/>
      <c r="WER12" s="187"/>
      <c r="WES12" s="187"/>
      <c r="WET12" s="187"/>
      <c r="WEU12" s="187"/>
      <c r="WEV12" s="187"/>
      <c r="WEW12" s="187"/>
      <c r="WEX12" s="187"/>
      <c r="WEY12" s="187"/>
      <c r="WEZ12" s="187"/>
      <c r="WFA12" s="187"/>
      <c r="WFB12" s="187"/>
      <c r="WFC12" s="187"/>
      <c r="WFD12" s="187"/>
      <c r="WFE12" s="187"/>
      <c r="WFF12" s="187"/>
      <c r="WFG12" s="187"/>
      <c r="WFH12" s="187"/>
      <c r="WFI12" s="187"/>
      <c r="WFJ12" s="187"/>
      <c r="WFK12" s="187"/>
      <c r="WFL12" s="187"/>
      <c r="WFM12" s="187"/>
      <c r="WFN12" s="187"/>
      <c r="WFO12" s="187"/>
      <c r="WFP12" s="187"/>
      <c r="WFQ12" s="187"/>
      <c r="WFR12" s="187"/>
      <c r="WFS12" s="187"/>
      <c r="WFT12" s="187"/>
      <c r="WFU12" s="187"/>
      <c r="WFV12" s="187"/>
      <c r="WFW12" s="187"/>
      <c r="WFX12" s="187"/>
      <c r="WFY12" s="187"/>
      <c r="WFZ12" s="187"/>
      <c r="WGA12" s="187"/>
      <c r="WGB12" s="187"/>
      <c r="WGC12" s="187"/>
      <c r="WGD12" s="187"/>
      <c r="WGE12" s="187"/>
      <c r="WGF12" s="187"/>
      <c r="WGG12" s="187"/>
      <c r="WGH12" s="187"/>
      <c r="WGI12" s="187"/>
      <c r="WGJ12" s="187"/>
      <c r="WGK12" s="187"/>
      <c r="WGL12" s="187"/>
      <c r="WGM12" s="187"/>
      <c r="WGN12" s="187"/>
      <c r="WGO12" s="187"/>
      <c r="WGP12" s="187"/>
      <c r="WGQ12" s="187"/>
      <c r="WGR12" s="187"/>
      <c r="WGS12" s="187"/>
      <c r="WGT12" s="187"/>
      <c r="WGU12" s="187"/>
      <c r="WGV12" s="187"/>
      <c r="WGW12" s="187"/>
      <c r="WGX12" s="187"/>
      <c r="WGY12" s="187"/>
      <c r="WGZ12" s="187"/>
      <c r="WHA12" s="187"/>
      <c r="WHB12" s="187"/>
      <c r="WHC12" s="187"/>
      <c r="WHD12" s="187"/>
      <c r="WHE12" s="187"/>
      <c r="WHF12" s="187"/>
      <c r="WHG12" s="187"/>
      <c r="WHH12" s="187"/>
      <c r="WHI12" s="187"/>
      <c r="WHJ12" s="187"/>
      <c r="WHK12" s="187"/>
      <c r="WHL12" s="187"/>
      <c r="WHM12" s="187"/>
      <c r="WHN12" s="187"/>
      <c r="WHO12" s="187"/>
      <c r="WHP12" s="187"/>
      <c r="WHQ12" s="187"/>
      <c r="WHR12" s="187"/>
      <c r="WHS12" s="187"/>
      <c r="WHT12" s="187"/>
      <c r="WHU12" s="187"/>
      <c r="WHV12" s="187"/>
      <c r="WHW12" s="187"/>
      <c r="WHX12" s="187"/>
      <c r="WHY12" s="187"/>
      <c r="WHZ12" s="187"/>
      <c r="WIA12" s="187"/>
      <c r="WIB12" s="187"/>
      <c r="WIC12" s="187"/>
      <c r="WID12" s="187"/>
      <c r="WIE12" s="187"/>
      <c r="WIF12" s="187"/>
      <c r="WIG12" s="187"/>
      <c r="WIH12" s="187"/>
      <c r="WII12" s="187"/>
      <c r="WIJ12" s="187"/>
      <c r="WIK12" s="187"/>
      <c r="WIL12" s="187"/>
      <c r="WIM12" s="187"/>
      <c r="WIN12" s="187"/>
      <c r="WIO12" s="187"/>
      <c r="WIP12" s="187"/>
      <c r="WIQ12" s="187"/>
      <c r="WIR12" s="187"/>
      <c r="WIS12" s="187"/>
      <c r="WIT12" s="187"/>
      <c r="WIU12" s="187"/>
      <c r="WIV12" s="187"/>
      <c r="WIW12" s="187"/>
      <c r="WIX12" s="187"/>
      <c r="WIY12" s="187"/>
      <c r="WIZ12" s="187"/>
      <c r="WJA12" s="187"/>
      <c r="WJB12" s="187"/>
      <c r="WJC12" s="187"/>
      <c r="WJD12" s="187"/>
      <c r="WJE12" s="187"/>
      <c r="WJF12" s="187"/>
      <c r="WJG12" s="187"/>
      <c r="WJH12" s="187"/>
      <c r="WJI12" s="187"/>
      <c r="WJJ12" s="187"/>
      <c r="WJK12" s="187"/>
      <c r="WJL12" s="187"/>
      <c r="WJM12" s="187"/>
      <c r="WJN12" s="187"/>
      <c r="WJO12" s="187"/>
      <c r="WJP12" s="187"/>
      <c r="WJQ12" s="187"/>
      <c r="WJR12" s="187"/>
      <c r="WJS12" s="187"/>
      <c r="WJT12" s="187"/>
      <c r="WJU12" s="187"/>
      <c r="WJV12" s="187"/>
      <c r="WJW12" s="187"/>
      <c r="WJX12" s="187"/>
      <c r="WJY12" s="187"/>
      <c r="WJZ12" s="187"/>
      <c r="WKA12" s="187"/>
      <c r="WKB12" s="187"/>
      <c r="WKC12" s="187"/>
      <c r="WKD12" s="187"/>
      <c r="WKE12" s="187"/>
      <c r="WKF12" s="187"/>
      <c r="WKG12" s="187"/>
      <c r="WKH12" s="187"/>
      <c r="WKI12" s="187"/>
      <c r="WKJ12" s="187"/>
      <c r="WKK12" s="187"/>
      <c r="WKL12" s="187"/>
      <c r="WKM12" s="187"/>
      <c r="WKN12" s="187"/>
      <c r="WKO12" s="187"/>
      <c r="WKP12" s="187"/>
      <c r="WKQ12" s="187"/>
      <c r="WKR12" s="187"/>
      <c r="WKS12" s="187"/>
      <c r="WKT12" s="187"/>
      <c r="WKU12" s="187"/>
      <c r="WKV12" s="187"/>
      <c r="WKW12" s="187"/>
      <c r="WKX12" s="187"/>
      <c r="WKY12" s="187"/>
      <c r="WKZ12" s="187"/>
      <c r="WLA12" s="187"/>
      <c r="WLB12" s="187"/>
      <c r="WLC12" s="187"/>
      <c r="WLD12" s="187"/>
      <c r="WLE12" s="187"/>
      <c r="WLF12" s="187"/>
      <c r="WLG12" s="187"/>
      <c r="WLH12" s="187"/>
      <c r="WLI12" s="187"/>
      <c r="WLJ12" s="187"/>
      <c r="WLK12" s="187"/>
      <c r="WLL12" s="187"/>
      <c r="WLM12" s="187"/>
      <c r="WLN12" s="187"/>
      <c r="WLO12" s="187"/>
      <c r="WLP12" s="187"/>
      <c r="WLQ12" s="187"/>
      <c r="WLR12" s="187"/>
      <c r="WLS12" s="187"/>
      <c r="WLT12" s="187"/>
      <c r="WLU12" s="187"/>
      <c r="WLV12" s="187"/>
      <c r="WLW12" s="187"/>
      <c r="WLX12" s="187"/>
      <c r="WLY12" s="187"/>
      <c r="WLZ12" s="187"/>
      <c r="WMA12" s="187"/>
      <c r="WMB12" s="187"/>
      <c r="WMC12" s="187"/>
      <c r="WMD12" s="187"/>
      <c r="WME12" s="187"/>
      <c r="WMF12" s="187"/>
      <c r="WMG12" s="187"/>
      <c r="WMH12" s="187"/>
      <c r="WMI12" s="187"/>
      <c r="WMJ12" s="187"/>
      <c r="WMK12" s="187"/>
      <c r="WML12" s="187"/>
      <c r="WMM12" s="187"/>
      <c r="WMN12" s="187"/>
      <c r="WMO12" s="187"/>
      <c r="WMP12" s="187"/>
      <c r="WMQ12" s="187"/>
      <c r="WMR12" s="187"/>
      <c r="WMS12" s="187"/>
      <c r="WMT12" s="187"/>
      <c r="WMU12" s="187"/>
      <c r="WMV12" s="187"/>
      <c r="WMW12" s="187"/>
      <c r="WMX12" s="187"/>
      <c r="WMY12" s="187"/>
      <c r="WMZ12" s="187"/>
      <c r="WNA12" s="187"/>
      <c r="WNB12" s="187"/>
      <c r="WNC12" s="187"/>
      <c r="WND12" s="187"/>
      <c r="WNE12" s="187"/>
      <c r="WNF12" s="187"/>
      <c r="WNG12" s="187"/>
      <c r="WNH12" s="187"/>
      <c r="WNI12" s="187"/>
      <c r="WNJ12" s="187"/>
      <c r="WNK12" s="187"/>
      <c r="WNL12" s="187"/>
      <c r="WNM12" s="187"/>
      <c r="WNN12" s="187"/>
      <c r="WNO12" s="187"/>
      <c r="WNP12" s="187"/>
      <c r="WNQ12" s="187"/>
      <c r="WNR12" s="187"/>
      <c r="WNS12" s="187"/>
      <c r="WNT12" s="187"/>
      <c r="WNU12" s="187"/>
      <c r="WNV12" s="187"/>
      <c r="WNW12" s="187"/>
      <c r="WNX12" s="187"/>
      <c r="WNY12" s="187"/>
      <c r="WNZ12" s="187"/>
      <c r="WOA12" s="187"/>
      <c r="WOB12" s="187"/>
      <c r="WOC12" s="187"/>
      <c r="WOD12" s="187"/>
      <c r="WOE12" s="187"/>
      <c r="WOF12" s="187"/>
      <c r="WOG12" s="187"/>
      <c r="WOH12" s="187"/>
      <c r="WOI12" s="187"/>
      <c r="WOJ12" s="187"/>
      <c r="WOK12" s="187"/>
      <c r="WOL12" s="187"/>
      <c r="WOM12" s="187"/>
      <c r="WON12" s="187"/>
      <c r="WOO12" s="187"/>
      <c r="WOP12" s="187"/>
      <c r="WOQ12" s="187"/>
      <c r="WOR12" s="187"/>
      <c r="WOS12" s="187"/>
      <c r="WOT12" s="187"/>
      <c r="WOU12" s="187"/>
      <c r="WOV12" s="187"/>
      <c r="WOW12" s="187"/>
      <c r="WOX12" s="187"/>
      <c r="WOY12" s="187"/>
      <c r="WOZ12" s="187"/>
      <c r="WPA12" s="187"/>
      <c r="WPB12" s="187"/>
      <c r="WPC12" s="187"/>
      <c r="WPD12" s="187"/>
      <c r="WPE12" s="187"/>
      <c r="WPF12" s="187"/>
      <c r="WPG12" s="187"/>
      <c r="WPH12" s="187"/>
      <c r="WPI12" s="187"/>
      <c r="WPJ12" s="187"/>
      <c r="WPK12" s="187"/>
      <c r="WPL12" s="187"/>
      <c r="WPM12" s="187"/>
      <c r="WPN12" s="187"/>
      <c r="WPO12" s="187"/>
      <c r="WPP12" s="187"/>
      <c r="WPQ12" s="187"/>
      <c r="WPR12" s="187"/>
      <c r="WPS12" s="187"/>
      <c r="WPT12" s="187"/>
      <c r="WPU12" s="187"/>
      <c r="WPV12" s="187"/>
      <c r="WPW12" s="187"/>
      <c r="WPX12" s="187"/>
      <c r="WPY12" s="187"/>
      <c r="WPZ12" s="187"/>
      <c r="WQA12" s="187"/>
      <c r="WQB12" s="187"/>
      <c r="WQC12" s="187"/>
      <c r="WQD12" s="187"/>
      <c r="WQE12" s="187"/>
      <c r="WQF12" s="187"/>
      <c r="WQG12" s="187"/>
      <c r="WQH12" s="187"/>
      <c r="WQI12" s="187"/>
      <c r="WQJ12" s="187"/>
      <c r="WQK12" s="187"/>
      <c r="WQL12" s="187"/>
      <c r="WQM12" s="187"/>
      <c r="WQN12" s="187"/>
      <c r="WQO12" s="187"/>
      <c r="WQP12" s="187"/>
      <c r="WQQ12" s="187"/>
      <c r="WQR12" s="187"/>
      <c r="WQS12" s="187"/>
      <c r="WQT12" s="187"/>
      <c r="WQU12" s="187"/>
      <c r="WQV12" s="187"/>
      <c r="WQW12" s="187"/>
      <c r="WQX12" s="187"/>
      <c r="WQY12" s="187"/>
      <c r="WQZ12" s="187"/>
      <c r="WRA12" s="187"/>
      <c r="WRB12" s="187"/>
      <c r="WRC12" s="187"/>
      <c r="WRD12" s="187"/>
      <c r="WRE12" s="187"/>
      <c r="WRF12" s="187"/>
      <c r="WRG12" s="187"/>
      <c r="WRH12" s="187"/>
      <c r="WRI12" s="187"/>
      <c r="WRJ12" s="187"/>
      <c r="WRK12" s="187"/>
      <c r="WRL12" s="187"/>
      <c r="WRM12" s="187"/>
      <c r="WRN12" s="187"/>
      <c r="WRO12" s="187"/>
      <c r="WRP12" s="187"/>
      <c r="WRQ12" s="187"/>
      <c r="WRR12" s="187"/>
      <c r="WRS12" s="187"/>
      <c r="WRT12" s="187"/>
      <c r="WRU12" s="187"/>
      <c r="WRV12" s="187"/>
      <c r="WRW12" s="187"/>
      <c r="WRX12" s="187"/>
      <c r="WRY12" s="187"/>
      <c r="WRZ12" s="187"/>
      <c r="WSA12" s="187"/>
      <c r="WSB12" s="187"/>
      <c r="WSC12" s="187"/>
      <c r="WSD12" s="187"/>
      <c r="WSE12" s="187"/>
      <c r="WSF12" s="187"/>
      <c r="WSG12" s="187"/>
      <c r="WSH12" s="187"/>
      <c r="WSI12" s="187"/>
      <c r="WSJ12" s="187"/>
      <c r="WSK12" s="187"/>
      <c r="WSL12" s="187"/>
      <c r="WSM12" s="187"/>
      <c r="WSN12" s="187"/>
      <c r="WSO12" s="187"/>
      <c r="WSP12" s="187"/>
      <c r="WSQ12" s="187"/>
      <c r="WSR12" s="187"/>
      <c r="WSS12" s="187"/>
      <c r="WST12" s="187"/>
      <c r="WSU12" s="187"/>
      <c r="WSV12" s="187"/>
      <c r="WSW12" s="187"/>
      <c r="WSX12" s="187"/>
      <c r="WSY12" s="187"/>
      <c r="WSZ12" s="187"/>
      <c r="WTA12" s="187"/>
      <c r="WTB12" s="187"/>
      <c r="WTC12" s="187"/>
      <c r="WTD12" s="187"/>
      <c r="WTE12" s="187"/>
      <c r="WTF12" s="187"/>
      <c r="WTG12" s="187"/>
      <c r="WTH12" s="187"/>
      <c r="WTI12" s="187"/>
      <c r="WTJ12" s="187"/>
      <c r="WTK12" s="187"/>
      <c r="WTL12" s="187"/>
      <c r="WTM12" s="187"/>
      <c r="WTN12" s="187"/>
      <c r="WTO12" s="187"/>
      <c r="WTP12" s="187"/>
      <c r="WTQ12" s="187"/>
      <c r="WTR12" s="187"/>
      <c r="WTS12" s="187"/>
      <c r="WTT12" s="187"/>
      <c r="WTU12" s="187"/>
      <c r="WTV12" s="187"/>
      <c r="WTW12" s="187"/>
      <c r="WTX12" s="187"/>
      <c r="WTY12" s="187"/>
      <c r="WTZ12" s="187"/>
      <c r="WUA12" s="187"/>
      <c r="WUB12" s="187"/>
      <c r="WUC12" s="187"/>
      <c r="WUD12" s="187"/>
      <c r="WUE12" s="187"/>
      <c r="WUF12" s="187"/>
      <c r="WUG12" s="187"/>
      <c r="WUH12" s="187"/>
      <c r="WUI12" s="187"/>
      <c r="WUJ12" s="187"/>
      <c r="WUK12" s="187"/>
      <c r="WUL12" s="187"/>
      <c r="WUM12" s="187"/>
      <c r="WUN12" s="187"/>
      <c r="WUO12" s="187"/>
      <c r="WUP12" s="187"/>
      <c r="WUQ12" s="187"/>
      <c r="WUR12" s="187"/>
      <c r="WUS12" s="187"/>
      <c r="WUT12" s="187"/>
      <c r="WUU12" s="187"/>
      <c r="WUV12" s="187"/>
      <c r="WUW12" s="187"/>
      <c r="WUX12" s="187"/>
      <c r="WUY12" s="187"/>
      <c r="WUZ12" s="187"/>
      <c r="WVA12" s="187"/>
      <c r="WVB12" s="187"/>
      <c r="WVC12" s="187"/>
      <c r="WVD12" s="187"/>
      <c r="WVE12" s="187"/>
      <c r="WVF12" s="187"/>
      <c r="WVG12" s="187"/>
      <c r="WVH12" s="187"/>
      <c r="WVI12" s="187"/>
      <c r="WVJ12" s="187"/>
      <c r="WVK12" s="187"/>
      <c r="WVL12" s="187"/>
      <c r="WVM12" s="187"/>
      <c r="WVN12" s="187"/>
      <c r="WVO12" s="187"/>
      <c r="WVP12" s="187"/>
      <c r="WVQ12" s="187"/>
      <c r="WVR12" s="187"/>
      <c r="WVS12" s="187"/>
      <c r="WVT12" s="187"/>
      <c r="WVU12" s="187"/>
      <c r="WVV12" s="187"/>
      <c r="WVW12" s="187"/>
      <c r="WVX12" s="187"/>
      <c r="WVY12" s="187"/>
      <c r="WVZ12" s="187"/>
      <c r="WWA12" s="187"/>
      <c r="WWB12" s="187"/>
      <c r="WWC12" s="187"/>
      <c r="WWD12" s="187"/>
      <c r="WWE12" s="187"/>
      <c r="WWF12" s="187"/>
      <c r="WWG12" s="187"/>
      <c r="WWH12" s="187"/>
      <c r="WWI12" s="187"/>
      <c r="WWJ12" s="187"/>
      <c r="WWK12" s="187"/>
      <c r="WWL12" s="187"/>
      <c r="WWM12" s="187"/>
      <c r="WWN12" s="187"/>
      <c r="WWO12" s="187"/>
      <c r="WWP12" s="187"/>
      <c r="WWQ12" s="187"/>
      <c r="WWR12" s="187"/>
      <c r="WWS12" s="187"/>
      <c r="WWT12" s="187"/>
      <c r="WWU12" s="187"/>
      <c r="WWV12" s="187"/>
      <c r="WWW12" s="187"/>
      <c r="WWX12" s="187"/>
      <c r="WWY12" s="187"/>
      <c r="WWZ12" s="187"/>
      <c r="WXA12" s="187"/>
      <c r="WXB12" s="187"/>
      <c r="WXC12" s="187"/>
      <c r="WXD12" s="187"/>
      <c r="WXE12" s="187"/>
      <c r="WXF12" s="187"/>
      <c r="WXG12" s="187"/>
      <c r="WXH12" s="187"/>
      <c r="WXI12" s="187"/>
      <c r="WXJ12" s="187"/>
      <c r="WXK12" s="187"/>
      <c r="WXL12" s="187"/>
      <c r="WXM12" s="187"/>
      <c r="WXN12" s="187"/>
      <c r="WXO12" s="187"/>
      <c r="WXP12" s="187"/>
      <c r="WXQ12" s="187"/>
      <c r="WXR12" s="187"/>
      <c r="WXS12" s="187"/>
      <c r="WXT12" s="187"/>
      <c r="WXU12" s="187"/>
      <c r="WXV12" s="187"/>
      <c r="WXW12" s="187"/>
      <c r="WXX12" s="187"/>
      <c r="WXY12" s="187"/>
      <c r="WXZ12" s="187"/>
      <c r="WYA12" s="187"/>
      <c r="WYB12" s="187"/>
      <c r="WYC12" s="187"/>
      <c r="WYD12" s="187"/>
      <c r="WYE12" s="187"/>
      <c r="WYF12" s="187"/>
      <c r="WYG12" s="187"/>
      <c r="WYH12" s="187"/>
      <c r="WYI12" s="187"/>
      <c r="WYJ12" s="187"/>
      <c r="WYK12" s="187"/>
      <c r="WYL12" s="187"/>
      <c r="WYM12" s="187"/>
      <c r="WYN12" s="187"/>
      <c r="WYO12" s="187"/>
      <c r="WYP12" s="187"/>
      <c r="WYQ12" s="187"/>
      <c r="WYR12" s="187"/>
      <c r="WYS12" s="187"/>
      <c r="WYT12" s="187"/>
      <c r="WYU12" s="187"/>
      <c r="WYV12" s="187"/>
      <c r="WYW12" s="187"/>
      <c r="WYX12" s="187"/>
      <c r="WYY12" s="187"/>
      <c r="WYZ12" s="187"/>
      <c r="WZA12" s="187"/>
      <c r="WZB12" s="187"/>
      <c r="WZC12" s="187"/>
      <c r="WZD12" s="187"/>
      <c r="WZE12" s="187"/>
      <c r="WZF12" s="187"/>
      <c r="WZG12" s="187"/>
      <c r="WZH12" s="187"/>
      <c r="WZI12" s="187"/>
      <c r="WZJ12" s="187"/>
      <c r="WZK12" s="187"/>
      <c r="WZL12" s="187"/>
      <c r="WZM12" s="187"/>
      <c r="WZN12" s="187"/>
      <c r="WZO12" s="187"/>
      <c r="WZP12" s="187"/>
      <c r="WZQ12" s="187"/>
      <c r="WZR12" s="187"/>
      <c r="WZS12" s="187"/>
      <c r="WZT12" s="187"/>
      <c r="WZU12" s="187"/>
      <c r="WZV12" s="187"/>
      <c r="WZW12" s="187"/>
      <c r="WZX12" s="187"/>
      <c r="WZY12" s="187"/>
      <c r="WZZ12" s="187"/>
      <c r="XAA12" s="187"/>
      <c r="XAB12" s="187"/>
      <c r="XAC12" s="187"/>
      <c r="XAD12" s="187"/>
      <c r="XAE12" s="187"/>
      <c r="XAF12" s="187"/>
      <c r="XAG12" s="187"/>
      <c r="XAH12" s="187"/>
      <c r="XAI12" s="187"/>
      <c r="XAJ12" s="187"/>
      <c r="XAK12" s="187"/>
      <c r="XAL12" s="187"/>
      <c r="XAM12" s="187"/>
      <c r="XAN12" s="187"/>
      <c r="XAO12" s="187"/>
      <c r="XAP12" s="187"/>
      <c r="XAQ12" s="187"/>
      <c r="XAR12" s="187"/>
      <c r="XAS12" s="187"/>
      <c r="XAT12" s="187"/>
      <c r="XAU12" s="187"/>
      <c r="XAV12" s="187"/>
      <c r="XAW12" s="187"/>
      <c r="XAX12" s="187"/>
      <c r="XAY12" s="187"/>
      <c r="XAZ12" s="187"/>
      <c r="XBA12" s="187"/>
      <c r="XBB12" s="187"/>
      <c r="XBC12" s="187"/>
      <c r="XBD12" s="187"/>
      <c r="XBE12" s="187"/>
      <c r="XBF12" s="187"/>
      <c r="XBG12" s="187"/>
      <c r="XBH12" s="187"/>
      <c r="XBI12" s="187"/>
      <c r="XBJ12" s="187"/>
      <c r="XBK12" s="187"/>
      <c r="XBL12" s="187"/>
      <c r="XBM12" s="187"/>
      <c r="XBN12" s="187"/>
      <c r="XBO12" s="187"/>
      <c r="XBP12" s="187"/>
      <c r="XBQ12" s="187"/>
      <c r="XBR12" s="187"/>
      <c r="XBS12" s="187"/>
      <c r="XBT12" s="187"/>
      <c r="XBU12" s="187"/>
      <c r="XBV12" s="187"/>
      <c r="XBW12" s="187"/>
      <c r="XBX12" s="187"/>
      <c r="XBY12" s="187"/>
      <c r="XBZ12" s="187"/>
      <c r="XCA12" s="187"/>
      <c r="XCB12" s="187"/>
      <c r="XCC12" s="187"/>
      <c r="XCD12" s="187"/>
      <c r="XCE12" s="187"/>
      <c r="XCF12" s="187"/>
      <c r="XCG12" s="187"/>
      <c r="XCH12" s="187"/>
      <c r="XCI12" s="187"/>
      <c r="XCJ12" s="187"/>
      <c r="XCK12" s="187"/>
      <c r="XCL12" s="187"/>
      <c r="XCM12" s="187"/>
      <c r="XCN12" s="187"/>
      <c r="XCO12" s="187"/>
      <c r="XCP12" s="187"/>
      <c r="XCQ12" s="187"/>
      <c r="XCR12" s="187"/>
      <c r="XCS12" s="187"/>
      <c r="XCT12" s="187"/>
      <c r="XCU12" s="187"/>
      <c r="XCV12" s="187"/>
      <c r="XCW12" s="187"/>
      <c r="XCX12" s="187"/>
      <c r="XCY12" s="187"/>
      <c r="XCZ12" s="187"/>
      <c r="XDA12" s="187"/>
      <c r="XDB12" s="187"/>
      <c r="XDC12" s="187"/>
      <c r="XDD12" s="187"/>
      <c r="XDE12" s="187"/>
      <c r="XDF12" s="187"/>
      <c r="XDG12" s="187"/>
      <c r="XDH12" s="187"/>
      <c r="XDI12" s="187"/>
      <c r="XDJ12" s="187"/>
      <c r="XDK12" s="187"/>
      <c r="XDL12" s="187"/>
      <c r="XDM12" s="187"/>
      <c r="XDN12" s="187"/>
      <c r="XDO12" s="187"/>
      <c r="XDP12" s="187"/>
      <c r="XDQ12" s="187"/>
      <c r="XDR12" s="187"/>
      <c r="XDS12" s="187"/>
      <c r="XDT12" s="187"/>
      <c r="XDU12" s="187"/>
      <c r="XDV12" s="187"/>
      <c r="XDW12" s="187"/>
      <c r="XDX12" s="187"/>
      <c r="XDY12" s="187"/>
      <c r="XDZ12" s="187"/>
      <c r="XEA12" s="187"/>
      <c r="XEB12" s="187"/>
      <c r="XEC12" s="187"/>
      <c r="XED12" s="187"/>
      <c r="XEE12" s="187"/>
      <c r="XEF12" s="187"/>
      <c r="XEG12" s="187"/>
      <c r="XEH12" s="187"/>
      <c r="XEI12" s="187"/>
      <c r="XEJ12" s="187"/>
      <c r="XEK12" s="187"/>
      <c r="XEL12" s="187"/>
      <c r="XEM12" s="187"/>
      <c r="XEN12" s="187"/>
      <c r="XEO12" s="187"/>
      <c r="XEP12" s="187"/>
      <c r="XEQ12" s="187"/>
      <c r="XER12" s="187"/>
      <c r="XES12" s="187"/>
      <c r="XET12" s="187"/>
      <c r="XEU12" s="187"/>
      <c r="XEV12" s="187"/>
      <c r="XEW12" s="187"/>
      <c r="XEX12" s="187"/>
      <c r="XEY12" s="187"/>
      <c r="XEZ12" s="187"/>
      <c r="XFA12" s="187"/>
      <c r="XFB12" s="187"/>
    </row>
    <row r="13" spans="1:16382" s="130" customFormat="1" ht="39" customHeight="1" x14ac:dyDescent="0.25">
      <c r="A13" s="142">
        <f>ROW()-9</f>
        <v>4</v>
      </c>
      <c r="B13" s="143"/>
      <c r="C13" s="143"/>
      <c r="D13" s="143">
        <v>2</v>
      </c>
      <c r="E13" s="143"/>
      <c r="F13" s="143"/>
      <c r="G13" s="143"/>
      <c r="H13" s="143"/>
      <c r="I13" s="143"/>
      <c r="J13" s="143"/>
      <c r="K13" s="143"/>
      <c r="L13" s="143"/>
      <c r="M13" s="150" t="s">
        <v>237</v>
      </c>
      <c r="N13" s="150" t="s">
        <v>237</v>
      </c>
      <c r="O13" s="150" t="s">
        <v>238</v>
      </c>
      <c r="P13" s="1"/>
      <c r="Q13" s="155"/>
      <c r="R13" s="155"/>
      <c r="S13" s="155"/>
      <c r="T13" s="156"/>
      <c r="U13" s="157"/>
      <c r="V13" s="156" t="s">
        <v>239</v>
      </c>
      <c r="W13" s="159" t="s">
        <v>163</v>
      </c>
      <c r="X13" s="160" t="s">
        <v>164</v>
      </c>
      <c r="Y13" s="143" t="s">
        <v>234</v>
      </c>
      <c r="Z13" s="164"/>
      <c r="AA13" s="164"/>
      <c r="AB13" s="150" t="s">
        <v>240</v>
      </c>
      <c r="AC13" s="155">
        <v>6.2399999999999999E-3</v>
      </c>
      <c r="AD13" s="158"/>
      <c r="AE13" s="165" t="s">
        <v>236</v>
      </c>
      <c r="AF13" s="166"/>
      <c r="AG13" s="166">
        <v>160</v>
      </c>
      <c r="AH13" s="166">
        <v>2.5</v>
      </c>
      <c r="AI13" s="174"/>
      <c r="AJ13" s="175">
        <f>AG13*0.039/1000</f>
        <v>6.2399999999999999E-3</v>
      </c>
      <c r="AK13" s="176">
        <f>AC13/AJ13</f>
        <v>1</v>
      </c>
      <c r="AL13" s="177"/>
      <c r="AM13" s="158"/>
      <c r="AN13" s="158" t="s">
        <v>217</v>
      </c>
      <c r="AO13" s="158" t="s">
        <v>218</v>
      </c>
      <c r="AP13" s="158"/>
      <c r="AQ13" s="158"/>
      <c r="AR13" s="182"/>
      <c r="AS13" s="158"/>
      <c r="AT13" s="182"/>
      <c r="AU13" s="183"/>
      <c r="AV13" s="183"/>
      <c r="AW13" s="158"/>
      <c r="AX13" s="158"/>
      <c r="AY13" s="143"/>
      <c r="AZ13" s="186">
        <v>4</v>
      </c>
      <c r="BA13" s="187"/>
      <c r="BB13" s="187"/>
      <c r="BC13" s="187"/>
      <c r="BD13" s="187"/>
      <c r="BE13" s="187"/>
      <c r="BF13" s="187"/>
      <c r="BG13" s="187"/>
      <c r="BH13" s="187"/>
      <c r="BI13" s="187"/>
      <c r="BJ13" s="187"/>
      <c r="BK13" s="187"/>
      <c r="BL13" s="187"/>
      <c r="BM13" s="187"/>
      <c r="BN13" s="187"/>
      <c r="BO13" s="187"/>
      <c r="BP13" s="187"/>
      <c r="BQ13" s="187"/>
      <c r="BR13" s="187"/>
      <c r="BS13" s="187"/>
      <c r="BT13" s="187"/>
      <c r="BU13" s="187"/>
      <c r="BV13" s="187"/>
      <c r="BW13" s="187"/>
      <c r="BX13" s="187"/>
      <c r="BY13" s="187"/>
      <c r="BZ13" s="187"/>
      <c r="CA13" s="187"/>
      <c r="CB13" s="187"/>
      <c r="CC13" s="187"/>
      <c r="CD13" s="187"/>
      <c r="CE13" s="187"/>
      <c r="CF13" s="187"/>
      <c r="CG13" s="187"/>
      <c r="CH13" s="187"/>
      <c r="CI13" s="187"/>
      <c r="CJ13" s="187"/>
      <c r="CK13" s="187"/>
      <c r="CL13" s="187"/>
      <c r="CM13" s="187"/>
      <c r="CN13" s="187"/>
      <c r="CO13" s="187"/>
      <c r="CP13" s="187"/>
      <c r="CQ13" s="187"/>
      <c r="CR13" s="187"/>
      <c r="CS13" s="187"/>
      <c r="CT13" s="187"/>
      <c r="CU13" s="187"/>
      <c r="CV13" s="187"/>
      <c r="CW13" s="187"/>
      <c r="CX13" s="187"/>
      <c r="CY13" s="187"/>
      <c r="CZ13" s="187"/>
      <c r="DA13" s="187"/>
      <c r="DB13" s="187"/>
      <c r="DC13" s="187"/>
      <c r="DD13" s="187"/>
      <c r="DE13" s="187"/>
      <c r="DF13" s="187"/>
      <c r="DG13" s="187"/>
      <c r="DH13" s="187"/>
      <c r="DI13" s="187"/>
      <c r="DJ13" s="187"/>
      <c r="DK13" s="187"/>
      <c r="DL13" s="187"/>
      <c r="DM13" s="187"/>
      <c r="DN13" s="187"/>
      <c r="DO13" s="187"/>
      <c r="DP13" s="187"/>
      <c r="DQ13" s="187"/>
      <c r="DR13" s="187"/>
      <c r="DS13" s="187"/>
      <c r="DT13" s="187"/>
      <c r="DU13" s="187"/>
      <c r="DV13" s="187"/>
      <c r="DW13" s="187"/>
      <c r="DX13" s="187"/>
      <c r="DY13" s="187"/>
      <c r="DZ13" s="187"/>
      <c r="EA13" s="187"/>
      <c r="EB13" s="187"/>
      <c r="EC13" s="187"/>
      <c r="ED13" s="187"/>
      <c r="EE13" s="187"/>
      <c r="EF13" s="187"/>
      <c r="EG13" s="187"/>
      <c r="EH13" s="187"/>
      <c r="EI13" s="187"/>
      <c r="EJ13" s="187"/>
      <c r="EK13" s="187"/>
      <c r="EL13" s="187"/>
      <c r="EM13" s="187"/>
      <c r="EN13" s="187"/>
      <c r="EO13" s="187"/>
      <c r="EP13" s="187"/>
      <c r="EQ13" s="187"/>
      <c r="ER13" s="187"/>
      <c r="ES13" s="187"/>
      <c r="ET13" s="187"/>
      <c r="EU13" s="187"/>
      <c r="EV13" s="187"/>
      <c r="EW13" s="187"/>
      <c r="EX13" s="187"/>
      <c r="EY13" s="187"/>
      <c r="EZ13" s="187"/>
      <c r="FA13" s="187"/>
      <c r="FB13" s="187"/>
      <c r="FC13" s="187"/>
      <c r="FD13" s="187"/>
      <c r="FE13" s="187"/>
      <c r="FF13" s="187"/>
      <c r="FG13" s="187"/>
      <c r="FH13" s="187"/>
      <c r="FI13" s="187"/>
      <c r="FJ13" s="187"/>
      <c r="FK13" s="187"/>
      <c r="FL13" s="187"/>
      <c r="FM13" s="187"/>
      <c r="FN13" s="187"/>
      <c r="FO13" s="187"/>
      <c r="FP13" s="187"/>
      <c r="FQ13" s="187"/>
      <c r="FR13" s="187"/>
      <c r="FS13" s="187"/>
      <c r="FT13" s="187"/>
      <c r="FU13" s="187"/>
      <c r="FV13" s="187"/>
      <c r="FW13" s="187"/>
      <c r="FX13" s="187"/>
      <c r="FY13" s="187"/>
      <c r="FZ13" s="187"/>
      <c r="GA13" s="187"/>
      <c r="GB13" s="187"/>
      <c r="GC13" s="187"/>
      <c r="GD13" s="187"/>
      <c r="GE13" s="187"/>
      <c r="GF13" s="187"/>
      <c r="GG13" s="187"/>
      <c r="GH13" s="187"/>
      <c r="GI13" s="187"/>
      <c r="GJ13" s="187"/>
      <c r="GK13" s="187"/>
      <c r="GL13" s="187"/>
      <c r="GM13" s="187"/>
      <c r="GN13" s="187"/>
      <c r="GO13" s="187"/>
      <c r="GP13" s="187"/>
      <c r="GQ13" s="187"/>
      <c r="GR13" s="187"/>
      <c r="GS13" s="187"/>
      <c r="GT13" s="187"/>
      <c r="GU13" s="187"/>
      <c r="GV13" s="187"/>
      <c r="GW13" s="187"/>
      <c r="GX13" s="187"/>
      <c r="GY13" s="187"/>
      <c r="GZ13" s="187"/>
      <c r="HA13" s="187"/>
      <c r="HB13" s="187"/>
      <c r="HC13" s="187"/>
      <c r="HD13" s="187"/>
      <c r="HE13" s="187"/>
      <c r="HF13" s="187"/>
      <c r="HG13" s="187"/>
      <c r="HH13" s="187"/>
      <c r="HI13" s="187"/>
      <c r="HJ13" s="187"/>
      <c r="HK13" s="187"/>
      <c r="HL13" s="187"/>
      <c r="HM13" s="187"/>
      <c r="HN13" s="187"/>
      <c r="HO13" s="187"/>
      <c r="HP13" s="187"/>
      <c r="HQ13" s="187"/>
      <c r="HR13" s="187"/>
      <c r="HS13" s="187"/>
      <c r="HT13" s="187"/>
      <c r="HU13" s="187"/>
      <c r="HV13" s="187"/>
      <c r="HW13" s="187"/>
      <c r="HX13" s="187"/>
      <c r="HY13" s="187"/>
      <c r="HZ13" s="187"/>
      <c r="IA13" s="187"/>
      <c r="IB13" s="187"/>
      <c r="IC13" s="187"/>
      <c r="ID13" s="187"/>
      <c r="IE13" s="187"/>
      <c r="IF13" s="187"/>
      <c r="IG13" s="187"/>
      <c r="IH13" s="187"/>
      <c r="II13" s="187"/>
      <c r="IJ13" s="187"/>
      <c r="IK13" s="187"/>
      <c r="IL13" s="187"/>
      <c r="IM13" s="187"/>
      <c r="IN13" s="187"/>
      <c r="IO13" s="187"/>
      <c r="IP13" s="187"/>
      <c r="IQ13" s="187"/>
      <c r="IR13" s="187"/>
      <c r="IS13" s="187"/>
      <c r="IT13" s="187"/>
      <c r="IU13" s="187"/>
      <c r="IV13" s="187"/>
      <c r="IW13" s="187"/>
      <c r="IX13" s="187"/>
      <c r="IY13" s="187"/>
      <c r="IZ13" s="187"/>
      <c r="JA13" s="187"/>
      <c r="JB13" s="187"/>
      <c r="JC13" s="187"/>
      <c r="JD13" s="187"/>
      <c r="JE13" s="187"/>
      <c r="JF13" s="187"/>
      <c r="JG13" s="187"/>
      <c r="JH13" s="187"/>
      <c r="JI13" s="187"/>
      <c r="JJ13" s="187"/>
      <c r="JK13" s="187"/>
      <c r="JL13" s="187"/>
      <c r="JM13" s="187"/>
      <c r="JN13" s="187"/>
      <c r="JO13" s="187"/>
      <c r="JP13" s="187"/>
      <c r="JQ13" s="187"/>
      <c r="JR13" s="187"/>
      <c r="JS13" s="187"/>
      <c r="JT13" s="187"/>
      <c r="JU13" s="187"/>
      <c r="JV13" s="187"/>
      <c r="JW13" s="187"/>
      <c r="JX13" s="187"/>
      <c r="JY13" s="187"/>
      <c r="JZ13" s="187"/>
      <c r="KA13" s="187"/>
      <c r="KB13" s="187"/>
      <c r="KC13" s="187"/>
      <c r="KD13" s="187"/>
      <c r="KE13" s="187"/>
      <c r="KF13" s="187"/>
      <c r="KG13" s="187"/>
      <c r="KH13" s="187"/>
      <c r="KI13" s="187"/>
      <c r="KJ13" s="187"/>
      <c r="KK13" s="187"/>
      <c r="KL13" s="187"/>
      <c r="KM13" s="187"/>
      <c r="KN13" s="187"/>
      <c r="KO13" s="187"/>
      <c r="KP13" s="187"/>
      <c r="KQ13" s="187"/>
      <c r="KR13" s="187"/>
      <c r="KS13" s="187"/>
      <c r="KT13" s="187"/>
      <c r="KU13" s="187"/>
      <c r="KV13" s="187"/>
      <c r="KW13" s="187"/>
      <c r="KX13" s="187"/>
      <c r="KY13" s="187"/>
      <c r="KZ13" s="187"/>
      <c r="LA13" s="187"/>
      <c r="LB13" s="187"/>
      <c r="LC13" s="187"/>
      <c r="LD13" s="187"/>
      <c r="LE13" s="187"/>
      <c r="LF13" s="187"/>
      <c r="LG13" s="187"/>
      <c r="LH13" s="187"/>
      <c r="LI13" s="187"/>
      <c r="LJ13" s="187"/>
      <c r="LK13" s="187"/>
      <c r="LL13" s="187"/>
      <c r="LM13" s="187"/>
      <c r="LN13" s="187"/>
      <c r="LO13" s="187"/>
      <c r="LP13" s="187"/>
      <c r="LQ13" s="187"/>
      <c r="LR13" s="187"/>
      <c r="LS13" s="187"/>
      <c r="LT13" s="187"/>
      <c r="LU13" s="187"/>
      <c r="LV13" s="187"/>
      <c r="LW13" s="187"/>
      <c r="LX13" s="187"/>
      <c r="LY13" s="187"/>
      <c r="LZ13" s="187"/>
      <c r="MA13" s="187"/>
      <c r="MB13" s="187"/>
      <c r="MC13" s="187"/>
      <c r="MD13" s="187"/>
      <c r="ME13" s="187"/>
      <c r="MF13" s="187"/>
      <c r="MG13" s="187"/>
      <c r="MH13" s="187"/>
      <c r="MI13" s="187"/>
      <c r="MJ13" s="187"/>
      <c r="MK13" s="187"/>
      <c r="ML13" s="187"/>
      <c r="MM13" s="187"/>
      <c r="MN13" s="187"/>
      <c r="MO13" s="187"/>
      <c r="MP13" s="187"/>
      <c r="MQ13" s="187"/>
      <c r="MR13" s="187"/>
      <c r="MS13" s="187"/>
      <c r="MT13" s="187"/>
      <c r="MU13" s="187"/>
      <c r="MV13" s="187"/>
      <c r="MW13" s="187"/>
      <c r="MX13" s="187"/>
      <c r="MY13" s="187"/>
      <c r="MZ13" s="187"/>
      <c r="NA13" s="187"/>
      <c r="NB13" s="187"/>
      <c r="NC13" s="187"/>
      <c r="ND13" s="187"/>
      <c r="NE13" s="187"/>
      <c r="NF13" s="187"/>
      <c r="NG13" s="187"/>
      <c r="NH13" s="187"/>
      <c r="NI13" s="187"/>
      <c r="NJ13" s="187"/>
      <c r="NK13" s="187"/>
      <c r="NL13" s="187"/>
      <c r="NM13" s="187"/>
      <c r="NN13" s="187"/>
      <c r="NO13" s="187"/>
      <c r="NP13" s="187"/>
      <c r="NQ13" s="187"/>
      <c r="NR13" s="187"/>
      <c r="NS13" s="187"/>
      <c r="NT13" s="187"/>
      <c r="NU13" s="187"/>
      <c r="NV13" s="187"/>
      <c r="NW13" s="187"/>
      <c r="NX13" s="187"/>
      <c r="NY13" s="187"/>
      <c r="NZ13" s="187"/>
      <c r="OA13" s="187"/>
      <c r="OB13" s="187"/>
      <c r="OC13" s="187"/>
      <c r="OD13" s="187"/>
      <c r="OE13" s="187"/>
      <c r="OF13" s="187"/>
      <c r="OG13" s="187"/>
      <c r="OH13" s="187"/>
      <c r="OI13" s="187"/>
      <c r="OJ13" s="187"/>
      <c r="OK13" s="187"/>
      <c r="OL13" s="187"/>
      <c r="OM13" s="187"/>
      <c r="ON13" s="187"/>
      <c r="OO13" s="187"/>
      <c r="OP13" s="187"/>
      <c r="OQ13" s="187"/>
      <c r="OR13" s="187"/>
      <c r="OS13" s="187"/>
      <c r="OT13" s="187"/>
      <c r="OU13" s="187"/>
      <c r="OV13" s="187"/>
      <c r="OW13" s="187"/>
      <c r="OX13" s="187"/>
      <c r="OY13" s="187"/>
      <c r="OZ13" s="187"/>
      <c r="PA13" s="187"/>
      <c r="PB13" s="187"/>
      <c r="PC13" s="187"/>
      <c r="PD13" s="187"/>
      <c r="PE13" s="187"/>
      <c r="PF13" s="187"/>
      <c r="PG13" s="187"/>
      <c r="PH13" s="187"/>
      <c r="PI13" s="187"/>
      <c r="PJ13" s="187"/>
      <c r="PK13" s="187"/>
      <c r="PL13" s="187"/>
      <c r="PM13" s="187"/>
      <c r="PN13" s="187"/>
      <c r="PO13" s="187"/>
      <c r="PP13" s="187"/>
      <c r="PQ13" s="187"/>
      <c r="PR13" s="187"/>
      <c r="PS13" s="187"/>
      <c r="PT13" s="187"/>
      <c r="PU13" s="187"/>
      <c r="PV13" s="187"/>
      <c r="PW13" s="187"/>
      <c r="PX13" s="187"/>
      <c r="PY13" s="187"/>
      <c r="PZ13" s="187"/>
      <c r="QA13" s="187"/>
      <c r="QB13" s="187"/>
      <c r="QC13" s="187"/>
      <c r="QD13" s="187"/>
      <c r="QE13" s="187"/>
      <c r="QF13" s="187"/>
      <c r="QG13" s="187"/>
      <c r="QH13" s="187"/>
      <c r="QI13" s="187"/>
      <c r="QJ13" s="187"/>
      <c r="QK13" s="187"/>
      <c r="QL13" s="187"/>
      <c r="QM13" s="187"/>
      <c r="QN13" s="187"/>
      <c r="QO13" s="187"/>
      <c r="QP13" s="187"/>
      <c r="QQ13" s="187"/>
      <c r="QR13" s="187"/>
      <c r="QS13" s="187"/>
      <c r="QT13" s="187"/>
      <c r="QU13" s="187"/>
      <c r="QV13" s="187"/>
      <c r="QW13" s="187"/>
      <c r="QX13" s="187"/>
      <c r="QY13" s="187"/>
      <c r="QZ13" s="187"/>
      <c r="RA13" s="187"/>
      <c r="RB13" s="187"/>
      <c r="RC13" s="187"/>
      <c r="RD13" s="187"/>
      <c r="RE13" s="187"/>
      <c r="RF13" s="187"/>
      <c r="RG13" s="187"/>
      <c r="RH13" s="187"/>
      <c r="RI13" s="187"/>
      <c r="RJ13" s="187"/>
      <c r="RK13" s="187"/>
      <c r="RL13" s="187"/>
      <c r="RM13" s="187"/>
      <c r="RN13" s="187"/>
      <c r="RO13" s="187"/>
      <c r="RP13" s="187"/>
      <c r="RQ13" s="187"/>
      <c r="RR13" s="187"/>
      <c r="RS13" s="187"/>
      <c r="RT13" s="187"/>
      <c r="RU13" s="187"/>
      <c r="RV13" s="187"/>
      <c r="RW13" s="187"/>
      <c r="RX13" s="187"/>
      <c r="RY13" s="187"/>
      <c r="RZ13" s="187"/>
      <c r="SA13" s="187"/>
      <c r="SB13" s="187"/>
      <c r="SC13" s="187"/>
      <c r="SD13" s="187"/>
      <c r="SE13" s="187"/>
      <c r="SF13" s="187"/>
      <c r="SG13" s="187"/>
      <c r="SH13" s="187"/>
      <c r="SI13" s="187"/>
      <c r="SJ13" s="187"/>
      <c r="SK13" s="187"/>
      <c r="SL13" s="187"/>
      <c r="SM13" s="187"/>
      <c r="SN13" s="187"/>
      <c r="SO13" s="187"/>
      <c r="SP13" s="187"/>
      <c r="SQ13" s="187"/>
      <c r="SR13" s="187"/>
      <c r="SS13" s="187"/>
      <c r="ST13" s="187"/>
      <c r="SU13" s="187"/>
      <c r="SV13" s="187"/>
      <c r="SW13" s="187"/>
      <c r="SX13" s="187"/>
      <c r="SY13" s="187"/>
      <c r="SZ13" s="187"/>
      <c r="TA13" s="187"/>
      <c r="TB13" s="187"/>
      <c r="TC13" s="187"/>
      <c r="TD13" s="187"/>
      <c r="TE13" s="187"/>
      <c r="TF13" s="187"/>
      <c r="TG13" s="187"/>
      <c r="TH13" s="187"/>
      <c r="TI13" s="187"/>
      <c r="TJ13" s="187"/>
      <c r="TK13" s="187"/>
      <c r="TL13" s="187"/>
      <c r="TM13" s="187"/>
      <c r="TN13" s="187"/>
      <c r="TO13" s="187"/>
      <c r="TP13" s="187"/>
      <c r="TQ13" s="187"/>
      <c r="TR13" s="187"/>
      <c r="TS13" s="187"/>
      <c r="TT13" s="187"/>
      <c r="TU13" s="187"/>
      <c r="TV13" s="187"/>
      <c r="TW13" s="187"/>
      <c r="TX13" s="187"/>
      <c r="TY13" s="187"/>
      <c r="TZ13" s="187"/>
      <c r="UA13" s="187"/>
      <c r="UB13" s="187"/>
      <c r="UC13" s="187"/>
      <c r="UD13" s="187"/>
      <c r="UE13" s="187"/>
      <c r="UF13" s="187"/>
      <c r="UG13" s="187"/>
      <c r="UH13" s="187"/>
      <c r="UI13" s="187"/>
      <c r="UJ13" s="187"/>
      <c r="UK13" s="187"/>
      <c r="UL13" s="187"/>
      <c r="UM13" s="187"/>
      <c r="UN13" s="187"/>
      <c r="UO13" s="187"/>
      <c r="UP13" s="187"/>
      <c r="UQ13" s="187"/>
      <c r="UR13" s="187"/>
      <c r="US13" s="187"/>
      <c r="UT13" s="187"/>
      <c r="UU13" s="187"/>
      <c r="UV13" s="187"/>
      <c r="UW13" s="187"/>
      <c r="UX13" s="187"/>
      <c r="UY13" s="187"/>
      <c r="UZ13" s="187"/>
      <c r="VA13" s="187"/>
      <c r="VB13" s="187"/>
      <c r="VC13" s="187"/>
      <c r="VD13" s="187"/>
      <c r="VE13" s="187"/>
      <c r="VF13" s="187"/>
      <c r="VG13" s="187"/>
      <c r="VH13" s="187"/>
      <c r="VI13" s="187"/>
      <c r="VJ13" s="187"/>
      <c r="VK13" s="187"/>
      <c r="VL13" s="187"/>
      <c r="VM13" s="187"/>
      <c r="VN13" s="187"/>
      <c r="VO13" s="187"/>
      <c r="VP13" s="187"/>
      <c r="VQ13" s="187"/>
      <c r="VR13" s="187"/>
      <c r="VS13" s="187"/>
      <c r="VT13" s="187"/>
      <c r="VU13" s="187"/>
      <c r="VV13" s="187"/>
      <c r="VW13" s="187"/>
      <c r="VX13" s="187"/>
      <c r="VY13" s="187"/>
      <c r="VZ13" s="187"/>
      <c r="WA13" s="187"/>
      <c r="WB13" s="187"/>
      <c r="WC13" s="187"/>
      <c r="WD13" s="187"/>
      <c r="WE13" s="187"/>
      <c r="WF13" s="187"/>
      <c r="WG13" s="187"/>
      <c r="WH13" s="187"/>
      <c r="WI13" s="187"/>
      <c r="WJ13" s="187"/>
      <c r="WK13" s="187"/>
      <c r="WL13" s="187"/>
      <c r="WM13" s="187"/>
      <c r="WN13" s="187"/>
      <c r="WO13" s="187"/>
      <c r="WP13" s="187"/>
      <c r="WQ13" s="187"/>
      <c r="WR13" s="187"/>
      <c r="WS13" s="187"/>
      <c r="WT13" s="187"/>
      <c r="WU13" s="187"/>
      <c r="WV13" s="187"/>
      <c r="WW13" s="187"/>
      <c r="WX13" s="187"/>
      <c r="WY13" s="187"/>
      <c r="WZ13" s="187"/>
      <c r="XA13" s="187"/>
      <c r="XB13" s="187"/>
      <c r="XC13" s="187"/>
      <c r="XD13" s="187"/>
      <c r="XE13" s="187"/>
      <c r="XF13" s="187"/>
      <c r="XG13" s="187"/>
      <c r="XH13" s="187"/>
      <c r="XI13" s="187"/>
      <c r="XJ13" s="187"/>
      <c r="XK13" s="187"/>
      <c r="XL13" s="187"/>
      <c r="XM13" s="187"/>
      <c r="XN13" s="187"/>
      <c r="XO13" s="187"/>
      <c r="XP13" s="187"/>
      <c r="XQ13" s="187"/>
      <c r="XR13" s="187"/>
      <c r="XS13" s="187"/>
      <c r="XT13" s="187"/>
      <c r="XU13" s="187"/>
      <c r="XV13" s="187"/>
      <c r="XW13" s="187"/>
      <c r="XX13" s="187"/>
      <c r="XY13" s="187"/>
      <c r="XZ13" s="187"/>
      <c r="YA13" s="187"/>
      <c r="YB13" s="187"/>
      <c r="YC13" s="187"/>
      <c r="YD13" s="187"/>
      <c r="YE13" s="187"/>
      <c r="YF13" s="187"/>
      <c r="YG13" s="187"/>
      <c r="YH13" s="187"/>
      <c r="YI13" s="187"/>
      <c r="YJ13" s="187"/>
      <c r="YK13" s="187"/>
      <c r="YL13" s="187"/>
      <c r="YM13" s="187"/>
      <c r="YN13" s="187"/>
      <c r="YO13" s="187"/>
      <c r="YP13" s="187"/>
      <c r="YQ13" s="187"/>
      <c r="YR13" s="187"/>
      <c r="YS13" s="187"/>
      <c r="YT13" s="187"/>
      <c r="YU13" s="187"/>
      <c r="YV13" s="187"/>
      <c r="YW13" s="187"/>
      <c r="YX13" s="187"/>
      <c r="YY13" s="187"/>
      <c r="YZ13" s="187"/>
      <c r="ZA13" s="187"/>
      <c r="ZB13" s="187"/>
      <c r="ZC13" s="187"/>
      <c r="ZD13" s="187"/>
      <c r="ZE13" s="187"/>
      <c r="ZF13" s="187"/>
      <c r="ZG13" s="187"/>
      <c r="ZH13" s="187"/>
      <c r="ZI13" s="187"/>
      <c r="ZJ13" s="187"/>
      <c r="ZK13" s="187"/>
      <c r="ZL13" s="187"/>
      <c r="ZM13" s="187"/>
      <c r="ZN13" s="187"/>
      <c r="ZO13" s="187"/>
      <c r="ZP13" s="187"/>
      <c r="ZQ13" s="187"/>
      <c r="ZR13" s="187"/>
      <c r="ZS13" s="187"/>
      <c r="ZT13" s="187"/>
      <c r="ZU13" s="187"/>
      <c r="ZV13" s="187"/>
      <c r="ZW13" s="187"/>
      <c r="ZX13" s="187"/>
      <c r="ZY13" s="187"/>
      <c r="ZZ13" s="187"/>
      <c r="AAA13" s="187"/>
      <c r="AAB13" s="187"/>
      <c r="AAC13" s="187"/>
      <c r="AAD13" s="187"/>
      <c r="AAE13" s="187"/>
      <c r="AAF13" s="187"/>
      <c r="AAG13" s="187"/>
      <c r="AAH13" s="187"/>
      <c r="AAI13" s="187"/>
      <c r="AAJ13" s="187"/>
      <c r="AAK13" s="187"/>
      <c r="AAL13" s="187"/>
      <c r="AAM13" s="187"/>
      <c r="AAN13" s="187"/>
      <c r="AAO13" s="187"/>
      <c r="AAP13" s="187"/>
      <c r="AAQ13" s="187"/>
      <c r="AAR13" s="187"/>
      <c r="AAS13" s="187"/>
      <c r="AAT13" s="187"/>
      <c r="AAU13" s="187"/>
      <c r="AAV13" s="187"/>
      <c r="AAW13" s="187"/>
      <c r="AAX13" s="187"/>
      <c r="AAY13" s="187"/>
      <c r="AAZ13" s="187"/>
      <c r="ABA13" s="187"/>
      <c r="ABB13" s="187"/>
      <c r="ABC13" s="187"/>
      <c r="ABD13" s="187"/>
      <c r="ABE13" s="187"/>
      <c r="ABF13" s="187"/>
      <c r="ABG13" s="187"/>
      <c r="ABH13" s="187"/>
      <c r="ABI13" s="187"/>
      <c r="ABJ13" s="187"/>
      <c r="ABK13" s="187"/>
      <c r="ABL13" s="187"/>
      <c r="ABM13" s="187"/>
      <c r="ABN13" s="187"/>
      <c r="ABO13" s="187"/>
      <c r="ABP13" s="187"/>
      <c r="ABQ13" s="187"/>
      <c r="ABR13" s="187"/>
      <c r="ABS13" s="187"/>
      <c r="ABT13" s="187"/>
      <c r="ABU13" s="187"/>
      <c r="ABV13" s="187"/>
      <c r="ABW13" s="187"/>
      <c r="ABX13" s="187"/>
      <c r="ABY13" s="187"/>
      <c r="ABZ13" s="187"/>
      <c r="ACA13" s="187"/>
      <c r="ACB13" s="187"/>
      <c r="ACC13" s="187"/>
      <c r="ACD13" s="187"/>
      <c r="ACE13" s="187"/>
      <c r="ACF13" s="187"/>
      <c r="ACG13" s="187"/>
      <c r="ACH13" s="187"/>
      <c r="ACI13" s="187"/>
      <c r="ACJ13" s="187"/>
      <c r="ACK13" s="187"/>
      <c r="ACL13" s="187"/>
      <c r="ACM13" s="187"/>
      <c r="ACN13" s="187"/>
      <c r="ACO13" s="187"/>
      <c r="ACP13" s="187"/>
      <c r="ACQ13" s="187"/>
      <c r="ACR13" s="187"/>
      <c r="ACS13" s="187"/>
      <c r="ACT13" s="187"/>
      <c r="ACU13" s="187"/>
      <c r="ACV13" s="187"/>
      <c r="ACW13" s="187"/>
      <c r="ACX13" s="187"/>
      <c r="ACY13" s="187"/>
      <c r="ACZ13" s="187"/>
      <c r="ADA13" s="187"/>
      <c r="ADB13" s="187"/>
      <c r="ADC13" s="187"/>
      <c r="ADD13" s="187"/>
      <c r="ADE13" s="187"/>
      <c r="ADF13" s="187"/>
      <c r="ADG13" s="187"/>
      <c r="ADH13" s="187"/>
      <c r="ADI13" s="187"/>
      <c r="ADJ13" s="187"/>
      <c r="ADK13" s="187"/>
      <c r="ADL13" s="187"/>
      <c r="ADM13" s="187"/>
      <c r="ADN13" s="187"/>
      <c r="ADO13" s="187"/>
      <c r="ADP13" s="187"/>
      <c r="ADQ13" s="187"/>
      <c r="ADR13" s="187"/>
      <c r="ADS13" s="187"/>
      <c r="ADT13" s="187"/>
      <c r="ADU13" s="187"/>
      <c r="ADV13" s="187"/>
      <c r="ADW13" s="187"/>
      <c r="ADX13" s="187"/>
      <c r="ADY13" s="187"/>
      <c r="ADZ13" s="187"/>
      <c r="AEA13" s="187"/>
      <c r="AEB13" s="187"/>
      <c r="AEC13" s="187"/>
      <c r="AED13" s="187"/>
      <c r="AEE13" s="187"/>
      <c r="AEF13" s="187"/>
      <c r="AEG13" s="187"/>
      <c r="AEH13" s="187"/>
      <c r="AEI13" s="187"/>
      <c r="AEJ13" s="187"/>
      <c r="AEK13" s="187"/>
      <c r="AEL13" s="187"/>
      <c r="AEM13" s="187"/>
      <c r="AEN13" s="187"/>
      <c r="AEO13" s="187"/>
      <c r="AEP13" s="187"/>
      <c r="AEQ13" s="187"/>
      <c r="AER13" s="187"/>
      <c r="AES13" s="187"/>
      <c r="AET13" s="187"/>
      <c r="AEU13" s="187"/>
      <c r="AEV13" s="187"/>
      <c r="AEW13" s="187"/>
      <c r="AEX13" s="187"/>
      <c r="AEY13" s="187"/>
      <c r="AEZ13" s="187"/>
      <c r="AFA13" s="187"/>
      <c r="AFB13" s="187"/>
      <c r="AFC13" s="187"/>
      <c r="AFD13" s="187"/>
      <c r="AFE13" s="187"/>
      <c r="AFF13" s="187"/>
      <c r="AFG13" s="187"/>
      <c r="AFH13" s="187"/>
      <c r="AFI13" s="187"/>
      <c r="AFJ13" s="187"/>
      <c r="AFK13" s="187"/>
      <c r="AFL13" s="187"/>
      <c r="AFM13" s="187"/>
      <c r="AFN13" s="187"/>
      <c r="AFO13" s="187"/>
      <c r="AFP13" s="187"/>
      <c r="AFQ13" s="187"/>
      <c r="AFR13" s="187"/>
      <c r="AFS13" s="187"/>
      <c r="AFT13" s="187"/>
      <c r="AFU13" s="187"/>
      <c r="AFV13" s="187"/>
      <c r="AFW13" s="187"/>
      <c r="AFX13" s="187"/>
      <c r="AFY13" s="187"/>
      <c r="AFZ13" s="187"/>
      <c r="AGA13" s="187"/>
      <c r="AGB13" s="187"/>
      <c r="AGC13" s="187"/>
      <c r="AGD13" s="187"/>
      <c r="AGE13" s="187"/>
      <c r="AGF13" s="187"/>
      <c r="AGG13" s="187"/>
      <c r="AGH13" s="187"/>
      <c r="AGI13" s="187"/>
      <c r="AGJ13" s="187"/>
      <c r="AGK13" s="187"/>
      <c r="AGL13" s="187"/>
      <c r="AGM13" s="187"/>
      <c r="AGN13" s="187"/>
      <c r="AGO13" s="187"/>
      <c r="AGP13" s="187"/>
      <c r="AGQ13" s="187"/>
      <c r="AGR13" s="187"/>
      <c r="AGS13" s="187"/>
      <c r="AGT13" s="187"/>
      <c r="AGU13" s="187"/>
      <c r="AGV13" s="187"/>
      <c r="AGW13" s="187"/>
      <c r="AGX13" s="187"/>
      <c r="AGY13" s="187"/>
      <c r="AGZ13" s="187"/>
      <c r="AHA13" s="187"/>
      <c r="AHB13" s="187"/>
      <c r="AHC13" s="187"/>
      <c r="AHD13" s="187"/>
      <c r="AHE13" s="187"/>
      <c r="AHF13" s="187"/>
      <c r="AHG13" s="187"/>
      <c r="AHH13" s="187"/>
      <c r="AHI13" s="187"/>
      <c r="AHJ13" s="187"/>
      <c r="AHK13" s="187"/>
      <c r="AHL13" s="187"/>
      <c r="AHM13" s="187"/>
      <c r="AHN13" s="187"/>
      <c r="AHO13" s="187"/>
      <c r="AHP13" s="187"/>
      <c r="AHQ13" s="187"/>
      <c r="AHR13" s="187"/>
      <c r="AHS13" s="187"/>
      <c r="AHT13" s="187"/>
      <c r="AHU13" s="187"/>
      <c r="AHV13" s="187"/>
      <c r="AHW13" s="187"/>
      <c r="AHX13" s="187"/>
      <c r="AHY13" s="187"/>
      <c r="AHZ13" s="187"/>
      <c r="AIA13" s="187"/>
      <c r="AIB13" s="187"/>
      <c r="AIC13" s="187"/>
      <c r="AID13" s="187"/>
      <c r="AIE13" s="187"/>
      <c r="AIF13" s="187"/>
      <c r="AIG13" s="187"/>
      <c r="AIH13" s="187"/>
      <c r="AII13" s="187"/>
      <c r="AIJ13" s="187"/>
      <c r="AIK13" s="187"/>
      <c r="AIL13" s="187"/>
      <c r="AIM13" s="187"/>
      <c r="AIN13" s="187"/>
      <c r="AIO13" s="187"/>
      <c r="AIP13" s="187"/>
      <c r="AIQ13" s="187"/>
      <c r="AIR13" s="187"/>
      <c r="AIS13" s="187"/>
      <c r="AIT13" s="187"/>
      <c r="AIU13" s="187"/>
      <c r="AIV13" s="187"/>
      <c r="AIW13" s="187"/>
      <c r="AIX13" s="187"/>
      <c r="AIY13" s="187"/>
      <c r="AIZ13" s="187"/>
      <c r="AJA13" s="187"/>
      <c r="AJB13" s="187"/>
      <c r="AJC13" s="187"/>
      <c r="AJD13" s="187"/>
      <c r="AJE13" s="187"/>
      <c r="AJF13" s="187"/>
      <c r="AJG13" s="187"/>
      <c r="AJH13" s="187"/>
      <c r="AJI13" s="187"/>
      <c r="AJJ13" s="187"/>
      <c r="AJK13" s="187"/>
      <c r="AJL13" s="187"/>
      <c r="AJM13" s="187"/>
      <c r="AJN13" s="187"/>
      <c r="AJO13" s="187"/>
      <c r="AJP13" s="187"/>
      <c r="AJQ13" s="187"/>
      <c r="AJR13" s="187"/>
      <c r="AJS13" s="187"/>
      <c r="AJT13" s="187"/>
      <c r="AJU13" s="187"/>
      <c r="AJV13" s="187"/>
      <c r="AJW13" s="187"/>
      <c r="AJX13" s="187"/>
      <c r="AJY13" s="187"/>
      <c r="AJZ13" s="187"/>
      <c r="AKA13" s="187"/>
      <c r="AKB13" s="187"/>
      <c r="AKC13" s="187"/>
      <c r="AKD13" s="187"/>
      <c r="AKE13" s="187"/>
      <c r="AKF13" s="187"/>
      <c r="AKG13" s="187"/>
      <c r="AKH13" s="187"/>
      <c r="AKI13" s="187"/>
      <c r="AKJ13" s="187"/>
      <c r="AKK13" s="187"/>
      <c r="AKL13" s="187"/>
      <c r="AKM13" s="187"/>
      <c r="AKN13" s="187"/>
      <c r="AKO13" s="187"/>
      <c r="AKP13" s="187"/>
      <c r="AKQ13" s="187"/>
      <c r="AKR13" s="187"/>
      <c r="AKS13" s="187"/>
      <c r="AKT13" s="187"/>
      <c r="AKU13" s="187"/>
      <c r="AKV13" s="187"/>
      <c r="AKW13" s="187"/>
      <c r="AKX13" s="187"/>
      <c r="AKY13" s="187"/>
      <c r="AKZ13" s="187"/>
      <c r="ALA13" s="187"/>
      <c r="ALB13" s="187"/>
      <c r="ALC13" s="187"/>
      <c r="ALD13" s="187"/>
      <c r="ALE13" s="187"/>
      <c r="ALF13" s="187"/>
      <c r="ALG13" s="187"/>
      <c r="ALH13" s="187"/>
      <c r="ALI13" s="187"/>
      <c r="ALJ13" s="187"/>
      <c r="ALK13" s="187"/>
      <c r="ALL13" s="187"/>
      <c r="ALM13" s="187"/>
      <c r="ALN13" s="187"/>
      <c r="ALO13" s="187"/>
      <c r="ALP13" s="187"/>
      <c r="ALQ13" s="187"/>
      <c r="ALR13" s="187"/>
      <c r="ALS13" s="187"/>
      <c r="ALT13" s="187"/>
      <c r="ALU13" s="187"/>
      <c r="ALV13" s="187"/>
      <c r="ALW13" s="187"/>
      <c r="ALX13" s="187"/>
      <c r="ALY13" s="187"/>
      <c r="ALZ13" s="187"/>
      <c r="AMA13" s="187"/>
      <c r="AMB13" s="187"/>
      <c r="AMC13" s="187"/>
      <c r="AMD13" s="187"/>
      <c r="AME13" s="187"/>
      <c r="AMF13" s="187"/>
      <c r="AMG13" s="187"/>
      <c r="AMH13" s="187"/>
      <c r="AMI13" s="187"/>
      <c r="AMJ13" s="187"/>
      <c r="AMK13" s="187"/>
      <c r="AML13" s="187"/>
      <c r="AMM13" s="187"/>
      <c r="AMN13" s="187"/>
      <c r="AMO13" s="187"/>
      <c r="AMP13" s="187"/>
      <c r="AMQ13" s="187"/>
      <c r="AMR13" s="187"/>
      <c r="AMS13" s="187"/>
      <c r="AMT13" s="187"/>
      <c r="AMU13" s="187"/>
      <c r="AMV13" s="187"/>
      <c r="AMW13" s="187"/>
      <c r="AMX13" s="187"/>
      <c r="AMY13" s="187"/>
      <c r="AMZ13" s="187"/>
      <c r="ANA13" s="187"/>
      <c r="ANB13" s="187"/>
      <c r="ANC13" s="187"/>
      <c r="AND13" s="187"/>
      <c r="ANE13" s="187"/>
      <c r="ANF13" s="187"/>
      <c r="ANG13" s="187"/>
      <c r="ANH13" s="187"/>
      <c r="ANI13" s="187"/>
      <c r="ANJ13" s="187"/>
      <c r="ANK13" s="187"/>
      <c r="ANL13" s="187"/>
      <c r="ANM13" s="187"/>
      <c r="ANN13" s="187"/>
      <c r="ANO13" s="187"/>
      <c r="ANP13" s="187"/>
      <c r="ANQ13" s="187"/>
      <c r="ANR13" s="187"/>
      <c r="ANS13" s="187"/>
      <c r="ANT13" s="187"/>
      <c r="ANU13" s="187"/>
      <c r="ANV13" s="187"/>
      <c r="ANW13" s="187"/>
      <c r="ANX13" s="187"/>
      <c r="ANY13" s="187"/>
      <c r="ANZ13" s="187"/>
      <c r="AOA13" s="187"/>
      <c r="AOB13" s="187"/>
      <c r="AOC13" s="187"/>
      <c r="AOD13" s="187"/>
      <c r="AOE13" s="187"/>
      <c r="AOF13" s="187"/>
      <c r="AOG13" s="187"/>
      <c r="AOH13" s="187"/>
      <c r="AOI13" s="187"/>
      <c r="AOJ13" s="187"/>
      <c r="AOK13" s="187"/>
      <c r="AOL13" s="187"/>
      <c r="AOM13" s="187"/>
      <c r="AON13" s="187"/>
      <c r="AOO13" s="187"/>
      <c r="AOP13" s="187"/>
      <c r="AOQ13" s="187"/>
      <c r="AOR13" s="187"/>
      <c r="AOS13" s="187"/>
      <c r="AOT13" s="187"/>
      <c r="AOU13" s="187"/>
      <c r="AOV13" s="187"/>
      <c r="AOW13" s="187"/>
      <c r="AOX13" s="187"/>
      <c r="AOY13" s="187"/>
      <c r="AOZ13" s="187"/>
      <c r="APA13" s="187"/>
      <c r="APB13" s="187"/>
      <c r="APC13" s="187"/>
      <c r="APD13" s="187"/>
      <c r="APE13" s="187"/>
      <c r="APF13" s="187"/>
      <c r="APG13" s="187"/>
      <c r="APH13" s="187"/>
      <c r="API13" s="187"/>
      <c r="APJ13" s="187"/>
      <c r="APK13" s="187"/>
      <c r="APL13" s="187"/>
      <c r="APM13" s="187"/>
      <c r="APN13" s="187"/>
      <c r="APO13" s="187"/>
      <c r="APP13" s="187"/>
      <c r="APQ13" s="187"/>
      <c r="APR13" s="187"/>
      <c r="APS13" s="187"/>
      <c r="APT13" s="187"/>
      <c r="APU13" s="187"/>
      <c r="APV13" s="187"/>
      <c r="APW13" s="187"/>
      <c r="APX13" s="187"/>
      <c r="APY13" s="187"/>
      <c r="APZ13" s="187"/>
      <c r="AQA13" s="187"/>
      <c r="AQB13" s="187"/>
      <c r="AQC13" s="187"/>
      <c r="AQD13" s="187"/>
      <c r="AQE13" s="187"/>
      <c r="AQF13" s="187"/>
      <c r="AQG13" s="187"/>
      <c r="AQH13" s="187"/>
      <c r="AQI13" s="187"/>
      <c r="AQJ13" s="187"/>
      <c r="AQK13" s="187"/>
      <c r="AQL13" s="187"/>
      <c r="AQM13" s="187"/>
      <c r="AQN13" s="187"/>
      <c r="AQO13" s="187"/>
      <c r="AQP13" s="187"/>
      <c r="AQQ13" s="187"/>
      <c r="AQR13" s="187"/>
      <c r="AQS13" s="187"/>
      <c r="AQT13" s="187"/>
      <c r="AQU13" s="187"/>
      <c r="AQV13" s="187"/>
      <c r="AQW13" s="187"/>
      <c r="AQX13" s="187"/>
      <c r="AQY13" s="187"/>
      <c r="AQZ13" s="187"/>
      <c r="ARA13" s="187"/>
      <c r="ARB13" s="187"/>
      <c r="ARC13" s="187"/>
      <c r="ARD13" s="187"/>
      <c r="ARE13" s="187"/>
      <c r="ARF13" s="187"/>
      <c r="ARG13" s="187"/>
      <c r="ARH13" s="187"/>
      <c r="ARI13" s="187"/>
      <c r="ARJ13" s="187"/>
      <c r="ARK13" s="187"/>
      <c r="ARL13" s="187"/>
      <c r="ARM13" s="187"/>
      <c r="ARN13" s="187"/>
      <c r="ARO13" s="187"/>
      <c r="ARP13" s="187"/>
      <c r="ARQ13" s="187"/>
      <c r="ARR13" s="187"/>
      <c r="ARS13" s="187"/>
      <c r="ART13" s="187"/>
      <c r="ARU13" s="187"/>
      <c r="ARV13" s="187"/>
      <c r="ARW13" s="187"/>
      <c r="ARX13" s="187"/>
      <c r="ARY13" s="187"/>
      <c r="ARZ13" s="187"/>
      <c r="ASA13" s="187"/>
      <c r="ASB13" s="187"/>
      <c r="ASC13" s="187"/>
      <c r="ASD13" s="187"/>
      <c r="ASE13" s="187"/>
      <c r="ASF13" s="187"/>
      <c r="ASG13" s="187"/>
      <c r="ASH13" s="187"/>
      <c r="ASI13" s="187"/>
      <c r="ASJ13" s="187"/>
      <c r="ASK13" s="187"/>
      <c r="ASL13" s="187"/>
      <c r="ASM13" s="187"/>
      <c r="ASN13" s="187"/>
      <c r="ASO13" s="187"/>
      <c r="ASP13" s="187"/>
      <c r="ASQ13" s="187"/>
      <c r="ASR13" s="187"/>
      <c r="ASS13" s="187"/>
      <c r="AST13" s="187"/>
      <c r="ASU13" s="187"/>
      <c r="ASV13" s="187"/>
      <c r="ASW13" s="187"/>
      <c r="ASX13" s="187"/>
      <c r="ASY13" s="187"/>
      <c r="ASZ13" s="187"/>
      <c r="ATA13" s="187"/>
      <c r="ATB13" s="187"/>
      <c r="ATC13" s="187"/>
      <c r="ATD13" s="187"/>
      <c r="ATE13" s="187"/>
      <c r="ATF13" s="187"/>
      <c r="ATG13" s="187"/>
      <c r="ATH13" s="187"/>
      <c r="ATI13" s="187"/>
      <c r="ATJ13" s="187"/>
      <c r="ATK13" s="187"/>
      <c r="ATL13" s="187"/>
      <c r="ATM13" s="187"/>
      <c r="ATN13" s="187"/>
      <c r="ATO13" s="187"/>
      <c r="ATP13" s="187"/>
      <c r="ATQ13" s="187"/>
      <c r="ATR13" s="187"/>
      <c r="ATS13" s="187"/>
      <c r="ATT13" s="187"/>
      <c r="ATU13" s="187"/>
      <c r="ATV13" s="187"/>
      <c r="ATW13" s="187"/>
      <c r="ATX13" s="187"/>
      <c r="ATY13" s="187"/>
      <c r="ATZ13" s="187"/>
      <c r="AUA13" s="187"/>
      <c r="AUB13" s="187"/>
      <c r="AUC13" s="187"/>
      <c r="AUD13" s="187"/>
      <c r="AUE13" s="187"/>
      <c r="AUF13" s="187"/>
      <c r="AUG13" s="187"/>
      <c r="AUH13" s="187"/>
      <c r="AUI13" s="187"/>
      <c r="AUJ13" s="187"/>
      <c r="AUK13" s="187"/>
      <c r="AUL13" s="187"/>
      <c r="AUM13" s="187"/>
      <c r="AUN13" s="187"/>
      <c r="AUO13" s="187"/>
      <c r="AUP13" s="187"/>
      <c r="AUQ13" s="187"/>
      <c r="AUR13" s="187"/>
      <c r="AUS13" s="187"/>
      <c r="AUT13" s="187"/>
      <c r="AUU13" s="187"/>
      <c r="AUV13" s="187"/>
      <c r="AUW13" s="187"/>
      <c r="AUX13" s="187"/>
      <c r="AUY13" s="187"/>
      <c r="AUZ13" s="187"/>
      <c r="AVA13" s="187"/>
      <c r="AVB13" s="187"/>
      <c r="AVC13" s="187"/>
      <c r="AVD13" s="187"/>
      <c r="AVE13" s="187"/>
      <c r="AVF13" s="187"/>
      <c r="AVG13" s="187"/>
      <c r="AVH13" s="187"/>
      <c r="AVI13" s="187"/>
      <c r="AVJ13" s="187"/>
      <c r="AVK13" s="187"/>
      <c r="AVL13" s="187"/>
      <c r="AVM13" s="187"/>
      <c r="AVN13" s="187"/>
      <c r="AVO13" s="187"/>
      <c r="AVP13" s="187"/>
      <c r="AVQ13" s="187"/>
      <c r="AVR13" s="187"/>
      <c r="AVS13" s="187"/>
      <c r="AVT13" s="187"/>
      <c r="AVU13" s="187"/>
      <c r="AVV13" s="187"/>
      <c r="AVW13" s="187"/>
      <c r="AVX13" s="187"/>
      <c r="AVY13" s="187"/>
      <c r="AVZ13" s="187"/>
      <c r="AWA13" s="187"/>
      <c r="AWB13" s="187"/>
      <c r="AWC13" s="187"/>
      <c r="AWD13" s="187"/>
      <c r="AWE13" s="187"/>
      <c r="AWF13" s="187"/>
      <c r="AWG13" s="187"/>
      <c r="AWH13" s="187"/>
      <c r="AWI13" s="187"/>
      <c r="AWJ13" s="187"/>
      <c r="AWK13" s="187"/>
      <c r="AWL13" s="187"/>
      <c r="AWM13" s="187"/>
      <c r="AWN13" s="187"/>
      <c r="AWO13" s="187"/>
      <c r="AWP13" s="187"/>
      <c r="AWQ13" s="187"/>
      <c r="AWR13" s="187"/>
      <c r="AWS13" s="187"/>
      <c r="AWT13" s="187"/>
      <c r="AWU13" s="187"/>
      <c r="AWV13" s="187"/>
      <c r="AWW13" s="187"/>
      <c r="AWX13" s="187"/>
      <c r="AWY13" s="187"/>
      <c r="AWZ13" s="187"/>
      <c r="AXA13" s="187"/>
      <c r="AXB13" s="187"/>
      <c r="AXC13" s="187"/>
      <c r="AXD13" s="187"/>
      <c r="AXE13" s="187"/>
      <c r="AXF13" s="187"/>
      <c r="AXG13" s="187"/>
      <c r="AXH13" s="187"/>
      <c r="AXI13" s="187"/>
      <c r="AXJ13" s="187"/>
      <c r="AXK13" s="187"/>
      <c r="AXL13" s="187"/>
      <c r="AXM13" s="187"/>
      <c r="AXN13" s="187"/>
      <c r="AXO13" s="187"/>
      <c r="AXP13" s="187"/>
      <c r="AXQ13" s="187"/>
      <c r="AXR13" s="187"/>
      <c r="AXS13" s="187"/>
      <c r="AXT13" s="187"/>
      <c r="AXU13" s="187"/>
      <c r="AXV13" s="187"/>
      <c r="AXW13" s="187"/>
      <c r="AXX13" s="187"/>
      <c r="AXY13" s="187"/>
      <c r="AXZ13" s="187"/>
      <c r="AYA13" s="187"/>
      <c r="AYB13" s="187"/>
      <c r="AYC13" s="187"/>
      <c r="AYD13" s="187"/>
      <c r="AYE13" s="187"/>
      <c r="AYF13" s="187"/>
      <c r="AYG13" s="187"/>
      <c r="AYH13" s="187"/>
      <c r="AYI13" s="187"/>
      <c r="AYJ13" s="187"/>
      <c r="AYK13" s="187"/>
      <c r="AYL13" s="187"/>
      <c r="AYM13" s="187"/>
      <c r="AYN13" s="187"/>
      <c r="AYO13" s="187"/>
      <c r="AYP13" s="187"/>
      <c r="AYQ13" s="187"/>
      <c r="AYR13" s="187"/>
      <c r="AYS13" s="187"/>
      <c r="AYT13" s="187"/>
      <c r="AYU13" s="187"/>
      <c r="AYV13" s="187"/>
      <c r="AYW13" s="187"/>
      <c r="AYX13" s="187"/>
      <c r="AYY13" s="187"/>
      <c r="AYZ13" s="187"/>
      <c r="AZA13" s="187"/>
      <c r="AZB13" s="187"/>
      <c r="AZC13" s="187"/>
      <c r="AZD13" s="187"/>
      <c r="AZE13" s="187"/>
      <c r="AZF13" s="187"/>
      <c r="AZG13" s="187"/>
      <c r="AZH13" s="187"/>
      <c r="AZI13" s="187"/>
      <c r="AZJ13" s="187"/>
      <c r="AZK13" s="187"/>
      <c r="AZL13" s="187"/>
      <c r="AZM13" s="187"/>
      <c r="AZN13" s="187"/>
      <c r="AZO13" s="187"/>
      <c r="AZP13" s="187"/>
      <c r="AZQ13" s="187"/>
      <c r="AZR13" s="187"/>
      <c r="AZS13" s="187"/>
      <c r="AZT13" s="187"/>
      <c r="AZU13" s="187"/>
      <c r="AZV13" s="187"/>
      <c r="AZW13" s="187"/>
      <c r="AZX13" s="187"/>
      <c r="AZY13" s="187"/>
      <c r="AZZ13" s="187"/>
      <c r="BAA13" s="187"/>
      <c r="BAB13" s="187"/>
      <c r="BAC13" s="187"/>
      <c r="BAD13" s="187"/>
      <c r="BAE13" s="187"/>
      <c r="BAF13" s="187"/>
      <c r="BAG13" s="187"/>
      <c r="BAH13" s="187"/>
      <c r="BAI13" s="187"/>
      <c r="BAJ13" s="187"/>
      <c r="BAK13" s="187"/>
      <c r="BAL13" s="187"/>
      <c r="BAM13" s="187"/>
      <c r="BAN13" s="187"/>
      <c r="BAO13" s="187"/>
      <c r="BAP13" s="187"/>
      <c r="BAQ13" s="187"/>
      <c r="BAR13" s="187"/>
      <c r="BAS13" s="187"/>
      <c r="BAT13" s="187"/>
      <c r="BAU13" s="187"/>
      <c r="BAV13" s="187"/>
      <c r="BAW13" s="187"/>
      <c r="BAX13" s="187"/>
      <c r="BAY13" s="187"/>
      <c r="BAZ13" s="187"/>
      <c r="BBA13" s="187"/>
      <c r="BBB13" s="187"/>
      <c r="BBC13" s="187"/>
      <c r="BBD13" s="187"/>
      <c r="BBE13" s="187"/>
      <c r="BBF13" s="187"/>
      <c r="BBG13" s="187"/>
      <c r="BBH13" s="187"/>
      <c r="BBI13" s="187"/>
      <c r="BBJ13" s="187"/>
      <c r="BBK13" s="187"/>
      <c r="BBL13" s="187"/>
      <c r="BBM13" s="187"/>
      <c r="BBN13" s="187"/>
      <c r="BBO13" s="187"/>
      <c r="BBP13" s="187"/>
      <c r="BBQ13" s="187"/>
      <c r="BBR13" s="187"/>
      <c r="BBS13" s="187"/>
      <c r="BBT13" s="187"/>
      <c r="BBU13" s="187"/>
      <c r="BBV13" s="187"/>
      <c r="BBW13" s="187"/>
      <c r="BBX13" s="187"/>
      <c r="BBY13" s="187"/>
      <c r="BBZ13" s="187"/>
      <c r="BCA13" s="187"/>
      <c r="BCB13" s="187"/>
      <c r="BCC13" s="187"/>
      <c r="BCD13" s="187"/>
      <c r="BCE13" s="187"/>
      <c r="BCF13" s="187"/>
      <c r="BCG13" s="187"/>
      <c r="BCH13" s="187"/>
      <c r="BCI13" s="187"/>
      <c r="BCJ13" s="187"/>
      <c r="BCK13" s="187"/>
      <c r="BCL13" s="187"/>
      <c r="BCM13" s="187"/>
      <c r="BCN13" s="187"/>
      <c r="BCO13" s="187"/>
      <c r="BCP13" s="187"/>
      <c r="BCQ13" s="187"/>
      <c r="BCR13" s="187"/>
      <c r="BCS13" s="187"/>
      <c r="BCT13" s="187"/>
      <c r="BCU13" s="187"/>
      <c r="BCV13" s="187"/>
      <c r="BCW13" s="187"/>
      <c r="BCX13" s="187"/>
      <c r="BCY13" s="187"/>
      <c r="BCZ13" s="187"/>
      <c r="BDA13" s="187"/>
      <c r="BDB13" s="187"/>
      <c r="BDC13" s="187"/>
      <c r="BDD13" s="187"/>
      <c r="BDE13" s="187"/>
      <c r="BDF13" s="187"/>
      <c r="BDG13" s="187"/>
      <c r="BDH13" s="187"/>
      <c r="BDI13" s="187"/>
      <c r="BDJ13" s="187"/>
      <c r="BDK13" s="187"/>
      <c r="BDL13" s="187"/>
      <c r="BDM13" s="187"/>
      <c r="BDN13" s="187"/>
      <c r="BDO13" s="187"/>
      <c r="BDP13" s="187"/>
      <c r="BDQ13" s="187"/>
      <c r="BDR13" s="187"/>
      <c r="BDS13" s="187"/>
      <c r="BDT13" s="187"/>
      <c r="BDU13" s="187"/>
      <c r="BDV13" s="187"/>
      <c r="BDW13" s="187"/>
      <c r="BDX13" s="187"/>
      <c r="BDY13" s="187"/>
      <c r="BDZ13" s="187"/>
      <c r="BEA13" s="187"/>
      <c r="BEB13" s="187"/>
      <c r="BEC13" s="187"/>
      <c r="BED13" s="187"/>
      <c r="BEE13" s="187"/>
      <c r="BEF13" s="187"/>
      <c r="BEG13" s="187"/>
      <c r="BEH13" s="187"/>
      <c r="BEI13" s="187"/>
      <c r="BEJ13" s="187"/>
      <c r="BEK13" s="187"/>
      <c r="BEL13" s="187"/>
      <c r="BEM13" s="187"/>
      <c r="BEN13" s="187"/>
      <c r="BEO13" s="187"/>
      <c r="BEP13" s="187"/>
      <c r="BEQ13" s="187"/>
      <c r="BER13" s="187"/>
      <c r="BES13" s="187"/>
      <c r="BET13" s="187"/>
      <c r="BEU13" s="187"/>
      <c r="BEV13" s="187"/>
      <c r="BEW13" s="187"/>
      <c r="BEX13" s="187"/>
      <c r="BEY13" s="187"/>
      <c r="BEZ13" s="187"/>
      <c r="BFA13" s="187"/>
      <c r="BFB13" s="187"/>
      <c r="BFC13" s="187"/>
      <c r="BFD13" s="187"/>
      <c r="BFE13" s="187"/>
      <c r="BFF13" s="187"/>
      <c r="BFG13" s="187"/>
      <c r="BFH13" s="187"/>
      <c r="BFI13" s="187"/>
      <c r="BFJ13" s="187"/>
      <c r="BFK13" s="187"/>
      <c r="BFL13" s="187"/>
      <c r="BFM13" s="187"/>
      <c r="BFN13" s="187"/>
      <c r="BFO13" s="187"/>
      <c r="BFP13" s="187"/>
      <c r="BFQ13" s="187"/>
      <c r="BFR13" s="187"/>
      <c r="BFS13" s="187"/>
      <c r="BFT13" s="187"/>
      <c r="BFU13" s="187"/>
      <c r="BFV13" s="187"/>
      <c r="BFW13" s="187"/>
      <c r="BFX13" s="187"/>
      <c r="BFY13" s="187"/>
      <c r="BFZ13" s="187"/>
      <c r="BGA13" s="187"/>
      <c r="BGB13" s="187"/>
      <c r="BGC13" s="187"/>
      <c r="BGD13" s="187"/>
      <c r="BGE13" s="187"/>
      <c r="BGF13" s="187"/>
      <c r="BGG13" s="187"/>
      <c r="BGH13" s="187"/>
      <c r="BGI13" s="187"/>
      <c r="BGJ13" s="187"/>
      <c r="BGK13" s="187"/>
      <c r="BGL13" s="187"/>
      <c r="BGM13" s="187"/>
      <c r="BGN13" s="187"/>
      <c r="BGO13" s="187"/>
      <c r="BGP13" s="187"/>
      <c r="BGQ13" s="187"/>
      <c r="BGR13" s="187"/>
      <c r="BGS13" s="187"/>
      <c r="BGT13" s="187"/>
      <c r="BGU13" s="187"/>
      <c r="BGV13" s="187"/>
      <c r="BGW13" s="187"/>
      <c r="BGX13" s="187"/>
      <c r="BGY13" s="187"/>
      <c r="BGZ13" s="187"/>
      <c r="BHA13" s="187"/>
      <c r="BHB13" s="187"/>
      <c r="BHC13" s="187"/>
      <c r="BHD13" s="187"/>
      <c r="BHE13" s="187"/>
      <c r="BHF13" s="187"/>
      <c r="BHG13" s="187"/>
      <c r="BHH13" s="187"/>
      <c r="BHI13" s="187"/>
      <c r="BHJ13" s="187"/>
      <c r="BHK13" s="187"/>
      <c r="BHL13" s="187"/>
      <c r="BHM13" s="187"/>
      <c r="BHN13" s="187"/>
      <c r="BHO13" s="187"/>
      <c r="BHP13" s="187"/>
      <c r="BHQ13" s="187"/>
      <c r="BHR13" s="187"/>
      <c r="BHS13" s="187"/>
      <c r="BHT13" s="187"/>
      <c r="BHU13" s="187"/>
      <c r="BHV13" s="187"/>
      <c r="BHW13" s="187"/>
      <c r="BHX13" s="187"/>
      <c r="BHY13" s="187"/>
      <c r="BHZ13" s="187"/>
      <c r="BIA13" s="187"/>
      <c r="BIB13" s="187"/>
      <c r="BIC13" s="187"/>
      <c r="BID13" s="187"/>
      <c r="BIE13" s="187"/>
      <c r="BIF13" s="187"/>
      <c r="BIG13" s="187"/>
      <c r="BIH13" s="187"/>
      <c r="BII13" s="187"/>
      <c r="BIJ13" s="187"/>
      <c r="BIK13" s="187"/>
      <c r="BIL13" s="187"/>
      <c r="BIM13" s="187"/>
      <c r="BIN13" s="187"/>
      <c r="BIO13" s="187"/>
      <c r="BIP13" s="187"/>
      <c r="BIQ13" s="187"/>
      <c r="BIR13" s="187"/>
      <c r="BIS13" s="187"/>
      <c r="BIT13" s="187"/>
      <c r="BIU13" s="187"/>
      <c r="BIV13" s="187"/>
      <c r="BIW13" s="187"/>
      <c r="BIX13" s="187"/>
      <c r="BIY13" s="187"/>
      <c r="BIZ13" s="187"/>
      <c r="BJA13" s="187"/>
      <c r="BJB13" s="187"/>
      <c r="BJC13" s="187"/>
      <c r="BJD13" s="187"/>
      <c r="BJE13" s="187"/>
      <c r="BJF13" s="187"/>
      <c r="BJG13" s="187"/>
      <c r="BJH13" s="187"/>
      <c r="BJI13" s="187"/>
      <c r="BJJ13" s="187"/>
      <c r="BJK13" s="187"/>
      <c r="BJL13" s="187"/>
      <c r="BJM13" s="187"/>
      <c r="BJN13" s="187"/>
      <c r="BJO13" s="187"/>
      <c r="BJP13" s="187"/>
      <c r="BJQ13" s="187"/>
      <c r="BJR13" s="187"/>
      <c r="BJS13" s="187"/>
      <c r="BJT13" s="187"/>
      <c r="BJU13" s="187"/>
      <c r="BJV13" s="187"/>
      <c r="BJW13" s="187"/>
      <c r="BJX13" s="187"/>
      <c r="BJY13" s="187"/>
      <c r="BJZ13" s="187"/>
      <c r="BKA13" s="187"/>
      <c r="BKB13" s="187"/>
      <c r="BKC13" s="187"/>
      <c r="BKD13" s="187"/>
      <c r="BKE13" s="187"/>
      <c r="BKF13" s="187"/>
      <c r="BKG13" s="187"/>
      <c r="BKH13" s="187"/>
      <c r="BKI13" s="187"/>
      <c r="BKJ13" s="187"/>
      <c r="BKK13" s="187"/>
      <c r="BKL13" s="187"/>
      <c r="BKM13" s="187"/>
      <c r="BKN13" s="187"/>
      <c r="BKO13" s="187"/>
      <c r="BKP13" s="187"/>
      <c r="BKQ13" s="187"/>
      <c r="BKR13" s="187"/>
      <c r="BKS13" s="187"/>
      <c r="BKT13" s="187"/>
      <c r="BKU13" s="187"/>
      <c r="BKV13" s="187"/>
      <c r="BKW13" s="187"/>
      <c r="BKX13" s="187"/>
      <c r="BKY13" s="187"/>
      <c r="BKZ13" s="187"/>
      <c r="BLA13" s="187"/>
      <c r="BLB13" s="187"/>
      <c r="BLC13" s="187"/>
      <c r="BLD13" s="187"/>
      <c r="BLE13" s="187"/>
      <c r="BLF13" s="187"/>
      <c r="BLG13" s="187"/>
      <c r="BLH13" s="187"/>
      <c r="BLI13" s="187"/>
      <c r="BLJ13" s="187"/>
      <c r="BLK13" s="187"/>
      <c r="BLL13" s="187"/>
      <c r="BLM13" s="187"/>
      <c r="BLN13" s="187"/>
      <c r="BLO13" s="187"/>
      <c r="BLP13" s="187"/>
      <c r="BLQ13" s="187"/>
      <c r="BLR13" s="187"/>
      <c r="BLS13" s="187"/>
      <c r="BLT13" s="187"/>
      <c r="BLU13" s="187"/>
      <c r="BLV13" s="187"/>
      <c r="BLW13" s="187"/>
      <c r="BLX13" s="187"/>
      <c r="BLY13" s="187"/>
      <c r="BLZ13" s="187"/>
      <c r="BMA13" s="187"/>
      <c r="BMB13" s="187"/>
      <c r="BMC13" s="187"/>
      <c r="BMD13" s="187"/>
      <c r="BME13" s="187"/>
      <c r="BMF13" s="187"/>
      <c r="BMG13" s="187"/>
      <c r="BMH13" s="187"/>
      <c r="BMI13" s="187"/>
      <c r="BMJ13" s="187"/>
      <c r="BMK13" s="187"/>
      <c r="BML13" s="187"/>
      <c r="BMM13" s="187"/>
      <c r="BMN13" s="187"/>
      <c r="BMO13" s="187"/>
      <c r="BMP13" s="187"/>
      <c r="BMQ13" s="187"/>
      <c r="BMR13" s="187"/>
      <c r="BMS13" s="187"/>
      <c r="BMT13" s="187"/>
      <c r="BMU13" s="187"/>
      <c r="BMV13" s="187"/>
      <c r="BMW13" s="187"/>
      <c r="BMX13" s="187"/>
      <c r="BMY13" s="187"/>
      <c r="BMZ13" s="187"/>
      <c r="BNA13" s="187"/>
      <c r="BNB13" s="187"/>
      <c r="BNC13" s="187"/>
      <c r="BND13" s="187"/>
      <c r="BNE13" s="187"/>
      <c r="BNF13" s="187"/>
      <c r="BNG13" s="187"/>
      <c r="BNH13" s="187"/>
      <c r="BNI13" s="187"/>
      <c r="BNJ13" s="187"/>
      <c r="BNK13" s="187"/>
      <c r="BNL13" s="187"/>
      <c r="BNM13" s="187"/>
      <c r="BNN13" s="187"/>
      <c r="BNO13" s="187"/>
      <c r="BNP13" s="187"/>
      <c r="BNQ13" s="187"/>
      <c r="BNR13" s="187"/>
      <c r="BNS13" s="187"/>
      <c r="BNT13" s="187"/>
      <c r="BNU13" s="187"/>
      <c r="BNV13" s="187"/>
      <c r="BNW13" s="187"/>
      <c r="BNX13" s="187"/>
      <c r="BNY13" s="187"/>
      <c r="BNZ13" s="187"/>
      <c r="BOA13" s="187"/>
      <c r="BOB13" s="187"/>
      <c r="BOC13" s="187"/>
      <c r="BOD13" s="187"/>
      <c r="BOE13" s="187"/>
      <c r="BOF13" s="187"/>
      <c r="BOG13" s="187"/>
      <c r="BOH13" s="187"/>
      <c r="BOI13" s="187"/>
      <c r="BOJ13" s="187"/>
      <c r="BOK13" s="187"/>
      <c r="BOL13" s="187"/>
      <c r="BOM13" s="187"/>
      <c r="BON13" s="187"/>
      <c r="BOO13" s="187"/>
      <c r="BOP13" s="187"/>
      <c r="BOQ13" s="187"/>
      <c r="BOR13" s="187"/>
      <c r="BOS13" s="187"/>
      <c r="BOT13" s="187"/>
      <c r="BOU13" s="187"/>
      <c r="BOV13" s="187"/>
      <c r="BOW13" s="187"/>
      <c r="BOX13" s="187"/>
      <c r="BOY13" s="187"/>
      <c r="BOZ13" s="187"/>
      <c r="BPA13" s="187"/>
      <c r="BPB13" s="187"/>
      <c r="BPC13" s="187"/>
      <c r="BPD13" s="187"/>
      <c r="BPE13" s="187"/>
      <c r="BPF13" s="187"/>
      <c r="BPG13" s="187"/>
      <c r="BPH13" s="187"/>
      <c r="BPI13" s="187"/>
      <c r="BPJ13" s="187"/>
      <c r="BPK13" s="187"/>
      <c r="BPL13" s="187"/>
      <c r="BPM13" s="187"/>
      <c r="BPN13" s="187"/>
      <c r="BPO13" s="187"/>
      <c r="BPP13" s="187"/>
      <c r="BPQ13" s="187"/>
      <c r="BPR13" s="187"/>
      <c r="BPS13" s="187"/>
      <c r="BPT13" s="187"/>
      <c r="BPU13" s="187"/>
      <c r="BPV13" s="187"/>
      <c r="BPW13" s="187"/>
      <c r="BPX13" s="187"/>
      <c r="BPY13" s="187"/>
      <c r="BPZ13" s="187"/>
      <c r="BQA13" s="187"/>
      <c r="BQB13" s="187"/>
      <c r="BQC13" s="187"/>
      <c r="BQD13" s="187"/>
      <c r="BQE13" s="187"/>
      <c r="BQF13" s="187"/>
      <c r="BQG13" s="187"/>
      <c r="BQH13" s="187"/>
      <c r="BQI13" s="187"/>
      <c r="BQJ13" s="187"/>
      <c r="BQK13" s="187"/>
      <c r="BQL13" s="187"/>
      <c r="BQM13" s="187"/>
      <c r="BQN13" s="187"/>
      <c r="BQO13" s="187"/>
      <c r="BQP13" s="187"/>
      <c r="BQQ13" s="187"/>
      <c r="BQR13" s="187"/>
      <c r="BQS13" s="187"/>
      <c r="BQT13" s="187"/>
      <c r="BQU13" s="187"/>
      <c r="BQV13" s="187"/>
      <c r="BQW13" s="187"/>
      <c r="BQX13" s="187"/>
      <c r="BQY13" s="187"/>
      <c r="BQZ13" s="187"/>
      <c r="BRA13" s="187"/>
      <c r="BRB13" s="187"/>
      <c r="BRC13" s="187"/>
      <c r="BRD13" s="187"/>
      <c r="BRE13" s="187"/>
      <c r="BRF13" s="187"/>
      <c r="BRG13" s="187"/>
      <c r="BRH13" s="187"/>
      <c r="BRI13" s="187"/>
      <c r="BRJ13" s="187"/>
      <c r="BRK13" s="187"/>
      <c r="BRL13" s="187"/>
      <c r="BRM13" s="187"/>
      <c r="BRN13" s="187"/>
      <c r="BRO13" s="187"/>
      <c r="BRP13" s="187"/>
      <c r="BRQ13" s="187"/>
      <c r="BRR13" s="187"/>
      <c r="BRS13" s="187"/>
      <c r="BRT13" s="187"/>
      <c r="BRU13" s="187"/>
      <c r="BRV13" s="187"/>
      <c r="BRW13" s="187"/>
      <c r="BRX13" s="187"/>
      <c r="BRY13" s="187"/>
      <c r="BRZ13" s="187"/>
      <c r="BSA13" s="187"/>
      <c r="BSB13" s="187"/>
      <c r="BSC13" s="187"/>
      <c r="BSD13" s="187"/>
      <c r="BSE13" s="187"/>
      <c r="BSF13" s="187"/>
      <c r="BSG13" s="187"/>
      <c r="BSH13" s="187"/>
      <c r="BSI13" s="187"/>
      <c r="BSJ13" s="187"/>
      <c r="BSK13" s="187"/>
      <c r="BSL13" s="187"/>
      <c r="BSM13" s="187"/>
      <c r="BSN13" s="187"/>
      <c r="BSO13" s="187"/>
      <c r="BSP13" s="187"/>
      <c r="BSQ13" s="187"/>
      <c r="BSR13" s="187"/>
      <c r="BSS13" s="187"/>
      <c r="BST13" s="187"/>
      <c r="BSU13" s="187"/>
      <c r="BSV13" s="187"/>
      <c r="BSW13" s="187"/>
      <c r="BSX13" s="187"/>
      <c r="BSY13" s="187"/>
      <c r="BSZ13" s="187"/>
      <c r="BTA13" s="187"/>
      <c r="BTB13" s="187"/>
      <c r="BTC13" s="187"/>
      <c r="BTD13" s="187"/>
      <c r="BTE13" s="187"/>
      <c r="BTF13" s="187"/>
      <c r="BTG13" s="187"/>
      <c r="BTH13" s="187"/>
      <c r="BTI13" s="187"/>
      <c r="BTJ13" s="187"/>
      <c r="BTK13" s="187"/>
      <c r="BTL13" s="187"/>
      <c r="BTM13" s="187"/>
      <c r="BTN13" s="187"/>
      <c r="BTO13" s="187"/>
      <c r="BTP13" s="187"/>
      <c r="BTQ13" s="187"/>
      <c r="BTR13" s="187"/>
      <c r="BTS13" s="187"/>
      <c r="BTT13" s="187"/>
      <c r="BTU13" s="187"/>
      <c r="BTV13" s="187"/>
      <c r="BTW13" s="187"/>
      <c r="BTX13" s="187"/>
      <c r="BTY13" s="187"/>
      <c r="BTZ13" s="187"/>
      <c r="BUA13" s="187"/>
      <c r="BUB13" s="187"/>
      <c r="BUC13" s="187"/>
      <c r="BUD13" s="187"/>
      <c r="BUE13" s="187"/>
      <c r="BUF13" s="187"/>
      <c r="BUG13" s="187"/>
      <c r="BUH13" s="187"/>
      <c r="BUI13" s="187"/>
      <c r="BUJ13" s="187"/>
      <c r="BUK13" s="187"/>
      <c r="BUL13" s="187"/>
      <c r="BUM13" s="187"/>
      <c r="BUN13" s="187"/>
      <c r="BUO13" s="187"/>
      <c r="BUP13" s="187"/>
      <c r="BUQ13" s="187"/>
      <c r="BUR13" s="187"/>
      <c r="BUS13" s="187"/>
      <c r="BUT13" s="187"/>
      <c r="BUU13" s="187"/>
      <c r="BUV13" s="187"/>
      <c r="BUW13" s="187"/>
      <c r="BUX13" s="187"/>
      <c r="BUY13" s="187"/>
      <c r="BUZ13" s="187"/>
      <c r="BVA13" s="187"/>
      <c r="BVB13" s="187"/>
      <c r="BVC13" s="187"/>
      <c r="BVD13" s="187"/>
      <c r="BVE13" s="187"/>
      <c r="BVF13" s="187"/>
      <c r="BVG13" s="187"/>
      <c r="BVH13" s="187"/>
      <c r="BVI13" s="187"/>
      <c r="BVJ13" s="187"/>
      <c r="BVK13" s="187"/>
      <c r="BVL13" s="187"/>
      <c r="BVM13" s="187"/>
      <c r="BVN13" s="187"/>
      <c r="BVO13" s="187"/>
      <c r="BVP13" s="187"/>
      <c r="BVQ13" s="187"/>
      <c r="BVR13" s="187"/>
      <c r="BVS13" s="187"/>
      <c r="BVT13" s="187"/>
      <c r="BVU13" s="187"/>
      <c r="BVV13" s="187"/>
      <c r="BVW13" s="187"/>
      <c r="BVX13" s="187"/>
      <c r="BVY13" s="187"/>
      <c r="BVZ13" s="187"/>
      <c r="BWA13" s="187"/>
      <c r="BWB13" s="187"/>
      <c r="BWC13" s="187"/>
      <c r="BWD13" s="187"/>
      <c r="BWE13" s="187"/>
      <c r="BWF13" s="187"/>
      <c r="BWG13" s="187"/>
      <c r="BWH13" s="187"/>
      <c r="BWI13" s="187"/>
      <c r="BWJ13" s="187"/>
      <c r="BWK13" s="187"/>
      <c r="BWL13" s="187"/>
      <c r="BWM13" s="187"/>
      <c r="BWN13" s="187"/>
      <c r="BWO13" s="187"/>
      <c r="BWP13" s="187"/>
      <c r="BWQ13" s="187"/>
      <c r="BWR13" s="187"/>
      <c r="BWS13" s="187"/>
      <c r="BWT13" s="187"/>
      <c r="BWU13" s="187"/>
      <c r="BWV13" s="187"/>
      <c r="BWW13" s="187"/>
      <c r="BWX13" s="187"/>
      <c r="BWY13" s="187"/>
      <c r="BWZ13" s="187"/>
      <c r="BXA13" s="187"/>
      <c r="BXB13" s="187"/>
      <c r="BXC13" s="187"/>
      <c r="BXD13" s="187"/>
      <c r="BXE13" s="187"/>
      <c r="BXF13" s="187"/>
      <c r="BXG13" s="187"/>
      <c r="BXH13" s="187"/>
      <c r="BXI13" s="187"/>
      <c r="BXJ13" s="187"/>
      <c r="BXK13" s="187"/>
      <c r="BXL13" s="187"/>
      <c r="BXM13" s="187"/>
      <c r="BXN13" s="187"/>
      <c r="BXO13" s="187"/>
      <c r="BXP13" s="187"/>
      <c r="BXQ13" s="187"/>
      <c r="BXR13" s="187"/>
      <c r="BXS13" s="187"/>
      <c r="BXT13" s="187"/>
      <c r="BXU13" s="187"/>
      <c r="BXV13" s="187"/>
      <c r="BXW13" s="187"/>
      <c r="BXX13" s="187"/>
      <c r="BXY13" s="187"/>
      <c r="BXZ13" s="187"/>
      <c r="BYA13" s="187"/>
      <c r="BYB13" s="187"/>
      <c r="BYC13" s="187"/>
      <c r="BYD13" s="187"/>
      <c r="BYE13" s="187"/>
      <c r="BYF13" s="187"/>
      <c r="BYG13" s="187"/>
      <c r="BYH13" s="187"/>
      <c r="BYI13" s="187"/>
      <c r="BYJ13" s="187"/>
      <c r="BYK13" s="187"/>
      <c r="BYL13" s="187"/>
      <c r="BYM13" s="187"/>
      <c r="BYN13" s="187"/>
      <c r="BYO13" s="187"/>
      <c r="BYP13" s="187"/>
      <c r="BYQ13" s="187"/>
      <c r="BYR13" s="187"/>
      <c r="BYS13" s="187"/>
      <c r="BYT13" s="187"/>
      <c r="BYU13" s="187"/>
      <c r="BYV13" s="187"/>
      <c r="BYW13" s="187"/>
      <c r="BYX13" s="187"/>
      <c r="BYY13" s="187"/>
      <c r="BYZ13" s="187"/>
      <c r="BZA13" s="187"/>
      <c r="BZB13" s="187"/>
      <c r="BZC13" s="187"/>
      <c r="BZD13" s="187"/>
      <c r="BZE13" s="187"/>
      <c r="BZF13" s="187"/>
      <c r="BZG13" s="187"/>
      <c r="BZH13" s="187"/>
      <c r="BZI13" s="187"/>
      <c r="BZJ13" s="187"/>
      <c r="BZK13" s="187"/>
      <c r="BZL13" s="187"/>
      <c r="BZM13" s="187"/>
      <c r="BZN13" s="187"/>
      <c r="BZO13" s="187"/>
      <c r="BZP13" s="187"/>
      <c r="BZQ13" s="187"/>
      <c r="BZR13" s="187"/>
      <c r="BZS13" s="187"/>
      <c r="BZT13" s="187"/>
      <c r="BZU13" s="187"/>
      <c r="BZV13" s="187"/>
      <c r="BZW13" s="187"/>
      <c r="BZX13" s="187"/>
      <c r="BZY13" s="187"/>
      <c r="BZZ13" s="187"/>
      <c r="CAA13" s="187"/>
      <c r="CAB13" s="187"/>
      <c r="CAC13" s="187"/>
      <c r="CAD13" s="187"/>
      <c r="CAE13" s="187"/>
      <c r="CAF13" s="187"/>
      <c r="CAG13" s="187"/>
      <c r="CAH13" s="187"/>
      <c r="CAI13" s="187"/>
      <c r="CAJ13" s="187"/>
      <c r="CAK13" s="187"/>
      <c r="CAL13" s="187"/>
      <c r="CAM13" s="187"/>
      <c r="CAN13" s="187"/>
      <c r="CAO13" s="187"/>
      <c r="CAP13" s="187"/>
      <c r="CAQ13" s="187"/>
      <c r="CAR13" s="187"/>
      <c r="CAS13" s="187"/>
      <c r="CAT13" s="187"/>
      <c r="CAU13" s="187"/>
      <c r="CAV13" s="187"/>
      <c r="CAW13" s="187"/>
      <c r="CAX13" s="187"/>
      <c r="CAY13" s="187"/>
      <c r="CAZ13" s="187"/>
      <c r="CBA13" s="187"/>
      <c r="CBB13" s="187"/>
      <c r="CBC13" s="187"/>
      <c r="CBD13" s="187"/>
      <c r="CBE13" s="187"/>
      <c r="CBF13" s="187"/>
      <c r="CBG13" s="187"/>
      <c r="CBH13" s="187"/>
      <c r="CBI13" s="187"/>
      <c r="CBJ13" s="187"/>
      <c r="CBK13" s="187"/>
      <c r="CBL13" s="187"/>
      <c r="CBM13" s="187"/>
      <c r="CBN13" s="187"/>
      <c r="CBO13" s="187"/>
      <c r="CBP13" s="187"/>
      <c r="CBQ13" s="187"/>
      <c r="CBR13" s="187"/>
      <c r="CBS13" s="187"/>
      <c r="CBT13" s="187"/>
      <c r="CBU13" s="187"/>
      <c r="CBV13" s="187"/>
      <c r="CBW13" s="187"/>
      <c r="CBX13" s="187"/>
      <c r="CBY13" s="187"/>
      <c r="CBZ13" s="187"/>
      <c r="CCA13" s="187"/>
      <c r="CCB13" s="187"/>
      <c r="CCC13" s="187"/>
      <c r="CCD13" s="187"/>
      <c r="CCE13" s="187"/>
      <c r="CCF13" s="187"/>
      <c r="CCG13" s="187"/>
      <c r="CCH13" s="187"/>
      <c r="CCI13" s="187"/>
      <c r="CCJ13" s="187"/>
      <c r="CCK13" s="187"/>
      <c r="CCL13" s="187"/>
      <c r="CCM13" s="187"/>
      <c r="CCN13" s="187"/>
      <c r="CCO13" s="187"/>
      <c r="CCP13" s="187"/>
      <c r="CCQ13" s="187"/>
      <c r="CCR13" s="187"/>
      <c r="CCS13" s="187"/>
      <c r="CCT13" s="187"/>
      <c r="CCU13" s="187"/>
      <c r="CCV13" s="187"/>
      <c r="CCW13" s="187"/>
      <c r="CCX13" s="187"/>
      <c r="CCY13" s="187"/>
      <c r="CCZ13" s="187"/>
      <c r="CDA13" s="187"/>
      <c r="CDB13" s="187"/>
      <c r="CDC13" s="187"/>
      <c r="CDD13" s="187"/>
      <c r="CDE13" s="187"/>
      <c r="CDF13" s="187"/>
      <c r="CDG13" s="187"/>
      <c r="CDH13" s="187"/>
      <c r="CDI13" s="187"/>
      <c r="CDJ13" s="187"/>
      <c r="CDK13" s="187"/>
      <c r="CDL13" s="187"/>
      <c r="CDM13" s="187"/>
      <c r="CDN13" s="187"/>
      <c r="CDO13" s="187"/>
      <c r="CDP13" s="187"/>
      <c r="CDQ13" s="187"/>
      <c r="CDR13" s="187"/>
      <c r="CDS13" s="187"/>
      <c r="CDT13" s="187"/>
      <c r="CDU13" s="187"/>
      <c r="CDV13" s="187"/>
      <c r="CDW13" s="187"/>
      <c r="CDX13" s="187"/>
      <c r="CDY13" s="187"/>
      <c r="CDZ13" s="187"/>
      <c r="CEA13" s="187"/>
      <c r="CEB13" s="187"/>
      <c r="CEC13" s="187"/>
      <c r="CED13" s="187"/>
      <c r="CEE13" s="187"/>
      <c r="CEF13" s="187"/>
      <c r="CEG13" s="187"/>
      <c r="CEH13" s="187"/>
      <c r="CEI13" s="187"/>
      <c r="CEJ13" s="187"/>
      <c r="CEK13" s="187"/>
      <c r="CEL13" s="187"/>
      <c r="CEM13" s="187"/>
      <c r="CEN13" s="187"/>
      <c r="CEO13" s="187"/>
      <c r="CEP13" s="187"/>
      <c r="CEQ13" s="187"/>
      <c r="CER13" s="187"/>
      <c r="CES13" s="187"/>
      <c r="CET13" s="187"/>
      <c r="CEU13" s="187"/>
      <c r="CEV13" s="187"/>
      <c r="CEW13" s="187"/>
      <c r="CEX13" s="187"/>
      <c r="CEY13" s="187"/>
      <c r="CEZ13" s="187"/>
      <c r="CFA13" s="187"/>
      <c r="CFB13" s="187"/>
      <c r="CFC13" s="187"/>
      <c r="CFD13" s="187"/>
      <c r="CFE13" s="187"/>
      <c r="CFF13" s="187"/>
      <c r="CFG13" s="187"/>
      <c r="CFH13" s="187"/>
      <c r="CFI13" s="187"/>
      <c r="CFJ13" s="187"/>
      <c r="CFK13" s="187"/>
      <c r="CFL13" s="187"/>
      <c r="CFM13" s="187"/>
      <c r="CFN13" s="187"/>
      <c r="CFO13" s="187"/>
      <c r="CFP13" s="187"/>
      <c r="CFQ13" s="187"/>
      <c r="CFR13" s="187"/>
      <c r="CFS13" s="187"/>
      <c r="CFT13" s="187"/>
      <c r="CFU13" s="187"/>
      <c r="CFV13" s="187"/>
      <c r="CFW13" s="187"/>
      <c r="CFX13" s="187"/>
      <c r="CFY13" s="187"/>
      <c r="CFZ13" s="187"/>
      <c r="CGA13" s="187"/>
      <c r="CGB13" s="187"/>
      <c r="CGC13" s="187"/>
      <c r="CGD13" s="187"/>
      <c r="CGE13" s="187"/>
      <c r="CGF13" s="187"/>
      <c r="CGG13" s="187"/>
      <c r="CGH13" s="187"/>
      <c r="CGI13" s="187"/>
      <c r="CGJ13" s="187"/>
      <c r="CGK13" s="187"/>
      <c r="CGL13" s="187"/>
      <c r="CGM13" s="187"/>
      <c r="CGN13" s="187"/>
      <c r="CGO13" s="187"/>
      <c r="CGP13" s="187"/>
      <c r="CGQ13" s="187"/>
      <c r="CGR13" s="187"/>
      <c r="CGS13" s="187"/>
      <c r="CGT13" s="187"/>
      <c r="CGU13" s="187"/>
      <c r="CGV13" s="187"/>
      <c r="CGW13" s="187"/>
      <c r="CGX13" s="187"/>
      <c r="CGY13" s="187"/>
      <c r="CGZ13" s="187"/>
      <c r="CHA13" s="187"/>
      <c r="CHB13" s="187"/>
      <c r="CHC13" s="187"/>
      <c r="CHD13" s="187"/>
      <c r="CHE13" s="187"/>
      <c r="CHF13" s="187"/>
      <c r="CHG13" s="187"/>
      <c r="CHH13" s="187"/>
      <c r="CHI13" s="187"/>
      <c r="CHJ13" s="187"/>
      <c r="CHK13" s="187"/>
      <c r="CHL13" s="187"/>
      <c r="CHM13" s="187"/>
      <c r="CHN13" s="187"/>
      <c r="CHO13" s="187"/>
      <c r="CHP13" s="187"/>
      <c r="CHQ13" s="187"/>
      <c r="CHR13" s="187"/>
      <c r="CHS13" s="187"/>
      <c r="CHT13" s="187"/>
      <c r="CHU13" s="187"/>
      <c r="CHV13" s="187"/>
      <c r="CHW13" s="187"/>
      <c r="CHX13" s="187"/>
      <c r="CHY13" s="187"/>
      <c r="CHZ13" s="187"/>
      <c r="CIA13" s="187"/>
      <c r="CIB13" s="187"/>
      <c r="CIC13" s="187"/>
      <c r="CID13" s="187"/>
      <c r="CIE13" s="187"/>
      <c r="CIF13" s="187"/>
      <c r="CIG13" s="187"/>
      <c r="CIH13" s="187"/>
      <c r="CII13" s="187"/>
      <c r="CIJ13" s="187"/>
      <c r="CIK13" s="187"/>
      <c r="CIL13" s="187"/>
      <c r="CIM13" s="187"/>
      <c r="CIN13" s="187"/>
      <c r="CIO13" s="187"/>
      <c r="CIP13" s="187"/>
      <c r="CIQ13" s="187"/>
      <c r="CIR13" s="187"/>
      <c r="CIS13" s="187"/>
      <c r="CIT13" s="187"/>
      <c r="CIU13" s="187"/>
      <c r="CIV13" s="187"/>
      <c r="CIW13" s="187"/>
      <c r="CIX13" s="187"/>
      <c r="CIY13" s="187"/>
      <c r="CIZ13" s="187"/>
      <c r="CJA13" s="187"/>
      <c r="CJB13" s="187"/>
      <c r="CJC13" s="187"/>
      <c r="CJD13" s="187"/>
      <c r="CJE13" s="187"/>
      <c r="CJF13" s="187"/>
      <c r="CJG13" s="187"/>
      <c r="CJH13" s="187"/>
      <c r="CJI13" s="187"/>
      <c r="CJJ13" s="187"/>
      <c r="CJK13" s="187"/>
      <c r="CJL13" s="187"/>
      <c r="CJM13" s="187"/>
      <c r="CJN13" s="187"/>
      <c r="CJO13" s="187"/>
      <c r="CJP13" s="187"/>
      <c r="CJQ13" s="187"/>
      <c r="CJR13" s="187"/>
      <c r="CJS13" s="187"/>
      <c r="CJT13" s="187"/>
      <c r="CJU13" s="187"/>
      <c r="CJV13" s="187"/>
      <c r="CJW13" s="187"/>
      <c r="CJX13" s="187"/>
      <c r="CJY13" s="187"/>
      <c r="CJZ13" s="187"/>
      <c r="CKA13" s="187"/>
      <c r="CKB13" s="187"/>
      <c r="CKC13" s="187"/>
      <c r="CKD13" s="187"/>
      <c r="CKE13" s="187"/>
      <c r="CKF13" s="187"/>
      <c r="CKG13" s="187"/>
      <c r="CKH13" s="187"/>
      <c r="CKI13" s="187"/>
      <c r="CKJ13" s="187"/>
      <c r="CKK13" s="187"/>
      <c r="CKL13" s="187"/>
      <c r="CKM13" s="187"/>
      <c r="CKN13" s="187"/>
      <c r="CKO13" s="187"/>
      <c r="CKP13" s="187"/>
      <c r="CKQ13" s="187"/>
      <c r="CKR13" s="187"/>
      <c r="CKS13" s="187"/>
      <c r="CKT13" s="187"/>
      <c r="CKU13" s="187"/>
      <c r="CKV13" s="187"/>
      <c r="CKW13" s="187"/>
      <c r="CKX13" s="187"/>
      <c r="CKY13" s="187"/>
      <c r="CKZ13" s="187"/>
      <c r="CLA13" s="187"/>
      <c r="CLB13" s="187"/>
      <c r="CLC13" s="187"/>
      <c r="CLD13" s="187"/>
      <c r="CLE13" s="187"/>
      <c r="CLF13" s="187"/>
      <c r="CLG13" s="187"/>
      <c r="CLH13" s="187"/>
      <c r="CLI13" s="187"/>
      <c r="CLJ13" s="187"/>
      <c r="CLK13" s="187"/>
      <c r="CLL13" s="187"/>
      <c r="CLM13" s="187"/>
      <c r="CLN13" s="187"/>
      <c r="CLO13" s="187"/>
      <c r="CLP13" s="187"/>
      <c r="CLQ13" s="187"/>
      <c r="CLR13" s="187"/>
      <c r="CLS13" s="187"/>
      <c r="CLT13" s="187"/>
      <c r="CLU13" s="187"/>
      <c r="CLV13" s="187"/>
      <c r="CLW13" s="187"/>
      <c r="CLX13" s="187"/>
      <c r="CLY13" s="187"/>
      <c r="CLZ13" s="187"/>
      <c r="CMA13" s="187"/>
      <c r="CMB13" s="187"/>
      <c r="CMC13" s="187"/>
      <c r="CMD13" s="187"/>
      <c r="CME13" s="187"/>
      <c r="CMF13" s="187"/>
      <c r="CMG13" s="187"/>
      <c r="CMH13" s="187"/>
      <c r="CMI13" s="187"/>
      <c r="CMJ13" s="187"/>
      <c r="CMK13" s="187"/>
      <c r="CML13" s="187"/>
      <c r="CMM13" s="187"/>
      <c r="CMN13" s="187"/>
      <c r="CMO13" s="187"/>
      <c r="CMP13" s="187"/>
      <c r="CMQ13" s="187"/>
      <c r="CMR13" s="187"/>
      <c r="CMS13" s="187"/>
      <c r="CMT13" s="187"/>
      <c r="CMU13" s="187"/>
      <c r="CMV13" s="187"/>
      <c r="CMW13" s="187"/>
      <c r="CMX13" s="187"/>
      <c r="CMY13" s="187"/>
      <c r="CMZ13" s="187"/>
      <c r="CNA13" s="187"/>
      <c r="CNB13" s="187"/>
      <c r="CNC13" s="187"/>
      <c r="CND13" s="187"/>
      <c r="CNE13" s="187"/>
      <c r="CNF13" s="187"/>
      <c r="CNG13" s="187"/>
      <c r="CNH13" s="187"/>
      <c r="CNI13" s="187"/>
      <c r="CNJ13" s="187"/>
      <c r="CNK13" s="187"/>
      <c r="CNL13" s="187"/>
      <c r="CNM13" s="187"/>
      <c r="CNN13" s="187"/>
      <c r="CNO13" s="187"/>
      <c r="CNP13" s="187"/>
      <c r="CNQ13" s="187"/>
      <c r="CNR13" s="187"/>
      <c r="CNS13" s="187"/>
      <c r="CNT13" s="187"/>
      <c r="CNU13" s="187"/>
      <c r="CNV13" s="187"/>
      <c r="CNW13" s="187"/>
      <c r="CNX13" s="187"/>
      <c r="CNY13" s="187"/>
      <c r="CNZ13" s="187"/>
      <c r="COA13" s="187"/>
      <c r="COB13" s="187"/>
      <c r="COC13" s="187"/>
      <c r="COD13" s="187"/>
      <c r="COE13" s="187"/>
      <c r="COF13" s="187"/>
      <c r="COG13" s="187"/>
      <c r="COH13" s="187"/>
      <c r="COI13" s="187"/>
      <c r="COJ13" s="187"/>
      <c r="COK13" s="187"/>
      <c r="COL13" s="187"/>
      <c r="COM13" s="187"/>
      <c r="CON13" s="187"/>
      <c r="COO13" s="187"/>
      <c r="COP13" s="187"/>
      <c r="COQ13" s="187"/>
      <c r="COR13" s="187"/>
      <c r="COS13" s="187"/>
      <c r="COT13" s="187"/>
      <c r="COU13" s="187"/>
      <c r="COV13" s="187"/>
      <c r="COW13" s="187"/>
      <c r="COX13" s="187"/>
      <c r="COY13" s="187"/>
      <c r="COZ13" s="187"/>
      <c r="CPA13" s="187"/>
      <c r="CPB13" s="187"/>
      <c r="CPC13" s="187"/>
      <c r="CPD13" s="187"/>
      <c r="CPE13" s="187"/>
      <c r="CPF13" s="187"/>
      <c r="CPG13" s="187"/>
      <c r="CPH13" s="187"/>
      <c r="CPI13" s="187"/>
      <c r="CPJ13" s="187"/>
      <c r="CPK13" s="187"/>
      <c r="CPL13" s="187"/>
      <c r="CPM13" s="187"/>
      <c r="CPN13" s="187"/>
      <c r="CPO13" s="187"/>
      <c r="CPP13" s="187"/>
      <c r="CPQ13" s="187"/>
      <c r="CPR13" s="187"/>
      <c r="CPS13" s="187"/>
      <c r="CPT13" s="187"/>
      <c r="CPU13" s="187"/>
      <c r="CPV13" s="187"/>
      <c r="CPW13" s="187"/>
      <c r="CPX13" s="187"/>
      <c r="CPY13" s="187"/>
      <c r="CPZ13" s="187"/>
      <c r="CQA13" s="187"/>
      <c r="CQB13" s="187"/>
      <c r="CQC13" s="187"/>
      <c r="CQD13" s="187"/>
      <c r="CQE13" s="187"/>
      <c r="CQF13" s="187"/>
      <c r="CQG13" s="187"/>
      <c r="CQH13" s="187"/>
      <c r="CQI13" s="187"/>
      <c r="CQJ13" s="187"/>
      <c r="CQK13" s="187"/>
      <c r="CQL13" s="187"/>
      <c r="CQM13" s="187"/>
      <c r="CQN13" s="187"/>
      <c r="CQO13" s="187"/>
      <c r="CQP13" s="187"/>
      <c r="CQQ13" s="187"/>
      <c r="CQR13" s="187"/>
      <c r="CQS13" s="187"/>
      <c r="CQT13" s="187"/>
      <c r="CQU13" s="187"/>
      <c r="CQV13" s="187"/>
      <c r="CQW13" s="187"/>
      <c r="CQX13" s="187"/>
      <c r="CQY13" s="187"/>
      <c r="CQZ13" s="187"/>
      <c r="CRA13" s="187"/>
      <c r="CRB13" s="187"/>
      <c r="CRC13" s="187"/>
      <c r="CRD13" s="187"/>
      <c r="CRE13" s="187"/>
      <c r="CRF13" s="187"/>
      <c r="CRG13" s="187"/>
      <c r="CRH13" s="187"/>
      <c r="CRI13" s="187"/>
      <c r="CRJ13" s="187"/>
      <c r="CRK13" s="187"/>
      <c r="CRL13" s="187"/>
      <c r="CRM13" s="187"/>
      <c r="CRN13" s="187"/>
      <c r="CRO13" s="187"/>
      <c r="CRP13" s="187"/>
      <c r="CRQ13" s="187"/>
      <c r="CRR13" s="187"/>
      <c r="CRS13" s="187"/>
      <c r="CRT13" s="187"/>
      <c r="CRU13" s="187"/>
      <c r="CRV13" s="187"/>
      <c r="CRW13" s="187"/>
      <c r="CRX13" s="187"/>
      <c r="CRY13" s="187"/>
      <c r="CRZ13" s="187"/>
      <c r="CSA13" s="187"/>
      <c r="CSB13" s="187"/>
      <c r="CSC13" s="187"/>
      <c r="CSD13" s="187"/>
      <c r="CSE13" s="187"/>
      <c r="CSF13" s="187"/>
      <c r="CSG13" s="187"/>
      <c r="CSH13" s="187"/>
      <c r="CSI13" s="187"/>
      <c r="CSJ13" s="187"/>
      <c r="CSK13" s="187"/>
      <c r="CSL13" s="187"/>
      <c r="CSM13" s="187"/>
      <c r="CSN13" s="187"/>
      <c r="CSO13" s="187"/>
      <c r="CSP13" s="187"/>
      <c r="CSQ13" s="187"/>
      <c r="CSR13" s="187"/>
      <c r="CSS13" s="187"/>
      <c r="CST13" s="187"/>
      <c r="CSU13" s="187"/>
      <c r="CSV13" s="187"/>
      <c r="CSW13" s="187"/>
      <c r="CSX13" s="187"/>
      <c r="CSY13" s="187"/>
      <c r="CSZ13" s="187"/>
      <c r="CTA13" s="187"/>
      <c r="CTB13" s="187"/>
      <c r="CTC13" s="187"/>
      <c r="CTD13" s="187"/>
      <c r="CTE13" s="187"/>
      <c r="CTF13" s="187"/>
      <c r="CTG13" s="187"/>
      <c r="CTH13" s="187"/>
      <c r="CTI13" s="187"/>
      <c r="CTJ13" s="187"/>
      <c r="CTK13" s="187"/>
      <c r="CTL13" s="187"/>
      <c r="CTM13" s="187"/>
      <c r="CTN13" s="187"/>
      <c r="CTO13" s="187"/>
      <c r="CTP13" s="187"/>
      <c r="CTQ13" s="187"/>
      <c r="CTR13" s="187"/>
      <c r="CTS13" s="187"/>
      <c r="CTT13" s="187"/>
      <c r="CTU13" s="187"/>
      <c r="CTV13" s="187"/>
      <c r="CTW13" s="187"/>
      <c r="CTX13" s="187"/>
      <c r="CTY13" s="187"/>
      <c r="CTZ13" s="187"/>
      <c r="CUA13" s="187"/>
      <c r="CUB13" s="187"/>
      <c r="CUC13" s="187"/>
      <c r="CUD13" s="187"/>
      <c r="CUE13" s="187"/>
      <c r="CUF13" s="187"/>
      <c r="CUG13" s="187"/>
      <c r="CUH13" s="187"/>
      <c r="CUI13" s="187"/>
      <c r="CUJ13" s="187"/>
      <c r="CUK13" s="187"/>
      <c r="CUL13" s="187"/>
      <c r="CUM13" s="187"/>
      <c r="CUN13" s="187"/>
      <c r="CUO13" s="187"/>
      <c r="CUP13" s="187"/>
      <c r="CUQ13" s="187"/>
      <c r="CUR13" s="187"/>
      <c r="CUS13" s="187"/>
      <c r="CUT13" s="187"/>
      <c r="CUU13" s="187"/>
      <c r="CUV13" s="187"/>
      <c r="CUW13" s="187"/>
      <c r="CUX13" s="187"/>
      <c r="CUY13" s="187"/>
      <c r="CUZ13" s="187"/>
      <c r="CVA13" s="187"/>
      <c r="CVB13" s="187"/>
      <c r="CVC13" s="187"/>
      <c r="CVD13" s="187"/>
      <c r="CVE13" s="187"/>
      <c r="CVF13" s="187"/>
      <c r="CVG13" s="187"/>
      <c r="CVH13" s="187"/>
      <c r="CVI13" s="187"/>
      <c r="CVJ13" s="187"/>
      <c r="CVK13" s="187"/>
      <c r="CVL13" s="187"/>
      <c r="CVM13" s="187"/>
      <c r="CVN13" s="187"/>
      <c r="CVO13" s="187"/>
      <c r="CVP13" s="187"/>
      <c r="CVQ13" s="187"/>
      <c r="CVR13" s="187"/>
      <c r="CVS13" s="187"/>
      <c r="CVT13" s="187"/>
      <c r="CVU13" s="187"/>
      <c r="CVV13" s="187"/>
      <c r="CVW13" s="187"/>
      <c r="CVX13" s="187"/>
      <c r="CVY13" s="187"/>
      <c r="CVZ13" s="187"/>
      <c r="CWA13" s="187"/>
      <c r="CWB13" s="187"/>
      <c r="CWC13" s="187"/>
      <c r="CWD13" s="187"/>
      <c r="CWE13" s="187"/>
      <c r="CWF13" s="187"/>
      <c r="CWG13" s="187"/>
      <c r="CWH13" s="187"/>
      <c r="CWI13" s="187"/>
      <c r="CWJ13" s="187"/>
      <c r="CWK13" s="187"/>
      <c r="CWL13" s="187"/>
      <c r="CWM13" s="187"/>
      <c r="CWN13" s="187"/>
      <c r="CWO13" s="187"/>
      <c r="CWP13" s="187"/>
      <c r="CWQ13" s="187"/>
      <c r="CWR13" s="187"/>
      <c r="CWS13" s="187"/>
      <c r="CWT13" s="187"/>
      <c r="CWU13" s="187"/>
      <c r="CWV13" s="187"/>
      <c r="CWW13" s="187"/>
      <c r="CWX13" s="187"/>
      <c r="CWY13" s="187"/>
      <c r="CWZ13" s="187"/>
      <c r="CXA13" s="187"/>
      <c r="CXB13" s="187"/>
      <c r="CXC13" s="187"/>
      <c r="CXD13" s="187"/>
      <c r="CXE13" s="187"/>
      <c r="CXF13" s="187"/>
      <c r="CXG13" s="187"/>
      <c r="CXH13" s="187"/>
      <c r="CXI13" s="187"/>
      <c r="CXJ13" s="187"/>
      <c r="CXK13" s="187"/>
      <c r="CXL13" s="187"/>
      <c r="CXM13" s="187"/>
      <c r="CXN13" s="187"/>
      <c r="CXO13" s="187"/>
      <c r="CXP13" s="187"/>
      <c r="CXQ13" s="187"/>
      <c r="CXR13" s="187"/>
      <c r="CXS13" s="187"/>
      <c r="CXT13" s="187"/>
      <c r="CXU13" s="187"/>
      <c r="CXV13" s="187"/>
      <c r="CXW13" s="187"/>
      <c r="CXX13" s="187"/>
      <c r="CXY13" s="187"/>
      <c r="CXZ13" s="187"/>
      <c r="CYA13" s="187"/>
      <c r="CYB13" s="187"/>
      <c r="CYC13" s="187"/>
      <c r="CYD13" s="187"/>
      <c r="CYE13" s="187"/>
      <c r="CYF13" s="187"/>
      <c r="CYG13" s="187"/>
      <c r="CYH13" s="187"/>
      <c r="CYI13" s="187"/>
      <c r="CYJ13" s="187"/>
      <c r="CYK13" s="187"/>
      <c r="CYL13" s="187"/>
      <c r="CYM13" s="187"/>
      <c r="CYN13" s="187"/>
      <c r="CYO13" s="187"/>
      <c r="CYP13" s="187"/>
      <c r="CYQ13" s="187"/>
      <c r="CYR13" s="187"/>
      <c r="CYS13" s="187"/>
      <c r="CYT13" s="187"/>
      <c r="CYU13" s="187"/>
      <c r="CYV13" s="187"/>
      <c r="CYW13" s="187"/>
      <c r="CYX13" s="187"/>
      <c r="CYY13" s="187"/>
      <c r="CYZ13" s="187"/>
      <c r="CZA13" s="187"/>
      <c r="CZB13" s="187"/>
      <c r="CZC13" s="187"/>
      <c r="CZD13" s="187"/>
      <c r="CZE13" s="187"/>
      <c r="CZF13" s="187"/>
      <c r="CZG13" s="187"/>
      <c r="CZH13" s="187"/>
      <c r="CZI13" s="187"/>
      <c r="CZJ13" s="187"/>
      <c r="CZK13" s="187"/>
      <c r="CZL13" s="187"/>
      <c r="CZM13" s="187"/>
      <c r="CZN13" s="187"/>
      <c r="CZO13" s="187"/>
      <c r="CZP13" s="187"/>
      <c r="CZQ13" s="187"/>
      <c r="CZR13" s="187"/>
      <c r="CZS13" s="187"/>
      <c r="CZT13" s="187"/>
      <c r="CZU13" s="187"/>
      <c r="CZV13" s="187"/>
      <c r="CZW13" s="187"/>
      <c r="CZX13" s="187"/>
      <c r="CZY13" s="187"/>
      <c r="CZZ13" s="187"/>
      <c r="DAA13" s="187"/>
      <c r="DAB13" s="187"/>
      <c r="DAC13" s="187"/>
      <c r="DAD13" s="187"/>
      <c r="DAE13" s="187"/>
      <c r="DAF13" s="187"/>
      <c r="DAG13" s="187"/>
      <c r="DAH13" s="187"/>
      <c r="DAI13" s="187"/>
      <c r="DAJ13" s="187"/>
      <c r="DAK13" s="187"/>
      <c r="DAL13" s="187"/>
      <c r="DAM13" s="187"/>
      <c r="DAN13" s="187"/>
      <c r="DAO13" s="187"/>
      <c r="DAP13" s="187"/>
      <c r="DAQ13" s="187"/>
      <c r="DAR13" s="187"/>
      <c r="DAS13" s="187"/>
      <c r="DAT13" s="187"/>
      <c r="DAU13" s="187"/>
      <c r="DAV13" s="187"/>
      <c r="DAW13" s="187"/>
      <c r="DAX13" s="187"/>
      <c r="DAY13" s="187"/>
      <c r="DAZ13" s="187"/>
      <c r="DBA13" s="187"/>
      <c r="DBB13" s="187"/>
      <c r="DBC13" s="187"/>
      <c r="DBD13" s="187"/>
      <c r="DBE13" s="187"/>
      <c r="DBF13" s="187"/>
      <c r="DBG13" s="187"/>
      <c r="DBH13" s="187"/>
      <c r="DBI13" s="187"/>
      <c r="DBJ13" s="187"/>
      <c r="DBK13" s="187"/>
      <c r="DBL13" s="187"/>
      <c r="DBM13" s="187"/>
      <c r="DBN13" s="187"/>
      <c r="DBO13" s="187"/>
      <c r="DBP13" s="187"/>
      <c r="DBQ13" s="187"/>
      <c r="DBR13" s="187"/>
      <c r="DBS13" s="187"/>
      <c r="DBT13" s="187"/>
      <c r="DBU13" s="187"/>
      <c r="DBV13" s="187"/>
      <c r="DBW13" s="187"/>
      <c r="DBX13" s="187"/>
      <c r="DBY13" s="187"/>
      <c r="DBZ13" s="187"/>
      <c r="DCA13" s="187"/>
      <c r="DCB13" s="187"/>
      <c r="DCC13" s="187"/>
      <c r="DCD13" s="187"/>
      <c r="DCE13" s="187"/>
      <c r="DCF13" s="187"/>
      <c r="DCG13" s="187"/>
      <c r="DCH13" s="187"/>
      <c r="DCI13" s="187"/>
      <c r="DCJ13" s="187"/>
      <c r="DCK13" s="187"/>
      <c r="DCL13" s="187"/>
      <c r="DCM13" s="187"/>
      <c r="DCN13" s="187"/>
      <c r="DCO13" s="187"/>
      <c r="DCP13" s="187"/>
      <c r="DCQ13" s="187"/>
      <c r="DCR13" s="187"/>
      <c r="DCS13" s="187"/>
      <c r="DCT13" s="187"/>
      <c r="DCU13" s="187"/>
      <c r="DCV13" s="187"/>
      <c r="DCW13" s="187"/>
      <c r="DCX13" s="187"/>
      <c r="DCY13" s="187"/>
      <c r="DCZ13" s="187"/>
      <c r="DDA13" s="187"/>
      <c r="DDB13" s="187"/>
      <c r="DDC13" s="187"/>
      <c r="DDD13" s="187"/>
      <c r="DDE13" s="187"/>
      <c r="DDF13" s="187"/>
      <c r="DDG13" s="187"/>
      <c r="DDH13" s="187"/>
      <c r="DDI13" s="187"/>
      <c r="DDJ13" s="187"/>
      <c r="DDK13" s="187"/>
      <c r="DDL13" s="187"/>
      <c r="DDM13" s="187"/>
      <c r="DDN13" s="187"/>
      <c r="DDO13" s="187"/>
      <c r="DDP13" s="187"/>
      <c r="DDQ13" s="187"/>
      <c r="DDR13" s="187"/>
      <c r="DDS13" s="187"/>
      <c r="DDT13" s="187"/>
      <c r="DDU13" s="187"/>
      <c r="DDV13" s="187"/>
      <c r="DDW13" s="187"/>
      <c r="DDX13" s="187"/>
      <c r="DDY13" s="187"/>
      <c r="DDZ13" s="187"/>
      <c r="DEA13" s="187"/>
      <c r="DEB13" s="187"/>
      <c r="DEC13" s="187"/>
      <c r="DED13" s="187"/>
      <c r="DEE13" s="187"/>
      <c r="DEF13" s="187"/>
      <c r="DEG13" s="187"/>
      <c r="DEH13" s="187"/>
      <c r="DEI13" s="187"/>
      <c r="DEJ13" s="187"/>
      <c r="DEK13" s="187"/>
      <c r="DEL13" s="187"/>
      <c r="DEM13" s="187"/>
      <c r="DEN13" s="187"/>
      <c r="DEO13" s="187"/>
      <c r="DEP13" s="187"/>
      <c r="DEQ13" s="187"/>
      <c r="DER13" s="187"/>
      <c r="DES13" s="187"/>
      <c r="DET13" s="187"/>
      <c r="DEU13" s="187"/>
      <c r="DEV13" s="187"/>
      <c r="DEW13" s="187"/>
      <c r="DEX13" s="187"/>
      <c r="DEY13" s="187"/>
      <c r="DEZ13" s="187"/>
      <c r="DFA13" s="187"/>
      <c r="DFB13" s="187"/>
      <c r="DFC13" s="187"/>
      <c r="DFD13" s="187"/>
      <c r="DFE13" s="187"/>
      <c r="DFF13" s="187"/>
      <c r="DFG13" s="187"/>
      <c r="DFH13" s="187"/>
      <c r="DFI13" s="187"/>
      <c r="DFJ13" s="187"/>
      <c r="DFK13" s="187"/>
      <c r="DFL13" s="187"/>
      <c r="DFM13" s="187"/>
      <c r="DFN13" s="187"/>
      <c r="DFO13" s="187"/>
      <c r="DFP13" s="187"/>
      <c r="DFQ13" s="187"/>
      <c r="DFR13" s="187"/>
      <c r="DFS13" s="187"/>
      <c r="DFT13" s="187"/>
      <c r="DFU13" s="187"/>
      <c r="DFV13" s="187"/>
      <c r="DFW13" s="187"/>
      <c r="DFX13" s="187"/>
      <c r="DFY13" s="187"/>
      <c r="DFZ13" s="187"/>
      <c r="DGA13" s="187"/>
      <c r="DGB13" s="187"/>
      <c r="DGC13" s="187"/>
      <c r="DGD13" s="187"/>
      <c r="DGE13" s="187"/>
      <c r="DGF13" s="187"/>
      <c r="DGG13" s="187"/>
      <c r="DGH13" s="187"/>
      <c r="DGI13" s="187"/>
      <c r="DGJ13" s="187"/>
      <c r="DGK13" s="187"/>
      <c r="DGL13" s="187"/>
      <c r="DGM13" s="187"/>
      <c r="DGN13" s="187"/>
      <c r="DGO13" s="187"/>
      <c r="DGP13" s="187"/>
      <c r="DGQ13" s="187"/>
      <c r="DGR13" s="187"/>
      <c r="DGS13" s="187"/>
      <c r="DGT13" s="187"/>
      <c r="DGU13" s="187"/>
      <c r="DGV13" s="187"/>
      <c r="DGW13" s="187"/>
      <c r="DGX13" s="187"/>
      <c r="DGY13" s="187"/>
      <c r="DGZ13" s="187"/>
      <c r="DHA13" s="187"/>
      <c r="DHB13" s="187"/>
      <c r="DHC13" s="187"/>
      <c r="DHD13" s="187"/>
      <c r="DHE13" s="187"/>
      <c r="DHF13" s="187"/>
      <c r="DHG13" s="187"/>
      <c r="DHH13" s="187"/>
      <c r="DHI13" s="187"/>
      <c r="DHJ13" s="187"/>
      <c r="DHK13" s="187"/>
      <c r="DHL13" s="187"/>
      <c r="DHM13" s="187"/>
      <c r="DHN13" s="187"/>
      <c r="DHO13" s="187"/>
      <c r="DHP13" s="187"/>
      <c r="DHQ13" s="187"/>
      <c r="DHR13" s="187"/>
      <c r="DHS13" s="187"/>
      <c r="DHT13" s="187"/>
      <c r="DHU13" s="187"/>
      <c r="DHV13" s="187"/>
      <c r="DHW13" s="187"/>
      <c r="DHX13" s="187"/>
      <c r="DHY13" s="187"/>
      <c r="DHZ13" s="187"/>
      <c r="DIA13" s="187"/>
      <c r="DIB13" s="187"/>
      <c r="DIC13" s="187"/>
      <c r="DID13" s="187"/>
      <c r="DIE13" s="187"/>
      <c r="DIF13" s="187"/>
      <c r="DIG13" s="187"/>
      <c r="DIH13" s="187"/>
      <c r="DII13" s="187"/>
      <c r="DIJ13" s="187"/>
      <c r="DIK13" s="187"/>
      <c r="DIL13" s="187"/>
      <c r="DIM13" s="187"/>
      <c r="DIN13" s="187"/>
      <c r="DIO13" s="187"/>
      <c r="DIP13" s="187"/>
      <c r="DIQ13" s="187"/>
      <c r="DIR13" s="187"/>
      <c r="DIS13" s="187"/>
      <c r="DIT13" s="187"/>
      <c r="DIU13" s="187"/>
      <c r="DIV13" s="187"/>
      <c r="DIW13" s="187"/>
      <c r="DIX13" s="187"/>
      <c r="DIY13" s="187"/>
      <c r="DIZ13" s="187"/>
      <c r="DJA13" s="187"/>
      <c r="DJB13" s="187"/>
      <c r="DJC13" s="187"/>
      <c r="DJD13" s="187"/>
      <c r="DJE13" s="187"/>
      <c r="DJF13" s="187"/>
      <c r="DJG13" s="187"/>
      <c r="DJH13" s="187"/>
      <c r="DJI13" s="187"/>
      <c r="DJJ13" s="187"/>
      <c r="DJK13" s="187"/>
      <c r="DJL13" s="187"/>
      <c r="DJM13" s="187"/>
      <c r="DJN13" s="187"/>
      <c r="DJO13" s="187"/>
      <c r="DJP13" s="187"/>
      <c r="DJQ13" s="187"/>
      <c r="DJR13" s="187"/>
      <c r="DJS13" s="187"/>
      <c r="DJT13" s="187"/>
      <c r="DJU13" s="187"/>
      <c r="DJV13" s="187"/>
      <c r="DJW13" s="187"/>
      <c r="DJX13" s="187"/>
      <c r="DJY13" s="187"/>
      <c r="DJZ13" s="187"/>
      <c r="DKA13" s="187"/>
      <c r="DKB13" s="187"/>
      <c r="DKC13" s="187"/>
      <c r="DKD13" s="187"/>
      <c r="DKE13" s="187"/>
      <c r="DKF13" s="187"/>
      <c r="DKG13" s="187"/>
      <c r="DKH13" s="187"/>
      <c r="DKI13" s="187"/>
      <c r="DKJ13" s="187"/>
      <c r="DKK13" s="187"/>
      <c r="DKL13" s="187"/>
      <c r="DKM13" s="187"/>
      <c r="DKN13" s="187"/>
      <c r="DKO13" s="187"/>
      <c r="DKP13" s="187"/>
      <c r="DKQ13" s="187"/>
      <c r="DKR13" s="187"/>
      <c r="DKS13" s="187"/>
      <c r="DKT13" s="187"/>
      <c r="DKU13" s="187"/>
      <c r="DKV13" s="187"/>
      <c r="DKW13" s="187"/>
      <c r="DKX13" s="187"/>
      <c r="DKY13" s="187"/>
      <c r="DKZ13" s="187"/>
      <c r="DLA13" s="187"/>
      <c r="DLB13" s="187"/>
      <c r="DLC13" s="187"/>
      <c r="DLD13" s="187"/>
      <c r="DLE13" s="187"/>
      <c r="DLF13" s="187"/>
      <c r="DLG13" s="187"/>
      <c r="DLH13" s="187"/>
      <c r="DLI13" s="187"/>
      <c r="DLJ13" s="187"/>
      <c r="DLK13" s="187"/>
      <c r="DLL13" s="187"/>
      <c r="DLM13" s="187"/>
      <c r="DLN13" s="187"/>
      <c r="DLO13" s="187"/>
      <c r="DLP13" s="187"/>
      <c r="DLQ13" s="187"/>
      <c r="DLR13" s="187"/>
      <c r="DLS13" s="187"/>
      <c r="DLT13" s="187"/>
      <c r="DLU13" s="187"/>
      <c r="DLV13" s="187"/>
      <c r="DLW13" s="187"/>
      <c r="DLX13" s="187"/>
      <c r="DLY13" s="187"/>
      <c r="DLZ13" s="187"/>
      <c r="DMA13" s="187"/>
      <c r="DMB13" s="187"/>
      <c r="DMC13" s="187"/>
      <c r="DMD13" s="187"/>
      <c r="DME13" s="187"/>
      <c r="DMF13" s="187"/>
      <c r="DMG13" s="187"/>
      <c r="DMH13" s="187"/>
      <c r="DMI13" s="187"/>
      <c r="DMJ13" s="187"/>
      <c r="DMK13" s="187"/>
      <c r="DML13" s="187"/>
      <c r="DMM13" s="187"/>
      <c r="DMN13" s="187"/>
      <c r="DMO13" s="187"/>
      <c r="DMP13" s="187"/>
      <c r="DMQ13" s="187"/>
      <c r="DMR13" s="187"/>
      <c r="DMS13" s="187"/>
      <c r="DMT13" s="187"/>
      <c r="DMU13" s="187"/>
      <c r="DMV13" s="187"/>
      <c r="DMW13" s="187"/>
      <c r="DMX13" s="187"/>
      <c r="DMY13" s="187"/>
      <c r="DMZ13" s="187"/>
      <c r="DNA13" s="187"/>
      <c r="DNB13" s="187"/>
      <c r="DNC13" s="187"/>
      <c r="DND13" s="187"/>
      <c r="DNE13" s="187"/>
      <c r="DNF13" s="187"/>
      <c r="DNG13" s="187"/>
      <c r="DNH13" s="187"/>
      <c r="DNI13" s="187"/>
      <c r="DNJ13" s="187"/>
      <c r="DNK13" s="187"/>
      <c r="DNL13" s="187"/>
      <c r="DNM13" s="187"/>
      <c r="DNN13" s="187"/>
      <c r="DNO13" s="187"/>
      <c r="DNP13" s="187"/>
      <c r="DNQ13" s="187"/>
      <c r="DNR13" s="187"/>
      <c r="DNS13" s="187"/>
      <c r="DNT13" s="187"/>
      <c r="DNU13" s="187"/>
      <c r="DNV13" s="187"/>
      <c r="DNW13" s="187"/>
      <c r="DNX13" s="187"/>
      <c r="DNY13" s="187"/>
      <c r="DNZ13" s="187"/>
      <c r="DOA13" s="187"/>
      <c r="DOB13" s="187"/>
      <c r="DOC13" s="187"/>
      <c r="DOD13" s="187"/>
      <c r="DOE13" s="187"/>
      <c r="DOF13" s="187"/>
      <c r="DOG13" s="187"/>
      <c r="DOH13" s="187"/>
      <c r="DOI13" s="187"/>
      <c r="DOJ13" s="187"/>
      <c r="DOK13" s="187"/>
      <c r="DOL13" s="187"/>
      <c r="DOM13" s="187"/>
      <c r="DON13" s="187"/>
      <c r="DOO13" s="187"/>
      <c r="DOP13" s="187"/>
      <c r="DOQ13" s="187"/>
      <c r="DOR13" s="187"/>
      <c r="DOS13" s="187"/>
      <c r="DOT13" s="187"/>
      <c r="DOU13" s="187"/>
      <c r="DOV13" s="187"/>
      <c r="DOW13" s="187"/>
      <c r="DOX13" s="187"/>
      <c r="DOY13" s="187"/>
      <c r="DOZ13" s="187"/>
      <c r="DPA13" s="187"/>
      <c r="DPB13" s="187"/>
      <c r="DPC13" s="187"/>
      <c r="DPD13" s="187"/>
      <c r="DPE13" s="187"/>
      <c r="DPF13" s="187"/>
      <c r="DPG13" s="187"/>
      <c r="DPH13" s="187"/>
      <c r="DPI13" s="187"/>
      <c r="DPJ13" s="187"/>
      <c r="DPK13" s="187"/>
      <c r="DPL13" s="187"/>
      <c r="DPM13" s="187"/>
      <c r="DPN13" s="187"/>
      <c r="DPO13" s="187"/>
      <c r="DPP13" s="187"/>
      <c r="DPQ13" s="187"/>
      <c r="DPR13" s="187"/>
      <c r="DPS13" s="187"/>
      <c r="DPT13" s="187"/>
      <c r="DPU13" s="187"/>
      <c r="DPV13" s="187"/>
      <c r="DPW13" s="187"/>
      <c r="DPX13" s="187"/>
      <c r="DPY13" s="187"/>
      <c r="DPZ13" s="187"/>
      <c r="DQA13" s="187"/>
      <c r="DQB13" s="187"/>
      <c r="DQC13" s="187"/>
      <c r="DQD13" s="187"/>
      <c r="DQE13" s="187"/>
      <c r="DQF13" s="187"/>
      <c r="DQG13" s="187"/>
      <c r="DQH13" s="187"/>
      <c r="DQI13" s="187"/>
      <c r="DQJ13" s="187"/>
      <c r="DQK13" s="187"/>
      <c r="DQL13" s="187"/>
      <c r="DQM13" s="187"/>
      <c r="DQN13" s="187"/>
      <c r="DQO13" s="187"/>
      <c r="DQP13" s="187"/>
      <c r="DQQ13" s="187"/>
      <c r="DQR13" s="187"/>
      <c r="DQS13" s="187"/>
      <c r="DQT13" s="187"/>
      <c r="DQU13" s="187"/>
      <c r="DQV13" s="187"/>
      <c r="DQW13" s="187"/>
      <c r="DQX13" s="187"/>
      <c r="DQY13" s="187"/>
      <c r="DQZ13" s="187"/>
      <c r="DRA13" s="187"/>
      <c r="DRB13" s="187"/>
      <c r="DRC13" s="187"/>
      <c r="DRD13" s="187"/>
      <c r="DRE13" s="187"/>
      <c r="DRF13" s="187"/>
      <c r="DRG13" s="187"/>
      <c r="DRH13" s="187"/>
      <c r="DRI13" s="187"/>
      <c r="DRJ13" s="187"/>
      <c r="DRK13" s="187"/>
      <c r="DRL13" s="187"/>
      <c r="DRM13" s="187"/>
      <c r="DRN13" s="187"/>
      <c r="DRO13" s="187"/>
      <c r="DRP13" s="187"/>
      <c r="DRQ13" s="187"/>
      <c r="DRR13" s="187"/>
      <c r="DRS13" s="187"/>
      <c r="DRT13" s="187"/>
      <c r="DRU13" s="187"/>
      <c r="DRV13" s="187"/>
      <c r="DRW13" s="187"/>
      <c r="DRX13" s="187"/>
      <c r="DRY13" s="187"/>
      <c r="DRZ13" s="187"/>
      <c r="DSA13" s="187"/>
      <c r="DSB13" s="187"/>
      <c r="DSC13" s="187"/>
      <c r="DSD13" s="187"/>
      <c r="DSE13" s="187"/>
      <c r="DSF13" s="187"/>
      <c r="DSG13" s="187"/>
      <c r="DSH13" s="187"/>
      <c r="DSI13" s="187"/>
      <c r="DSJ13" s="187"/>
      <c r="DSK13" s="187"/>
      <c r="DSL13" s="187"/>
      <c r="DSM13" s="187"/>
      <c r="DSN13" s="187"/>
      <c r="DSO13" s="187"/>
      <c r="DSP13" s="187"/>
      <c r="DSQ13" s="187"/>
      <c r="DSR13" s="187"/>
      <c r="DSS13" s="187"/>
      <c r="DST13" s="187"/>
      <c r="DSU13" s="187"/>
      <c r="DSV13" s="187"/>
      <c r="DSW13" s="187"/>
      <c r="DSX13" s="187"/>
      <c r="DSY13" s="187"/>
      <c r="DSZ13" s="187"/>
      <c r="DTA13" s="187"/>
      <c r="DTB13" s="187"/>
      <c r="DTC13" s="187"/>
      <c r="DTD13" s="187"/>
      <c r="DTE13" s="187"/>
      <c r="DTF13" s="187"/>
      <c r="DTG13" s="187"/>
      <c r="DTH13" s="187"/>
      <c r="DTI13" s="187"/>
      <c r="DTJ13" s="187"/>
      <c r="DTK13" s="187"/>
      <c r="DTL13" s="187"/>
      <c r="DTM13" s="187"/>
      <c r="DTN13" s="187"/>
      <c r="DTO13" s="187"/>
      <c r="DTP13" s="187"/>
      <c r="DTQ13" s="187"/>
      <c r="DTR13" s="187"/>
      <c r="DTS13" s="187"/>
      <c r="DTT13" s="187"/>
      <c r="DTU13" s="187"/>
      <c r="DTV13" s="187"/>
      <c r="DTW13" s="187"/>
      <c r="DTX13" s="187"/>
      <c r="DTY13" s="187"/>
      <c r="DTZ13" s="187"/>
      <c r="DUA13" s="187"/>
      <c r="DUB13" s="187"/>
      <c r="DUC13" s="187"/>
      <c r="DUD13" s="187"/>
      <c r="DUE13" s="187"/>
      <c r="DUF13" s="187"/>
      <c r="DUG13" s="187"/>
      <c r="DUH13" s="187"/>
      <c r="DUI13" s="187"/>
      <c r="DUJ13" s="187"/>
      <c r="DUK13" s="187"/>
      <c r="DUL13" s="187"/>
      <c r="DUM13" s="187"/>
      <c r="DUN13" s="187"/>
      <c r="DUO13" s="187"/>
      <c r="DUP13" s="187"/>
      <c r="DUQ13" s="187"/>
      <c r="DUR13" s="187"/>
      <c r="DUS13" s="187"/>
      <c r="DUT13" s="187"/>
      <c r="DUU13" s="187"/>
      <c r="DUV13" s="187"/>
      <c r="DUW13" s="187"/>
      <c r="DUX13" s="187"/>
      <c r="DUY13" s="187"/>
      <c r="DUZ13" s="187"/>
      <c r="DVA13" s="187"/>
      <c r="DVB13" s="187"/>
      <c r="DVC13" s="187"/>
      <c r="DVD13" s="187"/>
      <c r="DVE13" s="187"/>
      <c r="DVF13" s="187"/>
      <c r="DVG13" s="187"/>
      <c r="DVH13" s="187"/>
      <c r="DVI13" s="187"/>
      <c r="DVJ13" s="187"/>
      <c r="DVK13" s="187"/>
      <c r="DVL13" s="187"/>
      <c r="DVM13" s="187"/>
      <c r="DVN13" s="187"/>
      <c r="DVO13" s="187"/>
      <c r="DVP13" s="187"/>
      <c r="DVQ13" s="187"/>
      <c r="DVR13" s="187"/>
      <c r="DVS13" s="187"/>
      <c r="DVT13" s="187"/>
      <c r="DVU13" s="187"/>
      <c r="DVV13" s="187"/>
      <c r="DVW13" s="187"/>
      <c r="DVX13" s="187"/>
      <c r="DVY13" s="187"/>
      <c r="DVZ13" s="187"/>
      <c r="DWA13" s="187"/>
      <c r="DWB13" s="187"/>
      <c r="DWC13" s="187"/>
      <c r="DWD13" s="187"/>
      <c r="DWE13" s="187"/>
      <c r="DWF13" s="187"/>
      <c r="DWG13" s="187"/>
      <c r="DWH13" s="187"/>
      <c r="DWI13" s="187"/>
      <c r="DWJ13" s="187"/>
      <c r="DWK13" s="187"/>
      <c r="DWL13" s="187"/>
      <c r="DWM13" s="187"/>
      <c r="DWN13" s="187"/>
      <c r="DWO13" s="187"/>
      <c r="DWP13" s="187"/>
      <c r="DWQ13" s="187"/>
      <c r="DWR13" s="187"/>
      <c r="DWS13" s="187"/>
      <c r="DWT13" s="187"/>
      <c r="DWU13" s="187"/>
      <c r="DWV13" s="187"/>
      <c r="DWW13" s="187"/>
      <c r="DWX13" s="187"/>
      <c r="DWY13" s="187"/>
      <c r="DWZ13" s="187"/>
      <c r="DXA13" s="187"/>
      <c r="DXB13" s="187"/>
      <c r="DXC13" s="187"/>
      <c r="DXD13" s="187"/>
      <c r="DXE13" s="187"/>
      <c r="DXF13" s="187"/>
      <c r="DXG13" s="187"/>
      <c r="DXH13" s="187"/>
      <c r="DXI13" s="187"/>
      <c r="DXJ13" s="187"/>
      <c r="DXK13" s="187"/>
      <c r="DXL13" s="187"/>
      <c r="DXM13" s="187"/>
      <c r="DXN13" s="187"/>
      <c r="DXO13" s="187"/>
      <c r="DXP13" s="187"/>
      <c r="DXQ13" s="187"/>
      <c r="DXR13" s="187"/>
      <c r="DXS13" s="187"/>
      <c r="DXT13" s="187"/>
      <c r="DXU13" s="187"/>
      <c r="DXV13" s="187"/>
      <c r="DXW13" s="187"/>
      <c r="DXX13" s="187"/>
      <c r="DXY13" s="187"/>
      <c r="DXZ13" s="187"/>
      <c r="DYA13" s="187"/>
      <c r="DYB13" s="187"/>
      <c r="DYC13" s="187"/>
      <c r="DYD13" s="187"/>
      <c r="DYE13" s="187"/>
      <c r="DYF13" s="187"/>
      <c r="DYG13" s="187"/>
      <c r="DYH13" s="187"/>
      <c r="DYI13" s="187"/>
      <c r="DYJ13" s="187"/>
      <c r="DYK13" s="187"/>
      <c r="DYL13" s="187"/>
      <c r="DYM13" s="187"/>
      <c r="DYN13" s="187"/>
      <c r="DYO13" s="187"/>
      <c r="DYP13" s="187"/>
      <c r="DYQ13" s="187"/>
      <c r="DYR13" s="187"/>
      <c r="DYS13" s="187"/>
      <c r="DYT13" s="187"/>
      <c r="DYU13" s="187"/>
      <c r="DYV13" s="187"/>
      <c r="DYW13" s="187"/>
      <c r="DYX13" s="187"/>
      <c r="DYY13" s="187"/>
      <c r="DYZ13" s="187"/>
      <c r="DZA13" s="187"/>
      <c r="DZB13" s="187"/>
      <c r="DZC13" s="187"/>
      <c r="DZD13" s="187"/>
      <c r="DZE13" s="187"/>
      <c r="DZF13" s="187"/>
      <c r="DZG13" s="187"/>
      <c r="DZH13" s="187"/>
      <c r="DZI13" s="187"/>
      <c r="DZJ13" s="187"/>
      <c r="DZK13" s="187"/>
      <c r="DZL13" s="187"/>
      <c r="DZM13" s="187"/>
      <c r="DZN13" s="187"/>
      <c r="DZO13" s="187"/>
      <c r="DZP13" s="187"/>
      <c r="DZQ13" s="187"/>
      <c r="DZR13" s="187"/>
      <c r="DZS13" s="187"/>
      <c r="DZT13" s="187"/>
      <c r="DZU13" s="187"/>
      <c r="DZV13" s="187"/>
      <c r="DZW13" s="187"/>
      <c r="DZX13" s="187"/>
      <c r="DZY13" s="187"/>
      <c r="DZZ13" s="187"/>
      <c r="EAA13" s="187"/>
      <c r="EAB13" s="187"/>
      <c r="EAC13" s="187"/>
      <c r="EAD13" s="187"/>
      <c r="EAE13" s="187"/>
      <c r="EAF13" s="187"/>
      <c r="EAG13" s="187"/>
      <c r="EAH13" s="187"/>
      <c r="EAI13" s="187"/>
      <c r="EAJ13" s="187"/>
      <c r="EAK13" s="187"/>
      <c r="EAL13" s="187"/>
      <c r="EAM13" s="187"/>
      <c r="EAN13" s="187"/>
      <c r="EAO13" s="187"/>
      <c r="EAP13" s="187"/>
      <c r="EAQ13" s="187"/>
      <c r="EAR13" s="187"/>
      <c r="EAS13" s="187"/>
      <c r="EAT13" s="187"/>
      <c r="EAU13" s="187"/>
      <c r="EAV13" s="187"/>
      <c r="EAW13" s="187"/>
      <c r="EAX13" s="187"/>
      <c r="EAY13" s="187"/>
      <c r="EAZ13" s="187"/>
      <c r="EBA13" s="187"/>
      <c r="EBB13" s="187"/>
      <c r="EBC13" s="187"/>
      <c r="EBD13" s="187"/>
      <c r="EBE13" s="187"/>
      <c r="EBF13" s="187"/>
      <c r="EBG13" s="187"/>
      <c r="EBH13" s="187"/>
      <c r="EBI13" s="187"/>
      <c r="EBJ13" s="187"/>
      <c r="EBK13" s="187"/>
      <c r="EBL13" s="187"/>
      <c r="EBM13" s="187"/>
      <c r="EBN13" s="187"/>
      <c r="EBO13" s="187"/>
      <c r="EBP13" s="187"/>
      <c r="EBQ13" s="187"/>
      <c r="EBR13" s="187"/>
      <c r="EBS13" s="187"/>
      <c r="EBT13" s="187"/>
      <c r="EBU13" s="187"/>
      <c r="EBV13" s="187"/>
      <c r="EBW13" s="187"/>
      <c r="EBX13" s="187"/>
      <c r="EBY13" s="187"/>
      <c r="EBZ13" s="187"/>
      <c r="ECA13" s="187"/>
      <c r="ECB13" s="187"/>
      <c r="ECC13" s="187"/>
      <c r="ECD13" s="187"/>
      <c r="ECE13" s="187"/>
      <c r="ECF13" s="187"/>
      <c r="ECG13" s="187"/>
      <c r="ECH13" s="187"/>
      <c r="ECI13" s="187"/>
      <c r="ECJ13" s="187"/>
      <c r="ECK13" s="187"/>
      <c r="ECL13" s="187"/>
      <c r="ECM13" s="187"/>
      <c r="ECN13" s="187"/>
      <c r="ECO13" s="187"/>
      <c r="ECP13" s="187"/>
      <c r="ECQ13" s="187"/>
      <c r="ECR13" s="187"/>
      <c r="ECS13" s="187"/>
      <c r="ECT13" s="187"/>
      <c r="ECU13" s="187"/>
      <c r="ECV13" s="187"/>
      <c r="ECW13" s="187"/>
      <c r="ECX13" s="187"/>
      <c r="ECY13" s="187"/>
      <c r="ECZ13" s="187"/>
      <c r="EDA13" s="187"/>
      <c r="EDB13" s="187"/>
      <c r="EDC13" s="187"/>
      <c r="EDD13" s="187"/>
      <c r="EDE13" s="187"/>
      <c r="EDF13" s="187"/>
      <c r="EDG13" s="187"/>
      <c r="EDH13" s="187"/>
      <c r="EDI13" s="187"/>
      <c r="EDJ13" s="187"/>
      <c r="EDK13" s="187"/>
      <c r="EDL13" s="187"/>
      <c r="EDM13" s="187"/>
      <c r="EDN13" s="187"/>
      <c r="EDO13" s="187"/>
      <c r="EDP13" s="187"/>
      <c r="EDQ13" s="187"/>
      <c r="EDR13" s="187"/>
      <c r="EDS13" s="187"/>
      <c r="EDT13" s="187"/>
      <c r="EDU13" s="187"/>
      <c r="EDV13" s="187"/>
      <c r="EDW13" s="187"/>
      <c r="EDX13" s="187"/>
      <c r="EDY13" s="187"/>
      <c r="EDZ13" s="187"/>
      <c r="EEA13" s="187"/>
      <c r="EEB13" s="187"/>
      <c r="EEC13" s="187"/>
      <c r="EED13" s="187"/>
      <c r="EEE13" s="187"/>
      <c r="EEF13" s="187"/>
      <c r="EEG13" s="187"/>
      <c r="EEH13" s="187"/>
      <c r="EEI13" s="187"/>
      <c r="EEJ13" s="187"/>
      <c r="EEK13" s="187"/>
      <c r="EEL13" s="187"/>
      <c r="EEM13" s="187"/>
      <c r="EEN13" s="187"/>
      <c r="EEO13" s="187"/>
      <c r="EEP13" s="187"/>
      <c r="EEQ13" s="187"/>
      <c r="EER13" s="187"/>
      <c r="EES13" s="187"/>
      <c r="EET13" s="187"/>
      <c r="EEU13" s="187"/>
      <c r="EEV13" s="187"/>
      <c r="EEW13" s="187"/>
      <c r="EEX13" s="187"/>
      <c r="EEY13" s="187"/>
      <c r="EEZ13" s="187"/>
      <c r="EFA13" s="187"/>
      <c r="EFB13" s="187"/>
      <c r="EFC13" s="187"/>
      <c r="EFD13" s="187"/>
      <c r="EFE13" s="187"/>
      <c r="EFF13" s="187"/>
      <c r="EFG13" s="187"/>
      <c r="EFH13" s="187"/>
      <c r="EFI13" s="187"/>
      <c r="EFJ13" s="187"/>
      <c r="EFK13" s="187"/>
      <c r="EFL13" s="187"/>
      <c r="EFM13" s="187"/>
      <c r="EFN13" s="187"/>
      <c r="EFO13" s="187"/>
      <c r="EFP13" s="187"/>
      <c r="EFQ13" s="187"/>
      <c r="EFR13" s="187"/>
      <c r="EFS13" s="187"/>
      <c r="EFT13" s="187"/>
      <c r="EFU13" s="187"/>
      <c r="EFV13" s="187"/>
      <c r="EFW13" s="187"/>
      <c r="EFX13" s="187"/>
      <c r="EFY13" s="187"/>
      <c r="EFZ13" s="187"/>
      <c r="EGA13" s="187"/>
      <c r="EGB13" s="187"/>
      <c r="EGC13" s="187"/>
      <c r="EGD13" s="187"/>
      <c r="EGE13" s="187"/>
      <c r="EGF13" s="187"/>
      <c r="EGG13" s="187"/>
      <c r="EGH13" s="187"/>
      <c r="EGI13" s="187"/>
      <c r="EGJ13" s="187"/>
      <c r="EGK13" s="187"/>
      <c r="EGL13" s="187"/>
      <c r="EGM13" s="187"/>
      <c r="EGN13" s="187"/>
      <c r="EGO13" s="187"/>
      <c r="EGP13" s="187"/>
      <c r="EGQ13" s="187"/>
      <c r="EGR13" s="187"/>
      <c r="EGS13" s="187"/>
      <c r="EGT13" s="187"/>
      <c r="EGU13" s="187"/>
      <c r="EGV13" s="187"/>
      <c r="EGW13" s="187"/>
      <c r="EGX13" s="187"/>
      <c r="EGY13" s="187"/>
      <c r="EGZ13" s="187"/>
      <c r="EHA13" s="187"/>
      <c r="EHB13" s="187"/>
      <c r="EHC13" s="187"/>
      <c r="EHD13" s="187"/>
      <c r="EHE13" s="187"/>
      <c r="EHF13" s="187"/>
      <c r="EHG13" s="187"/>
      <c r="EHH13" s="187"/>
      <c r="EHI13" s="187"/>
      <c r="EHJ13" s="187"/>
      <c r="EHK13" s="187"/>
      <c r="EHL13" s="187"/>
      <c r="EHM13" s="187"/>
      <c r="EHN13" s="187"/>
      <c r="EHO13" s="187"/>
      <c r="EHP13" s="187"/>
      <c r="EHQ13" s="187"/>
      <c r="EHR13" s="187"/>
      <c r="EHS13" s="187"/>
      <c r="EHT13" s="187"/>
      <c r="EHU13" s="187"/>
      <c r="EHV13" s="187"/>
      <c r="EHW13" s="187"/>
      <c r="EHX13" s="187"/>
      <c r="EHY13" s="187"/>
      <c r="EHZ13" s="187"/>
      <c r="EIA13" s="187"/>
      <c r="EIB13" s="187"/>
      <c r="EIC13" s="187"/>
      <c r="EID13" s="187"/>
      <c r="EIE13" s="187"/>
      <c r="EIF13" s="187"/>
      <c r="EIG13" s="187"/>
      <c r="EIH13" s="187"/>
      <c r="EII13" s="187"/>
      <c r="EIJ13" s="187"/>
      <c r="EIK13" s="187"/>
      <c r="EIL13" s="187"/>
      <c r="EIM13" s="187"/>
      <c r="EIN13" s="187"/>
      <c r="EIO13" s="187"/>
      <c r="EIP13" s="187"/>
      <c r="EIQ13" s="187"/>
      <c r="EIR13" s="187"/>
      <c r="EIS13" s="187"/>
      <c r="EIT13" s="187"/>
      <c r="EIU13" s="187"/>
      <c r="EIV13" s="187"/>
      <c r="EIW13" s="187"/>
      <c r="EIX13" s="187"/>
      <c r="EIY13" s="187"/>
      <c r="EIZ13" s="187"/>
      <c r="EJA13" s="187"/>
      <c r="EJB13" s="187"/>
      <c r="EJC13" s="187"/>
      <c r="EJD13" s="187"/>
      <c r="EJE13" s="187"/>
      <c r="EJF13" s="187"/>
      <c r="EJG13" s="187"/>
      <c r="EJH13" s="187"/>
      <c r="EJI13" s="187"/>
      <c r="EJJ13" s="187"/>
      <c r="EJK13" s="187"/>
      <c r="EJL13" s="187"/>
      <c r="EJM13" s="187"/>
      <c r="EJN13" s="187"/>
      <c r="EJO13" s="187"/>
      <c r="EJP13" s="187"/>
      <c r="EJQ13" s="187"/>
      <c r="EJR13" s="187"/>
      <c r="EJS13" s="187"/>
      <c r="EJT13" s="187"/>
      <c r="EJU13" s="187"/>
      <c r="EJV13" s="187"/>
      <c r="EJW13" s="187"/>
      <c r="EJX13" s="187"/>
      <c r="EJY13" s="187"/>
      <c r="EJZ13" s="187"/>
      <c r="EKA13" s="187"/>
      <c r="EKB13" s="187"/>
      <c r="EKC13" s="187"/>
      <c r="EKD13" s="187"/>
      <c r="EKE13" s="187"/>
      <c r="EKF13" s="187"/>
      <c r="EKG13" s="187"/>
      <c r="EKH13" s="187"/>
      <c r="EKI13" s="187"/>
      <c r="EKJ13" s="187"/>
      <c r="EKK13" s="187"/>
      <c r="EKL13" s="187"/>
      <c r="EKM13" s="187"/>
      <c r="EKN13" s="187"/>
      <c r="EKO13" s="187"/>
      <c r="EKP13" s="187"/>
      <c r="EKQ13" s="187"/>
      <c r="EKR13" s="187"/>
      <c r="EKS13" s="187"/>
      <c r="EKT13" s="187"/>
      <c r="EKU13" s="187"/>
      <c r="EKV13" s="187"/>
      <c r="EKW13" s="187"/>
      <c r="EKX13" s="187"/>
      <c r="EKY13" s="187"/>
      <c r="EKZ13" s="187"/>
      <c r="ELA13" s="187"/>
      <c r="ELB13" s="187"/>
      <c r="ELC13" s="187"/>
      <c r="ELD13" s="187"/>
      <c r="ELE13" s="187"/>
      <c r="ELF13" s="187"/>
      <c r="ELG13" s="187"/>
      <c r="ELH13" s="187"/>
      <c r="ELI13" s="187"/>
      <c r="ELJ13" s="187"/>
      <c r="ELK13" s="187"/>
      <c r="ELL13" s="187"/>
      <c r="ELM13" s="187"/>
      <c r="ELN13" s="187"/>
      <c r="ELO13" s="187"/>
      <c r="ELP13" s="187"/>
      <c r="ELQ13" s="187"/>
      <c r="ELR13" s="187"/>
      <c r="ELS13" s="187"/>
      <c r="ELT13" s="187"/>
      <c r="ELU13" s="187"/>
      <c r="ELV13" s="187"/>
      <c r="ELW13" s="187"/>
      <c r="ELX13" s="187"/>
      <c r="ELY13" s="187"/>
      <c r="ELZ13" s="187"/>
      <c r="EMA13" s="187"/>
      <c r="EMB13" s="187"/>
      <c r="EMC13" s="187"/>
      <c r="EMD13" s="187"/>
      <c r="EME13" s="187"/>
      <c r="EMF13" s="187"/>
      <c r="EMG13" s="187"/>
      <c r="EMH13" s="187"/>
      <c r="EMI13" s="187"/>
      <c r="EMJ13" s="187"/>
      <c r="EMK13" s="187"/>
      <c r="EML13" s="187"/>
      <c r="EMM13" s="187"/>
      <c r="EMN13" s="187"/>
      <c r="EMO13" s="187"/>
      <c r="EMP13" s="187"/>
      <c r="EMQ13" s="187"/>
      <c r="EMR13" s="187"/>
      <c r="EMS13" s="187"/>
      <c r="EMT13" s="187"/>
      <c r="EMU13" s="187"/>
      <c r="EMV13" s="187"/>
      <c r="EMW13" s="187"/>
      <c r="EMX13" s="187"/>
      <c r="EMY13" s="187"/>
      <c r="EMZ13" s="187"/>
      <c r="ENA13" s="187"/>
      <c r="ENB13" s="187"/>
      <c r="ENC13" s="187"/>
      <c r="END13" s="187"/>
      <c r="ENE13" s="187"/>
      <c r="ENF13" s="187"/>
      <c r="ENG13" s="187"/>
      <c r="ENH13" s="187"/>
      <c r="ENI13" s="187"/>
      <c r="ENJ13" s="187"/>
      <c r="ENK13" s="187"/>
      <c r="ENL13" s="187"/>
      <c r="ENM13" s="187"/>
      <c r="ENN13" s="187"/>
      <c r="ENO13" s="187"/>
      <c r="ENP13" s="187"/>
      <c r="ENQ13" s="187"/>
      <c r="ENR13" s="187"/>
      <c r="ENS13" s="187"/>
      <c r="ENT13" s="187"/>
      <c r="ENU13" s="187"/>
      <c r="ENV13" s="187"/>
      <c r="ENW13" s="187"/>
      <c r="ENX13" s="187"/>
      <c r="ENY13" s="187"/>
      <c r="ENZ13" s="187"/>
      <c r="EOA13" s="187"/>
      <c r="EOB13" s="187"/>
      <c r="EOC13" s="187"/>
      <c r="EOD13" s="187"/>
      <c r="EOE13" s="187"/>
      <c r="EOF13" s="187"/>
      <c r="EOG13" s="187"/>
      <c r="EOH13" s="187"/>
      <c r="EOI13" s="187"/>
      <c r="EOJ13" s="187"/>
      <c r="EOK13" s="187"/>
      <c r="EOL13" s="187"/>
      <c r="EOM13" s="187"/>
      <c r="EON13" s="187"/>
      <c r="EOO13" s="187"/>
      <c r="EOP13" s="187"/>
      <c r="EOQ13" s="187"/>
      <c r="EOR13" s="187"/>
      <c r="EOS13" s="187"/>
      <c r="EOT13" s="187"/>
      <c r="EOU13" s="187"/>
      <c r="EOV13" s="187"/>
      <c r="EOW13" s="187"/>
      <c r="EOX13" s="187"/>
      <c r="EOY13" s="187"/>
      <c r="EOZ13" s="187"/>
      <c r="EPA13" s="187"/>
      <c r="EPB13" s="187"/>
      <c r="EPC13" s="187"/>
      <c r="EPD13" s="187"/>
      <c r="EPE13" s="187"/>
      <c r="EPF13" s="187"/>
      <c r="EPG13" s="187"/>
      <c r="EPH13" s="187"/>
      <c r="EPI13" s="187"/>
      <c r="EPJ13" s="187"/>
      <c r="EPK13" s="187"/>
      <c r="EPL13" s="187"/>
      <c r="EPM13" s="187"/>
      <c r="EPN13" s="187"/>
      <c r="EPO13" s="187"/>
      <c r="EPP13" s="187"/>
      <c r="EPQ13" s="187"/>
      <c r="EPR13" s="187"/>
      <c r="EPS13" s="187"/>
      <c r="EPT13" s="187"/>
      <c r="EPU13" s="187"/>
      <c r="EPV13" s="187"/>
      <c r="EPW13" s="187"/>
      <c r="EPX13" s="187"/>
      <c r="EPY13" s="187"/>
      <c r="EPZ13" s="187"/>
      <c r="EQA13" s="187"/>
      <c r="EQB13" s="187"/>
      <c r="EQC13" s="187"/>
      <c r="EQD13" s="187"/>
      <c r="EQE13" s="187"/>
      <c r="EQF13" s="187"/>
      <c r="EQG13" s="187"/>
      <c r="EQH13" s="187"/>
      <c r="EQI13" s="187"/>
      <c r="EQJ13" s="187"/>
      <c r="EQK13" s="187"/>
      <c r="EQL13" s="187"/>
      <c r="EQM13" s="187"/>
      <c r="EQN13" s="187"/>
      <c r="EQO13" s="187"/>
      <c r="EQP13" s="187"/>
      <c r="EQQ13" s="187"/>
      <c r="EQR13" s="187"/>
      <c r="EQS13" s="187"/>
      <c r="EQT13" s="187"/>
      <c r="EQU13" s="187"/>
      <c r="EQV13" s="187"/>
      <c r="EQW13" s="187"/>
      <c r="EQX13" s="187"/>
      <c r="EQY13" s="187"/>
      <c r="EQZ13" s="187"/>
      <c r="ERA13" s="187"/>
      <c r="ERB13" s="187"/>
      <c r="ERC13" s="187"/>
      <c r="ERD13" s="187"/>
      <c r="ERE13" s="187"/>
      <c r="ERF13" s="187"/>
      <c r="ERG13" s="187"/>
      <c r="ERH13" s="187"/>
      <c r="ERI13" s="187"/>
      <c r="ERJ13" s="187"/>
      <c r="ERK13" s="187"/>
      <c r="ERL13" s="187"/>
      <c r="ERM13" s="187"/>
      <c r="ERN13" s="187"/>
      <c r="ERO13" s="187"/>
      <c r="ERP13" s="187"/>
      <c r="ERQ13" s="187"/>
      <c r="ERR13" s="187"/>
      <c r="ERS13" s="187"/>
      <c r="ERT13" s="187"/>
      <c r="ERU13" s="187"/>
      <c r="ERV13" s="187"/>
      <c r="ERW13" s="187"/>
      <c r="ERX13" s="187"/>
      <c r="ERY13" s="187"/>
      <c r="ERZ13" s="187"/>
      <c r="ESA13" s="187"/>
      <c r="ESB13" s="187"/>
      <c r="ESC13" s="187"/>
      <c r="ESD13" s="187"/>
      <c r="ESE13" s="187"/>
      <c r="ESF13" s="187"/>
      <c r="ESG13" s="187"/>
      <c r="ESH13" s="187"/>
      <c r="ESI13" s="187"/>
      <c r="ESJ13" s="187"/>
      <c r="ESK13" s="187"/>
      <c r="ESL13" s="187"/>
      <c r="ESM13" s="187"/>
      <c r="ESN13" s="187"/>
      <c r="ESO13" s="187"/>
      <c r="ESP13" s="187"/>
      <c r="ESQ13" s="187"/>
      <c r="ESR13" s="187"/>
      <c r="ESS13" s="187"/>
      <c r="EST13" s="187"/>
      <c r="ESU13" s="187"/>
      <c r="ESV13" s="187"/>
      <c r="ESW13" s="187"/>
      <c r="ESX13" s="187"/>
      <c r="ESY13" s="187"/>
      <c r="ESZ13" s="187"/>
      <c r="ETA13" s="187"/>
      <c r="ETB13" s="187"/>
      <c r="ETC13" s="187"/>
      <c r="ETD13" s="187"/>
      <c r="ETE13" s="187"/>
      <c r="ETF13" s="187"/>
      <c r="ETG13" s="187"/>
      <c r="ETH13" s="187"/>
      <c r="ETI13" s="187"/>
      <c r="ETJ13" s="187"/>
      <c r="ETK13" s="187"/>
      <c r="ETL13" s="187"/>
      <c r="ETM13" s="187"/>
      <c r="ETN13" s="187"/>
      <c r="ETO13" s="187"/>
      <c r="ETP13" s="187"/>
      <c r="ETQ13" s="187"/>
      <c r="ETR13" s="187"/>
      <c r="ETS13" s="187"/>
      <c r="ETT13" s="187"/>
      <c r="ETU13" s="187"/>
      <c r="ETV13" s="187"/>
      <c r="ETW13" s="187"/>
      <c r="ETX13" s="187"/>
      <c r="ETY13" s="187"/>
      <c r="ETZ13" s="187"/>
      <c r="EUA13" s="187"/>
      <c r="EUB13" s="187"/>
      <c r="EUC13" s="187"/>
      <c r="EUD13" s="187"/>
      <c r="EUE13" s="187"/>
      <c r="EUF13" s="187"/>
      <c r="EUG13" s="187"/>
      <c r="EUH13" s="187"/>
      <c r="EUI13" s="187"/>
      <c r="EUJ13" s="187"/>
      <c r="EUK13" s="187"/>
      <c r="EUL13" s="187"/>
      <c r="EUM13" s="187"/>
      <c r="EUN13" s="187"/>
      <c r="EUO13" s="187"/>
      <c r="EUP13" s="187"/>
      <c r="EUQ13" s="187"/>
      <c r="EUR13" s="187"/>
      <c r="EUS13" s="187"/>
      <c r="EUT13" s="187"/>
      <c r="EUU13" s="187"/>
      <c r="EUV13" s="187"/>
      <c r="EUW13" s="187"/>
      <c r="EUX13" s="187"/>
      <c r="EUY13" s="187"/>
      <c r="EUZ13" s="187"/>
      <c r="EVA13" s="187"/>
      <c r="EVB13" s="187"/>
      <c r="EVC13" s="187"/>
      <c r="EVD13" s="187"/>
      <c r="EVE13" s="187"/>
      <c r="EVF13" s="187"/>
      <c r="EVG13" s="187"/>
      <c r="EVH13" s="187"/>
      <c r="EVI13" s="187"/>
      <c r="EVJ13" s="187"/>
      <c r="EVK13" s="187"/>
      <c r="EVL13" s="187"/>
      <c r="EVM13" s="187"/>
      <c r="EVN13" s="187"/>
      <c r="EVO13" s="187"/>
      <c r="EVP13" s="187"/>
      <c r="EVQ13" s="187"/>
      <c r="EVR13" s="187"/>
      <c r="EVS13" s="187"/>
      <c r="EVT13" s="187"/>
      <c r="EVU13" s="187"/>
      <c r="EVV13" s="187"/>
      <c r="EVW13" s="187"/>
      <c r="EVX13" s="187"/>
      <c r="EVY13" s="187"/>
      <c r="EVZ13" s="187"/>
      <c r="EWA13" s="187"/>
      <c r="EWB13" s="187"/>
      <c r="EWC13" s="187"/>
      <c r="EWD13" s="187"/>
      <c r="EWE13" s="187"/>
      <c r="EWF13" s="187"/>
      <c r="EWG13" s="187"/>
      <c r="EWH13" s="187"/>
      <c r="EWI13" s="187"/>
      <c r="EWJ13" s="187"/>
      <c r="EWK13" s="187"/>
      <c r="EWL13" s="187"/>
      <c r="EWM13" s="187"/>
      <c r="EWN13" s="187"/>
      <c r="EWO13" s="187"/>
      <c r="EWP13" s="187"/>
      <c r="EWQ13" s="187"/>
      <c r="EWR13" s="187"/>
      <c r="EWS13" s="187"/>
      <c r="EWT13" s="187"/>
      <c r="EWU13" s="187"/>
      <c r="EWV13" s="187"/>
      <c r="EWW13" s="187"/>
      <c r="EWX13" s="187"/>
      <c r="EWY13" s="187"/>
      <c r="EWZ13" s="187"/>
      <c r="EXA13" s="187"/>
      <c r="EXB13" s="187"/>
      <c r="EXC13" s="187"/>
      <c r="EXD13" s="187"/>
      <c r="EXE13" s="187"/>
      <c r="EXF13" s="187"/>
      <c r="EXG13" s="187"/>
      <c r="EXH13" s="187"/>
      <c r="EXI13" s="187"/>
      <c r="EXJ13" s="187"/>
      <c r="EXK13" s="187"/>
      <c r="EXL13" s="187"/>
      <c r="EXM13" s="187"/>
      <c r="EXN13" s="187"/>
      <c r="EXO13" s="187"/>
      <c r="EXP13" s="187"/>
      <c r="EXQ13" s="187"/>
      <c r="EXR13" s="187"/>
      <c r="EXS13" s="187"/>
      <c r="EXT13" s="187"/>
      <c r="EXU13" s="187"/>
      <c r="EXV13" s="187"/>
      <c r="EXW13" s="187"/>
      <c r="EXX13" s="187"/>
      <c r="EXY13" s="187"/>
      <c r="EXZ13" s="187"/>
      <c r="EYA13" s="187"/>
      <c r="EYB13" s="187"/>
      <c r="EYC13" s="187"/>
      <c r="EYD13" s="187"/>
      <c r="EYE13" s="187"/>
      <c r="EYF13" s="187"/>
      <c r="EYG13" s="187"/>
      <c r="EYH13" s="187"/>
      <c r="EYI13" s="187"/>
      <c r="EYJ13" s="187"/>
      <c r="EYK13" s="187"/>
      <c r="EYL13" s="187"/>
      <c r="EYM13" s="187"/>
      <c r="EYN13" s="187"/>
      <c r="EYO13" s="187"/>
      <c r="EYP13" s="187"/>
      <c r="EYQ13" s="187"/>
      <c r="EYR13" s="187"/>
      <c r="EYS13" s="187"/>
      <c r="EYT13" s="187"/>
      <c r="EYU13" s="187"/>
      <c r="EYV13" s="187"/>
      <c r="EYW13" s="187"/>
      <c r="EYX13" s="187"/>
      <c r="EYY13" s="187"/>
      <c r="EYZ13" s="187"/>
      <c r="EZA13" s="187"/>
      <c r="EZB13" s="187"/>
      <c r="EZC13" s="187"/>
      <c r="EZD13" s="187"/>
      <c r="EZE13" s="187"/>
      <c r="EZF13" s="187"/>
      <c r="EZG13" s="187"/>
      <c r="EZH13" s="187"/>
      <c r="EZI13" s="187"/>
      <c r="EZJ13" s="187"/>
      <c r="EZK13" s="187"/>
      <c r="EZL13" s="187"/>
      <c r="EZM13" s="187"/>
      <c r="EZN13" s="187"/>
      <c r="EZO13" s="187"/>
      <c r="EZP13" s="187"/>
      <c r="EZQ13" s="187"/>
      <c r="EZR13" s="187"/>
      <c r="EZS13" s="187"/>
      <c r="EZT13" s="187"/>
      <c r="EZU13" s="187"/>
      <c r="EZV13" s="187"/>
      <c r="EZW13" s="187"/>
      <c r="EZX13" s="187"/>
      <c r="EZY13" s="187"/>
      <c r="EZZ13" s="187"/>
      <c r="FAA13" s="187"/>
      <c r="FAB13" s="187"/>
      <c r="FAC13" s="187"/>
      <c r="FAD13" s="187"/>
      <c r="FAE13" s="187"/>
      <c r="FAF13" s="187"/>
      <c r="FAG13" s="187"/>
      <c r="FAH13" s="187"/>
      <c r="FAI13" s="187"/>
      <c r="FAJ13" s="187"/>
      <c r="FAK13" s="187"/>
      <c r="FAL13" s="187"/>
      <c r="FAM13" s="187"/>
      <c r="FAN13" s="187"/>
      <c r="FAO13" s="187"/>
      <c r="FAP13" s="187"/>
      <c r="FAQ13" s="187"/>
      <c r="FAR13" s="187"/>
      <c r="FAS13" s="187"/>
      <c r="FAT13" s="187"/>
      <c r="FAU13" s="187"/>
      <c r="FAV13" s="187"/>
      <c r="FAW13" s="187"/>
      <c r="FAX13" s="187"/>
      <c r="FAY13" s="187"/>
      <c r="FAZ13" s="187"/>
      <c r="FBA13" s="187"/>
      <c r="FBB13" s="187"/>
      <c r="FBC13" s="187"/>
      <c r="FBD13" s="187"/>
      <c r="FBE13" s="187"/>
      <c r="FBF13" s="187"/>
      <c r="FBG13" s="187"/>
      <c r="FBH13" s="187"/>
      <c r="FBI13" s="187"/>
      <c r="FBJ13" s="187"/>
      <c r="FBK13" s="187"/>
      <c r="FBL13" s="187"/>
      <c r="FBM13" s="187"/>
      <c r="FBN13" s="187"/>
      <c r="FBO13" s="187"/>
      <c r="FBP13" s="187"/>
      <c r="FBQ13" s="187"/>
      <c r="FBR13" s="187"/>
      <c r="FBS13" s="187"/>
      <c r="FBT13" s="187"/>
      <c r="FBU13" s="187"/>
      <c r="FBV13" s="187"/>
      <c r="FBW13" s="187"/>
      <c r="FBX13" s="187"/>
      <c r="FBY13" s="187"/>
      <c r="FBZ13" s="187"/>
      <c r="FCA13" s="187"/>
      <c r="FCB13" s="187"/>
      <c r="FCC13" s="187"/>
      <c r="FCD13" s="187"/>
      <c r="FCE13" s="187"/>
      <c r="FCF13" s="187"/>
      <c r="FCG13" s="187"/>
      <c r="FCH13" s="187"/>
      <c r="FCI13" s="187"/>
      <c r="FCJ13" s="187"/>
      <c r="FCK13" s="187"/>
      <c r="FCL13" s="187"/>
      <c r="FCM13" s="187"/>
      <c r="FCN13" s="187"/>
      <c r="FCO13" s="187"/>
      <c r="FCP13" s="187"/>
      <c r="FCQ13" s="187"/>
      <c r="FCR13" s="187"/>
      <c r="FCS13" s="187"/>
      <c r="FCT13" s="187"/>
      <c r="FCU13" s="187"/>
      <c r="FCV13" s="187"/>
      <c r="FCW13" s="187"/>
      <c r="FCX13" s="187"/>
      <c r="FCY13" s="187"/>
      <c r="FCZ13" s="187"/>
      <c r="FDA13" s="187"/>
      <c r="FDB13" s="187"/>
      <c r="FDC13" s="187"/>
      <c r="FDD13" s="187"/>
      <c r="FDE13" s="187"/>
      <c r="FDF13" s="187"/>
      <c r="FDG13" s="187"/>
      <c r="FDH13" s="187"/>
      <c r="FDI13" s="187"/>
      <c r="FDJ13" s="187"/>
      <c r="FDK13" s="187"/>
      <c r="FDL13" s="187"/>
      <c r="FDM13" s="187"/>
      <c r="FDN13" s="187"/>
      <c r="FDO13" s="187"/>
      <c r="FDP13" s="187"/>
      <c r="FDQ13" s="187"/>
      <c r="FDR13" s="187"/>
      <c r="FDS13" s="187"/>
      <c r="FDT13" s="187"/>
      <c r="FDU13" s="187"/>
      <c r="FDV13" s="187"/>
      <c r="FDW13" s="187"/>
      <c r="FDX13" s="187"/>
      <c r="FDY13" s="187"/>
      <c r="FDZ13" s="187"/>
      <c r="FEA13" s="187"/>
      <c r="FEB13" s="187"/>
      <c r="FEC13" s="187"/>
      <c r="FED13" s="187"/>
      <c r="FEE13" s="187"/>
      <c r="FEF13" s="187"/>
      <c r="FEG13" s="187"/>
      <c r="FEH13" s="187"/>
      <c r="FEI13" s="187"/>
      <c r="FEJ13" s="187"/>
      <c r="FEK13" s="187"/>
      <c r="FEL13" s="187"/>
      <c r="FEM13" s="187"/>
      <c r="FEN13" s="187"/>
      <c r="FEO13" s="187"/>
      <c r="FEP13" s="187"/>
      <c r="FEQ13" s="187"/>
      <c r="FER13" s="187"/>
      <c r="FES13" s="187"/>
      <c r="FET13" s="187"/>
      <c r="FEU13" s="187"/>
      <c r="FEV13" s="187"/>
      <c r="FEW13" s="187"/>
      <c r="FEX13" s="187"/>
      <c r="FEY13" s="187"/>
      <c r="FEZ13" s="187"/>
      <c r="FFA13" s="187"/>
      <c r="FFB13" s="187"/>
      <c r="FFC13" s="187"/>
      <c r="FFD13" s="187"/>
      <c r="FFE13" s="187"/>
      <c r="FFF13" s="187"/>
      <c r="FFG13" s="187"/>
      <c r="FFH13" s="187"/>
      <c r="FFI13" s="187"/>
      <c r="FFJ13" s="187"/>
      <c r="FFK13" s="187"/>
      <c r="FFL13" s="187"/>
      <c r="FFM13" s="187"/>
      <c r="FFN13" s="187"/>
      <c r="FFO13" s="187"/>
      <c r="FFP13" s="187"/>
      <c r="FFQ13" s="187"/>
      <c r="FFR13" s="187"/>
      <c r="FFS13" s="187"/>
      <c r="FFT13" s="187"/>
      <c r="FFU13" s="187"/>
      <c r="FFV13" s="187"/>
      <c r="FFW13" s="187"/>
      <c r="FFX13" s="187"/>
      <c r="FFY13" s="187"/>
      <c r="FFZ13" s="187"/>
      <c r="FGA13" s="187"/>
      <c r="FGB13" s="187"/>
      <c r="FGC13" s="187"/>
      <c r="FGD13" s="187"/>
      <c r="FGE13" s="187"/>
      <c r="FGF13" s="187"/>
      <c r="FGG13" s="187"/>
      <c r="FGH13" s="187"/>
      <c r="FGI13" s="187"/>
      <c r="FGJ13" s="187"/>
      <c r="FGK13" s="187"/>
      <c r="FGL13" s="187"/>
      <c r="FGM13" s="187"/>
      <c r="FGN13" s="187"/>
      <c r="FGO13" s="187"/>
      <c r="FGP13" s="187"/>
      <c r="FGQ13" s="187"/>
      <c r="FGR13" s="187"/>
      <c r="FGS13" s="187"/>
      <c r="FGT13" s="187"/>
      <c r="FGU13" s="187"/>
      <c r="FGV13" s="187"/>
      <c r="FGW13" s="187"/>
      <c r="FGX13" s="187"/>
      <c r="FGY13" s="187"/>
      <c r="FGZ13" s="187"/>
      <c r="FHA13" s="187"/>
      <c r="FHB13" s="187"/>
      <c r="FHC13" s="187"/>
      <c r="FHD13" s="187"/>
      <c r="FHE13" s="187"/>
      <c r="FHF13" s="187"/>
      <c r="FHG13" s="187"/>
      <c r="FHH13" s="187"/>
      <c r="FHI13" s="187"/>
      <c r="FHJ13" s="187"/>
      <c r="FHK13" s="187"/>
      <c r="FHL13" s="187"/>
      <c r="FHM13" s="187"/>
      <c r="FHN13" s="187"/>
      <c r="FHO13" s="187"/>
      <c r="FHP13" s="187"/>
      <c r="FHQ13" s="187"/>
      <c r="FHR13" s="187"/>
      <c r="FHS13" s="187"/>
      <c r="FHT13" s="187"/>
      <c r="FHU13" s="187"/>
      <c r="FHV13" s="187"/>
      <c r="FHW13" s="187"/>
      <c r="FHX13" s="187"/>
      <c r="FHY13" s="187"/>
      <c r="FHZ13" s="187"/>
      <c r="FIA13" s="187"/>
      <c r="FIB13" s="187"/>
      <c r="FIC13" s="187"/>
      <c r="FID13" s="187"/>
      <c r="FIE13" s="187"/>
      <c r="FIF13" s="187"/>
      <c r="FIG13" s="187"/>
      <c r="FIH13" s="187"/>
      <c r="FII13" s="187"/>
      <c r="FIJ13" s="187"/>
      <c r="FIK13" s="187"/>
      <c r="FIL13" s="187"/>
      <c r="FIM13" s="187"/>
      <c r="FIN13" s="187"/>
      <c r="FIO13" s="187"/>
      <c r="FIP13" s="187"/>
      <c r="FIQ13" s="187"/>
      <c r="FIR13" s="187"/>
      <c r="FIS13" s="187"/>
      <c r="FIT13" s="187"/>
      <c r="FIU13" s="187"/>
      <c r="FIV13" s="187"/>
      <c r="FIW13" s="187"/>
      <c r="FIX13" s="187"/>
      <c r="FIY13" s="187"/>
      <c r="FIZ13" s="187"/>
      <c r="FJA13" s="187"/>
      <c r="FJB13" s="187"/>
      <c r="FJC13" s="187"/>
      <c r="FJD13" s="187"/>
      <c r="FJE13" s="187"/>
      <c r="FJF13" s="187"/>
      <c r="FJG13" s="187"/>
      <c r="FJH13" s="187"/>
      <c r="FJI13" s="187"/>
      <c r="FJJ13" s="187"/>
      <c r="FJK13" s="187"/>
      <c r="FJL13" s="187"/>
      <c r="FJM13" s="187"/>
      <c r="FJN13" s="187"/>
      <c r="FJO13" s="187"/>
      <c r="FJP13" s="187"/>
      <c r="FJQ13" s="187"/>
      <c r="FJR13" s="187"/>
      <c r="FJS13" s="187"/>
      <c r="FJT13" s="187"/>
      <c r="FJU13" s="187"/>
      <c r="FJV13" s="187"/>
      <c r="FJW13" s="187"/>
      <c r="FJX13" s="187"/>
      <c r="FJY13" s="187"/>
      <c r="FJZ13" s="187"/>
      <c r="FKA13" s="187"/>
      <c r="FKB13" s="187"/>
      <c r="FKC13" s="187"/>
      <c r="FKD13" s="187"/>
      <c r="FKE13" s="187"/>
      <c r="FKF13" s="187"/>
      <c r="FKG13" s="187"/>
      <c r="FKH13" s="187"/>
      <c r="FKI13" s="187"/>
      <c r="FKJ13" s="187"/>
      <c r="FKK13" s="187"/>
      <c r="FKL13" s="187"/>
      <c r="FKM13" s="187"/>
      <c r="FKN13" s="187"/>
      <c r="FKO13" s="187"/>
      <c r="FKP13" s="187"/>
      <c r="FKQ13" s="187"/>
      <c r="FKR13" s="187"/>
      <c r="FKS13" s="187"/>
      <c r="FKT13" s="187"/>
      <c r="FKU13" s="187"/>
      <c r="FKV13" s="187"/>
      <c r="FKW13" s="187"/>
      <c r="FKX13" s="187"/>
      <c r="FKY13" s="187"/>
      <c r="FKZ13" s="187"/>
      <c r="FLA13" s="187"/>
      <c r="FLB13" s="187"/>
      <c r="FLC13" s="187"/>
      <c r="FLD13" s="187"/>
      <c r="FLE13" s="187"/>
      <c r="FLF13" s="187"/>
      <c r="FLG13" s="187"/>
      <c r="FLH13" s="187"/>
      <c r="FLI13" s="187"/>
      <c r="FLJ13" s="187"/>
      <c r="FLK13" s="187"/>
      <c r="FLL13" s="187"/>
      <c r="FLM13" s="187"/>
      <c r="FLN13" s="187"/>
      <c r="FLO13" s="187"/>
      <c r="FLP13" s="187"/>
      <c r="FLQ13" s="187"/>
      <c r="FLR13" s="187"/>
      <c r="FLS13" s="187"/>
      <c r="FLT13" s="187"/>
      <c r="FLU13" s="187"/>
      <c r="FLV13" s="187"/>
      <c r="FLW13" s="187"/>
      <c r="FLX13" s="187"/>
      <c r="FLY13" s="187"/>
      <c r="FLZ13" s="187"/>
      <c r="FMA13" s="187"/>
      <c r="FMB13" s="187"/>
      <c r="FMC13" s="187"/>
      <c r="FMD13" s="187"/>
      <c r="FME13" s="187"/>
      <c r="FMF13" s="187"/>
      <c r="FMG13" s="187"/>
      <c r="FMH13" s="187"/>
      <c r="FMI13" s="187"/>
      <c r="FMJ13" s="187"/>
      <c r="FMK13" s="187"/>
      <c r="FML13" s="187"/>
      <c r="FMM13" s="187"/>
      <c r="FMN13" s="187"/>
      <c r="FMO13" s="187"/>
      <c r="FMP13" s="187"/>
      <c r="FMQ13" s="187"/>
      <c r="FMR13" s="187"/>
      <c r="FMS13" s="187"/>
      <c r="FMT13" s="187"/>
      <c r="FMU13" s="187"/>
      <c r="FMV13" s="187"/>
      <c r="FMW13" s="187"/>
      <c r="FMX13" s="187"/>
      <c r="FMY13" s="187"/>
      <c r="FMZ13" s="187"/>
      <c r="FNA13" s="187"/>
      <c r="FNB13" s="187"/>
      <c r="FNC13" s="187"/>
      <c r="FND13" s="187"/>
      <c r="FNE13" s="187"/>
      <c r="FNF13" s="187"/>
      <c r="FNG13" s="187"/>
      <c r="FNH13" s="187"/>
      <c r="FNI13" s="187"/>
      <c r="FNJ13" s="187"/>
      <c r="FNK13" s="187"/>
      <c r="FNL13" s="187"/>
      <c r="FNM13" s="187"/>
      <c r="FNN13" s="187"/>
      <c r="FNO13" s="187"/>
      <c r="FNP13" s="187"/>
      <c r="FNQ13" s="187"/>
      <c r="FNR13" s="187"/>
      <c r="FNS13" s="187"/>
      <c r="FNT13" s="187"/>
      <c r="FNU13" s="187"/>
      <c r="FNV13" s="187"/>
      <c r="FNW13" s="187"/>
      <c r="FNX13" s="187"/>
      <c r="FNY13" s="187"/>
      <c r="FNZ13" s="187"/>
      <c r="FOA13" s="187"/>
      <c r="FOB13" s="187"/>
      <c r="FOC13" s="187"/>
      <c r="FOD13" s="187"/>
      <c r="FOE13" s="187"/>
      <c r="FOF13" s="187"/>
      <c r="FOG13" s="187"/>
      <c r="FOH13" s="187"/>
      <c r="FOI13" s="187"/>
      <c r="FOJ13" s="187"/>
      <c r="FOK13" s="187"/>
      <c r="FOL13" s="187"/>
      <c r="FOM13" s="187"/>
      <c r="FON13" s="187"/>
      <c r="FOO13" s="187"/>
      <c r="FOP13" s="187"/>
      <c r="FOQ13" s="187"/>
      <c r="FOR13" s="187"/>
      <c r="FOS13" s="187"/>
      <c r="FOT13" s="187"/>
      <c r="FOU13" s="187"/>
      <c r="FOV13" s="187"/>
      <c r="FOW13" s="187"/>
      <c r="FOX13" s="187"/>
      <c r="FOY13" s="187"/>
      <c r="FOZ13" s="187"/>
      <c r="FPA13" s="187"/>
      <c r="FPB13" s="187"/>
      <c r="FPC13" s="187"/>
      <c r="FPD13" s="187"/>
      <c r="FPE13" s="187"/>
      <c r="FPF13" s="187"/>
      <c r="FPG13" s="187"/>
      <c r="FPH13" s="187"/>
      <c r="FPI13" s="187"/>
      <c r="FPJ13" s="187"/>
      <c r="FPK13" s="187"/>
      <c r="FPL13" s="187"/>
      <c r="FPM13" s="187"/>
      <c r="FPN13" s="187"/>
      <c r="FPO13" s="187"/>
      <c r="FPP13" s="187"/>
      <c r="FPQ13" s="187"/>
      <c r="FPR13" s="187"/>
      <c r="FPS13" s="187"/>
      <c r="FPT13" s="187"/>
      <c r="FPU13" s="187"/>
      <c r="FPV13" s="187"/>
      <c r="FPW13" s="187"/>
      <c r="FPX13" s="187"/>
      <c r="FPY13" s="187"/>
      <c r="FPZ13" s="187"/>
      <c r="FQA13" s="187"/>
      <c r="FQB13" s="187"/>
      <c r="FQC13" s="187"/>
      <c r="FQD13" s="187"/>
      <c r="FQE13" s="187"/>
      <c r="FQF13" s="187"/>
      <c r="FQG13" s="187"/>
      <c r="FQH13" s="187"/>
      <c r="FQI13" s="187"/>
      <c r="FQJ13" s="187"/>
      <c r="FQK13" s="187"/>
      <c r="FQL13" s="187"/>
      <c r="FQM13" s="187"/>
      <c r="FQN13" s="187"/>
      <c r="FQO13" s="187"/>
      <c r="FQP13" s="187"/>
      <c r="FQQ13" s="187"/>
      <c r="FQR13" s="187"/>
      <c r="FQS13" s="187"/>
      <c r="FQT13" s="187"/>
      <c r="FQU13" s="187"/>
      <c r="FQV13" s="187"/>
      <c r="FQW13" s="187"/>
      <c r="FQX13" s="187"/>
      <c r="FQY13" s="187"/>
      <c r="FQZ13" s="187"/>
      <c r="FRA13" s="187"/>
      <c r="FRB13" s="187"/>
      <c r="FRC13" s="187"/>
      <c r="FRD13" s="187"/>
      <c r="FRE13" s="187"/>
      <c r="FRF13" s="187"/>
      <c r="FRG13" s="187"/>
      <c r="FRH13" s="187"/>
      <c r="FRI13" s="187"/>
      <c r="FRJ13" s="187"/>
      <c r="FRK13" s="187"/>
      <c r="FRL13" s="187"/>
      <c r="FRM13" s="187"/>
      <c r="FRN13" s="187"/>
      <c r="FRO13" s="187"/>
      <c r="FRP13" s="187"/>
      <c r="FRQ13" s="187"/>
      <c r="FRR13" s="187"/>
      <c r="FRS13" s="187"/>
      <c r="FRT13" s="187"/>
      <c r="FRU13" s="187"/>
      <c r="FRV13" s="187"/>
      <c r="FRW13" s="187"/>
      <c r="FRX13" s="187"/>
      <c r="FRY13" s="187"/>
      <c r="FRZ13" s="187"/>
      <c r="FSA13" s="187"/>
      <c r="FSB13" s="187"/>
      <c r="FSC13" s="187"/>
      <c r="FSD13" s="187"/>
      <c r="FSE13" s="187"/>
      <c r="FSF13" s="187"/>
      <c r="FSG13" s="187"/>
      <c r="FSH13" s="187"/>
      <c r="FSI13" s="187"/>
      <c r="FSJ13" s="187"/>
      <c r="FSK13" s="187"/>
      <c r="FSL13" s="187"/>
      <c r="FSM13" s="187"/>
      <c r="FSN13" s="187"/>
      <c r="FSO13" s="187"/>
      <c r="FSP13" s="187"/>
      <c r="FSQ13" s="187"/>
      <c r="FSR13" s="187"/>
      <c r="FSS13" s="187"/>
      <c r="FST13" s="187"/>
      <c r="FSU13" s="187"/>
      <c r="FSV13" s="187"/>
      <c r="FSW13" s="187"/>
      <c r="FSX13" s="187"/>
      <c r="FSY13" s="187"/>
      <c r="FSZ13" s="187"/>
      <c r="FTA13" s="187"/>
      <c r="FTB13" s="187"/>
      <c r="FTC13" s="187"/>
      <c r="FTD13" s="187"/>
      <c r="FTE13" s="187"/>
      <c r="FTF13" s="187"/>
      <c r="FTG13" s="187"/>
      <c r="FTH13" s="187"/>
      <c r="FTI13" s="187"/>
      <c r="FTJ13" s="187"/>
      <c r="FTK13" s="187"/>
      <c r="FTL13" s="187"/>
      <c r="FTM13" s="187"/>
      <c r="FTN13" s="187"/>
      <c r="FTO13" s="187"/>
      <c r="FTP13" s="187"/>
      <c r="FTQ13" s="187"/>
      <c r="FTR13" s="187"/>
      <c r="FTS13" s="187"/>
      <c r="FTT13" s="187"/>
      <c r="FTU13" s="187"/>
      <c r="FTV13" s="187"/>
      <c r="FTW13" s="187"/>
      <c r="FTX13" s="187"/>
      <c r="FTY13" s="187"/>
      <c r="FTZ13" s="187"/>
      <c r="FUA13" s="187"/>
      <c r="FUB13" s="187"/>
      <c r="FUC13" s="187"/>
      <c r="FUD13" s="187"/>
      <c r="FUE13" s="187"/>
      <c r="FUF13" s="187"/>
      <c r="FUG13" s="187"/>
      <c r="FUH13" s="187"/>
      <c r="FUI13" s="187"/>
      <c r="FUJ13" s="187"/>
      <c r="FUK13" s="187"/>
      <c r="FUL13" s="187"/>
      <c r="FUM13" s="187"/>
      <c r="FUN13" s="187"/>
      <c r="FUO13" s="187"/>
      <c r="FUP13" s="187"/>
      <c r="FUQ13" s="187"/>
      <c r="FUR13" s="187"/>
      <c r="FUS13" s="187"/>
      <c r="FUT13" s="187"/>
      <c r="FUU13" s="187"/>
      <c r="FUV13" s="187"/>
      <c r="FUW13" s="187"/>
      <c r="FUX13" s="187"/>
      <c r="FUY13" s="187"/>
      <c r="FUZ13" s="187"/>
      <c r="FVA13" s="187"/>
      <c r="FVB13" s="187"/>
      <c r="FVC13" s="187"/>
      <c r="FVD13" s="187"/>
      <c r="FVE13" s="187"/>
      <c r="FVF13" s="187"/>
      <c r="FVG13" s="187"/>
      <c r="FVH13" s="187"/>
      <c r="FVI13" s="187"/>
      <c r="FVJ13" s="187"/>
      <c r="FVK13" s="187"/>
      <c r="FVL13" s="187"/>
      <c r="FVM13" s="187"/>
      <c r="FVN13" s="187"/>
      <c r="FVO13" s="187"/>
      <c r="FVP13" s="187"/>
      <c r="FVQ13" s="187"/>
      <c r="FVR13" s="187"/>
      <c r="FVS13" s="187"/>
      <c r="FVT13" s="187"/>
      <c r="FVU13" s="187"/>
      <c r="FVV13" s="187"/>
      <c r="FVW13" s="187"/>
      <c r="FVX13" s="187"/>
      <c r="FVY13" s="187"/>
      <c r="FVZ13" s="187"/>
      <c r="FWA13" s="187"/>
      <c r="FWB13" s="187"/>
      <c r="FWC13" s="187"/>
      <c r="FWD13" s="187"/>
      <c r="FWE13" s="187"/>
      <c r="FWF13" s="187"/>
      <c r="FWG13" s="187"/>
      <c r="FWH13" s="187"/>
      <c r="FWI13" s="187"/>
      <c r="FWJ13" s="187"/>
      <c r="FWK13" s="187"/>
      <c r="FWL13" s="187"/>
      <c r="FWM13" s="187"/>
      <c r="FWN13" s="187"/>
      <c r="FWO13" s="187"/>
      <c r="FWP13" s="187"/>
      <c r="FWQ13" s="187"/>
      <c r="FWR13" s="187"/>
      <c r="FWS13" s="187"/>
      <c r="FWT13" s="187"/>
      <c r="FWU13" s="187"/>
      <c r="FWV13" s="187"/>
      <c r="FWW13" s="187"/>
      <c r="FWX13" s="187"/>
      <c r="FWY13" s="187"/>
      <c r="FWZ13" s="187"/>
      <c r="FXA13" s="187"/>
      <c r="FXB13" s="187"/>
      <c r="FXC13" s="187"/>
      <c r="FXD13" s="187"/>
      <c r="FXE13" s="187"/>
      <c r="FXF13" s="187"/>
      <c r="FXG13" s="187"/>
      <c r="FXH13" s="187"/>
      <c r="FXI13" s="187"/>
      <c r="FXJ13" s="187"/>
      <c r="FXK13" s="187"/>
      <c r="FXL13" s="187"/>
      <c r="FXM13" s="187"/>
      <c r="FXN13" s="187"/>
      <c r="FXO13" s="187"/>
      <c r="FXP13" s="187"/>
      <c r="FXQ13" s="187"/>
      <c r="FXR13" s="187"/>
      <c r="FXS13" s="187"/>
      <c r="FXT13" s="187"/>
      <c r="FXU13" s="187"/>
      <c r="FXV13" s="187"/>
      <c r="FXW13" s="187"/>
      <c r="FXX13" s="187"/>
      <c r="FXY13" s="187"/>
      <c r="FXZ13" s="187"/>
      <c r="FYA13" s="187"/>
      <c r="FYB13" s="187"/>
      <c r="FYC13" s="187"/>
      <c r="FYD13" s="187"/>
      <c r="FYE13" s="187"/>
      <c r="FYF13" s="187"/>
      <c r="FYG13" s="187"/>
      <c r="FYH13" s="187"/>
      <c r="FYI13" s="187"/>
      <c r="FYJ13" s="187"/>
      <c r="FYK13" s="187"/>
      <c r="FYL13" s="187"/>
      <c r="FYM13" s="187"/>
      <c r="FYN13" s="187"/>
      <c r="FYO13" s="187"/>
      <c r="FYP13" s="187"/>
      <c r="FYQ13" s="187"/>
      <c r="FYR13" s="187"/>
      <c r="FYS13" s="187"/>
      <c r="FYT13" s="187"/>
      <c r="FYU13" s="187"/>
      <c r="FYV13" s="187"/>
      <c r="FYW13" s="187"/>
      <c r="FYX13" s="187"/>
      <c r="FYY13" s="187"/>
      <c r="FYZ13" s="187"/>
      <c r="FZA13" s="187"/>
      <c r="FZB13" s="187"/>
      <c r="FZC13" s="187"/>
      <c r="FZD13" s="187"/>
      <c r="FZE13" s="187"/>
      <c r="FZF13" s="187"/>
      <c r="FZG13" s="187"/>
      <c r="FZH13" s="187"/>
      <c r="FZI13" s="187"/>
      <c r="FZJ13" s="187"/>
      <c r="FZK13" s="187"/>
      <c r="FZL13" s="187"/>
      <c r="FZM13" s="187"/>
      <c r="FZN13" s="187"/>
      <c r="FZO13" s="187"/>
      <c r="FZP13" s="187"/>
      <c r="FZQ13" s="187"/>
      <c r="FZR13" s="187"/>
      <c r="FZS13" s="187"/>
      <c r="FZT13" s="187"/>
      <c r="FZU13" s="187"/>
      <c r="FZV13" s="187"/>
      <c r="FZW13" s="187"/>
      <c r="FZX13" s="187"/>
      <c r="FZY13" s="187"/>
      <c r="FZZ13" s="187"/>
      <c r="GAA13" s="187"/>
      <c r="GAB13" s="187"/>
      <c r="GAC13" s="187"/>
      <c r="GAD13" s="187"/>
      <c r="GAE13" s="187"/>
      <c r="GAF13" s="187"/>
      <c r="GAG13" s="187"/>
      <c r="GAH13" s="187"/>
      <c r="GAI13" s="187"/>
      <c r="GAJ13" s="187"/>
      <c r="GAK13" s="187"/>
      <c r="GAL13" s="187"/>
      <c r="GAM13" s="187"/>
      <c r="GAN13" s="187"/>
      <c r="GAO13" s="187"/>
      <c r="GAP13" s="187"/>
      <c r="GAQ13" s="187"/>
      <c r="GAR13" s="187"/>
      <c r="GAS13" s="187"/>
      <c r="GAT13" s="187"/>
      <c r="GAU13" s="187"/>
      <c r="GAV13" s="187"/>
      <c r="GAW13" s="187"/>
      <c r="GAX13" s="187"/>
      <c r="GAY13" s="187"/>
      <c r="GAZ13" s="187"/>
      <c r="GBA13" s="187"/>
      <c r="GBB13" s="187"/>
      <c r="GBC13" s="187"/>
      <c r="GBD13" s="187"/>
      <c r="GBE13" s="187"/>
      <c r="GBF13" s="187"/>
      <c r="GBG13" s="187"/>
      <c r="GBH13" s="187"/>
      <c r="GBI13" s="187"/>
      <c r="GBJ13" s="187"/>
      <c r="GBK13" s="187"/>
      <c r="GBL13" s="187"/>
      <c r="GBM13" s="187"/>
      <c r="GBN13" s="187"/>
      <c r="GBO13" s="187"/>
      <c r="GBP13" s="187"/>
      <c r="GBQ13" s="187"/>
      <c r="GBR13" s="187"/>
      <c r="GBS13" s="187"/>
      <c r="GBT13" s="187"/>
      <c r="GBU13" s="187"/>
      <c r="GBV13" s="187"/>
      <c r="GBW13" s="187"/>
      <c r="GBX13" s="187"/>
      <c r="GBY13" s="187"/>
      <c r="GBZ13" s="187"/>
      <c r="GCA13" s="187"/>
      <c r="GCB13" s="187"/>
      <c r="GCC13" s="187"/>
      <c r="GCD13" s="187"/>
      <c r="GCE13" s="187"/>
      <c r="GCF13" s="187"/>
      <c r="GCG13" s="187"/>
      <c r="GCH13" s="187"/>
      <c r="GCI13" s="187"/>
      <c r="GCJ13" s="187"/>
      <c r="GCK13" s="187"/>
      <c r="GCL13" s="187"/>
      <c r="GCM13" s="187"/>
      <c r="GCN13" s="187"/>
      <c r="GCO13" s="187"/>
      <c r="GCP13" s="187"/>
      <c r="GCQ13" s="187"/>
      <c r="GCR13" s="187"/>
      <c r="GCS13" s="187"/>
      <c r="GCT13" s="187"/>
      <c r="GCU13" s="187"/>
      <c r="GCV13" s="187"/>
      <c r="GCW13" s="187"/>
      <c r="GCX13" s="187"/>
      <c r="GCY13" s="187"/>
      <c r="GCZ13" s="187"/>
      <c r="GDA13" s="187"/>
      <c r="GDB13" s="187"/>
      <c r="GDC13" s="187"/>
      <c r="GDD13" s="187"/>
      <c r="GDE13" s="187"/>
      <c r="GDF13" s="187"/>
      <c r="GDG13" s="187"/>
      <c r="GDH13" s="187"/>
      <c r="GDI13" s="187"/>
      <c r="GDJ13" s="187"/>
      <c r="GDK13" s="187"/>
      <c r="GDL13" s="187"/>
      <c r="GDM13" s="187"/>
      <c r="GDN13" s="187"/>
      <c r="GDO13" s="187"/>
      <c r="GDP13" s="187"/>
      <c r="GDQ13" s="187"/>
      <c r="GDR13" s="187"/>
      <c r="GDS13" s="187"/>
      <c r="GDT13" s="187"/>
      <c r="GDU13" s="187"/>
      <c r="GDV13" s="187"/>
      <c r="GDW13" s="187"/>
      <c r="GDX13" s="187"/>
      <c r="GDY13" s="187"/>
      <c r="GDZ13" s="187"/>
      <c r="GEA13" s="187"/>
      <c r="GEB13" s="187"/>
      <c r="GEC13" s="187"/>
      <c r="GED13" s="187"/>
      <c r="GEE13" s="187"/>
      <c r="GEF13" s="187"/>
      <c r="GEG13" s="187"/>
      <c r="GEH13" s="187"/>
      <c r="GEI13" s="187"/>
      <c r="GEJ13" s="187"/>
      <c r="GEK13" s="187"/>
      <c r="GEL13" s="187"/>
      <c r="GEM13" s="187"/>
      <c r="GEN13" s="187"/>
      <c r="GEO13" s="187"/>
      <c r="GEP13" s="187"/>
      <c r="GEQ13" s="187"/>
      <c r="GER13" s="187"/>
      <c r="GES13" s="187"/>
      <c r="GET13" s="187"/>
      <c r="GEU13" s="187"/>
      <c r="GEV13" s="187"/>
      <c r="GEW13" s="187"/>
      <c r="GEX13" s="187"/>
      <c r="GEY13" s="187"/>
      <c r="GEZ13" s="187"/>
      <c r="GFA13" s="187"/>
      <c r="GFB13" s="187"/>
      <c r="GFC13" s="187"/>
      <c r="GFD13" s="187"/>
      <c r="GFE13" s="187"/>
      <c r="GFF13" s="187"/>
      <c r="GFG13" s="187"/>
      <c r="GFH13" s="187"/>
      <c r="GFI13" s="187"/>
      <c r="GFJ13" s="187"/>
      <c r="GFK13" s="187"/>
      <c r="GFL13" s="187"/>
      <c r="GFM13" s="187"/>
      <c r="GFN13" s="187"/>
      <c r="GFO13" s="187"/>
      <c r="GFP13" s="187"/>
      <c r="GFQ13" s="187"/>
      <c r="GFR13" s="187"/>
      <c r="GFS13" s="187"/>
      <c r="GFT13" s="187"/>
      <c r="GFU13" s="187"/>
      <c r="GFV13" s="187"/>
      <c r="GFW13" s="187"/>
      <c r="GFX13" s="187"/>
      <c r="GFY13" s="187"/>
      <c r="GFZ13" s="187"/>
      <c r="GGA13" s="187"/>
      <c r="GGB13" s="187"/>
      <c r="GGC13" s="187"/>
      <c r="GGD13" s="187"/>
      <c r="GGE13" s="187"/>
      <c r="GGF13" s="187"/>
      <c r="GGG13" s="187"/>
      <c r="GGH13" s="187"/>
      <c r="GGI13" s="187"/>
      <c r="GGJ13" s="187"/>
      <c r="GGK13" s="187"/>
      <c r="GGL13" s="187"/>
      <c r="GGM13" s="187"/>
      <c r="GGN13" s="187"/>
      <c r="GGO13" s="187"/>
      <c r="GGP13" s="187"/>
      <c r="GGQ13" s="187"/>
      <c r="GGR13" s="187"/>
      <c r="GGS13" s="187"/>
      <c r="GGT13" s="187"/>
      <c r="GGU13" s="187"/>
      <c r="GGV13" s="187"/>
      <c r="GGW13" s="187"/>
      <c r="GGX13" s="187"/>
      <c r="GGY13" s="187"/>
      <c r="GGZ13" s="187"/>
      <c r="GHA13" s="187"/>
      <c r="GHB13" s="187"/>
      <c r="GHC13" s="187"/>
      <c r="GHD13" s="187"/>
      <c r="GHE13" s="187"/>
      <c r="GHF13" s="187"/>
      <c r="GHG13" s="187"/>
      <c r="GHH13" s="187"/>
      <c r="GHI13" s="187"/>
      <c r="GHJ13" s="187"/>
      <c r="GHK13" s="187"/>
      <c r="GHL13" s="187"/>
      <c r="GHM13" s="187"/>
      <c r="GHN13" s="187"/>
      <c r="GHO13" s="187"/>
      <c r="GHP13" s="187"/>
      <c r="GHQ13" s="187"/>
      <c r="GHR13" s="187"/>
      <c r="GHS13" s="187"/>
      <c r="GHT13" s="187"/>
      <c r="GHU13" s="187"/>
      <c r="GHV13" s="187"/>
      <c r="GHW13" s="187"/>
      <c r="GHX13" s="187"/>
      <c r="GHY13" s="187"/>
      <c r="GHZ13" s="187"/>
      <c r="GIA13" s="187"/>
      <c r="GIB13" s="187"/>
      <c r="GIC13" s="187"/>
      <c r="GID13" s="187"/>
      <c r="GIE13" s="187"/>
      <c r="GIF13" s="187"/>
      <c r="GIG13" s="187"/>
      <c r="GIH13" s="187"/>
      <c r="GII13" s="187"/>
      <c r="GIJ13" s="187"/>
      <c r="GIK13" s="187"/>
      <c r="GIL13" s="187"/>
      <c r="GIM13" s="187"/>
      <c r="GIN13" s="187"/>
      <c r="GIO13" s="187"/>
      <c r="GIP13" s="187"/>
      <c r="GIQ13" s="187"/>
      <c r="GIR13" s="187"/>
      <c r="GIS13" s="187"/>
      <c r="GIT13" s="187"/>
      <c r="GIU13" s="187"/>
      <c r="GIV13" s="187"/>
      <c r="GIW13" s="187"/>
      <c r="GIX13" s="187"/>
      <c r="GIY13" s="187"/>
      <c r="GIZ13" s="187"/>
      <c r="GJA13" s="187"/>
      <c r="GJB13" s="187"/>
      <c r="GJC13" s="187"/>
      <c r="GJD13" s="187"/>
      <c r="GJE13" s="187"/>
      <c r="GJF13" s="187"/>
      <c r="GJG13" s="187"/>
      <c r="GJH13" s="187"/>
      <c r="GJI13" s="187"/>
      <c r="GJJ13" s="187"/>
      <c r="GJK13" s="187"/>
      <c r="GJL13" s="187"/>
      <c r="GJM13" s="187"/>
      <c r="GJN13" s="187"/>
      <c r="GJO13" s="187"/>
      <c r="GJP13" s="187"/>
      <c r="GJQ13" s="187"/>
      <c r="GJR13" s="187"/>
      <c r="GJS13" s="187"/>
      <c r="GJT13" s="187"/>
      <c r="GJU13" s="187"/>
      <c r="GJV13" s="187"/>
      <c r="GJW13" s="187"/>
      <c r="GJX13" s="187"/>
      <c r="GJY13" s="187"/>
      <c r="GJZ13" s="187"/>
      <c r="GKA13" s="187"/>
      <c r="GKB13" s="187"/>
      <c r="GKC13" s="187"/>
      <c r="GKD13" s="187"/>
      <c r="GKE13" s="187"/>
      <c r="GKF13" s="187"/>
      <c r="GKG13" s="187"/>
      <c r="GKH13" s="187"/>
      <c r="GKI13" s="187"/>
      <c r="GKJ13" s="187"/>
      <c r="GKK13" s="187"/>
      <c r="GKL13" s="187"/>
      <c r="GKM13" s="187"/>
      <c r="GKN13" s="187"/>
      <c r="GKO13" s="187"/>
      <c r="GKP13" s="187"/>
      <c r="GKQ13" s="187"/>
      <c r="GKR13" s="187"/>
      <c r="GKS13" s="187"/>
      <c r="GKT13" s="187"/>
      <c r="GKU13" s="187"/>
      <c r="GKV13" s="187"/>
      <c r="GKW13" s="187"/>
      <c r="GKX13" s="187"/>
      <c r="GKY13" s="187"/>
      <c r="GKZ13" s="187"/>
      <c r="GLA13" s="187"/>
      <c r="GLB13" s="187"/>
      <c r="GLC13" s="187"/>
      <c r="GLD13" s="187"/>
      <c r="GLE13" s="187"/>
      <c r="GLF13" s="187"/>
      <c r="GLG13" s="187"/>
      <c r="GLH13" s="187"/>
      <c r="GLI13" s="187"/>
      <c r="GLJ13" s="187"/>
      <c r="GLK13" s="187"/>
      <c r="GLL13" s="187"/>
      <c r="GLM13" s="187"/>
      <c r="GLN13" s="187"/>
      <c r="GLO13" s="187"/>
      <c r="GLP13" s="187"/>
      <c r="GLQ13" s="187"/>
      <c r="GLR13" s="187"/>
      <c r="GLS13" s="187"/>
      <c r="GLT13" s="187"/>
      <c r="GLU13" s="187"/>
      <c r="GLV13" s="187"/>
      <c r="GLW13" s="187"/>
      <c r="GLX13" s="187"/>
      <c r="GLY13" s="187"/>
      <c r="GLZ13" s="187"/>
      <c r="GMA13" s="187"/>
      <c r="GMB13" s="187"/>
      <c r="GMC13" s="187"/>
      <c r="GMD13" s="187"/>
      <c r="GME13" s="187"/>
      <c r="GMF13" s="187"/>
      <c r="GMG13" s="187"/>
      <c r="GMH13" s="187"/>
      <c r="GMI13" s="187"/>
      <c r="GMJ13" s="187"/>
      <c r="GMK13" s="187"/>
      <c r="GML13" s="187"/>
      <c r="GMM13" s="187"/>
      <c r="GMN13" s="187"/>
      <c r="GMO13" s="187"/>
      <c r="GMP13" s="187"/>
      <c r="GMQ13" s="187"/>
      <c r="GMR13" s="187"/>
      <c r="GMS13" s="187"/>
      <c r="GMT13" s="187"/>
      <c r="GMU13" s="187"/>
      <c r="GMV13" s="187"/>
      <c r="GMW13" s="187"/>
      <c r="GMX13" s="187"/>
      <c r="GMY13" s="187"/>
      <c r="GMZ13" s="187"/>
      <c r="GNA13" s="187"/>
      <c r="GNB13" s="187"/>
      <c r="GNC13" s="187"/>
      <c r="GND13" s="187"/>
      <c r="GNE13" s="187"/>
      <c r="GNF13" s="187"/>
      <c r="GNG13" s="187"/>
      <c r="GNH13" s="187"/>
      <c r="GNI13" s="187"/>
      <c r="GNJ13" s="187"/>
      <c r="GNK13" s="187"/>
      <c r="GNL13" s="187"/>
      <c r="GNM13" s="187"/>
      <c r="GNN13" s="187"/>
      <c r="GNO13" s="187"/>
      <c r="GNP13" s="187"/>
      <c r="GNQ13" s="187"/>
      <c r="GNR13" s="187"/>
      <c r="GNS13" s="187"/>
      <c r="GNT13" s="187"/>
      <c r="GNU13" s="187"/>
      <c r="GNV13" s="187"/>
      <c r="GNW13" s="187"/>
      <c r="GNX13" s="187"/>
      <c r="GNY13" s="187"/>
      <c r="GNZ13" s="187"/>
      <c r="GOA13" s="187"/>
      <c r="GOB13" s="187"/>
      <c r="GOC13" s="187"/>
      <c r="GOD13" s="187"/>
      <c r="GOE13" s="187"/>
      <c r="GOF13" s="187"/>
      <c r="GOG13" s="187"/>
      <c r="GOH13" s="187"/>
      <c r="GOI13" s="187"/>
      <c r="GOJ13" s="187"/>
      <c r="GOK13" s="187"/>
      <c r="GOL13" s="187"/>
      <c r="GOM13" s="187"/>
      <c r="GON13" s="187"/>
      <c r="GOO13" s="187"/>
      <c r="GOP13" s="187"/>
      <c r="GOQ13" s="187"/>
      <c r="GOR13" s="187"/>
      <c r="GOS13" s="187"/>
      <c r="GOT13" s="187"/>
      <c r="GOU13" s="187"/>
      <c r="GOV13" s="187"/>
      <c r="GOW13" s="187"/>
      <c r="GOX13" s="187"/>
      <c r="GOY13" s="187"/>
      <c r="GOZ13" s="187"/>
      <c r="GPA13" s="187"/>
      <c r="GPB13" s="187"/>
      <c r="GPC13" s="187"/>
      <c r="GPD13" s="187"/>
      <c r="GPE13" s="187"/>
      <c r="GPF13" s="187"/>
      <c r="GPG13" s="187"/>
      <c r="GPH13" s="187"/>
      <c r="GPI13" s="187"/>
      <c r="GPJ13" s="187"/>
      <c r="GPK13" s="187"/>
      <c r="GPL13" s="187"/>
      <c r="GPM13" s="187"/>
      <c r="GPN13" s="187"/>
      <c r="GPO13" s="187"/>
      <c r="GPP13" s="187"/>
      <c r="GPQ13" s="187"/>
      <c r="GPR13" s="187"/>
      <c r="GPS13" s="187"/>
      <c r="GPT13" s="187"/>
      <c r="GPU13" s="187"/>
      <c r="GPV13" s="187"/>
      <c r="GPW13" s="187"/>
      <c r="GPX13" s="187"/>
      <c r="GPY13" s="187"/>
      <c r="GPZ13" s="187"/>
      <c r="GQA13" s="187"/>
      <c r="GQB13" s="187"/>
      <c r="GQC13" s="187"/>
      <c r="GQD13" s="187"/>
      <c r="GQE13" s="187"/>
      <c r="GQF13" s="187"/>
      <c r="GQG13" s="187"/>
      <c r="GQH13" s="187"/>
      <c r="GQI13" s="187"/>
      <c r="GQJ13" s="187"/>
      <c r="GQK13" s="187"/>
      <c r="GQL13" s="187"/>
      <c r="GQM13" s="187"/>
      <c r="GQN13" s="187"/>
      <c r="GQO13" s="187"/>
      <c r="GQP13" s="187"/>
      <c r="GQQ13" s="187"/>
      <c r="GQR13" s="187"/>
      <c r="GQS13" s="187"/>
      <c r="GQT13" s="187"/>
      <c r="GQU13" s="187"/>
      <c r="GQV13" s="187"/>
      <c r="GQW13" s="187"/>
      <c r="GQX13" s="187"/>
      <c r="GQY13" s="187"/>
      <c r="GQZ13" s="187"/>
      <c r="GRA13" s="187"/>
      <c r="GRB13" s="187"/>
      <c r="GRC13" s="187"/>
      <c r="GRD13" s="187"/>
      <c r="GRE13" s="187"/>
      <c r="GRF13" s="187"/>
      <c r="GRG13" s="187"/>
      <c r="GRH13" s="187"/>
      <c r="GRI13" s="187"/>
      <c r="GRJ13" s="187"/>
      <c r="GRK13" s="187"/>
      <c r="GRL13" s="187"/>
      <c r="GRM13" s="187"/>
      <c r="GRN13" s="187"/>
      <c r="GRO13" s="187"/>
      <c r="GRP13" s="187"/>
      <c r="GRQ13" s="187"/>
      <c r="GRR13" s="187"/>
      <c r="GRS13" s="187"/>
      <c r="GRT13" s="187"/>
      <c r="GRU13" s="187"/>
      <c r="GRV13" s="187"/>
      <c r="GRW13" s="187"/>
      <c r="GRX13" s="187"/>
      <c r="GRY13" s="187"/>
      <c r="GRZ13" s="187"/>
      <c r="GSA13" s="187"/>
      <c r="GSB13" s="187"/>
      <c r="GSC13" s="187"/>
      <c r="GSD13" s="187"/>
      <c r="GSE13" s="187"/>
      <c r="GSF13" s="187"/>
      <c r="GSG13" s="187"/>
      <c r="GSH13" s="187"/>
      <c r="GSI13" s="187"/>
      <c r="GSJ13" s="187"/>
      <c r="GSK13" s="187"/>
      <c r="GSL13" s="187"/>
      <c r="GSM13" s="187"/>
      <c r="GSN13" s="187"/>
      <c r="GSO13" s="187"/>
      <c r="GSP13" s="187"/>
      <c r="GSQ13" s="187"/>
      <c r="GSR13" s="187"/>
      <c r="GSS13" s="187"/>
      <c r="GST13" s="187"/>
      <c r="GSU13" s="187"/>
      <c r="GSV13" s="187"/>
      <c r="GSW13" s="187"/>
      <c r="GSX13" s="187"/>
      <c r="GSY13" s="187"/>
      <c r="GSZ13" s="187"/>
      <c r="GTA13" s="187"/>
      <c r="GTB13" s="187"/>
      <c r="GTC13" s="187"/>
      <c r="GTD13" s="187"/>
      <c r="GTE13" s="187"/>
      <c r="GTF13" s="187"/>
      <c r="GTG13" s="187"/>
      <c r="GTH13" s="187"/>
      <c r="GTI13" s="187"/>
      <c r="GTJ13" s="187"/>
      <c r="GTK13" s="187"/>
      <c r="GTL13" s="187"/>
      <c r="GTM13" s="187"/>
      <c r="GTN13" s="187"/>
      <c r="GTO13" s="187"/>
      <c r="GTP13" s="187"/>
      <c r="GTQ13" s="187"/>
      <c r="GTR13" s="187"/>
      <c r="GTS13" s="187"/>
      <c r="GTT13" s="187"/>
      <c r="GTU13" s="187"/>
      <c r="GTV13" s="187"/>
      <c r="GTW13" s="187"/>
      <c r="GTX13" s="187"/>
      <c r="GTY13" s="187"/>
      <c r="GTZ13" s="187"/>
      <c r="GUA13" s="187"/>
      <c r="GUB13" s="187"/>
      <c r="GUC13" s="187"/>
      <c r="GUD13" s="187"/>
      <c r="GUE13" s="187"/>
      <c r="GUF13" s="187"/>
      <c r="GUG13" s="187"/>
      <c r="GUH13" s="187"/>
      <c r="GUI13" s="187"/>
      <c r="GUJ13" s="187"/>
      <c r="GUK13" s="187"/>
      <c r="GUL13" s="187"/>
      <c r="GUM13" s="187"/>
      <c r="GUN13" s="187"/>
      <c r="GUO13" s="187"/>
      <c r="GUP13" s="187"/>
      <c r="GUQ13" s="187"/>
      <c r="GUR13" s="187"/>
      <c r="GUS13" s="187"/>
      <c r="GUT13" s="187"/>
      <c r="GUU13" s="187"/>
      <c r="GUV13" s="187"/>
      <c r="GUW13" s="187"/>
      <c r="GUX13" s="187"/>
      <c r="GUY13" s="187"/>
      <c r="GUZ13" s="187"/>
      <c r="GVA13" s="187"/>
      <c r="GVB13" s="187"/>
      <c r="GVC13" s="187"/>
      <c r="GVD13" s="187"/>
      <c r="GVE13" s="187"/>
      <c r="GVF13" s="187"/>
      <c r="GVG13" s="187"/>
      <c r="GVH13" s="187"/>
      <c r="GVI13" s="187"/>
      <c r="GVJ13" s="187"/>
      <c r="GVK13" s="187"/>
      <c r="GVL13" s="187"/>
      <c r="GVM13" s="187"/>
      <c r="GVN13" s="187"/>
      <c r="GVO13" s="187"/>
      <c r="GVP13" s="187"/>
      <c r="GVQ13" s="187"/>
      <c r="GVR13" s="187"/>
      <c r="GVS13" s="187"/>
      <c r="GVT13" s="187"/>
      <c r="GVU13" s="187"/>
      <c r="GVV13" s="187"/>
      <c r="GVW13" s="187"/>
      <c r="GVX13" s="187"/>
      <c r="GVY13" s="187"/>
      <c r="GVZ13" s="187"/>
      <c r="GWA13" s="187"/>
      <c r="GWB13" s="187"/>
      <c r="GWC13" s="187"/>
      <c r="GWD13" s="187"/>
      <c r="GWE13" s="187"/>
      <c r="GWF13" s="187"/>
      <c r="GWG13" s="187"/>
      <c r="GWH13" s="187"/>
      <c r="GWI13" s="187"/>
      <c r="GWJ13" s="187"/>
      <c r="GWK13" s="187"/>
      <c r="GWL13" s="187"/>
      <c r="GWM13" s="187"/>
      <c r="GWN13" s="187"/>
      <c r="GWO13" s="187"/>
      <c r="GWP13" s="187"/>
      <c r="GWQ13" s="187"/>
      <c r="GWR13" s="187"/>
      <c r="GWS13" s="187"/>
      <c r="GWT13" s="187"/>
      <c r="GWU13" s="187"/>
      <c r="GWV13" s="187"/>
      <c r="GWW13" s="187"/>
      <c r="GWX13" s="187"/>
      <c r="GWY13" s="187"/>
      <c r="GWZ13" s="187"/>
      <c r="GXA13" s="187"/>
      <c r="GXB13" s="187"/>
      <c r="GXC13" s="187"/>
      <c r="GXD13" s="187"/>
      <c r="GXE13" s="187"/>
      <c r="GXF13" s="187"/>
      <c r="GXG13" s="187"/>
      <c r="GXH13" s="187"/>
      <c r="GXI13" s="187"/>
      <c r="GXJ13" s="187"/>
      <c r="GXK13" s="187"/>
      <c r="GXL13" s="187"/>
      <c r="GXM13" s="187"/>
      <c r="GXN13" s="187"/>
      <c r="GXO13" s="187"/>
      <c r="GXP13" s="187"/>
      <c r="GXQ13" s="187"/>
      <c r="GXR13" s="187"/>
      <c r="GXS13" s="187"/>
      <c r="GXT13" s="187"/>
      <c r="GXU13" s="187"/>
      <c r="GXV13" s="187"/>
      <c r="GXW13" s="187"/>
      <c r="GXX13" s="187"/>
      <c r="GXY13" s="187"/>
      <c r="GXZ13" s="187"/>
      <c r="GYA13" s="187"/>
      <c r="GYB13" s="187"/>
      <c r="GYC13" s="187"/>
      <c r="GYD13" s="187"/>
      <c r="GYE13" s="187"/>
      <c r="GYF13" s="187"/>
      <c r="GYG13" s="187"/>
      <c r="GYH13" s="187"/>
      <c r="GYI13" s="187"/>
      <c r="GYJ13" s="187"/>
      <c r="GYK13" s="187"/>
      <c r="GYL13" s="187"/>
      <c r="GYM13" s="187"/>
      <c r="GYN13" s="187"/>
      <c r="GYO13" s="187"/>
      <c r="GYP13" s="187"/>
      <c r="GYQ13" s="187"/>
      <c r="GYR13" s="187"/>
      <c r="GYS13" s="187"/>
      <c r="GYT13" s="187"/>
      <c r="GYU13" s="187"/>
      <c r="GYV13" s="187"/>
      <c r="GYW13" s="187"/>
      <c r="GYX13" s="187"/>
      <c r="GYY13" s="187"/>
      <c r="GYZ13" s="187"/>
      <c r="GZA13" s="187"/>
      <c r="GZB13" s="187"/>
      <c r="GZC13" s="187"/>
      <c r="GZD13" s="187"/>
      <c r="GZE13" s="187"/>
      <c r="GZF13" s="187"/>
      <c r="GZG13" s="187"/>
      <c r="GZH13" s="187"/>
      <c r="GZI13" s="187"/>
      <c r="GZJ13" s="187"/>
      <c r="GZK13" s="187"/>
      <c r="GZL13" s="187"/>
      <c r="GZM13" s="187"/>
      <c r="GZN13" s="187"/>
      <c r="GZO13" s="187"/>
      <c r="GZP13" s="187"/>
      <c r="GZQ13" s="187"/>
      <c r="GZR13" s="187"/>
      <c r="GZS13" s="187"/>
      <c r="GZT13" s="187"/>
      <c r="GZU13" s="187"/>
      <c r="GZV13" s="187"/>
      <c r="GZW13" s="187"/>
      <c r="GZX13" s="187"/>
      <c r="GZY13" s="187"/>
      <c r="GZZ13" s="187"/>
      <c r="HAA13" s="187"/>
      <c r="HAB13" s="187"/>
      <c r="HAC13" s="187"/>
      <c r="HAD13" s="187"/>
      <c r="HAE13" s="187"/>
      <c r="HAF13" s="187"/>
      <c r="HAG13" s="187"/>
      <c r="HAH13" s="187"/>
      <c r="HAI13" s="187"/>
      <c r="HAJ13" s="187"/>
      <c r="HAK13" s="187"/>
      <c r="HAL13" s="187"/>
      <c r="HAM13" s="187"/>
      <c r="HAN13" s="187"/>
      <c r="HAO13" s="187"/>
      <c r="HAP13" s="187"/>
      <c r="HAQ13" s="187"/>
      <c r="HAR13" s="187"/>
      <c r="HAS13" s="187"/>
      <c r="HAT13" s="187"/>
      <c r="HAU13" s="187"/>
      <c r="HAV13" s="187"/>
      <c r="HAW13" s="187"/>
      <c r="HAX13" s="187"/>
      <c r="HAY13" s="187"/>
      <c r="HAZ13" s="187"/>
      <c r="HBA13" s="187"/>
      <c r="HBB13" s="187"/>
      <c r="HBC13" s="187"/>
      <c r="HBD13" s="187"/>
      <c r="HBE13" s="187"/>
      <c r="HBF13" s="187"/>
      <c r="HBG13" s="187"/>
      <c r="HBH13" s="187"/>
      <c r="HBI13" s="187"/>
      <c r="HBJ13" s="187"/>
      <c r="HBK13" s="187"/>
      <c r="HBL13" s="187"/>
      <c r="HBM13" s="187"/>
      <c r="HBN13" s="187"/>
      <c r="HBO13" s="187"/>
      <c r="HBP13" s="187"/>
      <c r="HBQ13" s="187"/>
      <c r="HBR13" s="187"/>
      <c r="HBS13" s="187"/>
      <c r="HBT13" s="187"/>
      <c r="HBU13" s="187"/>
      <c r="HBV13" s="187"/>
      <c r="HBW13" s="187"/>
      <c r="HBX13" s="187"/>
      <c r="HBY13" s="187"/>
      <c r="HBZ13" s="187"/>
      <c r="HCA13" s="187"/>
      <c r="HCB13" s="187"/>
      <c r="HCC13" s="187"/>
      <c r="HCD13" s="187"/>
      <c r="HCE13" s="187"/>
      <c r="HCF13" s="187"/>
      <c r="HCG13" s="187"/>
      <c r="HCH13" s="187"/>
      <c r="HCI13" s="187"/>
      <c r="HCJ13" s="187"/>
      <c r="HCK13" s="187"/>
      <c r="HCL13" s="187"/>
      <c r="HCM13" s="187"/>
      <c r="HCN13" s="187"/>
      <c r="HCO13" s="187"/>
      <c r="HCP13" s="187"/>
      <c r="HCQ13" s="187"/>
      <c r="HCR13" s="187"/>
      <c r="HCS13" s="187"/>
      <c r="HCT13" s="187"/>
      <c r="HCU13" s="187"/>
      <c r="HCV13" s="187"/>
      <c r="HCW13" s="187"/>
      <c r="HCX13" s="187"/>
      <c r="HCY13" s="187"/>
      <c r="HCZ13" s="187"/>
      <c r="HDA13" s="187"/>
      <c r="HDB13" s="187"/>
      <c r="HDC13" s="187"/>
      <c r="HDD13" s="187"/>
      <c r="HDE13" s="187"/>
      <c r="HDF13" s="187"/>
      <c r="HDG13" s="187"/>
      <c r="HDH13" s="187"/>
      <c r="HDI13" s="187"/>
      <c r="HDJ13" s="187"/>
      <c r="HDK13" s="187"/>
      <c r="HDL13" s="187"/>
      <c r="HDM13" s="187"/>
      <c r="HDN13" s="187"/>
      <c r="HDO13" s="187"/>
      <c r="HDP13" s="187"/>
      <c r="HDQ13" s="187"/>
      <c r="HDR13" s="187"/>
      <c r="HDS13" s="187"/>
      <c r="HDT13" s="187"/>
      <c r="HDU13" s="187"/>
      <c r="HDV13" s="187"/>
      <c r="HDW13" s="187"/>
      <c r="HDX13" s="187"/>
      <c r="HDY13" s="187"/>
      <c r="HDZ13" s="187"/>
      <c r="HEA13" s="187"/>
      <c r="HEB13" s="187"/>
      <c r="HEC13" s="187"/>
      <c r="HED13" s="187"/>
      <c r="HEE13" s="187"/>
      <c r="HEF13" s="187"/>
      <c r="HEG13" s="187"/>
      <c r="HEH13" s="187"/>
      <c r="HEI13" s="187"/>
      <c r="HEJ13" s="187"/>
      <c r="HEK13" s="187"/>
      <c r="HEL13" s="187"/>
      <c r="HEM13" s="187"/>
      <c r="HEN13" s="187"/>
      <c r="HEO13" s="187"/>
      <c r="HEP13" s="187"/>
      <c r="HEQ13" s="187"/>
      <c r="HER13" s="187"/>
      <c r="HES13" s="187"/>
      <c r="HET13" s="187"/>
      <c r="HEU13" s="187"/>
      <c r="HEV13" s="187"/>
      <c r="HEW13" s="187"/>
      <c r="HEX13" s="187"/>
      <c r="HEY13" s="187"/>
      <c r="HEZ13" s="187"/>
      <c r="HFA13" s="187"/>
      <c r="HFB13" s="187"/>
      <c r="HFC13" s="187"/>
      <c r="HFD13" s="187"/>
      <c r="HFE13" s="187"/>
      <c r="HFF13" s="187"/>
      <c r="HFG13" s="187"/>
      <c r="HFH13" s="187"/>
      <c r="HFI13" s="187"/>
      <c r="HFJ13" s="187"/>
      <c r="HFK13" s="187"/>
      <c r="HFL13" s="187"/>
      <c r="HFM13" s="187"/>
      <c r="HFN13" s="187"/>
      <c r="HFO13" s="187"/>
      <c r="HFP13" s="187"/>
      <c r="HFQ13" s="187"/>
      <c r="HFR13" s="187"/>
      <c r="HFS13" s="187"/>
      <c r="HFT13" s="187"/>
      <c r="HFU13" s="187"/>
      <c r="HFV13" s="187"/>
      <c r="HFW13" s="187"/>
      <c r="HFX13" s="187"/>
      <c r="HFY13" s="187"/>
      <c r="HFZ13" s="187"/>
      <c r="HGA13" s="187"/>
      <c r="HGB13" s="187"/>
      <c r="HGC13" s="187"/>
      <c r="HGD13" s="187"/>
      <c r="HGE13" s="187"/>
      <c r="HGF13" s="187"/>
      <c r="HGG13" s="187"/>
      <c r="HGH13" s="187"/>
      <c r="HGI13" s="187"/>
      <c r="HGJ13" s="187"/>
      <c r="HGK13" s="187"/>
      <c r="HGL13" s="187"/>
      <c r="HGM13" s="187"/>
      <c r="HGN13" s="187"/>
      <c r="HGO13" s="187"/>
      <c r="HGP13" s="187"/>
      <c r="HGQ13" s="187"/>
      <c r="HGR13" s="187"/>
      <c r="HGS13" s="187"/>
      <c r="HGT13" s="187"/>
      <c r="HGU13" s="187"/>
      <c r="HGV13" s="187"/>
      <c r="HGW13" s="187"/>
      <c r="HGX13" s="187"/>
      <c r="HGY13" s="187"/>
      <c r="HGZ13" s="187"/>
      <c r="HHA13" s="187"/>
      <c r="HHB13" s="187"/>
      <c r="HHC13" s="187"/>
      <c r="HHD13" s="187"/>
      <c r="HHE13" s="187"/>
      <c r="HHF13" s="187"/>
      <c r="HHG13" s="187"/>
      <c r="HHH13" s="187"/>
      <c r="HHI13" s="187"/>
      <c r="HHJ13" s="187"/>
      <c r="HHK13" s="187"/>
      <c r="HHL13" s="187"/>
      <c r="HHM13" s="187"/>
      <c r="HHN13" s="187"/>
      <c r="HHO13" s="187"/>
      <c r="HHP13" s="187"/>
      <c r="HHQ13" s="187"/>
      <c r="HHR13" s="187"/>
      <c r="HHS13" s="187"/>
      <c r="HHT13" s="187"/>
      <c r="HHU13" s="187"/>
      <c r="HHV13" s="187"/>
      <c r="HHW13" s="187"/>
      <c r="HHX13" s="187"/>
      <c r="HHY13" s="187"/>
      <c r="HHZ13" s="187"/>
      <c r="HIA13" s="187"/>
      <c r="HIB13" s="187"/>
      <c r="HIC13" s="187"/>
      <c r="HID13" s="187"/>
      <c r="HIE13" s="187"/>
      <c r="HIF13" s="187"/>
      <c r="HIG13" s="187"/>
      <c r="HIH13" s="187"/>
      <c r="HII13" s="187"/>
      <c r="HIJ13" s="187"/>
      <c r="HIK13" s="187"/>
      <c r="HIL13" s="187"/>
      <c r="HIM13" s="187"/>
      <c r="HIN13" s="187"/>
      <c r="HIO13" s="187"/>
      <c r="HIP13" s="187"/>
      <c r="HIQ13" s="187"/>
      <c r="HIR13" s="187"/>
      <c r="HIS13" s="187"/>
      <c r="HIT13" s="187"/>
      <c r="HIU13" s="187"/>
      <c r="HIV13" s="187"/>
      <c r="HIW13" s="187"/>
      <c r="HIX13" s="187"/>
      <c r="HIY13" s="187"/>
      <c r="HIZ13" s="187"/>
      <c r="HJA13" s="187"/>
      <c r="HJB13" s="187"/>
      <c r="HJC13" s="187"/>
      <c r="HJD13" s="187"/>
      <c r="HJE13" s="187"/>
      <c r="HJF13" s="187"/>
      <c r="HJG13" s="187"/>
      <c r="HJH13" s="187"/>
      <c r="HJI13" s="187"/>
      <c r="HJJ13" s="187"/>
      <c r="HJK13" s="187"/>
      <c r="HJL13" s="187"/>
      <c r="HJM13" s="187"/>
      <c r="HJN13" s="187"/>
      <c r="HJO13" s="187"/>
      <c r="HJP13" s="187"/>
      <c r="HJQ13" s="187"/>
      <c r="HJR13" s="187"/>
      <c r="HJS13" s="187"/>
      <c r="HJT13" s="187"/>
      <c r="HJU13" s="187"/>
      <c r="HJV13" s="187"/>
      <c r="HJW13" s="187"/>
      <c r="HJX13" s="187"/>
      <c r="HJY13" s="187"/>
      <c r="HJZ13" s="187"/>
      <c r="HKA13" s="187"/>
      <c r="HKB13" s="187"/>
      <c r="HKC13" s="187"/>
      <c r="HKD13" s="187"/>
      <c r="HKE13" s="187"/>
      <c r="HKF13" s="187"/>
      <c r="HKG13" s="187"/>
      <c r="HKH13" s="187"/>
      <c r="HKI13" s="187"/>
      <c r="HKJ13" s="187"/>
      <c r="HKK13" s="187"/>
      <c r="HKL13" s="187"/>
      <c r="HKM13" s="187"/>
      <c r="HKN13" s="187"/>
      <c r="HKO13" s="187"/>
      <c r="HKP13" s="187"/>
      <c r="HKQ13" s="187"/>
      <c r="HKR13" s="187"/>
      <c r="HKS13" s="187"/>
      <c r="HKT13" s="187"/>
      <c r="HKU13" s="187"/>
      <c r="HKV13" s="187"/>
      <c r="HKW13" s="187"/>
      <c r="HKX13" s="187"/>
      <c r="HKY13" s="187"/>
      <c r="HKZ13" s="187"/>
      <c r="HLA13" s="187"/>
      <c r="HLB13" s="187"/>
      <c r="HLC13" s="187"/>
      <c r="HLD13" s="187"/>
      <c r="HLE13" s="187"/>
      <c r="HLF13" s="187"/>
      <c r="HLG13" s="187"/>
      <c r="HLH13" s="187"/>
      <c r="HLI13" s="187"/>
      <c r="HLJ13" s="187"/>
      <c r="HLK13" s="187"/>
      <c r="HLL13" s="187"/>
      <c r="HLM13" s="187"/>
      <c r="HLN13" s="187"/>
      <c r="HLO13" s="187"/>
      <c r="HLP13" s="187"/>
      <c r="HLQ13" s="187"/>
      <c r="HLR13" s="187"/>
      <c r="HLS13" s="187"/>
      <c r="HLT13" s="187"/>
      <c r="HLU13" s="187"/>
      <c r="HLV13" s="187"/>
      <c r="HLW13" s="187"/>
      <c r="HLX13" s="187"/>
      <c r="HLY13" s="187"/>
      <c r="HLZ13" s="187"/>
      <c r="HMA13" s="187"/>
      <c r="HMB13" s="187"/>
      <c r="HMC13" s="187"/>
      <c r="HMD13" s="187"/>
      <c r="HME13" s="187"/>
      <c r="HMF13" s="187"/>
      <c r="HMG13" s="187"/>
      <c r="HMH13" s="187"/>
      <c r="HMI13" s="187"/>
      <c r="HMJ13" s="187"/>
      <c r="HMK13" s="187"/>
      <c r="HML13" s="187"/>
      <c r="HMM13" s="187"/>
      <c r="HMN13" s="187"/>
      <c r="HMO13" s="187"/>
      <c r="HMP13" s="187"/>
      <c r="HMQ13" s="187"/>
      <c r="HMR13" s="187"/>
      <c r="HMS13" s="187"/>
      <c r="HMT13" s="187"/>
      <c r="HMU13" s="187"/>
      <c r="HMV13" s="187"/>
      <c r="HMW13" s="187"/>
      <c r="HMX13" s="187"/>
      <c r="HMY13" s="187"/>
      <c r="HMZ13" s="187"/>
      <c r="HNA13" s="187"/>
      <c r="HNB13" s="187"/>
      <c r="HNC13" s="187"/>
      <c r="HND13" s="187"/>
      <c r="HNE13" s="187"/>
      <c r="HNF13" s="187"/>
      <c r="HNG13" s="187"/>
      <c r="HNH13" s="187"/>
      <c r="HNI13" s="187"/>
      <c r="HNJ13" s="187"/>
      <c r="HNK13" s="187"/>
      <c r="HNL13" s="187"/>
      <c r="HNM13" s="187"/>
      <c r="HNN13" s="187"/>
      <c r="HNO13" s="187"/>
      <c r="HNP13" s="187"/>
      <c r="HNQ13" s="187"/>
      <c r="HNR13" s="187"/>
      <c r="HNS13" s="187"/>
      <c r="HNT13" s="187"/>
      <c r="HNU13" s="187"/>
      <c r="HNV13" s="187"/>
      <c r="HNW13" s="187"/>
      <c r="HNX13" s="187"/>
      <c r="HNY13" s="187"/>
      <c r="HNZ13" s="187"/>
      <c r="HOA13" s="187"/>
      <c r="HOB13" s="187"/>
      <c r="HOC13" s="187"/>
      <c r="HOD13" s="187"/>
      <c r="HOE13" s="187"/>
      <c r="HOF13" s="187"/>
      <c r="HOG13" s="187"/>
      <c r="HOH13" s="187"/>
      <c r="HOI13" s="187"/>
      <c r="HOJ13" s="187"/>
      <c r="HOK13" s="187"/>
      <c r="HOL13" s="187"/>
      <c r="HOM13" s="187"/>
      <c r="HON13" s="187"/>
      <c r="HOO13" s="187"/>
      <c r="HOP13" s="187"/>
      <c r="HOQ13" s="187"/>
      <c r="HOR13" s="187"/>
      <c r="HOS13" s="187"/>
      <c r="HOT13" s="187"/>
      <c r="HOU13" s="187"/>
      <c r="HOV13" s="187"/>
      <c r="HOW13" s="187"/>
      <c r="HOX13" s="187"/>
      <c r="HOY13" s="187"/>
      <c r="HOZ13" s="187"/>
      <c r="HPA13" s="187"/>
      <c r="HPB13" s="187"/>
      <c r="HPC13" s="187"/>
      <c r="HPD13" s="187"/>
      <c r="HPE13" s="187"/>
      <c r="HPF13" s="187"/>
      <c r="HPG13" s="187"/>
      <c r="HPH13" s="187"/>
      <c r="HPI13" s="187"/>
      <c r="HPJ13" s="187"/>
      <c r="HPK13" s="187"/>
      <c r="HPL13" s="187"/>
      <c r="HPM13" s="187"/>
      <c r="HPN13" s="187"/>
      <c r="HPO13" s="187"/>
      <c r="HPP13" s="187"/>
      <c r="HPQ13" s="187"/>
      <c r="HPR13" s="187"/>
      <c r="HPS13" s="187"/>
      <c r="HPT13" s="187"/>
      <c r="HPU13" s="187"/>
      <c r="HPV13" s="187"/>
      <c r="HPW13" s="187"/>
      <c r="HPX13" s="187"/>
      <c r="HPY13" s="187"/>
      <c r="HPZ13" s="187"/>
      <c r="HQA13" s="187"/>
      <c r="HQB13" s="187"/>
      <c r="HQC13" s="187"/>
      <c r="HQD13" s="187"/>
      <c r="HQE13" s="187"/>
      <c r="HQF13" s="187"/>
      <c r="HQG13" s="187"/>
      <c r="HQH13" s="187"/>
      <c r="HQI13" s="187"/>
      <c r="HQJ13" s="187"/>
      <c r="HQK13" s="187"/>
      <c r="HQL13" s="187"/>
      <c r="HQM13" s="187"/>
      <c r="HQN13" s="187"/>
      <c r="HQO13" s="187"/>
      <c r="HQP13" s="187"/>
      <c r="HQQ13" s="187"/>
      <c r="HQR13" s="187"/>
      <c r="HQS13" s="187"/>
      <c r="HQT13" s="187"/>
      <c r="HQU13" s="187"/>
      <c r="HQV13" s="187"/>
      <c r="HQW13" s="187"/>
      <c r="HQX13" s="187"/>
      <c r="HQY13" s="187"/>
      <c r="HQZ13" s="187"/>
      <c r="HRA13" s="187"/>
      <c r="HRB13" s="187"/>
      <c r="HRC13" s="187"/>
      <c r="HRD13" s="187"/>
      <c r="HRE13" s="187"/>
      <c r="HRF13" s="187"/>
      <c r="HRG13" s="187"/>
      <c r="HRH13" s="187"/>
      <c r="HRI13" s="187"/>
      <c r="HRJ13" s="187"/>
      <c r="HRK13" s="187"/>
      <c r="HRL13" s="187"/>
      <c r="HRM13" s="187"/>
      <c r="HRN13" s="187"/>
      <c r="HRO13" s="187"/>
      <c r="HRP13" s="187"/>
      <c r="HRQ13" s="187"/>
      <c r="HRR13" s="187"/>
      <c r="HRS13" s="187"/>
      <c r="HRT13" s="187"/>
      <c r="HRU13" s="187"/>
      <c r="HRV13" s="187"/>
      <c r="HRW13" s="187"/>
      <c r="HRX13" s="187"/>
      <c r="HRY13" s="187"/>
      <c r="HRZ13" s="187"/>
      <c r="HSA13" s="187"/>
      <c r="HSB13" s="187"/>
      <c r="HSC13" s="187"/>
      <c r="HSD13" s="187"/>
      <c r="HSE13" s="187"/>
      <c r="HSF13" s="187"/>
      <c r="HSG13" s="187"/>
      <c r="HSH13" s="187"/>
      <c r="HSI13" s="187"/>
      <c r="HSJ13" s="187"/>
      <c r="HSK13" s="187"/>
      <c r="HSL13" s="187"/>
      <c r="HSM13" s="187"/>
      <c r="HSN13" s="187"/>
      <c r="HSO13" s="187"/>
      <c r="HSP13" s="187"/>
      <c r="HSQ13" s="187"/>
      <c r="HSR13" s="187"/>
      <c r="HSS13" s="187"/>
      <c r="HST13" s="187"/>
      <c r="HSU13" s="187"/>
      <c r="HSV13" s="187"/>
      <c r="HSW13" s="187"/>
      <c r="HSX13" s="187"/>
      <c r="HSY13" s="187"/>
      <c r="HSZ13" s="187"/>
      <c r="HTA13" s="187"/>
      <c r="HTB13" s="187"/>
      <c r="HTC13" s="187"/>
      <c r="HTD13" s="187"/>
      <c r="HTE13" s="187"/>
      <c r="HTF13" s="187"/>
      <c r="HTG13" s="187"/>
      <c r="HTH13" s="187"/>
      <c r="HTI13" s="187"/>
      <c r="HTJ13" s="187"/>
      <c r="HTK13" s="187"/>
      <c r="HTL13" s="187"/>
      <c r="HTM13" s="187"/>
      <c r="HTN13" s="187"/>
      <c r="HTO13" s="187"/>
      <c r="HTP13" s="187"/>
      <c r="HTQ13" s="187"/>
      <c r="HTR13" s="187"/>
      <c r="HTS13" s="187"/>
      <c r="HTT13" s="187"/>
      <c r="HTU13" s="187"/>
      <c r="HTV13" s="187"/>
      <c r="HTW13" s="187"/>
      <c r="HTX13" s="187"/>
      <c r="HTY13" s="187"/>
      <c r="HTZ13" s="187"/>
      <c r="HUA13" s="187"/>
      <c r="HUB13" s="187"/>
      <c r="HUC13" s="187"/>
      <c r="HUD13" s="187"/>
      <c r="HUE13" s="187"/>
      <c r="HUF13" s="187"/>
      <c r="HUG13" s="187"/>
      <c r="HUH13" s="187"/>
      <c r="HUI13" s="187"/>
      <c r="HUJ13" s="187"/>
      <c r="HUK13" s="187"/>
      <c r="HUL13" s="187"/>
      <c r="HUM13" s="187"/>
      <c r="HUN13" s="187"/>
      <c r="HUO13" s="187"/>
      <c r="HUP13" s="187"/>
      <c r="HUQ13" s="187"/>
      <c r="HUR13" s="187"/>
      <c r="HUS13" s="187"/>
      <c r="HUT13" s="187"/>
      <c r="HUU13" s="187"/>
      <c r="HUV13" s="187"/>
      <c r="HUW13" s="187"/>
      <c r="HUX13" s="187"/>
      <c r="HUY13" s="187"/>
      <c r="HUZ13" s="187"/>
      <c r="HVA13" s="187"/>
      <c r="HVB13" s="187"/>
      <c r="HVC13" s="187"/>
      <c r="HVD13" s="187"/>
      <c r="HVE13" s="187"/>
      <c r="HVF13" s="187"/>
      <c r="HVG13" s="187"/>
      <c r="HVH13" s="187"/>
      <c r="HVI13" s="187"/>
      <c r="HVJ13" s="187"/>
      <c r="HVK13" s="187"/>
      <c r="HVL13" s="187"/>
      <c r="HVM13" s="187"/>
      <c r="HVN13" s="187"/>
      <c r="HVO13" s="187"/>
      <c r="HVP13" s="187"/>
      <c r="HVQ13" s="187"/>
      <c r="HVR13" s="187"/>
      <c r="HVS13" s="187"/>
      <c r="HVT13" s="187"/>
      <c r="HVU13" s="187"/>
      <c r="HVV13" s="187"/>
      <c r="HVW13" s="187"/>
      <c r="HVX13" s="187"/>
      <c r="HVY13" s="187"/>
      <c r="HVZ13" s="187"/>
      <c r="HWA13" s="187"/>
      <c r="HWB13" s="187"/>
      <c r="HWC13" s="187"/>
      <c r="HWD13" s="187"/>
      <c r="HWE13" s="187"/>
      <c r="HWF13" s="187"/>
      <c r="HWG13" s="187"/>
      <c r="HWH13" s="187"/>
      <c r="HWI13" s="187"/>
      <c r="HWJ13" s="187"/>
      <c r="HWK13" s="187"/>
      <c r="HWL13" s="187"/>
      <c r="HWM13" s="187"/>
      <c r="HWN13" s="187"/>
      <c r="HWO13" s="187"/>
      <c r="HWP13" s="187"/>
      <c r="HWQ13" s="187"/>
      <c r="HWR13" s="187"/>
      <c r="HWS13" s="187"/>
      <c r="HWT13" s="187"/>
      <c r="HWU13" s="187"/>
      <c r="HWV13" s="187"/>
      <c r="HWW13" s="187"/>
      <c r="HWX13" s="187"/>
      <c r="HWY13" s="187"/>
      <c r="HWZ13" s="187"/>
      <c r="HXA13" s="187"/>
      <c r="HXB13" s="187"/>
      <c r="HXC13" s="187"/>
      <c r="HXD13" s="187"/>
      <c r="HXE13" s="187"/>
      <c r="HXF13" s="187"/>
      <c r="HXG13" s="187"/>
      <c r="HXH13" s="187"/>
      <c r="HXI13" s="187"/>
      <c r="HXJ13" s="187"/>
      <c r="HXK13" s="187"/>
      <c r="HXL13" s="187"/>
      <c r="HXM13" s="187"/>
      <c r="HXN13" s="187"/>
      <c r="HXO13" s="187"/>
      <c r="HXP13" s="187"/>
      <c r="HXQ13" s="187"/>
      <c r="HXR13" s="187"/>
      <c r="HXS13" s="187"/>
      <c r="HXT13" s="187"/>
      <c r="HXU13" s="187"/>
      <c r="HXV13" s="187"/>
      <c r="HXW13" s="187"/>
      <c r="HXX13" s="187"/>
      <c r="HXY13" s="187"/>
      <c r="HXZ13" s="187"/>
      <c r="HYA13" s="187"/>
      <c r="HYB13" s="187"/>
      <c r="HYC13" s="187"/>
      <c r="HYD13" s="187"/>
      <c r="HYE13" s="187"/>
      <c r="HYF13" s="187"/>
      <c r="HYG13" s="187"/>
      <c r="HYH13" s="187"/>
      <c r="HYI13" s="187"/>
      <c r="HYJ13" s="187"/>
      <c r="HYK13" s="187"/>
      <c r="HYL13" s="187"/>
      <c r="HYM13" s="187"/>
      <c r="HYN13" s="187"/>
      <c r="HYO13" s="187"/>
      <c r="HYP13" s="187"/>
      <c r="HYQ13" s="187"/>
      <c r="HYR13" s="187"/>
      <c r="HYS13" s="187"/>
      <c r="HYT13" s="187"/>
      <c r="HYU13" s="187"/>
      <c r="HYV13" s="187"/>
      <c r="HYW13" s="187"/>
      <c r="HYX13" s="187"/>
      <c r="HYY13" s="187"/>
      <c r="HYZ13" s="187"/>
      <c r="HZA13" s="187"/>
      <c r="HZB13" s="187"/>
      <c r="HZC13" s="187"/>
      <c r="HZD13" s="187"/>
      <c r="HZE13" s="187"/>
      <c r="HZF13" s="187"/>
      <c r="HZG13" s="187"/>
      <c r="HZH13" s="187"/>
      <c r="HZI13" s="187"/>
      <c r="HZJ13" s="187"/>
      <c r="HZK13" s="187"/>
      <c r="HZL13" s="187"/>
      <c r="HZM13" s="187"/>
      <c r="HZN13" s="187"/>
      <c r="HZO13" s="187"/>
      <c r="HZP13" s="187"/>
      <c r="HZQ13" s="187"/>
      <c r="HZR13" s="187"/>
      <c r="HZS13" s="187"/>
      <c r="HZT13" s="187"/>
      <c r="HZU13" s="187"/>
      <c r="HZV13" s="187"/>
      <c r="HZW13" s="187"/>
      <c r="HZX13" s="187"/>
      <c r="HZY13" s="187"/>
      <c r="HZZ13" s="187"/>
      <c r="IAA13" s="187"/>
      <c r="IAB13" s="187"/>
      <c r="IAC13" s="187"/>
      <c r="IAD13" s="187"/>
      <c r="IAE13" s="187"/>
      <c r="IAF13" s="187"/>
      <c r="IAG13" s="187"/>
      <c r="IAH13" s="187"/>
      <c r="IAI13" s="187"/>
      <c r="IAJ13" s="187"/>
      <c r="IAK13" s="187"/>
      <c r="IAL13" s="187"/>
      <c r="IAM13" s="187"/>
      <c r="IAN13" s="187"/>
      <c r="IAO13" s="187"/>
      <c r="IAP13" s="187"/>
      <c r="IAQ13" s="187"/>
      <c r="IAR13" s="187"/>
      <c r="IAS13" s="187"/>
      <c r="IAT13" s="187"/>
      <c r="IAU13" s="187"/>
      <c r="IAV13" s="187"/>
      <c r="IAW13" s="187"/>
      <c r="IAX13" s="187"/>
      <c r="IAY13" s="187"/>
      <c r="IAZ13" s="187"/>
      <c r="IBA13" s="187"/>
      <c r="IBB13" s="187"/>
      <c r="IBC13" s="187"/>
      <c r="IBD13" s="187"/>
      <c r="IBE13" s="187"/>
      <c r="IBF13" s="187"/>
      <c r="IBG13" s="187"/>
      <c r="IBH13" s="187"/>
      <c r="IBI13" s="187"/>
      <c r="IBJ13" s="187"/>
      <c r="IBK13" s="187"/>
      <c r="IBL13" s="187"/>
      <c r="IBM13" s="187"/>
      <c r="IBN13" s="187"/>
      <c r="IBO13" s="187"/>
      <c r="IBP13" s="187"/>
      <c r="IBQ13" s="187"/>
      <c r="IBR13" s="187"/>
      <c r="IBS13" s="187"/>
      <c r="IBT13" s="187"/>
      <c r="IBU13" s="187"/>
      <c r="IBV13" s="187"/>
      <c r="IBW13" s="187"/>
      <c r="IBX13" s="187"/>
      <c r="IBY13" s="187"/>
      <c r="IBZ13" s="187"/>
      <c r="ICA13" s="187"/>
      <c r="ICB13" s="187"/>
      <c r="ICC13" s="187"/>
      <c r="ICD13" s="187"/>
      <c r="ICE13" s="187"/>
      <c r="ICF13" s="187"/>
      <c r="ICG13" s="187"/>
      <c r="ICH13" s="187"/>
      <c r="ICI13" s="187"/>
      <c r="ICJ13" s="187"/>
      <c r="ICK13" s="187"/>
      <c r="ICL13" s="187"/>
      <c r="ICM13" s="187"/>
      <c r="ICN13" s="187"/>
      <c r="ICO13" s="187"/>
      <c r="ICP13" s="187"/>
      <c r="ICQ13" s="187"/>
      <c r="ICR13" s="187"/>
      <c r="ICS13" s="187"/>
      <c r="ICT13" s="187"/>
      <c r="ICU13" s="187"/>
      <c r="ICV13" s="187"/>
      <c r="ICW13" s="187"/>
      <c r="ICX13" s="187"/>
      <c r="ICY13" s="187"/>
      <c r="ICZ13" s="187"/>
      <c r="IDA13" s="187"/>
      <c r="IDB13" s="187"/>
      <c r="IDC13" s="187"/>
      <c r="IDD13" s="187"/>
      <c r="IDE13" s="187"/>
      <c r="IDF13" s="187"/>
      <c r="IDG13" s="187"/>
      <c r="IDH13" s="187"/>
      <c r="IDI13" s="187"/>
      <c r="IDJ13" s="187"/>
      <c r="IDK13" s="187"/>
      <c r="IDL13" s="187"/>
      <c r="IDM13" s="187"/>
      <c r="IDN13" s="187"/>
      <c r="IDO13" s="187"/>
      <c r="IDP13" s="187"/>
      <c r="IDQ13" s="187"/>
      <c r="IDR13" s="187"/>
      <c r="IDS13" s="187"/>
      <c r="IDT13" s="187"/>
      <c r="IDU13" s="187"/>
      <c r="IDV13" s="187"/>
      <c r="IDW13" s="187"/>
      <c r="IDX13" s="187"/>
      <c r="IDY13" s="187"/>
      <c r="IDZ13" s="187"/>
      <c r="IEA13" s="187"/>
      <c r="IEB13" s="187"/>
      <c r="IEC13" s="187"/>
      <c r="IED13" s="187"/>
      <c r="IEE13" s="187"/>
      <c r="IEF13" s="187"/>
      <c r="IEG13" s="187"/>
      <c r="IEH13" s="187"/>
      <c r="IEI13" s="187"/>
      <c r="IEJ13" s="187"/>
      <c r="IEK13" s="187"/>
      <c r="IEL13" s="187"/>
      <c r="IEM13" s="187"/>
      <c r="IEN13" s="187"/>
      <c r="IEO13" s="187"/>
      <c r="IEP13" s="187"/>
      <c r="IEQ13" s="187"/>
      <c r="IER13" s="187"/>
      <c r="IES13" s="187"/>
      <c r="IET13" s="187"/>
      <c r="IEU13" s="187"/>
      <c r="IEV13" s="187"/>
      <c r="IEW13" s="187"/>
      <c r="IEX13" s="187"/>
      <c r="IEY13" s="187"/>
      <c r="IEZ13" s="187"/>
      <c r="IFA13" s="187"/>
      <c r="IFB13" s="187"/>
      <c r="IFC13" s="187"/>
      <c r="IFD13" s="187"/>
      <c r="IFE13" s="187"/>
      <c r="IFF13" s="187"/>
      <c r="IFG13" s="187"/>
      <c r="IFH13" s="187"/>
      <c r="IFI13" s="187"/>
      <c r="IFJ13" s="187"/>
      <c r="IFK13" s="187"/>
      <c r="IFL13" s="187"/>
      <c r="IFM13" s="187"/>
      <c r="IFN13" s="187"/>
      <c r="IFO13" s="187"/>
      <c r="IFP13" s="187"/>
      <c r="IFQ13" s="187"/>
      <c r="IFR13" s="187"/>
      <c r="IFS13" s="187"/>
      <c r="IFT13" s="187"/>
      <c r="IFU13" s="187"/>
      <c r="IFV13" s="187"/>
      <c r="IFW13" s="187"/>
      <c r="IFX13" s="187"/>
      <c r="IFY13" s="187"/>
      <c r="IFZ13" s="187"/>
      <c r="IGA13" s="187"/>
      <c r="IGB13" s="187"/>
      <c r="IGC13" s="187"/>
      <c r="IGD13" s="187"/>
      <c r="IGE13" s="187"/>
      <c r="IGF13" s="187"/>
      <c r="IGG13" s="187"/>
      <c r="IGH13" s="187"/>
      <c r="IGI13" s="187"/>
      <c r="IGJ13" s="187"/>
      <c r="IGK13" s="187"/>
      <c r="IGL13" s="187"/>
      <c r="IGM13" s="187"/>
      <c r="IGN13" s="187"/>
      <c r="IGO13" s="187"/>
      <c r="IGP13" s="187"/>
      <c r="IGQ13" s="187"/>
      <c r="IGR13" s="187"/>
      <c r="IGS13" s="187"/>
      <c r="IGT13" s="187"/>
      <c r="IGU13" s="187"/>
      <c r="IGV13" s="187"/>
      <c r="IGW13" s="187"/>
      <c r="IGX13" s="187"/>
      <c r="IGY13" s="187"/>
      <c r="IGZ13" s="187"/>
      <c r="IHA13" s="187"/>
      <c r="IHB13" s="187"/>
      <c r="IHC13" s="187"/>
      <c r="IHD13" s="187"/>
      <c r="IHE13" s="187"/>
      <c r="IHF13" s="187"/>
      <c r="IHG13" s="187"/>
      <c r="IHH13" s="187"/>
      <c r="IHI13" s="187"/>
      <c r="IHJ13" s="187"/>
      <c r="IHK13" s="187"/>
      <c r="IHL13" s="187"/>
      <c r="IHM13" s="187"/>
      <c r="IHN13" s="187"/>
      <c r="IHO13" s="187"/>
      <c r="IHP13" s="187"/>
      <c r="IHQ13" s="187"/>
      <c r="IHR13" s="187"/>
      <c r="IHS13" s="187"/>
      <c r="IHT13" s="187"/>
      <c r="IHU13" s="187"/>
      <c r="IHV13" s="187"/>
      <c r="IHW13" s="187"/>
      <c r="IHX13" s="187"/>
      <c r="IHY13" s="187"/>
      <c r="IHZ13" s="187"/>
      <c r="IIA13" s="187"/>
      <c r="IIB13" s="187"/>
      <c r="IIC13" s="187"/>
      <c r="IID13" s="187"/>
      <c r="IIE13" s="187"/>
      <c r="IIF13" s="187"/>
      <c r="IIG13" s="187"/>
      <c r="IIH13" s="187"/>
      <c r="III13" s="187"/>
      <c r="IIJ13" s="187"/>
      <c r="IIK13" s="187"/>
      <c r="IIL13" s="187"/>
      <c r="IIM13" s="187"/>
      <c r="IIN13" s="187"/>
      <c r="IIO13" s="187"/>
      <c r="IIP13" s="187"/>
      <c r="IIQ13" s="187"/>
      <c r="IIR13" s="187"/>
      <c r="IIS13" s="187"/>
      <c r="IIT13" s="187"/>
      <c r="IIU13" s="187"/>
      <c r="IIV13" s="187"/>
      <c r="IIW13" s="187"/>
      <c r="IIX13" s="187"/>
      <c r="IIY13" s="187"/>
      <c r="IIZ13" s="187"/>
      <c r="IJA13" s="187"/>
      <c r="IJB13" s="187"/>
      <c r="IJC13" s="187"/>
      <c r="IJD13" s="187"/>
      <c r="IJE13" s="187"/>
      <c r="IJF13" s="187"/>
      <c r="IJG13" s="187"/>
      <c r="IJH13" s="187"/>
      <c r="IJI13" s="187"/>
      <c r="IJJ13" s="187"/>
      <c r="IJK13" s="187"/>
      <c r="IJL13" s="187"/>
      <c r="IJM13" s="187"/>
      <c r="IJN13" s="187"/>
      <c r="IJO13" s="187"/>
      <c r="IJP13" s="187"/>
      <c r="IJQ13" s="187"/>
      <c r="IJR13" s="187"/>
      <c r="IJS13" s="187"/>
      <c r="IJT13" s="187"/>
      <c r="IJU13" s="187"/>
      <c r="IJV13" s="187"/>
      <c r="IJW13" s="187"/>
      <c r="IJX13" s="187"/>
      <c r="IJY13" s="187"/>
      <c r="IJZ13" s="187"/>
      <c r="IKA13" s="187"/>
      <c r="IKB13" s="187"/>
      <c r="IKC13" s="187"/>
      <c r="IKD13" s="187"/>
      <c r="IKE13" s="187"/>
      <c r="IKF13" s="187"/>
      <c r="IKG13" s="187"/>
      <c r="IKH13" s="187"/>
      <c r="IKI13" s="187"/>
      <c r="IKJ13" s="187"/>
      <c r="IKK13" s="187"/>
      <c r="IKL13" s="187"/>
      <c r="IKM13" s="187"/>
      <c r="IKN13" s="187"/>
      <c r="IKO13" s="187"/>
      <c r="IKP13" s="187"/>
      <c r="IKQ13" s="187"/>
      <c r="IKR13" s="187"/>
      <c r="IKS13" s="187"/>
      <c r="IKT13" s="187"/>
      <c r="IKU13" s="187"/>
      <c r="IKV13" s="187"/>
      <c r="IKW13" s="187"/>
      <c r="IKX13" s="187"/>
      <c r="IKY13" s="187"/>
      <c r="IKZ13" s="187"/>
      <c r="ILA13" s="187"/>
      <c r="ILB13" s="187"/>
      <c r="ILC13" s="187"/>
      <c r="ILD13" s="187"/>
      <c r="ILE13" s="187"/>
      <c r="ILF13" s="187"/>
      <c r="ILG13" s="187"/>
      <c r="ILH13" s="187"/>
      <c r="ILI13" s="187"/>
      <c r="ILJ13" s="187"/>
      <c r="ILK13" s="187"/>
      <c r="ILL13" s="187"/>
      <c r="ILM13" s="187"/>
      <c r="ILN13" s="187"/>
      <c r="ILO13" s="187"/>
      <c r="ILP13" s="187"/>
      <c r="ILQ13" s="187"/>
      <c r="ILR13" s="187"/>
      <c r="ILS13" s="187"/>
      <c r="ILT13" s="187"/>
      <c r="ILU13" s="187"/>
      <c r="ILV13" s="187"/>
      <c r="ILW13" s="187"/>
      <c r="ILX13" s="187"/>
      <c r="ILY13" s="187"/>
      <c r="ILZ13" s="187"/>
      <c r="IMA13" s="187"/>
      <c r="IMB13" s="187"/>
      <c r="IMC13" s="187"/>
      <c r="IMD13" s="187"/>
      <c r="IME13" s="187"/>
      <c r="IMF13" s="187"/>
      <c r="IMG13" s="187"/>
      <c r="IMH13" s="187"/>
      <c r="IMI13" s="187"/>
      <c r="IMJ13" s="187"/>
      <c r="IMK13" s="187"/>
      <c r="IML13" s="187"/>
      <c r="IMM13" s="187"/>
      <c r="IMN13" s="187"/>
      <c r="IMO13" s="187"/>
      <c r="IMP13" s="187"/>
      <c r="IMQ13" s="187"/>
      <c r="IMR13" s="187"/>
      <c r="IMS13" s="187"/>
      <c r="IMT13" s="187"/>
      <c r="IMU13" s="187"/>
      <c r="IMV13" s="187"/>
      <c r="IMW13" s="187"/>
      <c r="IMX13" s="187"/>
      <c r="IMY13" s="187"/>
      <c r="IMZ13" s="187"/>
      <c r="INA13" s="187"/>
      <c r="INB13" s="187"/>
      <c r="INC13" s="187"/>
      <c r="IND13" s="187"/>
      <c r="INE13" s="187"/>
      <c r="INF13" s="187"/>
      <c r="ING13" s="187"/>
      <c r="INH13" s="187"/>
      <c r="INI13" s="187"/>
      <c r="INJ13" s="187"/>
      <c r="INK13" s="187"/>
      <c r="INL13" s="187"/>
      <c r="INM13" s="187"/>
      <c r="INN13" s="187"/>
      <c r="INO13" s="187"/>
      <c r="INP13" s="187"/>
      <c r="INQ13" s="187"/>
      <c r="INR13" s="187"/>
      <c r="INS13" s="187"/>
      <c r="INT13" s="187"/>
      <c r="INU13" s="187"/>
      <c r="INV13" s="187"/>
      <c r="INW13" s="187"/>
      <c r="INX13" s="187"/>
      <c r="INY13" s="187"/>
      <c r="INZ13" s="187"/>
      <c r="IOA13" s="187"/>
      <c r="IOB13" s="187"/>
      <c r="IOC13" s="187"/>
      <c r="IOD13" s="187"/>
      <c r="IOE13" s="187"/>
      <c r="IOF13" s="187"/>
      <c r="IOG13" s="187"/>
      <c r="IOH13" s="187"/>
      <c r="IOI13" s="187"/>
      <c r="IOJ13" s="187"/>
      <c r="IOK13" s="187"/>
      <c r="IOL13" s="187"/>
      <c r="IOM13" s="187"/>
      <c r="ION13" s="187"/>
      <c r="IOO13" s="187"/>
      <c r="IOP13" s="187"/>
      <c r="IOQ13" s="187"/>
      <c r="IOR13" s="187"/>
      <c r="IOS13" s="187"/>
      <c r="IOT13" s="187"/>
      <c r="IOU13" s="187"/>
      <c r="IOV13" s="187"/>
      <c r="IOW13" s="187"/>
      <c r="IOX13" s="187"/>
      <c r="IOY13" s="187"/>
      <c r="IOZ13" s="187"/>
      <c r="IPA13" s="187"/>
      <c r="IPB13" s="187"/>
      <c r="IPC13" s="187"/>
      <c r="IPD13" s="187"/>
      <c r="IPE13" s="187"/>
      <c r="IPF13" s="187"/>
      <c r="IPG13" s="187"/>
      <c r="IPH13" s="187"/>
      <c r="IPI13" s="187"/>
      <c r="IPJ13" s="187"/>
      <c r="IPK13" s="187"/>
      <c r="IPL13" s="187"/>
      <c r="IPM13" s="187"/>
      <c r="IPN13" s="187"/>
      <c r="IPO13" s="187"/>
      <c r="IPP13" s="187"/>
      <c r="IPQ13" s="187"/>
      <c r="IPR13" s="187"/>
      <c r="IPS13" s="187"/>
      <c r="IPT13" s="187"/>
      <c r="IPU13" s="187"/>
      <c r="IPV13" s="187"/>
      <c r="IPW13" s="187"/>
      <c r="IPX13" s="187"/>
      <c r="IPY13" s="187"/>
      <c r="IPZ13" s="187"/>
      <c r="IQA13" s="187"/>
      <c r="IQB13" s="187"/>
      <c r="IQC13" s="187"/>
      <c r="IQD13" s="187"/>
      <c r="IQE13" s="187"/>
      <c r="IQF13" s="187"/>
      <c r="IQG13" s="187"/>
      <c r="IQH13" s="187"/>
      <c r="IQI13" s="187"/>
      <c r="IQJ13" s="187"/>
      <c r="IQK13" s="187"/>
      <c r="IQL13" s="187"/>
      <c r="IQM13" s="187"/>
      <c r="IQN13" s="187"/>
      <c r="IQO13" s="187"/>
      <c r="IQP13" s="187"/>
      <c r="IQQ13" s="187"/>
      <c r="IQR13" s="187"/>
      <c r="IQS13" s="187"/>
      <c r="IQT13" s="187"/>
      <c r="IQU13" s="187"/>
      <c r="IQV13" s="187"/>
      <c r="IQW13" s="187"/>
      <c r="IQX13" s="187"/>
      <c r="IQY13" s="187"/>
      <c r="IQZ13" s="187"/>
      <c r="IRA13" s="187"/>
      <c r="IRB13" s="187"/>
      <c r="IRC13" s="187"/>
      <c r="IRD13" s="187"/>
      <c r="IRE13" s="187"/>
      <c r="IRF13" s="187"/>
      <c r="IRG13" s="187"/>
      <c r="IRH13" s="187"/>
      <c r="IRI13" s="187"/>
      <c r="IRJ13" s="187"/>
      <c r="IRK13" s="187"/>
      <c r="IRL13" s="187"/>
      <c r="IRM13" s="187"/>
      <c r="IRN13" s="187"/>
      <c r="IRO13" s="187"/>
      <c r="IRP13" s="187"/>
      <c r="IRQ13" s="187"/>
      <c r="IRR13" s="187"/>
      <c r="IRS13" s="187"/>
      <c r="IRT13" s="187"/>
      <c r="IRU13" s="187"/>
      <c r="IRV13" s="187"/>
      <c r="IRW13" s="187"/>
      <c r="IRX13" s="187"/>
      <c r="IRY13" s="187"/>
      <c r="IRZ13" s="187"/>
      <c r="ISA13" s="187"/>
      <c r="ISB13" s="187"/>
      <c r="ISC13" s="187"/>
      <c r="ISD13" s="187"/>
      <c r="ISE13" s="187"/>
      <c r="ISF13" s="187"/>
      <c r="ISG13" s="187"/>
      <c r="ISH13" s="187"/>
      <c r="ISI13" s="187"/>
      <c r="ISJ13" s="187"/>
      <c r="ISK13" s="187"/>
      <c r="ISL13" s="187"/>
      <c r="ISM13" s="187"/>
      <c r="ISN13" s="187"/>
      <c r="ISO13" s="187"/>
      <c r="ISP13" s="187"/>
      <c r="ISQ13" s="187"/>
      <c r="ISR13" s="187"/>
      <c r="ISS13" s="187"/>
      <c r="IST13" s="187"/>
      <c r="ISU13" s="187"/>
      <c r="ISV13" s="187"/>
      <c r="ISW13" s="187"/>
      <c r="ISX13" s="187"/>
      <c r="ISY13" s="187"/>
      <c r="ISZ13" s="187"/>
      <c r="ITA13" s="187"/>
      <c r="ITB13" s="187"/>
      <c r="ITC13" s="187"/>
      <c r="ITD13" s="187"/>
      <c r="ITE13" s="187"/>
      <c r="ITF13" s="187"/>
      <c r="ITG13" s="187"/>
      <c r="ITH13" s="187"/>
      <c r="ITI13" s="187"/>
      <c r="ITJ13" s="187"/>
      <c r="ITK13" s="187"/>
      <c r="ITL13" s="187"/>
      <c r="ITM13" s="187"/>
      <c r="ITN13" s="187"/>
      <c r="ITO13" s="187"/>
      <c r="ITP13" s="187"/>
      <c r="ITQ13" s="187"/>
      <c r="ITR13" s="187"/>
      <c r="ITS13" s="187"/>
      <c r="ITT13" s="187"/>
      <c r="ITU13" s="187"/>
      <c r="ITV13" s="187"/>
      <c r="ITW13" s="187"/>
      <c r="ITX13" s="187"/>
      <c r="ITY13" s="187"/>
      <c r="ITZ13" s="187"/>
      <c r="IUA13" s="187"/>
      <c r="IUB13" s="187"/>
      <c r="IUC13" s="187"/>
      <c r="IUD13" s="187"/>
      <c r="IUE13" s="187"/>
      <c r="IUF13" s="187"/>
      <c r="IUG13" s="187"/>
      <c r="IUH13" s="187"/>
      <c r="IUI13" s="187"/>
      <c r="IUJ13" s="187"/>
      <c r="IUK13" s="187"/>
      <c r="IUL13" s="187"/>
      <c r="IUM13" s="187"/>
      <c r="IUN13" s="187"/>
      <c r="IUO13" s="187"/>
      <c r="IUP13" s="187"/>
      <c r="IUQ13" s="187"/>
      <c r="IUR13" s="187"/>
      <c r="IUS13" s="187"/>
      <c r="IUT13" s="187"/>
      <c r="IUU13" s="187"/>
      <c r="IUV13" s="187"/>
      <c r="IUW13" s="187"/>
      <c r="IUX13" s="187"/>
      <c r="IUY13" s="187"/>
      <c r="IUZ13" s="187"/>
      <c r="IVA13" s="187"/>
      <c r="IVB13" s="187"/>
      <c r="IVC13" s="187"/>
      <c r="IVD13" s="187"/>
      <c r="IVE13" s="187"/>
      <c r="IVF13" s="187"/>
      <c r="IVG13" s="187"/>
      <c r="IVH13" s="187"/>
      <c r="IVI13" s="187"/>
      <c r="IVJ13" s="187"/>
      <c r="IVK13" s="187"/>
      <c r="IVL13" s="187"/>
      <c r="IVM13" s="187"/>
      <c r="IVN13" s="187"/>
      <c r="IVO13" s="187"/>
      <c r="IVP13" s="187"/>
      <c r="IVQ13" s="187"/>
      <c r="IVR13" s="187"/>
      <c r="IVS13" s="187"/>
      <c r="IVT13" s="187"/>
      <c r="IVU13" s="187"/>
      <c r="IVV13" s="187"/>
      <c r="IVW13" s="187"/>
      <c r="IVX13" s="187"/>
      <c r="IVY13" s="187"/>
      <c r="IVZ13" s="187"/>
      <c r="IWA13" s="187"/>
      <c r="IWB13" s="187"/>
      <c r="IWC13" s="187"/>
      <c r="IWD13" s="187"/>
      <c r="IWE13" s="187"/>
      <c r="IWF13" s="187"/>
      <c r="IWG13" s="187"/>
      <c r="IWH13" s="187"/>
      <c r="IWI13" s="187"/>
      <c r="IWJ13" s="187"/>
      <c r="IWK13" s="187"/>
      <c r="IWL13" s="187"/>
      <c r="IWM13" s="187"/>
      <c r="IWN13" s="187"/>
      <c r="IWO13" s="187"/>
      <c r="IWP13" s="187"/>
      <c r="IWQ13" s="187"/>
      <c r="IWR13" s="187"/>
      <c r="IWS13" s="187"/>
      <c r="IWT13" s="187"/>
      <c r="IWU13" s="187"/>
      <c r="IWV13" s="187"/>
      <c r="IWW13" s="187"/>
      <c r="IWX13" s="187"/>
      <c r="IWY13" s="187"/>
      <c r="IWZ13" s="187"/>
      <c r="IXA13" s="187"/>
      <c r="IXB13" s="187"/>
      <c r="IXC13" s="187"/>
      <c r="IXD13" s="187"/>
      <c r="IXE13" s="187"/>
      <c r="IXF13" s="187"/>
      <c r="IXG13" s="187"/>
      <c r="IXH13" s="187"/>
      <c r="IXI13" s="187"/>
      <c r="IXJ13" s="187"/>
      <c r="IXK13" s="187"/>
      <c r="IXL13" s="187"/>
      <c r="IXM13" s="187"/>
      <c r="IXN13" s="187"/>
      <c r="IXO13" s="187"/>
      <c r="IXP13" s="187"/>
      <c r="IXQ13" s="187"/>
      <c r="IXR13" s="187"/>
      <c r="IXS13" s="187"/>
      <c r="IXT13" s="187"/>
      <c r="IXU13" s="187"/>
      <c r="IXV13" s="187"/>
      <c r="IXW13" s="187"/>
      <c r="IXX13" s="187"/>
      <c r="IXY13" s="187"/>
      <c r="IXZ13" s="187"/>
      <c r="IYA13" s="187"/>
      <c r="IYB13" s="187"/>
      <c r="IYC13" s="187"/>
      <c r="IYD13" s="187"/>
      <c r="IYE13" s="187"/>
      <c r="IYF13" s="187"/>
      <c r="IYG13" s="187"/>
      <c r="IYH13" s="187"/>
      <c r="IYI13" s="187"/>
      <c r="IYJ13" s="187"/>
      <c r="IYK13" s="187"/>
      <c r="IYL13" s="187"/>
      <c r="IYM13" s="187"/>
      <c r="IYN13" s="187"/>
      <c r="IYO13" s="187"/>
      <c r="IYP13" s="187"/>
      <c r="IYQ13" s="187"/>
      <c r="IYR13" s="187"/>
      <c r="IYS13" s="187"/>
      <c r="IYT13" s="187"/>
      <c r="IYU13" s="187"/>
      <c r="IYV13" s="187"/>
      <c r="IYW13" s="187"/>
      <c r="IYX13" s="187"/>
      <c r="IYY13" s="187"/>
      <c r="IYZ13" s="187"/>
      <c r="IZA13" s="187"/>
      <c r="IZB13" s="187"/>
      <c r="IZC13" s="187"/>
      <c r="IZD13" s="187"/>
      <c r="IZE13" s="187"/>
      <c r="IZF13" s="187"/>
      <c r="IZG13" s="187"/>
      <c r="IZH13" s="187"/>
      <c r="IZI13" s="187"/>
      <c r="IZJ13" s="187"/>
      <c r="IZK13" s="187"/>
      <c r="IZL13" s="187"/>
      <c r="IZM13" s="187"/>
      <c r="IZN13" s="187"/>
      <c r="IZO13" s="187"/>
      <c r="IZP13" s="187"/>
      <c r="IZQ13" s="187"/>
      <c r="IZR13" s="187"/>
      <c r="IZS13" s="187"/>
      <c r="IZT13" s="187"/>
      <c r="IZU13" s="187"/>
      <c r="IZV13" s="187"/>
      <c r="IZW13" s="187"/>
      <c r="IZX13" s="187"/>
      <c r="IZY13" s="187"/>
      <c r="IZZ13" s="187"/>
      <c r="JAA13" s="187"/>
      <c r="JAB13" s="187"/>
      <c r="JAC13" s="187"/>
      <c r="JAD13" s="187"/>
      <c r="JAE13" s="187"/>
      <c r="JAF13" s="187"/>
      <c r="JAG13" s="187"/>
      <c r="JAH13" s="187"/>
      <c r="JAI13" s="187"/>
      <c r="JAJ13" s="187"/>
      <c r="JAK13" s="187"/>
      <c r="JAL13" s="187"/>
      <c r="JAM13" s="187"/>
      <c r="JAN13" s="187"/>
      <c r="JAO13" s="187"/>
      <c r="JAP13" s="187"/>
      <c r="JAQ13" s="187"/>
      <c r="JAR13" s="187"/>
      <c r="JAS13" s="187"/>
      <c r="JAT13" s="187"/>
      <c r="JAU13" s="187"/>
      <c r="JAV13" s="187"/>
      <c r="JAW13" s="187"/>
      <c r="JAX13" s="187"/>
      <c r="JAY13" s="187"/>
      <c r="JAZ13" s="187"/>
      <c r="JBA13" s="187"/>
      <c r="JBB13" s="187"/>
      <c r="JBC13" s="187"/>
      <c r="JBD13" s="187"/>
      <c r="JBE13" s="187"/>
      <c r="JBF13" s="187"/>
      <c r="JBG13" s="187"/>
      <c r="JBH13" s="187"/>
      <c r="JBI13" s="187"/>
      <c r="JBJ13" s="187"/>
      <c r="JBK13" s="187"/>
      <c r="JBL13" s="187"/>
      <c r="JBM13" s="187"/>
      <c r="JBN13" s="187"/>
      <c r="JBO13" s="187"/>
      <c r="JBP13" s="187"/>
      <c r="JBQ13" s="187"/>
      <c r="JBR13" s="187"/>
      <c r="JBS13" s="187"/>
      <c r="JBT13" s="187"/>
      <c r="JBU13" s="187"/>
      <c r="JBV13" s="187"/>
      <c r="JBW13" s="187"/>
      <c r="JBX13" s="187"/>
      <c r="JBY13" s="187"/>
      <c r="JBZ13" s="187"/>
      <c r="JCA13" s="187"/>
      <c r="JCB13" s="187"/>
      <c r="JCC13" s="187"/>
      <c r="JCD13" s="187"/>
      <c r="JCE13" s="187"/>
      <c r="JCF13" s="187"/>
      <c r="JCG13" s="187"/>
      <c r="JCH13" s="187"/>
      <c r="JCI13" s="187"/>
      <c r="JCJ13" s="187"/>
      <c r="JCK13" s="187"/>
      <c r="JCL13" s="187"/>
      <c r="JCM13" s="187"/>
      <c r="JCN13" s="187"/>
      <c r="JCO13" s="187"/>
      <c r="JCP13" s="187"/>
      <c r="JCQ13" s="187"/>
      <c r="JCR13" s="187"/>
      <c r="JCS13" s="187"/>
      <c r="JCT13" s="187"/>
      <c r="JCU13" s="187"/>
      <c r="JCV13" s="187"/>
      <c r="JCW13" s="187"/>
      <c r="JCX13" s="187"/>
      <c r="JCY13" s="187"/>
      <c r="JCZ13" s="187"/>
      <c r="JDA13" s="187"/>
      <c r="JDB13" s="187"/>
      <c r="JDC13" s="187"/>
      <c r="JDD13" s="187"/>
      <c r="JDE13" s="187"/>
      <c r="JDF13" s="187"/>
      <c r="JDG13" s="187"/>
      <c r="JDH13" s="187"/>
      <c r="JDI13" s="187"/>
      <c r="JDJ13" s="187"/>
      <c r="JDK13" s="187"/>
      <c r="JDL13" s="187"/>
      <c r="JDM13" s="187"/>
      <c r="JDN13" s="187"/>
      <c r="JDO13" s="187"/>
      <c r="JDP13" s="187"/>
      <c r="JDQ13" s="187"/>
      <c r="JDR13" s="187"/>
      <c r="JDS13" s="187"/>
      <c r="JDT13" s="187"/>
      <c r="JDU13" s="187"/>
      <c r="JDV13" s="187"/>
      <c r="JDW13" s="187"/>
      <c r="JDX13" s="187"/>
      <c r="JDY13" s="187"/>
      <c r="JDZ13" s="187"/>
      <c r="JEA13" s="187"/>
      <c r="JEB13" s="187"/>
      <c r="JEC13" s="187"/>
      <c r="JED13" s="187"/>
      <c r="JEE13" s="187"/>
      <c r="JEF13" s="187"/>
      <c r="JEG13" s="187"/>
      <c r="JEH13" s="187"/>
      <c r="JEI13" s="187"/>
      <c r="JEJ13" s="187"/>
      <c r="JEK13" s="187"/>
      <c r="JEL13" s="187"/>
      <c r="JEM13" s="187"/>
      <c r="JEN13" s="187"/>
      <c r="JEO13" s="187"/>
      <c r="JEP13" s="187"/>
      <c r="JEQ13" s="187"/>
      <c r="JER13" s="187"/>
      <c r="JES13" s="187"/>
      <c r="JET13" s="187"/>
      <c r="JEU13" s="187"/>
      <c r="JEV13" s="187"/>
      <c r="JEW13" s="187"/>
      <c r="JEX13" s="187"/>
      <c r="JEY13" s="187"/>
      <c r="JEZ13" s="187"/>
      <c r="JFA13" s="187"/>
      <c r="JFB13" s="187"/>
      <c r="JFC13" s="187"/>
      <c r="JFD13" s="187"/>
      <c r="JFE13" s="187"/>
      <c r="JFF13" s="187"/>
      <c r="JFG13" s="187"/>
      <c r="JFH13" s="187"/>
      <c r="JFI13" s="187"/>
      <c r="JFJ13" s="187"/>
      <c r="JFK13" s="187"/>
      <c r="JFL13" s="187"/>
      <c r="JFM13" s="187"/>
      <c r="JFN13" s="187"/>
      <c r="JFO13" s="187"/>
      <c r="JFP13" s="187"/>
      <c r="JFQ13" s="187"/>
      <c r="JFR13" s="187"/>
      <c r="JFS13" s="187"/>
      <c r="JFT13" s="187"/>
      <c r="JFU13" s="187"/>
      <c r="JFV13" s="187"/>
      <c r="JFW13" s="187"/>
      <c r="JFX13" s="187"/>
      <c r="JFY13" s="187"/>
      <c r="JFZ13" s="187"/>
      <c r="JGA13" s="187"/>
      <c r="JGB13" s="187"/>
      <c r="JGC13" s="187"/>
      <c r="JGD13" s="187"/>
      <c r="JGE13" s="187"/>
      <c r="JGF13" s="187"/>
      <c r="JGG13" s="187"/>
      <c r="JGH13" s="187"/>
      <c r="JGI13" s="187"/>
      <c r="JGJ13" s="187"/>
      <c r="JGK13" s="187"/>
      <c r="JGL13" s="187"/>
      <c r="JGM13" s="187"/>
      <c r="JGN13" s="187"/>
      <c r="JGO13" s="187"/>
      <c r="JGP13" s="187"/>
      <c r="JGQ13" s="187"/>
      <c r="JGR13" s="187"/>
      <c r="JGS13" s="187"/>
      <c r="JGT13" s="187"/>
      <c r="JGU13" s="187"/>
      <c r="JGV13" s="187"/>
      <c r="JGW13" s="187"/>
      <c r="JGX13" s="187"/>
      <c r="JGY13" s="187"/>
      <c r="JGZ13" s="187"/>
      <c r="JHA13" s="187"/>
      <c r="JHB13" s="187"/>
      <c r="JHC13" s="187"/>
      <c r="JHD13" s="187"/>
      <c r="JHE13" s="187"/>
      <c r="JHF13" s="187"/>
      <c r="JHG13" s="187"/>
      <c r="JHH13" s="187"/>
      <c r="JHI13" s="187"/>
      <c r="JHJ13" s="187"/>
      <c r="JHK13" s="187"/>
      <c r="JHL13" s="187"/>
      <c r="JHM13" s="187"/>
      <c r="JHN13" s="187"/>
      <c r="JHO13" s="187"/>
      <c r="JHP13" s="187"/>
      <c r="JHQ13" s="187"/>
      <c r="JHR13" s="187"/>
      <c r="JHS13" s="187"/>
      <c r="JHT13" s="187"/>
      <c r="JHU13" s="187"/>
      <c r="JHV13" s="187"/>
      <c r="JHW13" s="187"/>
      <c r="JHX13" s="187"/>
      <c r="JHY13" s="187"/>
      <c r="JHZ13" s="187"/>
      <c r="JIA13" s="187"/>
      <c r="JIB13" s="187"/>
      <c r="JIC13" s="187"/>
      <c r="JID13" s="187"/>
      <c r="JIE13" s="187"/>
      <c r="JIF13" s="187"/>
      <c r="JIG13" s="187"/>
      <c r="JIH13" s="187"/>
      <c r="JII13" s="187"/>
      <c r="JIJ13" s="187"/>
      <c r="JIK13" s="187"/>
      <c r="JIL13" s="187"/>
      <c r="JIM13" s="187"/>
      <c r="JIN13" s="187"/>
      <c r="JIO13" s="187"/>
      <c r="JIP13" s="187"/>
      <c r="JIQ13" s="187"/>
      <c r="JIR13" s="187"/>
      <c r="JIS13" s="187"/>
      <c r="JIT13" s="187"/>
      <c r="JIU13" s="187"/>
      <c r="JIV13" s="187"/>
      <c r="JIW13" s="187"/>
      <c r="JIX13" s="187"/>
      <c r="JIY13" s="187"/>
      <c r="JIZ13" s="187"/>
      <c r="JJA13" s="187"/>
      <c r="JJB13" s="187"/>
      <c r="JJC13" s="187"/>
      <c r="JJD13" s="187"/>
      <c r="JJE13" s="187"/>
      <c r="JJF13" s="187"/>
      <c r="JJG13" s="187"/>
      <c r="JJH13" s="187"/>
      <c r="JJI13" s="187"/>
      <c r="JJJ13" s="187"/>
      <c r="JJK13" s="187"/>
      <c r="JJL13" s="187"/>
      <c r="JJM13" s="187"/>
      <c r="JJN13" s="187"/>
      <c r="JJO13" s="187"/>
      <c r="JJP13" s="187"/>
      <c r="JJQ13" s="187"/>
      <c r="JJR13" s="187"/>
      <c r="JJS13" s="187"/>
      <c r="JJT13" s="187"/>
      <c r="JJU13" s="187"/>
      <c r="JJV13" s="187"/>
      <c r="JJW13" s="187"/>
      <c r="JJX13" s="187"/>
      <c r="JJY13" s="187"/>
      <c r="JJZ13" s="187"/>
      <c r="JKA13" s="187"/>
      <c r="JKB13" s="187"/>
      <c r="JKC13" s="187"/>
      <c r="JKD13" s="187"/>
      <c r="JKE13" s="187"/>
      <c r="JKF13" s="187"/>
      <c r="JKG13" s="187"/>
      <c r="JKH13" s="187"/>
      <c r="JKI13" s="187"/>
      <c r="JKJ13" s="187"/>
      <c r="JKK13" s="187"/>
      <c r="JKL13" s="187"/>
      <c r="JKM13" s="187"/>
      <c r="JKN13" s="187"/>
      <c r="JKO13" s="187"/>
      <c r="JKP13" s="187"/>
      <c r="JKQ13" s="187"/>
      <c r="JKR13" s="187"/>
      <c r="JKS13" s="187"/>
      <c r="JKT13" s="187"/>
      <c r="JKU13" s="187"/>
      <c r="JKV13" s="187"/>
      <c r="JKW13" s="187"/>
      <c r="JKX13" s="187"/>
      <c r="JKY13" s="187"/>
      <c r="JKZ13" s="187"/>
      <c r="JLA13" s="187"/>
      <c r="JLB13" s="187"/>
      <c r="JLC13" s="187"/>
      <c r="JLD13" s="187"/>
      <c r="JLE13" s="187"/>
      <c r="JLF13" s="187"/>
      <c r="JLG13" s="187"/>
      <c r="JLH13" s="187"/>
      <c r="JLI13" s="187"/>
      <c r="JLJ13" s="187"/>
      <c r="JLK13" s="187"/>
      <c r="JLL13" s="187"/>
      <c r="JLM13" s="187"/>
      <c r="JLN13" s="187"/>
      <c r="JLO13" s="187"/>
      <c r="JLP13" s="187"/>
      <c r="JLQ13" s="187"/>
      <c r="JLR13" s="187"/>
      <c r="JLS13" s="187"/>
      <c r="JLT13" s="187"/>
      <c r="JLU13" s="187"/>
      <c r="JLV13" s="187"/>
      <c r="JLW13" s="187"/>
      <c r="JLX13" s="187"/>
      <c r="JLY13" s="187"/>
      <c r="JLZ13" s="187"/>
      <c r="JMA13" s="187"/>
      <c r="JMB13" s="187"/>
      <c r="JMC13" s="187"/>
      <c r="JMD13" s="187"/>
      <c r="JME13" s="187"/>
      <c r="JMF13" s="187"/>
      <c r="JMG13" s="187"/>
      <c r="JMH13" s="187"/>
      <c r="JMI13" s="187"/>
      <c r="JMJ13" s="187"/>
      <c r="JMK13" s="187"/>
      <c r="JML13" s="187"/>
      <c r="JMM13" s="187"/>
      <c r="JMN13" s="187"/>
      <c r="JMO13" s="187"/>
      <c r="JMP13" s="187"/>
      <c r="JMQ13" s="187"/>
      <c r="JMR13" s="187"/>
      <c r="JMS13" s="187"/>
      <c r="JMT13" s="187"/>
      <c r="JMU13" s="187"/>
      <c r="JMV13" s="187"/>
      <c r="JMW13" s="187"/>
      <c r="JMX13" s="187"/>
      <c r="JMY13" s="187"/>
      <c r="JMZ13" s="187"/>
      <c r="JNA13" s="187"/>
      <c r="JNB13" s="187"/>
      <c r="JNC13" s="187"/>
      <c r="JND13" s="187"/>
      <c r="JNE13" s="187"/>
      <c r="JNF13" s="187"/>
      <c r="JNG13" s="187"/>
      <c r="JNH13" s="187"/>
      <c r="JNI13" s="187"/>
      <c r="JNJ13" s="187"/>
      <c r="JNK13" s="187"/>
      <c r="JNL13" s="187"/>
      <c r="JNM13" s="187"/>
      <c r="JNN13" s="187"/>
      <c r="JNO13" s="187"/>
      <c r="JNP13" s="187"/>
      <c r="JNQ13" s="187"/>
      <c r="JNR13" s="187"/>
      <c r="JNS13" s="187"/>
      <c r="JNT13" s="187"/>
      <c r="JNU13" s="187"/>
      <c r="JNV13" s="187"/>
      <c r="JNW13" s="187"/>
      <c r="JNX13" s="187"/>
      <c r="JNY13" s="187"/>
      <c r="JNZ13" s="187"/>
      <c r="JOA13" s="187"/>
      <c r="JOB13" s="187"/>
      <c r="JOC13" s="187"/>
      <c r="JOD13" s="187"/>
      <c r="JOE13" s="187"/>
      <c r="JOF13" s="187"/>
      <c r="JOG13" s="187"/>
      <c r="JOH13" s="187"/>
      <c r="JOI13" s="187"/>
      <c r="JOJ13" s="187"/>
      <c r="JOK13" s="187"/>
      <c r="JOL13" s="187"/>
      <c r="JOM13" s="187"/>
      <c r="JON13" s="187"/>
      <c r="JOO13" s="187"/>
      <c r="JOP13" s="187"/>
      <c r="JOQ13" s="187"/>
      <c r="JOR13" s="187"/>
      <c r="JOS13" s="187"/>
      <c r="JOT13" s="187"/>
      <c r="JOU13" s="187"/>
      <c r="JOV13" s="187"/>
      <c r="JOW13" s="187"/>
      <c r="JOX13" s="187"/>
      <c r="JOY13" s="187"/>
      <c r="JOZ13" s="187"/>
      <c r="JPA13" s="187"/>
      <c r="JPB13" s="187"/>
      <c r="JPC13" s="187"/>
      <c r="JPD13" s="187"/>
      <c r="JPE13" s="187"/>
      <c r="JPF13" s="187"/>
      <c r="JPG13" s="187"/>
      <c r="JPH13" s="187"/>
      <c r="JPI13" s="187"/>
      <c r="JPJ13" s="187"/>
      <c r="JPK13" s="187"/>
      <c r="JPL13" s="187"/>
      <c r="JPM13" s="187"/>
      <c r="JPN13" s="187"/>
      <c r="JPO13" s="187"/>
      <c r="JPP13" s="187"/>
      <c r="JPQ13" s="187"/>
      <c r="JPR13" s="187"/>
      <c r="JPS13" s="187"/>
      <c r="JPT13" s="187"/>
      <c r="JPU13" s="187"/>
      <c r="JPV13" s="187"/>
      <c r="JPW13" s="187"/>
      <c r="JPX13" s="187"/>
      <c r="JPY13" s="187"/>
      <c r="JPZ13" s="187"/>
      <c r="JQA13" s="187"/>
      <c r="JQB13" s="187"/>
      <c r="JQC13" s="187"/>
      <c r="JQD13" s="187"/>
      <c r="JQE13" s="187"/>
      <c r="JQF13" s="187"/>
      <c r="JQG13" s="187"/>
      <c r="JQH13" s="187"/>
      <c r="JQI13" s="187"/>
      <c r="JQJ13" s="187"/>
      <c r="JQK13" s="187"/>
      <c r="JQL13" s="187"/>
      <c r="JQM13" s="187"/>
      <c r="JQN13" s="187"/>
      <c r="JQO13" s="187"/>
      <c r="JQP13" s="187"/>
      <c r="JQQ13" s="187"/>
      <c r="JQR13" s="187"/>
      <c r="JQS13" s="187"/>
      <c r="JQT13" s="187"/>
      <c r="JQU13" s="187"/>
      <c r="JQV13" s="187"/>
      <c r="JQW13" s="187"/>
      <c r="JQX13" s="187"/>
      <c r="JQY13" s="187"/>
      <c r="JQZ13" s="187"/>
      <c r="JRA13" s="187"/>
      <c r="JRB13" s="187"/>
      <c r="JRC13" s="187"/>
      <c r="JRD13" s="187"/>
      <c r="JRE13" s="187"/>
      <c r="JRF13" s="187"/>
      <c r="JRG13" s="187"/>
      <c r="JRH13" s="187"/>
      <c r="JRI13" s="187"/>
      <c r="JRJ13" s="187"/>
      <c r="JRK13" s="187"/>
      <c r="JRL13" s="187"/>
      <c r="JRM13" s="187"/>
      <c r="JRN13" s="187"/>
      <c r="JRO13" s="187"/>
      <c r="JRP13" s="187"/>
      <c r="JRQ13" s="187"/>
      <c r="JRR13" s="187"/>
      <c r="JRS13" s="187"/>
      <c r="JRT13" s="187"/>
      <c r="JRU13" s="187"/>
      <c r="JRV13" s="187"/>
      <c r="JRW13" s="187"/>
      <c r="JRX13" s="187"/>
      <c r="JRY13" s="187"/>
      <c r="JRZ13" s="187"/>
      <c r="JSA13" s="187"/>
      <c r="JSB13" s="187"/>
      <c r="JSC13" s="187"/>
      <c r="JSD13" s="187"/>
      <c r="JSE13" s="187"/>
      <c r="JSF13" s="187"/>
      <c r="JSG13" s="187"/>
      <c r="JSH13" s="187"/>
      <c r="JSI13" s="187"/>
      <c r="JSJ13" s="187"/>
      <c r="JSK13" s="187"/>
      <c r="JSL13" s="187"/>
      <c r="JSM13" s="187"/>
      <c r="JSN13" s="187"/>
      <c r="JSO13" s="187"/>
      <c r="JSP13" s="187"/>
      <c r="JSQ13" s="187"/>
      <c r="JSR13" s="187"/>
      <c r="JSS13" s="187"/>
      <c r="JST13" s="187"/>
      <c r="JSU13" s="187"/>
      <c r="JSV13" s="187"/>
      <c r="JSW13" s="187"/>
      <c r="JSX13" s="187"/>
      <c r="JSY13" s="187"/>
      <c r="JSZ13" s="187"/>
      <c r="JTA13" s="187"/>
      <c r="JTB13" s="187"/>
      <c r="JTC13" s="187"/>
      <c r="JTD13" s="187"/>
      <c r="JTE13" s="187"/>
      <c r="JTF13" s="187"/>
      <c r="JTG13" s="187"/>
      <c r="JTH13" s="187"/>
      <c r="JTI13" s="187"/>
      <c r="JTJ13" s="187"/>
      <c r="JTK13" s="187"/>
      <c r="JTL13" s="187"/>
      <c r="JTM13" s="187"/>
      <c r="JTN13" s="187"/>
      <c r="JTO13" s="187"/>
      <c r="JTP13" s="187"/>
      <c r="JTQ13" s="187"/>
      <c r="JTR13" s="187"/>
      <c r="JTS13" s="187"/>
      <c r="JTT13" s="187"/>
      <c r="JTU13" s="187"/>
      <c r="JTV13" s="187"/>
      <c r="JTW13" s="187"/>
      <c r="JTX13" s="187"/>
      <c r="JTY13" s="187"/>
      <c r="JTZ13" s="187"/>
      <c r="JUA13" s="187"/>
      <c r="JUB13" s="187"/>
      <c r="JUC13" s="187"/>
      <c r="JUD13" s="187"/>
      <c r="JUE13" s="187"/>
      <c r="JUF13" s="187"/>
      <c r="JUG13" s="187"/>
      <c r="JUH13" s="187"/>
      <c r="JUI13" s="187"/>
      <c r="JUJ13" s="187"/>
      <c r="JUK13" s="187"/>
      <c r="JUL13" s="187"/>
      <c r="JUM13" s="187"/>
      <c r="JUN13" s="187"/>
      <c r="JUO13" s="187"/>
      <c r="JUP13" s="187"/>
      <c r="JUQ13" s="187"/>
      <c r="JUR13" s="187"/>
      <c r="JUS13" s="187"/>
      <c r="JUT13" s="187"/>
      <c r="JUU13" s="187"/>
      <c r="JUV13" s="187"/>
      <c r="JUW13" s="187"/>
      <c r="JUX13" s="187"/>
      <c r="JUY13" s="187"/>
      <c r="JUZ13" s="187"/>
      <c r="JVA13" s="187"/>
      <c r="JVB13" s="187"/>
      <c r="JVC13" s="187"/>
      <c r="JVD13" s="187"/>
      <c r="JVE13" s="187"/>
      <c r="JVF13" s="187"/>
      <c r="JVG13" s="187"/>
      <c r="JVH13" s="187"/>
      <c r="JVI13" s="187"/>
      <c r="JVJ13" s="187"/>
      <c r="JVK13" s="187"/>
      <c r="JVL13" s="187"/>
      <c r="JVM13" s="187"/>
      <c r="JVN13" s="187"/>
      <c r="JVO13" s="187"/>
      <c r="JVP13" s="187"/>
      <c r="JVQ13" s="187"/>
      <c r="JVR13" s="187"/>
      <c r="JVS13" s="187"/>
      <c r="JVT13" s="187"/>
      <c r="JVU13" s="187"/>
      <c r="JVV13" s="187"/>
      <c r="JVW13" s="187"/>
      <c r="JVX13" s="187"/>
      <c r="JVY13" s="187"/>
      <c r="JVZ13" s="187"/>
      <c r="JWA13" s="187"/>
      <c r="JWB13" s="187"/>
      <c r="JWC13" s="187"/>
      <c r="JWD13" s="187"/>
      <c r="JWE13" s="187"/>
      <c r="JWF13" s="187"/>
      <c r="JWG13" s="187"/>
      <c r="JWH13" s="187"/>
      <c r="JWI13" s="187"/>
      <c r="JWJ13" s="187"/>
      <c r="JWK13" s="187"/>
      <c r="JWL13" s="187"/>
      <c r="JWM13" s="187"/>
      <c r="JWN13" s="187"/>
      <c r="JWO13" s="187"/>
      <c r="JWP13" s="187"/>
      <c r="JWQ13" s="187"/>
      <c r="JWR13" s="187"/>
      <c r="JWS13" s="187"/>
      <c r="JWT13" s="187"/>
      <c r="JWU13" s="187"/>
      <c r="JWV13" s="187"/>
      <c r="JWW13" s="187"/>
      <c r="JWX13" s="187"/>
      <c r="JWY13" s="187"/>
      <c r="JWZ13" s="187"/>
      <c r="JXA13" s="187"/>
      <c r="JXB13" s="187"/>
      <c r="JXC13" s="187"/>
      <c r="JXD13" s="187"/>
      <c r="JXE13" s="187"/>
      <c r="JXF13" s="187"/>
      <c r="JXG13" s="187"/>
      <c r="JXH13" s="187"/>
      <c r="JXI13" s="187"/>
      <c r="JXJ13" s="187"/>
      <c r="JXK13" s="187"/>
      <c r="JXL13" s="187"/>
      <c r="JXM13" s="187"/>
      <c r="JXN13" s="187"/>
      <c r="JXO13" s="187"/>
      <c r="JXP13" s="187"/>
      <c r="JXQ13" s="187"/>
      <c r="JXR13" s="187"/>
      <c r="JXS13" s="187"/>
      <c r="JXT13" s="187"/>
      <c r="JXU13" s="187"/>
      <c r="JXV13" s="187"/>
      <c r="JXW13" s="187"/>
      <c r="JXX13" s="187"/>
      <c r="JXY13" s="187"/>
      <c r="JXZ13" s="187"/>
      <c r="JYA13" s="187"/>
      <c r="JYB13" s="187"/>
      <c r="JYC13" s="187"/>
      <c r="JYD13" s="187"/>
      <c r="JYE13" s="187"/>
      <c r="JYF13" s="187"/>
      <c r="JYG13" s="187"/>
      <c r="JYH13" s="187"/>
      <c r="JYI13" s="187"/>
      <c r="JYJ13" s="187"/>
      <c r="JYK13" s="187"/>
      <c r="JYL13" s="187"/>
      <c r="JYM13" s="187"/>
      <c r="JYN13" s="187"/>
      <c r="JYO13" s="187"/>
      <c r="JYP13" s="187"/>
      <c r="JYQ13" s="187"/>
      <c r="JYR13" s="187"/>
      <c r="JYS13" s="187"/>
      <c r="JYT13" s="187"/>
      <c r="JYU13" s="187"/>
      <c r="JYV13" s="187"/>
      <c r="JYW13" s="187"/>
      <c r="JYX13" s="187"/>
      <c r="JYY13" s="187"/>
      <c r="JYZ13" s="187"/>
      <c r="JZA13" s="187"/>
      <c r="JZB13" s="187"/>
      <c r="JZC13" s="187"/>
      <c r="JZD13" s="187"/>
      <c r="JZE13" s="187"/>
      <c r="JZF13" s="187"/>
      <c r="JZG13" s="187"/>
      <c r="JZH13" s="187"/>
      <c r="JZI13" s="187"/>
      <c r="JZJ13" s="187"/>
      <c r="JZK13" s="187"/>
      <c r="JZL13" s="187"/>
      <c r="JZM13" s="187"/>
      <c r="JZN13" s="187"/>
      <c r="JZO13" s="187"/>
      <c r="JZP13" s="187"/>
      <c r="JZQ13" s="187"/>
      <c r="JZR13" s="187"/>
      <c r="JZS13" s="187"/>
      <c r="JZT13" s="187"/>
      <c r="JZU13" s="187"/>
      <c r="JZV13" s="187"/>
      <c r="JZW13" s="187"/>
      <c r="JZX13" s="187"/>
      <c r="JZY13" s="187"/>
      <c r="JZZ13" s="187"/>
      <c r="KAA13" s="187"/>
      <c r="KAB13" s="187"/>
      <c r="KAC13" s="187"/>
      <c r="KAD13" s="187"/>
      <c r="KAE13" s="187"/>
      <c r="KAF13" s="187"/>
      <c r="KAG13" s="187"/>
      <c r="KAH13" s="187"/>
      <c r="KAI13" s="187"/>
      <c r="KAJ13" s="187"/>
      <c r="KAK13" s="187"/>
      <c r="KAL13" s="187"/>
      <c r="KAM13" s="187"/>
      <c r="KAN13" s="187"/>
      <c r="KAO13" s="187"/>
      <c r="KAP13" s="187"/>
      <c r="KAQ13" s="187"/>
      <c r="KAR13" s="187"/>
      <c r="KAS13" s="187"/>
      <c r="KAT13" s="187"/>
      <c r="KAU13" s="187"/>
      <c r="KAV13" s="187"/>
      <c r="KAW13" s="187"/>
      <c r="KAX13" s="187"/>
      <c r="KAY13" s="187"/>
      <c r="KAZ13" s="187"/>
      <c r="KBA13" s="187"/>
      <c r="KBB13" s="187"/>
      <c r="KBC13" s="187"/>
      <c r="KBD13" s="187"/>
      <c r="KBE13" s="187"/>
      <c r="KBF13" s="187"/>
      <c r="KBG13" s="187"/>
      <c r="KBH13" s="187"/>
      <c r="KBI13" s="187"/>
      <c r="KBJ13" s="187"/>
      <c r="KBK13" s="187"/>
      <c r="KBL13" s="187"/>
      <c r="KBM13" s="187"/>
      <c r="KBN13" s="187"/>
      <c r="KBO13" s="187"/>
      <c r="KBP13" s="187"/>
      <c r="KBQ13" s="187"/>
      <c r="KBR13" s="187"/>
      <c r="KBS13" s="187"/>
      <c r="KBT13" s="187"/>
      <c r="KBU13" s="187"/>
      <c r="KBV13" s="187"/>
      <c r="KBW13" s="187"/>
      <c r="KBX13" s="187"/>
      <c r="KBY13" s="187"/>
      <c r="KBZ13" s="187"/>
      <c r="KCA13" s="187"/>
      <c r="KCB13" s="187"/>
      <c r="KCC13" s="187"/>
      <c r="KCD13" s="187"/>
      <c r="KCE13" s="187"/>
      <c r="KCF13" s="187"/>
      <c r="KCG13" s="187"/>
      <c r="KCH13" s="187"/>
      <c r="KCI13" s="187"/>
      <c r="KCJ13" s="187"/>
      <c r="KCK13" s="187"/>
      <c r="KCL13" s="187"/>
      <c r="KCM13" s="187"/>
      <c r="KCN13" s="187"/>
      <c r="KCO13" s="187"/>
      <c r="KCP13" s="187"/>
      <c r="KCQ13" s="187"/>
      <c r="KCR13" s="187"/>
      <c r="KCS13" s="187"/>
      <c r="KCT13" s="187"/>
      <c r="KCU13" s="187"/>
      <c r="KCV13" s="187"/>
      <c r="KCW13" s="187"/>
      <c r="KCX13" s="187"/>
      <c r="KCY13" s="187"/>
      <c r="KCZ13" s="187"/>
      <c r="KDA13" s="187"/>
      <c r="KDB13" s="187"/>
      <c r="KDC13" s="187"/>
      <c r="KDD13" s="187"/>
      <c r="KDE13" s="187"/>
      <c r="KDF13" s="187"/>
      <c r="KDG13" s="187"/>
      <c r="KDH13" s="187"/>
      <c r="KDI13" s="187"/>
      <c r="KDJ13" s="187"/>
      <c r="KDK13" s="187"/>
      <c r="KDL13" s="187"/>
      <c r="KDM13" s="187"/>
      <c r="KDN13" s="187"/>
      <c r="KDO13" s="187"/>
      <c r="KDP13" s="187"/>
      <c r="KDQ13" s="187"/>
      <c r="KDR13" s="187"/>
      <c r="KDS13" s="187"/>
      <c r="KDT13" s="187"/>
      <c r="KDU13" s="187"/>
      <c r="KDV13" s="187"/>
      <c r="KDW13" s="187"/>
      <c r="KDX13" s="187"/>
      <c r="KDY13" s="187"/>
      <c r="KDZ13" s="187"/>
      <c r="KEA13" s="187"/>
      <c r="KEB13" s="187"/>
      <c r="KEC13" s="187"/>
      <c r="KED13" s="187"/>
      <c r="KEE13" s="187"/>
      <c r="KEF13" s="187"/>
      <c r="KEG13" s="187"/>
      <c r="KEH13" s="187"/>
      <c r="KEI13" s="187"/>
      <c r="KEJ13" s="187"/>
      <c r="KEK13" s="187"/>
      <c r="KEL13" s="187"/>
      <c r="KEM13" s="187"/>
      <c r="KEN13" s="187"/>
      <c r="KEO13" s="187"/>
      <c r="KEP13" s="187"/>
      <c r="KEQ13" s="187"/>
      <c r="KER13" s="187"/>
      <c r="KES13" s="187"/>
      <c r="KET13" s="187"/>
      <c r="KEU13" s="187"/>
      <c r="KEV13" s="187"/>
      <c r="KEW13" s="187"/>
      <c r="KEX13" s="187"/>
      <c r="KEY13" s="187"/>
      <c r="KEZ13" s="187"/>
      <c r="KFA13" s="187"/>
      <c r="KFB13" s="187"/>
      <c r="KFC13" s="187"/>
      <c r="KFD13" s="187"/>
      <c r="KFE13" s="187"/>
      <c r="KFF13" s="187"/>
      <c r="KFG13" s="187"/>
      <c r="KFH13" s="187"/>
      <c r="KFI13" s="187"/>
      <c r="KFJ13" s="187"/>
      <c r="KFK13" s="187"/>
      <c r="KFL13" s="187"/>
      <c r="KFM13" s="187"/>
      <c r="KFN13" s="187"/>
      <c r="KFO13" s="187"/>
      <c r="KFP13" s="187"/>
      <c r="KFQ13" s="187"/>
      <c r="KFR13" s="187"/>
      <c r="KFS13" s="187"/>
      <c r="KFT13" s="187"/>
      <c r="KFU13" s="187"/>
      <c r="KFV13" s="187"/>
      <c r="KFW13" s="187"/>
      <c r="KFX13" s="187"/>
      <c r="KFY13" s="187"/>
      <c r="KFZ13" s="187"/>
      <c r="KGA13" s="187"/>
      <c r="KGB13" s="187"/>
      <c r="KGC13" s="187"/>
      <c r="KGD13" s="187"/>
      <c r="KGE13" s="187"/>
      <c r="KGF13" s="187"/>
      <c r="KGG13" s="187"/>
      <c r="KGH13" s="187"/>
      <c r="KGI13" s="187"/>
      <c r="KGJ13" s="187"/>
      <c r="KGK13" s="187"/>
      <c r="KGL13" s="187"/>
      <c r="KGM13" s="187"/>
      <c r="KGN13" s="187"/>
      <c r="KGO13" s="187"/>
      <c r="KGP13" s="187"/>
      <c r="KGQ13" s="187"/>
      <c r="KGR13" s="187"/>
      <c r="KGS13" s="187"/>
      <c r="KGT13" s="187"/>
      <c r="KGU13" s="187"/>
      <c r="KGV13" s="187"/>
      <c r="KGW13" s="187"/>
      <c r="KGX13" s="187"/>
      <c r="KGY13" s="187"/>
      <c r="KGZ13" s="187"/>
      <c r="KHA13" s="187"/>
      <c r="KHB13" s="187"/>
      <c r="KHC13" s="187"/>
      <c r="KHD13" s="187"/>
      <c r="KHE13" s="187"/>
      <c r="KHF13" s="187"/>
      <c r="KHG13" s="187"/>
      <c r="KHH13" s="187"/>
      <c r="KHI13" s="187"/>
      <c r="KHJ13" s="187"/>
      <c r="KHK13" s="187"/>
      <c r="KHL13" s="187"/>
      <c r="KHM13" s="187"/>
      <c r="KHN13" s="187"/>
      <c r="KHO13" s="187"/>
      <c r="KHP13" s="187"/>
      <c r="KHQ13" s="187"/>
      <c r="KHR13" s="187"/>
      <c r="KHS13" s="187"/>
      <c r="KHT13" s="187"/>
      <c r="KHU13" s="187"/>
      <c r="KHV13" s="187"/>
      <c r="KHW13" s="187"/>
      <c r="KHX13" s="187"/>
      <c r="KHY13" s="187"/>
      <c r="KHZ13" s="187"/>
      <c r="KIA13" s="187"/>
      <c r="KIB13" s="187"/>
      <c r="KIC13" s="187"/>
      <c r="KID13" s="187"/>
      <c r="KIE13" s="187"/>
      <c r="KIF13" s="187"/>
      <c r="KIG13" s="187"/>
      <c r="KIH13" s="187"/>
      <c r="KII13" s="187"/>
      <c r="KIJ13" s="187"/>
      <c r="KIK13" s="187"/>
      <c r="KIL13" s="187"/>
      <c r="KIM13" s="187"/>
      <c r="KIN13" s="187"/>
      <c r="KIO13" s="187"/>
      <c r="KIP13" s="187"/>
      <c r="KIQ13" s="187"/>
      <c r="KIR13" s="187"/>
      <c r="KIS13" s="187"/>
      <c r="KIT13" s="187"/>
      <c r="KIU13" s="187"/>
      <c r="KIV13" s="187"/>
      <c r="KIW13" s="187"/>
      <c r="KIX13" s="187"/>
      <c r="KIY13" s="187"/>
      <c r="KIZ13" s="187"/>
      <c r="KJA13" s="187"/>
      <c r="KJB13" s="187"/>
      <c r="KJC13" s="187"/>
      <c r="KJD13" s="187"/>
      <c r="KJE13" s="187"/>
      <c r="KJF13" s="187"/>
      <c r="KJG13" s="187"/>
      <c r="KJH13" s="187"/>
      <c r="KJI13" s="187"/>
      <c r="KJJ13" s="187"/>
      <c r="KJK13" s="187"/>
      <c r="KJL13" s="187"/>
      <c r="KJM13" s="187"/>
      <c r="KJN13" s="187"/>
      <c r="KJO13" s="187"/>
      <c r="KJP13" s="187"/>
      <c r="KJQ13" s="187"/>
      <c r="KJR13" s="187"/>
      <c r="KJS13" s="187"/>
      <c r="KJT13" s="187"/>
      <c r="KJU13" s="187"/>
      <c r="KJV13" s="187"/>
      <c r="KJW13" s="187"/>
      <c r="KJX13" s="187"/>
      <c r="KJY13" s="187"/>
      <c r="KJZ13" s="187"/>
      <c r="KKA13" s="187"/>
      <c r="KKB13" s="187"/>
      <c r="KKC13" s="187"/>
      <c r="KKD13" s="187"/>
      <c r="KKE13" s="187"/>
      <c r="KKF13" s="187"/>
      <c r="KKG13" s="187"/>
      <c r="KKH13" s="187"/>
      <c r="KKI13" s="187"/>
      <c r="KKJ13" s="187"/>
      <c r="KKK13" s="187"/>
      <c r="KKL13" s="187"/>
      <c r="KKM13" s="187"/>
      <c r="KKN13" s="187"/>
      <c r="KKO13" s="187"/>
      <c r="KKP13" s="187"/>
      <c r="KKQ13" s="187"/>
      <c r="KKR13" s="187"/>
      <c r="KKS13" s="187"/>
      <c r="KKT13" s="187"/>
      <c r="KKU13" s="187"/>
      <c r="KKV13" s="187"/>
      <c r="KKW13" s="187"/>
      <c r="KKX13" s="187"/>
      <c r="KKY13" s="187"/>
      <c r="KKZ13" s="187"/>
      <c r="KLA13" s="187"/>
      <c r="KLB13" s="187"/>
      <c r="KLC13" s="187"/>
      <c r="KLD13" s="187"/>
      <c r="KLE13" s="187"/>
      <c r="KLF13" s="187"/>
      <c r="KLG13" s="187"/>
      <c r="KLH13" s="187"/>
      <c r="KLI13" s="187"/>
      <c r="KLJ13" s="187"/>
      <c r="KLK13" s="187"/>
      <c r="KLL13" s="187"/>
      <c r="KLM13" s="187"/>
      <c r="KLN13" s="187"/>
      <c r="KLO13" s="187"/>
      <c r="KLP13" s="187"/>
      <c r="KLQ13" s="187"/>
      <c r="KLR13" s="187"/>
      <c r="KLS13" s="187"/>
      <c r="KLT13" s="187"/>
      <c r="KLU13" s="187"/>
      <c r="KLV13" s="187"/>
      <c r="KLW13" s="187"/>
      <c r="KLX13" s="187"/>
      <c r="KLY13" s="187"/>
      <c r="KLZ13" s="187"/>
      <c r="KMA13" s="187"/>
      <c r="KMB13" s="187"/>
      <c r="KMC13" s="187"/>
      <c r="KMD13" s="187"/>
      <c r="KME13" s="187"/>
      <c r="KMF13" s="187"/>
      <c r="KMG13" s="187"/>
      <c r="KMH13" s="187"/>
      <c r="KMI13" s="187"/>
      <c r="KMJ13" s="187"/>
      <c r="KMK13" s="187"/>
      <c r="KML13" s="187"/>
      <c r="KMM13" s="187"/>
      <c r="KMN13" s="187"/>
      <c r="KMO13" s="187"/>
      <c r="KMP13" s="187"/>
      <c r="KMQ13" s="187"/>
      <c r="KMR13" s="187"/>
      <c r="KMS13" s="187"/>
      <c r="KMT13" s="187"/>
      <c r="KMU13" s="187"/>
      <c r="KMV13" s="187"/>
      <c r="KMW13" s="187"/>
      <c r="KMX13" s="187"/>
      <c r="KMY13" s="187"/>
      <c r="KMZ13" s="187"/>
      <c r="KNA13" s="187"/>
      <c r="KNB13" s="187"/>
      <c r="KNC13" s="187"/>
      <c r="KND13" s="187"/>
      <c r="KNE13" s="187"/>
      <c r="KNF13" s="187"/>
      <c r="KNG13" s="187"/>
      <c r="KNH13" s="187"/>
      <c r="KNI13" s="187"/>
      <c r="KNJ13" s="187"/>
      <c r="KNK13" s="187"/>
      <c r="KNL13" s="187"/>
      <c r="KNM13" s="187"/>
      <c r="KNN13" s="187"/>
      <c r="KNO13" s="187"/>
      <c r="KNP13" s="187"/>
      <c r="KNQ13" s="187"/>
      <c r="KNR13" s="187"/>
      <c r="KNS13" s="187"/>
      <c r="KNT13" s="187"/>
      <c r="KNU13" s="187"/>
      <c r="KNV13" s="187"/>
      <c r="KNW13" s="187"/>
      <c r="KNX13" s="187"/>
      <c r="KNY13" s="187"/>
      <c r="KNZ13" s="187"/>
      <c r="KOA13" s="187"/>
      <c r="KOB13" s="187"/>
      <c r="KOC13" s="187"/>
      <c r="KOD13" s="187"/>
      <c r="KOE13" s="187"/>
      <c r="KOF13" s="187"/>
      <c r="KOG13" s="187"/>
      <c r="KOH13" s="187"/>
      <c r="KOI13" s="187"/>
      <c r="KOJ13" s="187"/>
      <c r="KOK13" s="187"/>
      <c r="KOL13" s="187"/>
      <c r="KOM13" s="187"/>
      <c r="KON13" s="187"/>
      <c r="KOO13" s="187"/>
      <c r="KOP13" s="187"/>
      <c r="KOQ13" s="187"/>
      <c r="KOR13" s="187"/>
      <c r="KOS13" s="187"/>
      <c r="KOT13" s="187"/>
      <c r="KOU13" s="187"/>
      <c r="KOV13" s="187"/>
      <c r="KOW13" s="187"/>
      <c r="KOX13" s="187"/>
      <c r="KOY13" s="187"/>
      <c r="KOZ13" s="187"/>
      <c r="KPA13" s="187"/>
      <c r="KPB13" s="187"/>
      <c r="KPC13" s="187"/>
      <c r="KPD13" s="187"/>
      <c r="KPE13" s="187"/>
      <c r="KPF13" s="187"/>
      <c r="KPG13" s="187"/>
      <c r="KPH13" s="187"/>
      <c r="KPI13" s="187"/>
      <c r="KPJ13" s="187"/>
      <c r="KPK13" s="187"/>
      <c r="KPL13" s="187"/>
      <c r="KPM13" s="187"/>
      <c r="KPN13" s="187"/>
      <c r="KPO13" s="187"/>
      <c r="KPP13" s="187"/>
      <c r="KPQ13" s="187"/>
      <c r="KPR13" s="187"/>
      <c r="KPS13" s="187"/>
      <c r="KPT13" s="187"/>
      <c r="KPU13" s="187"/>
      <c r="KPV13" s="187"/>
      <c r="KPW13" s="187"/>
      <c r="KPX13" s="187"/>
      <c r="KPY13" s="187"/>
      <c r="KPZ13" s="187"/>
      <c r="KQA13" s="187"/>
      <c r="KQB13" s="187"/>
      <c r="KQC13" s="187"/>
      <c r="KQD13" s="187"/>
      <c r="KQE13" s="187"/>
      <c r="KQF13" s="187"/>
      <c r="KQG13" s="187"/>
      <c r="KQH13" s="187"/>
      <c r="KQI13" s="187"/>
      <c r="KQJ13" s="187"/>
      <c r="KQK13" s="187"/>
      <c r="KQL13" s="187"/>
      <c r="KQM13" s="187"/>
      <c r="KQN13" s="187"/>
      <c r="KQO13" s="187"/>
      <c r="KQP13" s="187"/>
      <c r="KQQ13" s="187"/>
      <c r="KQR13" s="187"/>
      <c r="KQS13" s="187"/>
      <c r="KQT13" s="187"/>
      <c r="KQU13" s="187"/>
      <c r="KQV13" s="187"/>
      <c r="KQW13" s="187"/>
      <c r="KQX13" s="187"/>
      <c r="KQY13" s="187"/>
      <c r="KQZ13" s="187"/>
      <c r="KRA13" s="187"/>
      <c r="KRB13" s="187"/>
      <c r="KRC13" s="187"/>
      <c r="KRD13" s="187"/>
      <c r="KRE13" s="187"/>
      <c r="KRF13" s="187"/>
      <c r="KRG13" s="187"/>
      <c r="KRH13" s="187"/>
      <c r="KRI13" s="187"/>
      <c r="KRJ13" s="187"/>
      <c r="KRK13" s="187"/>
      <c r="KRL13" s="187"/>
      <c r="KRM13" s="187"/>
      <c r="KRN13" s="187"/>
      <c r="KRO13" s="187"/>
      <c r="KRP13" s="187"/>
      <c r="KRQ13" s="187"/>
      <c r="KRR13" s="187"/>
      <c r="KRS13" s="187"/>
      <c r="KRT13" s="187"/>
      <c r="KRU13" s="187"/>
      <c r="KRV13" s="187"/>
      <c r="KRW13" s="187"/>
      <c r="KRX13" s="187"/>
      <c r="KRY13" s="187"/>
      <c r="KRZ13" s="187"/>
      <c r="KSA13" s="187"/>
      <c r="KSB13" s="187"/>
      <c r="KSC13" s="187"/>
      <c r="KSD13" s="187"/>
      <c r="KSE13" s="187"/>
      <c r="KSF13" s="187"/>
      <c r="KSG13" s="187"/>
      <c r="KSH13" s="187"/>
      <c r="KSI13" s="187"/>
      <c r="KSJ13" s="187"/>
      <c r="KSK13" s="187"/>
      <c r="KSL13" s="187"/>
      <c r="KSM13" s="187"/>
      <c r="KSN13" s="187"/>
      <c r="KSO13" s="187"/>
      <c r="KSP13" s="187"/>
      <c r="KSQ13" s="187"/>
      <c r="KSR13" s="187"/>
      <c r="KSS13" s="187"/>
      <c r="KST13" s="187"/>
      <c r="KSU13" s="187"/>
      <c r="KSV13" s="187"/>
      <c r="KSW13" s="187"/>
      <c r="KSX13" s="187"/>
      <c r="KSY13" s="187"/>
      <c r="KSZ13" s="187"/>
      <c r="KTA13" s="187"/>
      <c r="KTB13" s="187"/>
      <c r="KTC13" s="187"/>
      <c r="KTD13" s="187"/>
      <c r="KTE13" s="187"/>
      <c r="KTF13" s="187"/>
      <c r="KTG13" s="187"/>
      <c r="KTH13" s="187"/>
      <c r="KTI13" s="187"/>
      <c r="KTJ13" s="187"/>
      <c r="KTK13" s="187"/>
      <c r="KTL13" s="187"/>
      <c r="KTM13" s="187"/>
      <c r="KTN13" s="187"/>
      <c r="KTO13" s="187"/>
      <c r="KTP13" s="187"/>
      <c r="KTQ13" s="187"/>
      <c r="KTR13" s="187"/>
      <c r="KTS13" s="187"/>
      <c r="KTT13" s="187"/>
      <c r="KTU13" s="187"/>
      <c r="KTV13" s="187"/>
      <c r="KTW13" s="187"/>
      <c r="KTX13" s="187"/>
      <c r="KTY13" s="187"/>
      <c r="KTZ13" s="187"/>
      <c r="KUA13" s="187"/>
      <c r="KUB13" s="187"/>
      <c r="KUC13" s="187"/>
      <c r="KUD13" s="187"/>
      <c r="KUE13" s="187"/>
      <c r="KUF13" s="187"/>
      <c r="KUG13" s="187"/>
      <c r="KUH13" s="187"/>
      <c r="KUI13" s="187"/>
      <c r="KUJ13" s="187"/>
      <c r="KUK13" s="187"/>
      <c r="KUL13" s="187"/>
      <c r="KUM13" s="187"/>
      <c r="KUN13" s="187"/>
      <c r="KUO13" s="187"/>
      <c r="KUP13" s="187"/>
      <c r="KUQ13" s="187"/>
      <c r="KUR13" s="187"/>
      <c r="KUS13" s="187"/>
      <c r="KUT13" s="187"/>
      <c r="KUU13" s="187"/>
      <c r="KUV13" s="187"/>
      <c r="KUW13" s="187"/>
      <c r="KUX13" s="187"/>
      <c r="KUY13" s="187"/>
      <c r="KUZ13" s="187"/>
      <c r="KVA13" s="187"/>
      <c r="KVB13" s="187"/>
      <c r="KVC13" s="187"/>
      <c r="KVD13" s="187"/>
      <c r="KVE13" s="187"/>
      <c r="KVF13" s="187"/>
      <c r="KVG13" s="187"/>
      <c r="KVH13" s="187"/>
      <c r="KVI13" s="187"/>
      <c r="KVJ13" s="187"/>
      <c r="KVK13" s="187"/>
      <c r="KVL13" s="187"/>
      <c r="KVM13" s="187"/>
      <c r="KVN13" s="187"/>
      <c r="KVO13" s="187"/>
      <c r="KVP13" s="187"/>
      <c r="KVQ13" s="187"/>
      <c r="KVR13" s="187"/>
      <c r="KVS13" s="187"/>
      <c r="KVT13" s="187"/>
      <c r="KVU13" s="187"/>
      <c r="KVV13" s="187"/>
      <c r="KVW13" s="187"/>
      <c r="KVX13" s="187"/>
      <c r="KVY13" s="187"/>
      <c r="KVZ13" s="187"/>
      <c r="KWA13" s="187"/>
      <c r="KWB13" s="187"/>
      <c r="KWC13" s="187"/>
      <c r="KWD13" s="187"/>
      <c r="KWE13" s="187"/>
      <c r="KWF13" s="187"/>
      <c r="KWG13" s="187"/>
      <c r="KWH13" s="187"/>
      <c r="KWI13" s="187"/>
      <c r="KWJ13" s="187"/>
      <c r="KWK13" s="187"/>
      <c r="KWL13" s="187"/>
      <c r="KWM13" s="187"/>
      <c r="KWN13" s="187"/>
      <c r="KWO13" s="187"/>
      <c r="KWP13" s="187"/>
      <c r="KWQ13" s="187"/>
      <c r="KWR13" s="187"/>
      <c r="KWS13" s="187"/>
      <c r="KWT13" s="187"/>
      <c r="KWU13" s="187"/>
      <c r="KWV13" s="187"/>
      <c r="KWW13" s="187"/>
      <c r="KWX13" s="187"/>
      <c r="KWY13" s="187"/>
      <c r="KWZ13" s="187"/>
      <c r="KXA13" s="187"/>
      <c r="KXB13" s="187"/>
      <c r="KXC13" s="187"/>
      <c r="KXD13" s="187"/>
      <c r="KXE13" s="187"/>
      <c r="KXF13" s="187"/>
      <c r="KXG13" s="187"/>
      <c r="KXH13" s="187"/>
      <c r="KXI13" s="187"/>
      <c r="KXJ13" s="187"/>
      <c r="KXK13" s="187"/>
      <c r="KXL13" s="187"/>
      <c r="KXM13" s="187"/>
      <c r="KXN13" s="187"/>
      <c r="KXO13" s="187"/>
      <c r="KXP13" s="187"/>
      <c r="KXQ13" s="187"/>
      <c r="KXR13" s="187"/>
      <c r="KXS13" s="187"/>
      <c r="KXT13" s="187"/>
      <c r="KXU13" s="187"/>
      <c r="KXV13" s="187"/>
      <c r="KXW13" s="187"/>
      <c r="KXX13" s="187"/>
      <c r="KXY13" s="187"/>
      <c r="KXZ13" s="187"/>
      <c r="KYA13" s="187"/>
      <c r="KYB13" s="187"/>
      <c r="KYC13" s="187"/>
      <c r="KYD13" s="187"/>
      <c r="KYE13" s="187"/>
      <c r="KYF13" s="187"/>
      <c r="KYG13" s="187"/>
      <c r="KYH13" s="187"/>
      <c r="KYI13" s="187"/>
      <c r="KYJ13" s="187"/>
      <c r="KYK13" s="187"/>
      <c r="KYL13" s="187"/>
      <c r="KYM13" s="187"/>
      <c r="KYN13" s="187"/>
      <c r="KYO13" s="187"/>
      <c r="KYP13" s="187"/>
      <c r="KYQ13" s="187"/>
      <c r="KYR13" s="187"/>
      <c r="KYS13" s="187"/>
      <c r="KYT13" s="187"/>
      <c r="KYU13" s="187"/>
      <c r="KYV13" s="187"/>
      <c r="KYW13" s="187"/>
      <c r="KYX13" s="187"/>
      <c r="KYY13" s="187"/>
      <c r="KYZ13" s="187"/>
      <c r="KZA13" s="187"/>
      <c r="KZB13" s="187"/>
      <c r="KZC13" s="187"/>
      <c r="KZD13" s="187"/>
      <c r="KZE13" s="187"/>
      <c r="KZF13" s="187"/>
      <c r="KZG13" s="187"/>
      <c r="KZH13" s="187"/>
      <c r="KZI13" s="187"/>
      <c r="KZJ13" s="187"/>
      <c r="KZK13" s="187"/>
      <c r="KZL13" s="187"/>
      <c r="KZM13" s="187"/>
      <c r="KZN13" s="187"/>
      <c r="KZO13" s="187"/>
      <c r="KZP13" s="187"/>
      <c r="KZQ13" s="187"/>
      <c r="KZR13" s="187"/>
      <c r="KZS13" s="187"/>
      <c r="KZT13" s="187"/>
      <c r="KZU13" s="187"/>
      <c r="KZV13" s="187"/>
      <c r="KZW13" s="187"/>
      <c r="KZX13" s="187"/>
      <c r="KZY13" s="187"/>
      <c r="KZZ13" s="187"/>
      <c r="LAA13" s="187"/>
      <c r="LAB13" s="187"/>
      <c r="LAC13" s="187"/>
      <c r="LAD13" s="187"/>
      <c r="LAE13" s="187"/>
      <c r="LAF13" s="187"/>
      <c r="LAG13" s="187"/>
      <c r="LAH13" s="187"/>
      <c r="LAI13" s="187"/>
      <c r="LAJ13" s="187"/>
      <c r="LAK13" s="187"/>
      <c r="LAL13" s="187"/>
      <c r="LAM13" s="187"/>
      <c r="LAN13" s="187"/>
      <c r="LAO13" s="187"/>
      <c r="LAP13" s="187"/>
      <c r="LAQ13" s="187"/>
      <c r="LAR13" s="187"/>
      <c r="LAS13" s="187"/>
      <c r="LAT13" s="187"/>
      <c r="LAU13" s="187"/>
      <c r="LAV13" s="187"/>
      <c r="LAW13" s="187"/>
      <c r="LAX13" s="187"/>
      <c r="LAY13" s="187"/>
      <c r="LAZ13" s="187"/>
      <c r="LBA13" s="187"/>
      <c r="LBB13" s="187"/>
      <c r="LBC13" s="187"/>
      <c r="LBD13" s="187"/>
      <c r="LBE13" s="187"/>
      <c r="LBF13" s="187"/>
      <c r="LBG13" s="187"/>
      <c r="LBH13" s="187"/>
      <c r="LBI13" s="187"/>
      <c r="LBJ13" s="187"/>
      <c r="LBK13" s="187"/>
      <c r="LBL13" s="187"/>
      <c r="LBM13" s="187"/>
      <c r="LBN13" s="187"/>
      <c r="LBO13" s="187"/>
      <c r="LBP13" s="187"/>
      <c r="LBQ13" s="187"/>
      <c r="LBR13" s="187"/>
      <c r="LBS13" s="187"/>
      <c r="LBT13" s="187"/>
      <c r="LBU13" s="187"/>
      <c r="LBV13" s="187"/>
      <c r="LBW13" s="187"/>
      <c r="LBX13" s="187"/>
      <c r="LBY13" s="187"/>
      <c r="LBZ13" s="187"/>
      <c r="LCA13" s="187"/>
      <c r="LCB13" s="187"/>
      <c r="LCC13" s="187"/>
      <c r="LCD13" s="187"/>
      <c r="LCE13" s="187"/>
      <c r="LCF13" s="187"/>
      <c r="LCG13" s="187"/>
      <c r="LCH13" s="187"/>
      <c r="LCI13" s="187"/>
      <c r="LCJ13" s="187"/>
      <c r="LCK13" s="187"/>
      <c r="LCL13" s="187"/>
      <c r="LCM13" s="187"/>
      <c r="LCN13" s="187"/>
      <c r="LCO13" s="187"/>
      <c r="LCP13" s="187"/>
      <c r="LCQ13" s="187"/>
      <c r="LCR13" s="187"/>
      <c r="LCS13" s="187"/>
      <c r="LCT13" s="187"/>
      <c r="LCU13" s="187"/>
      <c r="LCV13" s="187"/>
      <c r="LCW13" s="187"/>
      <c r="LCX13" s="187"/>
      <c r="LCY13" s="187"/>
      <c r="LCZ13" s="187"/>
      <c r="LDA13" s="187"/>
      <c r="LDB13" s="187"/>
      <c r="LDC13" s="187"/>
      <c r="LDD13" s="187"/>
      <c r="LDE13" s="187"/>
      <c r="LDF13" s="187"/>
      <c r="LDG13" s="187"/>
      <c r="LDH13" s="187"/>
      <c r="LDI13" s="187"/>
      <c r="LDJ13" s="187"/>
      <c r="LDK13" s="187"/>
      <c r="LDL13" s="187"/>
      <c r="LDM13" s="187"/>
      <c r="LDN13" s="187"/>
      <c r="LDO13" s="187"/>
      <c r="LDP13" s="187"/>
      <c r="LDQ13" s="187"/>
      <c r="LDR13" s="187"/>
      <c r="LDS13" s="187"/>
      <c r="LDT13" s="187"/>
      <c r="LDU13" s="187"/>
      <c r="LDV13" s="187"/>
      <c r="LDW13" s="187"/>
      <c r="LDX13" s="187"/>
      <c r="LDY13" s="187"/>
      <c r="LDZ13" s="187"/>
      <c r="LEA13" s="187"/>
      <c r="LEB13" s="187"/>
      <c r="LEC13" s="187"/>
      <c r="LED13" s="187"/>
      <c r="LEE13" s="187"/>
      <c r="LEF13" s="187"/>
      <c r="LEG13" s="187"/>
      <c r="LEH13" s="187"/>
      <c r="LEI13" s="187"/>
      <c r="LEJ13" s="187"/>
      <c r="LEK13" s="187"/>
      <c r="LEL13" s="187"/>
      <c r="LEM13" s="187"/>
      <c r="LEN13" s="187"/>
      <c r="LEO13" s="187"/>
      <c r="LEP13" s="187"/>
      <c r="LEQ13" s="187"/>
      <c r="LER13" s="187"/>
      <c r="LES13" s="187"/>
      <c r="LET13" s="187"/>
      <c r="LEU13" s="187"/>
      <c r="LEV13" s="187"/>
      <c r="LEW13" s="187"/>
      <c r="LEX13" s="187"/>
      <c r="LEY13" s="187"/>
      <c r="LEZ13" s="187"/>
      <c r="LFA13" s="187"/>
      <c r="LFB13" s="187"/>
      <c r="LFC13" s="187"/>
      <c r="LFD13" s="187"/>
      <c r="LFE13" s="187"/>
      <c r="LFF13" s="187"/>
      <c r="LFG13" s="187"/>
      <c r="LFH13" s="187"/>
      <c r="LFI13" s="187"/>
      <c r="LFJ13" s="187"/>
      <c r="LFK13" s="187"/>
      <c r="LFL13" s="187"/>
      <c r="LFM13" s="187"/>
      <c r="LFN13" s="187"/>
      <c r="LFO13" s="187"/>
      <c r="LFP13" s="187"/>
      <c r="LFQ13" s="187"/>
      <c r="LFR13" s="187"/>
      <c r="LFS13" s="187"/>
      <c r="LFT13" s="187"/>
      <c r="LFU13" s="187"/>
      <c r="LFV13" s="187"/>
      <c r="LFW13" s="187"/>
      <c r="LFX13" s="187"/>
      <c r="LFY13" s="187"/>
      <c r="LFZ13" s="187"/>
      <c r="LGA13" s="187"/>
      <c r="LGB13" s="187"/>
      <c r="LGC13" s="187"/>
      <c r="LGD13" s="187"/>
      <c r="LGE13" s="187"/>
      <c r="LGF13" s="187"/>
      <c r="LGG13" s="187"/>
      <c r="LGH13" s="187"/>
      <c r="LGI13" s="187"/>
      <c r="LGJ13" s="187"/>
      <c r="LGK13" s="187"/>
      <c r="LGL13" s="187"/>
      <c r="LGM13" s="187"/>
      <c r="LGN13" s="187"/>
      <c r="LGO13" s="187"/>
      <c r="LGP13" s="187"/>
      <c r="LGQ13" s="187"/>
      <c r="LGR13" s="187"/>
      <c r="LGS13" s="187"/>
      <c r="LGT13" s="187"/>
      <c r="LGU13" s="187"/>
      <c r="LGV13" s="187"/>
      <c r="LGW13" s="187"/>
      <c r="LGX13" s="187"/>
      <c r="LGY13" s="187"/>
      <c r="LGZ13" s="187"/>
      <c r="LHA13" s="187"/>
      <c r="LHB13" s="187"/>
      <c r="LHC13" s="187"/>
      <c r="LHD13" s="187"/>
      <c r="LHE13" s="187"/>
      <c r="LHF13" s="187"/>
      <c r="LHG13" s="187"/>
      <c r="LHH13" s="187"/>
      <c r="LHI13" s="187"/>
      <c r="LHJ13" s="187"/>
      <c r="LHK13" s="187"/>
      <c r="LHL13" s="187"/>
      <c r="LHM13" s="187"/>
      <c r="LHN13" s="187"/>
      <c r="LHO13" s="187"/>
      <c r="LHP13" s="187"/>
      <c r="LHQ13" s="187"/>
      <c r="LHR13" s="187"/>
      <c r="LHS13" s="187"/>
      <c r="LHT13" s="187"/>
      <c r="LHU13" s="187"/>
      <c r="LHV13" s="187"/>
      <c r="LHW13" s="187"/>
      <c r="LHX13" s="187"/>
      <c r="LHY13" s="187"/>
      <c r="LHZ13" s="187"/>
      <c r="LIA13" s="187"/>
      <c r="LIB13" s="187"/>
      <c r="LIC13" s="187"/>
      <c r="LID13" s="187"/>
      <c r="LIE13" s="187"/>
      <c r="LIF13" s="187"/>
      <c r="LIG13" s="187"/>
      <c r="LIH13" s="187"/>
      <c r="LII13" s="187"/>
      <c r="LIJ13" s="187"/>
      <c r="LIK13" s="187"/>
      <c r="LIL13" s="187"/>
      <c r="LIM13" s="187"/>
      <c r="LIN13" s="187"/>
      <c r="LIO13" s="187"/>
      <c r="LIP13" s="187"/>
      <c r="LIQ13" s="187"/>
      <c r="LIR13" s="187"/>
      <c r="LIS13" s="187"/>
      <c r="LIT13" s="187"/>
      <c r="LIU13" s="187"/>
      <c r="LIV13" s="187"/>
      <c r="LIW13" s="187"/>
      <c r="LIX13" s="187"/>
      <c r="LIY13" s="187"/>
      <c r="LIZ13" s="187"/>
      <c r="LJA13" s="187"/>
      <c r="LJB13" s="187"/>
      <c r="LJC13" s="187"/>
      <c r="LJD13" s="187"/>
      <c r="LJE13" s="187"/>
      <c r="LJF13" s="187"/>
      <c r="LJG13" s="187"/>
      <c r="LJH13" s="187"/>
      <c r="LJI13" s="187"/>
      <c r="LJJ13" s="187"/>
      <c r="LJK13" s="187"/>
      <c r="LJL13" s="187"/>
      <c r="LJM13" s="187"/>
      <c r="LJN13" s="187"/>
      <c r="LJO13" s="187"/>
      <c r="LJP13" s="187"/>
      <c r="LJQ13" s="187"/>
      <c r="LJR13" s="187"/>
      <c r="LJS13" s="187"/>
      <c r="LJT13" s="187"/>
      <c r="LJU13" s="187"/>
      <c r="LJV13" s="187"/>
      <c r="LJW13" s="187"/>
      <c r="LJX13" s="187"/>
      <c r="LJY13" s="187"/>
      <c r="LJZ13" s="187"/>
      <c r="LKA13" s="187"/>
      <c r="LKB13" s="187"/>
      <c r="LKC13" s="187"/>
      <c r="LKD13" s="187"/>
      <c r="LKE13" s="187"/>
      <c r="LKF13" s="187"/>
      <c r="LKG13" s="187"/>
      <c r="LKH13" s="187"/>
      <c r="LKI13" s="187"/>
      <c r="LKJ13" s="187"/>
      <c r="LKK13" s="187"/>
      <c r="LKL13" s="187"/>
      <c r="LKM13" s="187"/>
      <c r="LKN13" s="187"/>
      <c r="LKO13" s="187"/>
      <c r="LKP13" s="187"/>
      <c r="LKQ13" s="187"/>
      <c r="LKR13" s="187"/>
      <c r="LKS13" s="187"/>
      <c r="LKT13" s="187"/>
      <c r="LKU13" s="187"/>
      <c r="LKV13" s="187"/>
      <c r="LKW13" s="187"/>
      <c r="LKX13" s="187"/>
      <c r="LKY13" s="187"/>
      <c r="LKZ13" s="187"/>
      <c r="LLA13" s="187"/>
      <c r="LLB13" s="187"/>
      <c r="LLC13" s="187"/>
      <c r="LLD13" s="187"/>
      <c r="LLE13" s="187"/>
      <c r="LLF13" s="187"/>
      <c r="LLG13" s="187"/>
      <c r="LLH13" s="187"/>
      <c r="LLI13" s="187"/>
      <c r="LLJ13" s="187"/>
      <c r="LLK13" s="187"/>
      <c r="LLL13" s="187"/>
      <c r="LLM13" s="187"/>
      <c r="LLN13" s="187"/>
      <c r="LLO13" s="187"/>
      <c r="LLP13" s="187"/>
      <c r="LLQ13" s="187"/>
      <c r="LLR13" s="187"/>
      <c r="LLS13" s="187"/>
      <c r="LLT13" s="187"/>
      <c r="LLU13" s="187"/>
      <c r="LLV13" s="187"/>
      <c r="LLW13" s="187"/>
      <c r="LLX13" s="187"/>
      <c r="LLY13" s="187"/>
      <c r="LLZ13" s="187"/>
      <c r="LMA13" s="187"/>
      <c r="LMB13" s="187"/>
      <c r="LMC13" s="187"/>
      <c r="LMD13" s="187"/>
      <c r="LME13" s="187"/>
      <c r="LMF13" s="187"/>
      <c r="LMG13" s="187"/>
      <c r="LMH13" s="187"/>
      <c r="LMI13" s="187"/>
      <c r="LMJ13" s="187"/>
      <c r="LMK13" s="187"/>
      <c r="LML13" s="187"/>
      <c r="LMM13" s="187"/>
      <c r="LMN13" s="187"/>
      <c r="LMO13" s="187"/>
      <c r="LMP13" s="187"/>
      <c r="LMQ13" s="187"/>
      <c r="LMR13" s="187"/>
      <c r="LMS13" s="187"/>
      <c r="LMT13" s="187"/>
      <c r="LMU13" s="187"/>
      <c r="LMV13" s="187"/>
      <c r="LMW13" s="187"/>
      <c r="LMX13" s="187"/>
      <c r="LMY13" s="187"/>
      <c r="LMZ13" s="187"/>
      <c r="LNA13" s="187"/>
      <c r="LNB13" s="187"/>
      <c r="LNC13" s="187"/>
      <c r="LND13" s="187"/>
      <c r="LNE13" s="187"/>
      <c r="LNF13" s="187"/>
      <c r="LNG13" s="187"/>
      <c r="LNH13" s="187"/>
      <c r="LNI13" s="187"/>
      <c r="LNJ13" s="187"/>
      <c r="LNK13" s="187"/>
      <c r="LNL13" s="187"/>
      <c r="LNM13" s="187"/>
      <c r="LNN13" s="187"/>
      <c r="LNO13" s="187"/>
      <c r="LNP13" s="187"/>
      <c r="LNQ13" s="187"/>
      <c r="LNR13" s="187"/>
      <c r="LNS13" s="187"/>
      <c r="LNT13" s="187"/>
      <c r="LNU13" s="187"/>
      <c r="LNV13" s="187"/>
      <c r="LNW13" s="187"/>
      <c r="LNX13" s="187"/>
      <c r="LNY13" s="187"/>
      <c r="LNZ13" s="187"/>
      <c r="LOA13" s="187"/>
      <c r="LOB13" s="187"/>
      <c r="LOC13" s="187"/>
      <c r="LOD13" s="187"/>
      <c r="LOE13" s="187"/>
      <c r="LOF13" s="187"/>
      <c r="LOG13" s="187"/>
      <c r="LOH13" s="187"/>
      <c r="LOI13" s="187"/>
      <c r="LOJ13" s="187"/>
      <c r="LOK13" s="187"/>
      <c r="LOL13" s="187"/>
      <c r="LOM13" s="187"/>
      <c r="LON13" s="187"/>
      <c r="LOO13" s="187"/>
      <c r="LOP13" s="187"/>
      <c r="LOQ13" s="187"/>
      <c r="LOR13" s="187"/>
      <c r="LOS13" s="187"/>
      <c r="LOT13" s="187"/>
      <c r="LOU13" s="187"/>
      <c r="LOV13" s="187"/>
      <c r="LOW13" s="187"/>
      <c r="LOX13" s="187"/>
      <c r="LOY13" s="187"/>
      <c r="LOZ13" s="187"/>
      <c r="LPA13" s="187"/>
      <c r="LPB13" s="187"/>
      <c r="LPC13" s="187"/>
      <c r="LPD13" s="187"/>
      <c r="LPE13" s="187"/>
      <c r="LPF13" s="187"/>
      <c r="LPG13" s="187"/>
      <c r="LPH13" s="187"/>
      <c r="LPI13" s="187"/>
      <c r="LPJ13" s="187"/>
      <c r="LPK13" s="187"/>
      <c r="LPL13" s="187"/>
      <c r="LPM13" s="187"/>
      <c r="LPN13" s="187"/>
      <c r="LPO13" s="187"/>
      <c r="LPP13" s="187"/>
      <c r="LPQ13" s="187"/>
      <c r="LPR13" s="187"/>
      <c r="LPS13" s="187"/>
      <c r="LPT13" s="187"/>
      <c r="LPU13" s="187"/>
      <c r="LPV13" s="187"/>
      <c r="LPW13" s="187"/>
      <c r="LPX13" s="187"/>
      <c r="LPY13" s="187"/>
      <c r="LPZ13" s="187"/>
      <c r="LQA13" s="187"/>
      <c r="LQB13" s="187"/>
      <c r="LQC13" s="187"/>
      <c r="LQD13" s="187"/>
      <c r="LQE13" s="187"/>
      <c r="LQF13" s="187"/>
      <c r="LQG13" s="187"/>
      <c r="LQH13" s="187"/>
      <c r="LQI13" s="187"/>
      <c r="LQJ13" s="187"/>
      <c r="LQK13" s="187"/>
      <c r="LQL13" s="187"/>
      <c r="LQM13" s="187"/>
      <c r="LQN13" s="187"/>
      <c r="LQO13" s="187"/>
      <c r="LQP13" s="187"/>
      <c r="LQQ13" s="187"/>
      <c r="LQR13" s="187"/>
      <c r="LQS13" s="187"/>
      <c r="LQT13" s="187"/>
      <c r="LQU13" s="187"/>
      <c r="LQV13" s="187"/>
      <c r="LQW13" s="187"/>
      <c r="LQX13" s="187"/>
      <c r="LQY13" s="187"/>
      <c r="LQZ13" s="187"/>
      <c r="LRA13" s="187"/>
      <c r="LRB13" s="187"/>
      <c r="LRC13" s="187"/>
      <c r="LRD13" s="187"/>
      <c r="LRE13" s="187"/>
      <c r="LRF13" s="187"/>
      <c r="LRG13" s="187"/>
      <c r="LRH13" s="187"/>
      <c r="LRI13" s="187"/>
      <c r="LRJ13" s="187"/>
      <c r="LRK13" s="187"/>
      <c r="LRL13" s="187"/>
      <c r="LRM13" s="187"/>
      <c r="LRN13" s="187"/>
      <c r="LRO13" s="187"/>
      <c r="LRP13" s="187"/>
      <c r="LRQ13" s="187"/>
      <c r="LRR13" s="187"/>
      <c r="LRS13" s="187"/>
      <c r="LRT13" s="187"/>
      <c r="LRU13" s="187"/>
      <c r="LRV13" s="187"/>
      <c r="LRW13" s="187"/>
      <c r="LRX13" s="187"/>
      <c r="LRY13" s="187"/>
      <c r="LRZ13" s="187"/>
      <c r="LSA13" s="187"/>
      <c r="LSB13" s="187"/>
      <c r="LSC13" s="187"/>
      <c r="LSD13" s="187"/>
      <c r="LSE13" s="187"/>
      <c r="LSF13" s="187"/>
      <c r="LSG13" s="187"/>
      <c r="LSH13" s="187"/>
      <c r="LSI13" s="187"/>
      <c r="LSJ13" s="187"/>
      <c r="LSK13" s="187"/>
      <c r="LSL13" s="187"/>
      <c r="LSM13" s="187"/>
      <c r="LSN13" s="187"/>
      <c r="LSO13" s="187"/>
      <c r="LSP13" s="187"/>
      <c r="LSQ13" s="187"/>
      <c r="LSR13" s="187"/>
      <c r="LSS13" s="187"/>
      <c r="LST13" s="187"/>
      <c r="LSU13" s="187"/>
      <c r="LSV13" s="187"/>
      <c r="LSW13" s="187"/>
      <c r="LSX13" s="187"/>
      <c r="LSY13" s="187"/>
      <c r="LSZ13" s="187"/>
      <c r="LTA13" s="187"/>
      <c r="LTB13" s="187"/>
      <c r="LTC13" s="187"/>
      <c r="LTD13" s="187"/>
      <c r="LTE13" s="187"/>
      <c r="LTF13" s="187"/>
      <c r="LTG13" s="187"/>
      <c r="LTH13" s="187"/>
      <c r="LTI13" s="187"/>
      <c r="LTJ13" s="187"/>
      <c r="LTK13" s="187"/>
      <c r="LTL13" s="187"/>
      <c r="LTM13" s="187"/>
      <c r="LTN13" s="187"/>
      <c r="LTO13" s="187"/>
      <c r="LTP13" s="187"/>
      <c r="LTQ13" s="187"/>
      <c r="LTR13" s="187"/>
      <c r="LTS13" s="187"/>
      <c r="LTT13" s="187"/>
      <c r="LTU13" s="187"/>
      <c r="LTV13" s="187"/>
      <c r="LTW13" s="187"/>
      <c r="LTX13" s="187"/>
      <c r="LTY13" s="187"/>
      <c r="LTZ13" s="187"/>
      <c r="LUA13" s="187"/>
      <c r="LUB13" s="187"/>
      <c r="LUC13" s="187"/>
      <c r="LUD13" s="187"/>
      <c r="LUE13" s="187"/>
      <c r="LUF13" s="187"/>
      <c r="LUG13" s="187"/>
      <c r="LUH13" s="187"/>
      <c r="LUI13" s="187"/>
      <c r="LUJ13" s="187"/>
      <c r="LUK13" s="187"/>
      <c r="LUL13" s="187"/>
      <c r="LUM13" s="187"/>
      <c r="LUN13" s="187"/>
      <c r="LUO13" s="187"/>
      <c r="LUP13" s="187"/>
      <c r="LUQ13" s="187"/>
      <c r="LUR13" s="187"/>
      <c r="LUS13" s="187"/>
      <c r="LUT13" s="187"/>
      <c r="LUU13" s="187"/>
      <c r="LUV13" s="187"/>
      <c r="LUW13" s="187"/>
      <c r="LUX13" s="187"/>
      <c r="LUY13" s="187"/>
      <c r="LUZ13" s="187"/>
      <c r="LVA13" s="187"/>
      <c r="LVB13" s="187"/>
      <c r="LVC13" s="187"/>
      <c r="LVD13" s="187"/>
      <c r="LVE13" s="187"/>
      <c r="LVF13" s="187"/>
      <c r="LVG13" s="187"/>
      <c r="LVH13" s="187"/>
      <c r="LVI13" s="187"/>
      <c r="LVJ13" s="187"/>
      <c r="LVK13" s="187"/>
      <c r="LVL13" s="187"/>
      <c r="LVM13" s="187"/>
      <c r="LVN13" s="187"/>
      <c r="LVO13" s="187"/>
      <c r="LVP13" s="187"/>
      <c r="LVQ13" s="187"/>
      <c r="LVR13" s="187"/>
      <c r="LVS13" s="187"/>
      <c r="LVT13" s="187"/>
      <c r="LVU13" s="187"/>
      <c r="LVV13" s="187"/>
      <c r="LVW13" s="187"/>
      <c r="LVX13" s="187"/>
      <c r="LVY13" s="187"/>
      <c r="LVZ13" s="187"/>
      <c r="LWA13" s="187"/>
      <c r="LWB13" s="187"/>
      <c r="LWC13" s="187"/>
      <c r="LWD13" s="187"/>
      <c r="LWE13" s="187"/>
      <c r="LWF13" s="187"/>
      <c r="LWG13" s="187"/>
      <c r="LWH13" s="187"/>
      <c r="LWI13" s="187"/>
      <c r="LWJ13" s="187"/>
      <c r="LWK13" s="187"/>
      <c r="LWL13" s="187"/>
      <c r="LWM13" s="187"/>
      <c r="LWN13" s="187"/>
      <c r="LWO13" s="187"/>
      <c r="LWP13" s="187"/>
      <c r="LWQ13" s="187"/>
      <c r="LWR13" s="187"/>
      <c r="LWS13" s="187"/>
      <c r="LWT13" s="187"/>
      <c r="LWU13" s="187"/>
      <c r="LWV13" s="187"/>
      <c r="LWW13" s="187"/>
      <c r="LWX13" s="187"/>
      <c r="LWY13" s="187"/>
      <c r="LWZ13" s="187"/>
      <c r="LXA13" s="187"/>
      <c r="LXB13" s="187"/>
      <c r="LXC13" s="187"/>
      <c r="LXD13" s="187"/>
      <c r="LXE13" s="187"/>
      <c r="LXF13" s="187"/>
      <c r="LXG13" s="187"/>
      <c r="LXH13" s="187"/>
      <c r="LXI13" s="187"/>
      <c r="LXJ13" s="187"/>
      <c r="LXK13" s="187"/>
      <c r="LXL13" s="187"/>
      <c r="LXM13" s="187"/>
      <c r="LXN13" s="187"/>
      <c r="LXO13" s="187"/>
      <c r="LXP13" s="187"/>
      <c r="LXQ13" s="187"/>
      <c r="LXR13" s="187"/>
      <c r="LXS13" s="187"/>
      <c r="LXT13" s="187"/>
      <c r="LXU13" s="187"/>
      <c r="LXV13" s="187"/>
      <c r="LXW13" s="187"/>
      <c r="LXX13" s="187"/>
      <c r="LXY13" s="187"/>
      <c r="LXZ13" s="187"/>
      <c r="LYA13" s="187"/>
      <c r="LYB13" s="187"/>
      <c r="LYC13" s="187"/>
      <c r="LYD13" s="187"/>
      <c r="LYE13" s="187"/>
      <c r="LYF13" s="187"/>
      <c r="LYG13" s="187"/>
      <c r="LYH13" s="187"/>
      <c r="LYI13" s="187"/>
      <c r="LYJ13" s="187"/>
      <c r="LYK13" s="187"/>
      <c r="LYL13" s="187"/>
      <c r="LYM13" s="187"/>
      <c r="LYN13" s="187"/>
      <c r="LYO13" s="187"/>
      <c r="LYP13" s="187"/>
      <c r="LYQ13" s="187"/>
      <c r="LYR13" s="187"/>
      <c r="LYS13" s="187"/>
      <c r="LYT13" s="187"/>
      <c r="LYU13" s="187"/>
      <c r="LYV13" s="187"/>
      <c r="LYW13" s="187"/>
      <c r="LYX13" s="187"/>
      <c r="LYY13" s="187"/>
      <c r="LYZ13" s="187"/>
      <c r="LZA13" s="187"/>
      <c r="LZB13" s="187"/>
      <c r="LZC13" s="187"/>
      <c r="LZD13" s="187"/>
      <c r="LZE13" s="187"/>
      <c r="LZF13" s="187"/>
      <c r="LZG13" s="187"/>
      <c r="LZH13" s="187"/>
      <c r="LZI13" s="187"/>
      <c r="LZJ13" s="187"/>
      <c r="LZK13" s="187"/>
      <c r="LZL13" s="187"/>
      <c r="LZM13" s="187"/>
      <c r="LZN13" s="187"/>
      <c r="LZO13" s="187"/>
      <c r="LZP13" s="187"/>
      <c r="LZQ13" s="187"/>
      <c r="LZR13" s="187"/>
      <c r="LZS13" s="187"/>
      <c r="LZT13" s="187"/>
      <c r="LZU13" s="187"/>
      <c r="LZV13" s="187"/>
      <c r="LZW13" s="187"/>
      <c r="LZX13" s="187"/>
      <c r="LZY13" s="187"/>
      <c r="LZZ13" s="187"/>
      <c r="MAA13" s="187"/>
      <c r="MAB13" s="187"/>
      <c r="MAC13" s="187"/>
      <c r="MAD13" s="187"/>
      <c r="MAE13" s="187"/>
      <c r="MAF13" s="187"/>
      <c r="MAG13" s="187"/>
      <c r="MAH13" s="187"/>
      <c r="MAI13" s="187"/>
      <c r="MAJ13" s="187"/>
      <c r="MAK13" s="187"/>
      <c r="MAL13" s="187"/>
      <c r="MAM13" s="187"/>
      <c r="MAN13" s="187"/>
      <c r="MAO13" s="187"/>
      <c r="MAP13" s="187"/>
      <c r="MAQ13" s="187"/>
      <c r="MAR13" s="187"/>
      <c r="MAS13" s="187"/>
      <c r="MAT13" s="187"/>
      <c r="MAU13" s="187"/>
      <c r="MAV13" s="187"/>
      <c r="MAW13" s="187"/>
      <c r="MAX13" s="187"/>
      <c r="MAY13" s="187"/>
      <c r="MAZ13" s="187"/>
      <c r="MBA13" s="187"/>
      <c r="MBB13" s="187"/>
      <c r="MBC13" s="187"/>
      <c r="MBD13" s="187"/>
      <c r="MBE13" s="187"/>
      <c r="MBF13" s="187"/>
      <c r="MBG13" s="187"/>
      <c r="MBH13" s="187"/>
      <c r="MBI13" s="187"/>
      <c r="MBJ13" s="187"/>
      <c r="MBK13" s="187"/>
      <c r="MBL13" s="187"/>
      <c r="MBM13" s="187"/>
      <c r="MBN13" s="187"/>
      <c r="MBO13" s="187"/>
      <c r="MBP13" s="187"/>
      <c r="MBQ13" s="187"/>
      <c r="MBR13" s="187"/>
      <c r="MBS13" s="187"/>
      <c r="MBT13" s="187"/>
      <c r="MBU13" s="187"/>
      <c r="MBV13" s="187"/>
      <c r="MBW13" s="187"/>
      <c r="MBX13" s="187"/>
      <c r="MBY13" s="187"/>
      <c r="MBZ13" s="187"/>
      <c r="MCA13" s="187"/>
      <c r="MCB13" s="187"/>
      <c r="MCC13" s="187"/>
      <c r="MCD13" s="187"/>
      <c r="MCE13" s="187"/>
      <c r="MCF13" s="187"/>
      <c r="MCG13" s="187"/>
      <c r="MCH13" s="187"/>
      <c r="MCI13" s="187"/>
      <c r="MCJ13" s="187"/>
      <c r="MCK13" s="187"/>
      <c r="MCL13" s="187"/>
      <c r="MCM13" s="187"/>
      <c r="MCN13" s="187"/>
      <c r="MCO13" s="187"/>
      <c r="MCP13" s="187"/>
      <c r="MCQ13" s="187"/>
      <c r="MCR13" s="187"/>
      <c r="MCS13" s="187"/>
      <c r="MCT13" s="187"/>
      <c r="MCU13" s="187"/>
      <c r="MCV13" s="187"/>
      <c r="MCW13" s="187"/>
      <c r="MCX13" s="187"/>
      <c r="MCY13" s="187"/>
      <c r="MCZ13" s="187"/>
      <c r="MDA13" s="187"/>
      <c r="MDB13" s="187"/>
      <c r="MDC13" s="187"/>
      <c r="MDD13" s="187"/>
      <c r="MDE13" s="187"/>
      <c r="MDF13" s="187"/>
      <c r="MDG13" s="187"/>
      <c r="MDH13" s="187"/>
      <c r="MDI13" s="187"/>
      <c r="MDJ13" s="187"/>
      <c r="MDK13" s="187"/>
      <c r="MDL13" s="187"/>
      <c r="MDM13" s="187"/>
      <c r="MDN13" s="187"/>
      <c r="MDO13" s="187"/>
      <c r="MDP13" s="187"/>
      <c r="MDQ13" s="187"/>
      <c r="MDR13" s="187"/>
      <c r="MDS13" s="187"/>
      <c r="MDT13" s="187"/>
      <c r="MDU13" s="187"/>
      <c r="MDV13" s="187"/>
      <c r="MDW13" s="187"/>
      <c r="MDX13" s="187"/>
      <c r="MDY13" s="187"/>
      <c r="MDZ13" s="187"/>
      <c r="MEA13" s="187"/>
      <c r="MEB13" s="187"/>
      <c r="MEC13" s="187"/>
      <c r="MED13" s="187"/>
      <c r="MEE13" s="187"/>
      <c r="MEF13" s="187"/>
      <c r="MEG13" s="187"/>
      <c r="MEH13" s="187"/>
      <c r="MEI13" s="187"/>
      <c r="MEJ13" s="187"/>
      <c r="MEK13" s="187"/>
      <c r="MEL13" s="187"/>
      <c r="MEM13" s="187"/>
      <c r="MEN13" s="187"/>
      <c r="MEO13" s="187"/>
      <c r="MEP13" s="187"/>
      <c r="MEQ13" s="187"/>
      <c r="MER13" s="187"/>
      <c r="MES13" s="187"/>
      <c r="MET13" s="187"/>
      <c r="MEU13" s="187"/>
      <c r="MEV13" s="187"/>
      <c r="MEW13" s="187"/>
      <c r="MEX13" s="187"/>
      <c r="MEY13" s="187"/>
      <c r="MEZ13" s="187"/>
      <c r="MFA13" s="187"/>
      <c r="MFB13" s="187"/>
      <c r="MFC13" s="187"/>
      <c r="MFD13" s="187"/>
      <c r="MFE13" s="187"/>
      <c r="MFF13" s="187"/>
      <c r="MFG13" s="187"/>
      <c r="MFH13" s="187"/>
      <c r="MFI13" s="187"/>
      <c r="MFJ13" s="187"/>
      <c r="MFK13" s="187"/>
      <c r="MFL13" s="187"/>
      <c r="MFM13" s="187"/>
      <c r="MFN13" s="187"/>
      <c r="MFO13" s="187"/>
      <c r="MFP13" s="187"/>
      <c r="MFQ13" s="187"/>
      <c r="MFR13" s="187"/>
      <c r="MFS13" s="187"/>
      <c r="MFT13" s="187"/>
      <c r="MFU13" s="187"/>
      <c r="MFV13" s="187"/>
      <c r="MFW13" s="187"/>
      <c r="MFX13" s="187"/>
      <c r="MFY13" s="187"/>
      <c r="MFZ13" s="187"/>
      <c r="MGA13" s="187"/>
      <c r="MGB13" s="187"/>
      <c r="MGC13" s="187"/>
      <c r="MGD13" s="187"/>
      <c r="MGE13" s="187"/>
      <c r="MGF13" s="187"/>
      <c r="MGG13" s="187"/>
      <c r="MGH13" s="187"/>
      <c r="MGI13" s="187"/>
      <c r="MGJ13" s="187"/>
      <c r="MGK13" s="187"/>
      <c r="MGL13" s="187"/>
      <c r="MGM13" s="187"/>
      <c r="MGN13" s="187"/>
      <c r="MGO13" s="187"/>
      <c r="MGP13" s="187"/>
      <c r="MGQ13" s="187"/>
      <c r="MGR13" s="187"/>
      <c r="MGS13" s="187"/>
      <c r="MGT13" s="187"/>
      <c r="MGU13" s="187"/>
      <c r="MGV13" s="187"/>
      <c r="MGW13" s="187"/>
      <c r="MGX13" s="187"/>
      <c r="MGY13" s="187"/>
      <c r="MGZ13" s="187"/>
      <c r="MHA13" s="187"/>
      <c r="MHB13" s="187"/>
      <c r="MHC13" s="187"/>
      <c r="MHD13" s="187"/>
      <c r="MHE13" s="187"/>
      <c r="MHF13" s="187"/>
      <c r="MHG13" s="187"/>
      <c r="MHH13" s="187"/>
      <c r="MHI13" s="187"/>
      <c r="MHJ13" s="187"/>
      <c r="MHK13" s="187"/>
      <c r="MHL13" s="187"/>
      <c r="MHM13" s="187"/>
      <c r="MHN13" s="187"/>
      <c r="MHO13" s="187"/>
      <c r="MHP13" s="187"/>
      <c r="MHQ13" s="187"/>
      <c r="MHR13" s="187"/>
      <c r="MHS13" s="187"/>
      <c r="MHT13" s="187"/>
      <c r="MHU13" s="187"/>
      <c r="MHV13" s="187"/>
      <c r="MHW13" s="187"/>
      <c r="MHX13" s="187"/>
      <c r="MHY13" s="187"/>
      <c r="MHZ13" s="187"/>
      <c r="MIA13" s="187"/>
      <c r="MIB13" s="187"/>
      <c r="MIC13" s="187"/>
      <c r="MID13" s="187"/>
      <c r="MIE13" s="187"/>
      <c r="MIF13" s="187"/>
      <c r="MIG13" s="187"/>
      <c r="MIH13" s="187"/>
      <c r="MII13" s="187"/>
      <c r="MIJ13" s="187"/>
      <c r="MIK13" s="187"/>
      <c r="MIL13" s="187"/>
      <c r="MIM13" s="187"/>
      <c r="MIN13" s="187"/>
      <c r="MIO13" s="187"/>
      <c r="MIP13" s="187"/>
      <c r="MIQ13" s="187"/>
      <c r="MIR13" s="187"/>
      <c r="MIS13" s="187"/>
      <c r="MIT13" s="187"/>
      <c r="MIU13" s="187"/>
      <c r="MIV13" s="187"/>
      <c r="MIW13" s="187"/>
      <c r="MIX13" s="187"/>
      <c r="MIY13" s="187"/>
      <c r="MIZ13" s="187"/>
      <c r="MJA13" s="187"/>
      <c r="MJB13" s="187"/>
      <c r="MJC13" s="187"/>
      <c r="MJD13" s="187"/>
      <c r="MJE13" s="187"/>
      <c r="MJF13" s="187"/>
      <c r="MJG13" s="187"/>
      <c r="MJH13" s="187"/>
      <c r="MJI13" s="187"/>
      <c r="MJJ13" s="187"/>
      <c r="MJK13" s="187"/>
      <c r="MJL13" s="187"/>
      <c r="MJM13" s="187"/>
      <c r="MJN13" s="187"/>
      <c r="MJO13" s="187"/>
      <c r="MJP13" s="187"/>
      <c r="MJQ13" s="187"/>
      <c r="MJR13" s="187"/>
      <c r="MJS13" s="187"/>
      <c r="MJT13" s="187"/>
      <c r="MJU13" s="187"/>
      <c r="MJV13" s="187"/>
      <c r="MJW13" s="187"/>
      <c r="MJX13" s="187"/>
      <c r="MJY13" s="187"/>
      <c r="MJZ13" s="187"/>
      <c r="MKA13" s="187"/>
      <c r="MKB13" s="187"/>
      <c r="MKC13" s="187"/>
      <c r="MKD13" s="187"/>
      <c r="MKE13" s="187"/>
      <c r="MKF13" s="187"/>
      <c r="MKG13" s="187"/>
      <c r="MKH13" s="187"/>
      <c r="MKI13" s="187"/>
      <c r="MKJ13" s="187"/>
      <c r="MKK13" s="187"/>
      <c r="MKL13" s="187"/>
      <c r="MKM13" s="187"/>
      <c r="MKN13" s="187"/>
      <c r="MKO13" s="187"/>
      <c r="MKP13" s="187"/>
      <c r="MKQ13" s="187"/>
      <c r="MKR13" s="187"/>
      <c r="MKS13" s="187"/>
      <c r="MKT13" s="187"/>
      <c r="MKU13" s="187"/>
      <c r="MKV13" s="187"/>
      <c r="MKW13" s="187"/>
      <c r="MKX13" s="187"/>
      <c r="MKY13" s="187"/>
      <c r="MKZ13" s="187"/>
      <c r="MLA13" s="187"/>
      <c r="MLB13" s="187"/>
      <c r="MLC13" s="187"/>
      <c r="MLD13" s="187"/>
      <c r="MLE13" s="187"/>
      <c r="MLF13" s="187"/>
      <c r="MLG13" s="187"/>
      <c r="MLH13" s="187"/>
      <c r="MLI13" s="187"/>
      <c r="MLJ13" s="187"/>
      <c r="MLK13" s="187"/>
      <c r="MLL13" s="187"/>
      <c r="MLM13" s="187"/>
      <c r="MLN13" s="187"/>
      <c r="MLO13" s="187"/>
      <c r="MLP13" s="187"/>
      <c r="MLQ13" s="187"/>
      <c r="MLR13" s="187"/>
      <c r="MLS13" s="187"/>
      <c r="MLT13" s="187"/>
      <c r="MLU13" s="187"/>
      <c r="MLV13" s="187"/>
      <c r="MLW13" s="187"/>
      <c r="MLX13" s="187"/>
      <c r="MLY13" s="187"/>
      <c r="MLZ13" s="187"/>
      <c r="MMA13" s="187"/>
      <c r="MMB13" s="187"/>
      <c r="MMC13" s="187"/>
      <c r="MMD13" s="187"/>
      <c r="MME13" s="187"/>
      <c r="MMF13" s="187"/>
      <c r="MMG13" s="187"/>
      <c r="MMH13" s="187"/>
      <c r="MMI13" s="187"/>
      <c r="MMJ13" s="187"/>
      <c r="MMK13" s="187"/>
      <c r="MML13" s="187"/>
      <c r="MMM13" s="187"/>
      <c r="MMN13" s="187"/>
      <c r="MMO13" s="187"/>
      <c r="MMP13" s="187"/>
      <c r="MMQ13" s="187"/>
      <c r="MMR13" s="187"/>
      <c r="MMS13" s="187"/>
      <c r="MMT13" s="187"/>
      <c r="MMU13" s="187"/>
      <c r="MMV13" s="187"/>
      <c r="MMW13" s="187"/>
      <c r="MMX13" s="187"/>
      <c r="MMY13" s="187"/>
      <c r="MMZ13" s="187"/>
      <c r="MNA13" s="187"/>
      <c r="MNB13" s="187"/>
      <c r="MNC13" s="187"/>
      <c r="MND13" s="187"/>
      <c r="MNE13" s="187"/>
      <c r="MNF13" s="187"/>
      <c r="MNG13" s="187"/>
      <c r="MNH13" s="187"/>
      <c r="MNI13" s="187"/>
      <c r="MNJ13" s="187"/>
      <c r="MNK13" s="187"/>
      <c r="MNL13" s="187"/>
      <c r="MNM13" s="187"/>
      <c r="MNN13" s="187"/>
      <c r="MNO13" s="187"/>
      <c r="MNP13" s="187"/>
      <c r="MNQ13" s="187"/>
      <c r="MNR13" s="187"/>
      <c r="MNS13" s="187"/>
      <c r="MNT13" s="187"/>
      <c r="MNU13" s="187"/>
      <c r="MNV13" s="187"/>
      <c r="MNW13" s="187"/>
      <c r="MNX13" s="187"/>
      <c r="MNY13" s="187"/>
      <c r="MNZ13" s="187"/>
      <c r="MOA13" s="187"/>
      <c r="MOB13" s="187"/>
      <c r="MOC13" s="187"/>
      <c r="MOD13" s="187"/>
      <c r="MOE13" s="187"/>
      <c r="MOF13" s="187"/>
      <c r="MOG13" s="187"/>
      <c r="MOH13" s="187"/>
      <c r="MOI13" s="187"/>
      <c r="MOJ13" s="187"/>
      <c r="MOK13" s="187"/>
      <c r="MOL13" s="187"/>
      <c r="MOM13" s="187"/>
      <c r="MON13" s="187"/>
      <c r="MOO13" s="187"/>
      <c r="MOP13" s="187"/>
      <c r="MOQ13" s="187"/>
      <c r="MOR13" s="187"/>
      <c r="MOS13" s="187"/>
      <c r="MOT13" s="187"/>
      <c r="MOU13" s="187"/>
      <c r="MOV13" s="187"/>
      <c r="MOW13" s="187"/>
      <c r="MOX13" s="187"/>
      <c r="MOY13" s="187"/>
      <c r="MOZ13" s="187"/>
      <c r="MPA13" s="187"/>
      <c r="MPB13" s="187"/>
      <c r="MPC13" s="187"/>
      <c r="MPD13" s="187"/>
      <c r="MPE13" s="187"/>
      <c r="MPF13" s="187"/>
      <c r="MPG13" s="187"/>
      <c r="MPH13" s="187"/>
      <c r="MPI13" s="187"/>
      <c r="MPJ13" s="187"/>
      <c r="MPK13" s="187"/>
      <c r="MPL13" s="187"/>
      <c r="MPM13" s="187"/>
      <c r="MPN13" s="187"/>
      <c r="MPO13" s="187"/>
      <c r="MPP13" s="187"/>
      <c r="MPQ13" s="187"/>
      <c r="MPR13" s="187"/>
      <c r="MPS13" s="187"/>
      <c r="MPT13" s="187"/>
      <c r="MPU13" s="187"/>
      <c r="MPV13" s="187"/>
      <c r="MPW13" s="187"/>
      <c r="MPX13" s="187"/>
      <c r="MPY13" s="187"/>
      <c r="MPZ13" s="187"/>
      <c r="MQA13" s="187"/>
      <c r="MQB13" s="187"/>
      <c r="MQC13" s="187"/>
      <c r="MQD13" s="187"/>
      <c r="MQE13" s="187"/>
      <c r="MQF13" s="187"/>
      <c r="MQG13" s="187"/>
      <c r="MQH13" s="187"/>
      <c r="MQI13" s="187"/>
      <c r="MQJ13" s="187"/>
      <c r="MQK13" s="187"/>
      <c r="MQL13" s="187"/>
      <c r="MQM13" s="187"/>
      <c r="MQN13" s="187"/>
      <c r="MQO13" s="187"/>
      <c r="MQP13" s="187"/>
      <c r="MQQ13" s="187"/>
      <c r="MQR13" s="187"/>
      <c r="MQS13" s="187"/>
      <c r="MQT13" s="187"/>
      <c r="MQU13" s="187"/>
      <c r="MQV13" s="187"/>
      <c r="MQW13" s="187"/>
      <c r="MQX13" s="187"/>
      <c r="MQY13" s="187"/>
      <c r="MQZ13" s="187"/>
      <c r="MRA13" s="187"/>
      <c r="MRB13" s="187"/>
      <c r="MRC13" s="187"/>
      <c r="MRD13" s="187"/>
      <c r="MRE13" s="187"/>
      <c r="MRF13" s="187"/>
      <c r="MRG13" s="187"/>
      <c r="MRH13" s="187"/>
      <c r="MRI13" s="187"/>
      <c r="MRJ13" s="187"/>
      <c r="MRK13" s="187"/>
      <c r="MRL13" s="187"/>
      <c r="MRM13" s="187"/>
      <c r="MRN13" s="187"/>
      <c r="MRO13" s="187"/>
      <c r="MRP13" s="187"/>
      <c r="MRQ13" s="187"/>
      <c r="MRR13" s="187"/>
      <c r="MRS13" s="187"/>
      <c r="MRT13" s="187"/>
      <c r="MRU13" s="187"/>
      <c r="MRV13" s="187"/>
      <c r="MRW13" s="187"/>
      <c r="MRX13" s="187"/>
      <c r="MRY13" s="187"/>
      <c r="MRZ13" s="187"/>
      <c r="MSA13" s="187"/>
      <c r="MSB13" s="187"/>
      <c r="MSC13" s="187"/>
      <c r="MSD13" s="187"/>
      <c r="MSE13" s="187"/>
      <c r="MSF13" s="187"/>
      <c r="MSG13" s="187"/>
      <c r="MSH13" s="187"/>
      <c r="MSI13" s="187"/>
      <c r="MSJ13" s="187"/>
      <c r="MSK13" s="187"/>
      <c r="MSL13" s="187"/>
      <c r="MSM13" s="187"/>
      <c r="MSN13" s="187"/>
      <c r="MSO13" s="187"/>
      <c r="MSP13" s="187"/>
      <c r="MSQ13" s="187"/>
      <c r="MSR13" s="187"/>
      <c r="MSS13" s="187"/>
      <c r="MST13" s="187"/>
      <c r="MSU13" s="187"/>
      <c r="MSV13" s="187"/>
      <c r="MSW13" s="187"/>
      <c r="MSX13" s="187"/>
      <c r="MSY13" s="187"/>
      <c r="MSZ13" s="187"/>
      <c r="MTA13" s="187"/>
      <c r="MTB13" s="187"/>
      <c r="MTC13" s="187"/>
      <c r="MTD13" s="187"/>
      <c r="MTE13" s="187"/>
      <c r="MTF13" s="187"/>
      <c r="MTG13" s="187"/>
      <c r="MTH13" s="187"/>
      <c r="MTI13" s="187"/>
      <c r="MTJ13" s="187"/>
      <c r="MTK13" s="187"/>
      <c r="MTL13" s="187"/>
      <c r="MTM13" s="187"/>
      <c r="MTN13" s="187"/>
      <c r="MTO13" s="187"/>
      <c r="MTP13" s="187"/>
      <c r="MTQ13" s="187"/>
      <c r="MTR13" s="187"/>
      <c r="MTS13" s="187"/>
      <c r="MTT13" s="187"/>
      <c r="MTU13" s="187"/>
      <c r="MTV13" s="187"/>
      <c r="MTW13" s="187"/>
      <c r="MTX13" s="187"/>
      <c r="MTY13" s="187"/>
      <c r="MTZ13" s="187"/>
      <c r="MUA13" s="187"/>
      <c r="MUB13" s="187"/>
      <c r="MUC13" s="187"/>
      <c r="MUD13" s="187"/>
      <c r="MUE13" s="187"/>
      <c r="MUF13" s="187"/>
      <c r="MUG13" s="187"/>
      <c r="MUH13" s="187"/>
      <c r="MUI13" s="187"/>
      <c r="MUJ13" s="187"/>
      <c r="MUK13" s="187"/>
      <c r="MUL13" s="187"/>
      <c r="MUM13" s="187"/>
      <c r="MUN13" s="187"/>
      <c r="MUO13" s="187"/>
      <c r="MUP13" s="187"/>
      <c r="MUQ13" s="187"/>
      <c r="MUR13" s="187"/>
      <c r="MUS13" s="187"/>
      <c r="MUT13" s="187"/>
      <c r="MUU13" s="187"/>
      <c r="MUV13" s="187"/>
      <c r="MUW13" s="187"/>
      <c r="MUX13" s="187"/>
      <c r="MUY13" s="187"/>
      <c r="MUZ13" s="187"/>
      <c r="MVA13" s="187"/>
      <c r="MVB13" s="187"/>
      <c r="MVC13" s="187"/>
      <c r="MVD13" s="187"/>
      <c r="MVE13" s="187"/>
      <c r="MVF13" s="187"/>
      <c r="MVG13" s="187"/>
      <c r="MVH13" s="187"/>
      <c r="MVI13" s="187"/>
      <c r="MVJ13" s="187"/>
      <c r="MVK13" s="187"/>
      <c r="MVL13" s="187"/>
      <c r="MVM13" s="187"/>
      <c r="MVN13" s="187"/>
      <c r="MVO13" s="187"/>
      <c r="MVP13" s="187"/>
      <c r="MVQ13" s="187"/>
      <c r="MVR13" s="187"/>
      <c r="MVS13" s="187"/>
      <c r="MVT13" s="187"/>
      <c r="MVU13" s="187"/>
      <c r="MVV13" s="187"/>
      <c r="MVW13" s="187"/>
      <c r="MVX13" s="187"/>
      <c r="MVY13" s="187"/>
      <c r="MVZ13" s="187"/>
      <c r="MWA13" s="187"/>
      <c r="MWB13" s="187"/>
      <c r="MWC13" s="187"/>
      <c r="MWD13" s="187"/>
      <c r="MWE13" s="187"/>
      <c r="MWF13" s="187"/>
      <c r="MWG13" s="187"/>
      <c r="MWH13" s="187"/>
      <c r="MWI13" s="187"/>
      <c r="MWJ13" s="187"/>
      <c r="MWK13" s="187"/>
      <c r="MWL13" s="187"/>
      <c r="MWM13" s="187"/>
      <c r="MWN13" s="187"/>
      <c r="MWO13" s="187"/>
      <c r="MWP13" s="187"/>
      <c r="MWQ13" s="187"/>
      <c r="MWR13" s="187"/>
      <c r="MWS13" s="187"/>
      <c r="MWT13" s="187"/>
      <c r="MWU13" s="187"/>
      <c r="MWV13" s="187"/>
      <c r="MWW13" s="187"/>
      <c r="MWX13" s="187"/>
      <c r="MWY13" s="187"/>
      <c r="MWZ13" s="187"/>
      <c r="MXA13" s="187"/>
      <c r="MXB13" s="187"/>
      <c r="MXC13" s="187"/>
      <c r="MXD13" s="187"/>
      <c r="MXE13" s="187"/>
      <c r="MXF13" s="187"/>
      <c r="MXG13" s="187"/>
      <c r="MXH13" s="187"/>
      <c r="MXI13" s="187"/>
      <c r="MXJ13" s="187"/>
      <c r="MXK13" s="187"/>
      <c r="MXL13" s="187"/>
      <c r="MXM13" s="187"/>
      <c r="MXN13" s="187"/>
      <c r="MXO13" s="187"/>
      <c r="MXP13" s="187"/>
      <c r="MXQ13" s="187"/>
      <c r="MXR13" s="187"/>
      <c r="MXS13" s="187"/>
      <c r="MXT13" s="187"/>
      <c r="MXU13" s="187"/>
      <c r="MXV13" s="187"/>
      <c r="MXW13" s="187"/>
      <c r="MXX13" s="187"/>
      <c r="MXY13" s="187"/>
      <c r="MXZ13" s="187"/>
      <c r="MYA13" s="187"/>
      <c r="MYB13" s="187"/>
      <c r="MYC13" s="187"/>
      <c r="MYD13" s="187"/>
      <c r="MYE13" s="187"/>
      <c r="MYF13" s="187"/>
      <c r="MYG13" s="187"/>
      <c r="MYH13" s="187"/>
      <c r="MYI13" s="187"/>
      <c r="MYJ13" s="187"/>
      <c r="MYK13" s="187"/>
      <c r="MYL13" s="187"/>
      <c r="MYM13" s="187"/>
      <c r="MYN13" s="187"/>
      <c r="MYO13" s="187"/>
      <c r="MYP13" s="187"/>
      <c r="MYQ13" s="187"/>
      <c r="MYR13" s="187"/>
      <c r="MYS13" s="187"/>
      <c r="MYT13" s="187"/>
      <c r="MYU13" s="187"/>
      <c r="MYV13" s="187"/>
      <c r="MYW13" s="187"/>
      <c r="MYX13" s="187"/>
      <c r="MYY13" s="187"/>
      <c r="MYZ13" s="187"/>
      <c r="MZA13" s="187"/>
      <c r="MZB13" s="187"/>
      <c r="MZC13" s="187"/>
      <c r="MZD13" s="187"/>
      <c r="MZE13" s="187"/>
      <c r="MZF13" s="187"/>
      <c r="MZG13" s="187"/>
      <c r="MZH13" s="187"/>
      <c r="MZI13" s="187"/>
      <c r="MZJ13" s="187"/>
      <c r="MZK13" s="187"/>
      <c r="MZL13" s="187"/>
      <c r="MZM13" s="187"/>
      <c r="MZN13" s="187"/>
      <c r="MZO13" s="187"/>
      <c r="MZP13" s="187"/>
      <c r="MZQ13" s="187"/>
      <c r="MZR13" s="187"/>
      <c r="MZS13" s="187"/>
      <c r="MZT13" s="187"/>
      <c r="MZU13" s="187"/>
      <c r="MZV13" s="187"/>
      <c r="MZW13" s="187"/>
      <c r="MZX13" s="187"/>
      <c r="MZY13" s="187"/>
      <c r="MZZ13" s="187"/>
      <c r="NAA13" s="187"/>
      <c r="NAB13" s="187"/>
      <c r="NAC13" s="187"/>
      <c r="NAD13" s="187"/>
      <c r="NAE13" s="187"/>
      <c r="NAF13" s="187"/>
      <c r="NAG13" s="187"/>
      <c r="NAH13" s="187"/>
      <c r="NAI13" s="187"/>
      <c r="NAJ13" s="187"/>
      <c r="NAK13" s="187"/>
      <c r="NAL13" s="187"/>
      <c r="NAM13" s="187"/>
      <c r="NAN13" s="187"/>
      <c r="NAO13" s="187"/>
      <c r="NAP13" s="187"/>
      <c r="NAQ13" s="187"/>
      <c r="NAR13" s="187"/>
      <c r="NAS13" s="187"/>
      <c r="NAT13" s="187"/>
      <c r="NAU13" s="187"/>
      <c r="NAV13" s="187"/>
      <c r="NAW13" s="187"/>
      <c r="NAX13" s="187"/>
      <c r="NAY13" s="187"/>
      <c r="NAZ13" s="187"/>
      <c r="NBA13" s="187"/>
      <c r="NBB13" s="187"/>
      <c r="NBC13" s="187"/>
      <c r="NBD13" s="187"/>
      <c r="NBE13" s="187"/>
      <c r="NBF13" s="187"/>
      <c r="NBG13" s="187"/>
      <c r="NBH13" s="187"/>
      <c r="NBI13" s="187"/>
      <c r="NBJ13" s="187"/>
      <c r="NBK13" s="187"/>
      <c r="NBL13" s="187"/>
      <c r="NBM13" s="187"/>
      <c r="NBN13" s="187"/>
      <c r="NBO13" s="187"/>
      <c r="NBP13" s="187"/>
      <c r="NBQ13" s="187"/>
      <c r="NBR13" s="187"/>
      <c r="NBS13" s="187"/>
      <c r="NBT13" s="187"/>
      <c r="NBU13" s="187"/>
      <c r="NBV13" s="187"/>
      <c r="NBW13" s="187"/>
      <c r="NBX13" s="187"/>
      <c r="NBY13" s="187"/>
      <c r="NBZ13" s="187"/>
      <c r="NCA13" s="187"/>
      <c r="NCB13" s="187"/>
      <c r="NCC13" s="187"/>
      <c r="NCD13" s="187"/>
      <c r="NCE13" s="187"/>
      <c r="NCF13" s="187"/>
      <c r="NCG13" s="187"/>
      <c r="NCH13" s="187"/>
      <c r="NCI13" s="187"/>
      <c r="NCJ13" s="187"/>
      <c r="NCK13" s="187"/>
      <c r="NCL13" s="187"/>
      <c r="NCM13" s="187"/>
      <c r="NCN13" s="187"/>
      <c r="NCO13" s="187"/>
      <c r="NCP13" s="187"/>
      <c r="NCQ13" s="187"/>
      <c r="NCR13" s="187"/>
      <c r="NCS13" s="187"/>
      <c r="NCT13" s="187"/>
      <c r="NCU13" s="187"/>
      <c r="NCV13" s="187"/>
      <c r="NCW13" s="187"/>
      <c r="NCX13" s="187"/>
      <c r="NCY13" s="187"/>
      <c r="NCZ13" s="187"/>
      <c r="NDA13" s="187"/>
      <c r="NDB13" s="187"/>
      <c r="NDC13" s="187"/>
      <c r="NDD13" s="187"/>
      <c r="NDE13" s="187"/>
      <c r="NDF13" s="187"/>
      <c r="NDG13" s="187"/>
      <c r="NDH13" s="187"/>
      <c r="NDI13" s="187"/>
      <c r="NDJ13" s="187"/>
      <c r="NDK13" s="187"/>
      <c r="NDL13" s="187"/>
      <c r="NDM13" s="187"/>
      <c r="NDN13" s="187"/>
      <c r="NDO13" s="187"/>
      <c r="NDP13" s="187"/>
      <c r="NDQ13" s="187"/>
      <c r="NDR13" s="187"/>
      <c r="NDS13" s="187"/>
      <c r="NDT13" s="187"/>
      <c r="NDU13" s="187"/>
      <c r="NDV13" s="187"/>
      <c r="NDW13" s="187"/>
      <c r="NDX13" s="187"/>
      <c r="NDY13" s="187"/>
      <c r="NDZ13" s="187"/>
      <c r="NEA13" s="187"/>
      <c r="NEB13" s="187"/>
      <c r="NEC13" s="187"/>
      <c r="NED13" s="187"/>
      <c r="NEE13" s="187"/>
      <c r="NEF13" s="187"/>
      <c r="NEG13" s="187"/>
      <c r="NEH13" s="187"/>
      <c r="NEI13" s="187"/>
      <c r="NEJ13" s="187"/>
      <c r="NEK13" s="187"/>
      <c r="NEL13" s="187"/>
      <c r="NEM13" s="187"/>
      <c r="NEN13" s="187"/>
      <c r="NEO13" s="187"/>
      <c r="NEP13" s="187"/>
      <c r="NEQ13" s="187"/>
      <c r="NER13" s="187"/>
      <c r="NES13" s="187"/>
      <c r="NET13" s="187"/>
      <c r="NEU13" s="187"/>
      <c r="NEV13" s="187"/>
      <c r="NEW13" s="187"/>
      <c r="NEX13" s="187"/>
      <c r="NEY13" s="187"/>
      <c r="NEZ13" s="187"/>
      <c r="NFA13" s="187"/>
      <c r="NFB13" s="187"/>
      <c r="NFC13" s="187"/>
      <c r="NFD13" s="187"/>
      <c r="NFE13" s="187"/>
      <c r="NFF13" s="187"/>
      <c r="NFG13" s="187"/>
      <c r="NFH13" s="187"/>
      <c r="NFI13" s="187"/>
      <c r="NFJ13" s="187"/>
      <c r="NFK13" s="187"/>
      <c r="NFL13" s="187"/>
      <c r="NFM13" s="187"/>
      <c r="NFN13" s="187"/>
      <c r="NFO13" s="187"/>
      <c r="NFP13" s="187"/>
      <c r="NFQ13" s="187"/>
      <c r="NFR13" s="187"/>
      <c r="NFS13" s="187"/>
      <c r="NFT13" s="187"/>
      <c r="NFU13" s="187"/>
      <c r="NFV13" s="187"/>
      <c r="NFW13" s="187"/>
      <c r="NFX13" s="187"/>
      <c r="NFY13" s="187"/>
      <c r="NFZ13" s="187"/>
      <c r="NGA13" s="187"/>
      <c r="NGB13" s="187"/>
      <c r="NGC13" s="187"/>
      <c r="NGD13" s="187"/>
      <c r="NGE13" s="187"/>
      <c r="NGF13" s="187"/>
      <c r="NGG13" s="187"/>
      <c r="NGH13" s="187"/>
      <c r="NGI13" s="187"/>
      <c r="NGJ13" s="187"/>
      <c r="NGK13" s="187"/>
      <c r="NGL13" s="187"/>
      <c r="NGM13" s="187"/>
      <c r="NGN13" s="187"/>
      <c r="NGO13" s="187"/>
      <c r="NGP13" s="187"/>
      <c r="NGQ13" s="187"/>
      <c r="NGR13" s="187"/>
      <c r="NGS13" s="187"/>
      <c r="NGT13" s="187"/>
      <c r="NGU13" s="187"/>
      <c r="NGV13" s="187"/>
      <c r="NGW13" s="187"/>
      <c r="NGX13" s="187"/>
      <c r="NGY13" s="187"/>
      <c r="NGZ13" s="187"/>
      <c r="NHA13" s="187"/>
      <c r="NHB13" s="187"/>
      <c r="NHC13" s="187"/>
      <c r="NHD13" s="187"/>
      <c r="NHE13" s="187"/>
      <c r="NHF13" s="187"/>
      <c r="NHG13" s="187"/>
      <c r="NHH13" s="187"/>
      <c r="NHI13" s="187"/>
      <c r="NHJ13" s="187"/>
      <c r="NHK13" s="187"/>
      <c r="NHL13" s="187"/>
      <c r="NHM13" s="187"/>
      <c r="NHN13" s="187"/>
      <c r="NHO13" s="187"/>
      <c r="NHP13" s="187"/>
      <c r="NHQ13" s="187"/>
      <c r="NHR13" s="187"/>
      <c r="NHS13" s="187"/>
      <c r="NHT13" s="187"/>
      <c r="NHU13" s="187"/>
      <c r="NHV13" s="187"/>
      <c r="NHW13" s="187"/>
      <c r="NHX13" s="187"/>
      <c r="NHY13" s="187"/>
      <c r="NHZ13" s="187"/>
      <c r="NIA13" s="187"/>
      <c r="NIB13" s="187"/>
      <c r="NIC13" s="187"/>
      <c r="NID13" s="187"/>
      <c r="NIE13" s="187"/>
      <c r="NIF13" s="187"/>
      <c r="NIG13" s="187"/>
      <c r="NIH13" s="187"/>
      <c r="NII13" s="187"/>
      <c r="NIJ13" s="187"/>
      <c r="NIK13" s="187"/>
      <c r="NIL13" s="187"/>
      <c r="NIM13" s="187"/>
      <c r="NIN13" s="187"/>
      <c r="NIO13" s="187"/>
      <c r="NIP13" s="187"/>
      <c r="NIQ13" s="187"/>
      <c r="NIR13" s="187"/>
      <c r="NIS13" s="187"/>
      <c r="NIT13" s="187"/>
      <c r="NIU13" s="187"/>
      <c r="NIV13" s="187"/>
      <c r="NIW13" s="187"/>
      <c r="NIX13" s="187"/>
      <c r="NIY13" s="187"/>
      <c r="NIZ13" s="187"/>
      <c r="NJA13" s="187"/>
      <c r="NJB13" s="187"/>
      <c r="NJC13" s="187"/>
      <c r="NJD13" s="187"/>
      <c r="NJE13" s="187"/>
      <c r="NJF13" s="187"/>
      <c r="NJG13" s="187"/>
      <c r="NJH13" s="187"/>
      <c r="NJI13" s="187"/>
      <c r="NJJ13" s="187"/>
      <c r="NJK13" s="187"/>
      <c r="NJL13" s="187"/>
      <c r="NJM13" s="187"/>
      <c r="NJN13" s="187"/>
      <c r="NJO13" s="187"/>
      <c r="NJP13" s="187"/>
      <c r="NJQ13" s="187"/>
      <c r="NJR13" s="187"/>
      <c r="NJS13" s="187"/>
      <c r="NJT13" s="187"/>
      <c r="NJU13" s="187"/>
      <c r="NJV13" s="187"/>
      <c r="NJW13" s="187"/>
      <c r="NJX13" s="187"/>
      <c r="NJY13" s="187"/>
      <c r="NJZ13" s="187"/>
      <c r="NKA13" s="187"/>
      <c r="NKB13" s="187"/>
      <c r="NKC13" s="187"/>
      <c r="NKD13" s="187"/>
      <c r="NKE13" s="187"/>
      <c r="NKF13" s="187"/>
      <c r="NKG13" s="187"/>
      <c r="NKH13" s="187"/>
      <c r="NKI13" s="187"/>
      <c r="NKJ13" s="187"/>
      <c r="NKK13" s="187"/>
      <c r="NKL13" s="187"/>
      <c r="NKM13" s="187"/>
      <c r="NKN13" s="187"/>
      <c r="NKO13" s="187"/>
      <c r="NKP13" s="187"/>
      <c r="NKQ13" s="187"/>
      <c r="NKR13" s="187"/>
      <c r="NKS13" s="187"/>
      <c r="NKT13" s="187"/>
      <c r="NKU13" s="187"/>
      <c r="NKV13" s="187"/>
      <c r="NKW13" s="187"/>
      <c r="NKX13" s="187"/>
      <c r="NKY13" s="187"/>
      <c r="NKZ13" s="187"/>
      <c r="NLA13" s="187"/>
      <c r="NLB13" s="187"/>
      <c r="NLC13" s="187"/>
      <c r="NLD13" s="187"/>
      <c r="NLE13" s="187"/>
      <c r="NLF13" s="187"/>
      <c r="NLG13" s="187"/>
      <c r="NLH13" s="187"/>
      <c r="NLI13" s="187"/>
      <c r="NLJ13" s="187"/>
      <c r="NLK13" s="187"/>
      <c r="NLL13" s="187"/>
      <c r="NLM13" s="187"/>
      <c r="NLN13" s="187"/>
      <c r="NLO13" s="187"/>
      <c r="NLP13" s="187"/>
      <c r="NLQ13" s="187"/>
      <c r="NLR13" s="187"/>
      <c r="NLS13" s="187"/>
      <c r="NLT13" s="187"/>
      <c r="NLU13" s="187"/>
      <c r="NLV13" s="187"/>
      <c r="NLW13" s="187"/>
      <c r="NLX13" s="187"/>
      <c r="NLY13" s="187"/>
      <c r="NLZ13" s="187"/>
      <c r="NMA13" s="187"/>
      <c r="NMB13" s="187"/>
      <c r="NMC13" s="187"/>
      <c r="NMD13" s="187"/>
      <c r="NME13" s="187"/>
      <c r="NMF13" s="187"/>
      <c r="NMG13" s="187"/>
      <c r="NMH13" s="187"/>
      <c r="NMI13" s="187"/>
      <c r="NMJ13" s="187"/>
      <c r="NMK13" s="187"/>
      <c r="NML13" s="187"/>
      <c r="NMM13" s="187"/>
      <c r="NMN13" s="187"/>
      <c r="NMO13" s="187"/>
      <c r="NMP13" s="187"/>
      <c r="NMQ13" s="187"/>
      <c r="NMR13" s="187"/>
      <c r="NMS13" s="187"/>
      <c r="NMT13" s="187"/>
      <c r="NMU13" s="187"/>
      <c r="NMV13" s="187"/>
      <c r="NMW13" s="187"/>
      <c r="NMX13" s="187"/>
      <c r="NMY13" s="187"/>
      <c r="NMZ13" s="187"/>
      <c r="NNA13" s="187"/>
      <c r="NNB13" s="187"/>
      <c r="NNC13" s="187"/>
      <c r="NND13" s="187"/>
      <c r="NNE13" s="187"/>
      <c r="NNF13" s="187"/>
      <c r="NNG13" s="187"/>
      <c r="NNH13" s="187"/>
      <c r="NNI13" s="187"/>
      <c r="NNJ13" s="187"/>
      <c r="NNK13" s="187"/>
      <c r="NNL13" s="187"/>
      <c r="NNM13" s="187"/>
      <c r="NNN13" s="187"/>
      <c r="NNO13" s="187"/>
      <c r="NNP13" s="187"/>
      <c r="NNQ13" s="187"/>
      <c r="NNR13" s="187"/>
      <c r="NNS13" s="187"/>
      <c r="NNT13" s="187"/>
      <c r="NNU13" s="187"/>
      <c r="NNV13" s="187"/>
      <c r="NNW13" s="187"/>
      <c r="NNX13" s="187"/>
      <c r="NNY13" s="187"/>
      <c r="NNZ13" s="187"/>
      <c r="NOA13" s="187"/>
      <c r="NOB13" s="187"/>
      <c r="NOC13" s="187"/>
      <c r="NOD13" s="187"/>
      <c r="NOE13" s="187"/>
      <c r="NOF13" s="187"/>
      <c r="NOG13" s="187"/>
      <c r="NOH13" s="187"/>
      <c r="NOI13" s="187"/>
      <c r="NOJ13" s="187"/>
      <c r="NOK13" s="187"/>
      <c r="NOL13" s="187"/>
      <c r="NOM13" s="187"/>
      <c r="NON13" s="187"/>
      <c r="NOO13" s="187"/>
      <c r="NOP13" s="187"/>
      <c r="NOQ13" s="187"/>
      <c r="NOR13" s="187"/>
      <c r="NOS13" s="187"/>
      <c r="NOT13" s="187"/>
      <c r="NOU13" s="187"/>
      <c r="NOV13" s="187"/>
      <c r="NOW13" s="187"/>
      <c r="NOX13" s="187"/>
      <c r="NOY13" s="187"/>
      <c r="NOZ13" s="187"/>
      <c r="NPA13" s="187"/>
      <c r="NPB13" s="187"/>
      <c r="NPC13" s="187"/>
      <c r="NPD13" s="187"/>
      <c r="NPE13" s="187"/>
      <c r="NPF13" s="187"/>
      <c r="NPG13" s="187"/>
      <c r="NPH13" s="187"/>
      <c r="NPI13" s="187"/>
      <c r="NPJ13" s="187"/>
      <c r="NPK13" s="187"/>
      <c r="NPL13" s="187"/>
      <c r="NPM13" s="187"/>
      <c r="NPN13" s="187"/>
      <c r="NPO13" s="187"/>
      <c r="NPP13" s="187"/>
      <c r="NPQ13" s="187"/>
      <c r="NPR13" s="187"/>
      <c r="NPS13" s="187"/>
      <c r="NPT13" s="187"/>
      <c r="NPU13" s="187"/>
      <c r="NPV13" s="187"/>
      <c r="NPW13" s="187"/>
      <c r="NPX13" s="187"/>
      <c r="NPY13" s="187"/>
      <c r="NPZ13" s="187"/>
      <c r="NQA13" s="187"/>
      <c r="NQB13" s="187"/>
      <c r="NQC13" s="187"/>
      <c r="NQD13" s="187"/>
      <c r="NQE13" s="187"/>
      <c r="NQF13" s="187"/>
      <c r="NQG13" s="187"/>
      <c r="NQH13" s="187"/>
      <c r="NQI13" s="187"/>
      <c r="NQJ13" s="187"/>
      <c r="NQK13" s="187"/>
      <c r="NQL13" s="187"/>
      <c r="NQM13" s="187"/>
      <c r="NQN13" s="187"/>
      <c r="NQO13" s="187"/>
      <c r="NQP13" s="187"/>
      <c r="NQQ13" s="187"/>
      <c r="NQR13" s="187"/>
      <c r="NQS13" s="187"/>
      <c r="NQT13" s="187"/>
      <c r="NQU13" s="187"/>
      <c r="NQV13" s="187"/>
      <c r="NQW13" s="187"/>
      <c r="NQX13" s="187"/>
      <c r="NQY13" s="187"/>
      <c r="NQZ13" s="187"/>
      <c r="NRA13" s="187"/>
      <c r="NRB13" s="187"/>
      <c r="NRC13" s="187"/>
      <c r="NRD13" s="187"/>
      <c r="NRE13" s="187"/>
      <c r="NRF13" s="187"/>
      <c r="NRG13" s="187"/>
      <c r="NRH13" s="187"/>
      <c r="NRI13" s="187"/>
      <c r="NRJ13" s="187"/>
      <c r="NRK13" s="187"/>
      <c r="NRL13" s="187"/>
      <c r="NRM13" s="187"/>
      <c r="NRN13" s="187"/>
      <c r="NRO13" s="187"/>
      <c r="NRP13" s="187"/>
      <c r="NRQ13" s="187"/>
      <c r="NRR13" s="187"/>
      <c r="NRS13" s="187"/>
      <c r="NRT13" s="187"/>
      <c r="NRU13" s="187"/>
      <c r="NRV13" s="187"/>
      <c r="NRW13" s="187"/>
      <c r="NRX13" s="187"/>
      <c r="NRY13" s="187"/>
      <c r="NRZ13" s="187"/>
      <c r="NSA13" s="187"/>
      <c r="NSB13" s="187"/>
      <c r="NSC13" s="187"/>
      <c r="NSD13" s="187"/>
      <c r="NSE13" s="187"/>
      <c r="NSF13" s="187"/>
      <c r="NSG13" s="187"/>
      <c r="NSH13" s="187"/>
      <c r="NSI13" s="187"/>
      <c r="NSJ13" s="187"/>
      <c r="NSK13" s="187"/>
      <c r="NSL13" s="187"/>
      <c r="NSM13" s="187"/>
      <c r="NSN13" s="187"/>
      <c r="NSO13" s="187"/>
      <c r="NSP13" s="187"/>
      <c r="NSQ13" s="187"/>
      <c r="NSR13" s="187"/>
      <c r="NSS13" s="187"/>
      <c r="NST13" s="187"/>
      <c r="NSU13" s="187"/>
      <c r="NSV13" s="187"/>
      <c r="NSW13" s="187"/>
      <c r="NSX13" s="187"/>
      <c r="NSY13" s="187"/>
      <c r="NSZ13" s="187"/>
      <c r="NTA13" s="187"/>
      <c r="NTB13" s="187"/>
      <c r="NTC13" s="187"/>
      <c r="NTD13" s="187"/>
      <c r="NTE13" s="187"/>
      <c r="NTF13" s="187"/>
      <c r="NTG13" s="187"/>
      <c r="NTH13" s="187"/>
      <c r="NTI13" s="187"/>
      <c r="NTJ13" s="187"/>
      <c r="NTK13" s="187"/>
      <c r="NTL13" s="187"/>
      <c r="NTM13" s="187"/>
      <c r="NTN13" s="187"/>
      <c r="NTO13" s="187"/>
      <c r="NTP13" s="187"/>
      <c r="NTQ13" s="187"/>
      <c r="NTR13" s="187"/>
      <c r="NTS13" s="187"/>
      <c r="NTT13" s="187"/>
      <c r="NTU13" s="187"/>
      <c r="NTV13" s="187"/>
      <c r="NTW13" s="187"/>
      <c r="NTX13" s="187"/>
      <c r="NTY13" s="187"/>
      <c r="NTZ13" s="187"/>
      <c r="NUA13" s="187"/>
      <c r="NUB13" s="187"/>
      <c r="NUC13" s="187"/>
      <c r="NUD13" s="187"/>
      <c r="NUE13" s="187"/>
      <c r="NUF13" s="187"/>
      <c r="NUG13" s="187"/>
      <c r="NUH13" s="187"/>
      <c r="NUI13" s="187"/>
      <c r="NUJ13" s="187"/>
      <c r="NUK13" s="187"/>
      <c r="NUL13" s="187"/>
      <c r="NUM13" s="187"/>
      <c r="NUN13" s="187"/>
      <c r="NUO13" s="187"/>
      <c r="NUP13" s="187"/>
      <c r="NUQ13" s="187"/>
      <c r="NUR13" s="187"/>
      <c r="NUS13" s="187"/>
      <c r="NUT13" s="187"/>
      <c r="NUU13" s="187"/>
      <c r="NUV13" s="187"/>
      <c r="NUW13" s="187"/>
      <c r="NUX13" s="187"/>
      <c r="NUY13" s="187"/>
      <c r="NUZ13" s="187"/>
      <c r="NVA13" s="187"/>
      <c r="NVB13" s="187"/>
      <c r="NVC13" s="187"/>
      <c r="NVD13" s="187"/>
      <c r="NVE13" s="187"/>
      <c r="NVF13" s="187"/>
      <c r="NVG13" s="187"/>
      <c r="NVH13" s="187"/>
      <c r="NVI13" s="187"/>
      <c r="NVJ13" s="187"/>
      <c r="NVK13" s="187"/>
      <c r="NVL13" s="187"/>
      <c r="NVM13" s="187"/>
      <c r="NVN13" s="187"/>
      <c r="NVO13" s="187"/>
      <c r="NVP13" s="187"/>
      <c r="NVQ13" s="187"/>
      <c r="NVR13" s="187"/>
      <c r="NVS13" s="187"/>
      <c r="NVT13" s="187"/>
      <c r="NVU13" s="187"/>
      <c r="NVV13" s="187"/>
      <c r="NVW13" s="187"/>
      <c r="NVX13" s="187"/>
      <c r="NVY13" s="187"/>
      <c r="NVZ13" s="187"/>
      <c r="NWA13" s="187"/>
      <c r="NWB13" s="187"/>
      <c r="NWC13" s="187"/>
      <c r="NWD13" s="187"/>
      <c r="NWE13" s="187"/>
      <c r="NWF13" s="187"/>
      <c r="NWG13" s="187"/>
      <c r="NWH13" s="187"/>
      <c r="NWI13" s="187"/>
      <c r="NWJ13" s="187"/>
      <c r="NWK13" s="187"/>
      <c r="NWL13" s="187"/>
      <c r="NWM13" s="187"/>
      <c r="NWN13" s="187"/>
      <c r="NWO13" s="187"/>
      <c r="NWP13" s="187"/>
      <c r="NWQ13" s="187"/>
      <c r="NWR13" s="187"/>
      <c r="NWS13" s="187"/>
      <c r="NWT13" s="187"/>
      <c r="NWU13" s="187"/>
      <c r="NWV13" s="187"/>
      <c r="NWW13" s="187"/>
      <c r="NWX13" s="187"/>
      <c r="NWY13" s="187"/>
      <c r="NWZ13" s="187"/>
      <c r="NXA13" s="187"/>
      <c r="NXB13" s="187"/>
      <c r="NXC13" s="187"/>
      <c r="NXD13" s="187"/>
      <c r="NXE13" s="187"/>
      <c r="NXF13" s="187"/>
      <c r="NXG13" s="187"/>
      <c r="NXH13" s="187"/>
      <c r="NXI13" s="187"/>
      <c r="NXJ13" s="187"/>
      <c r="NXK13" s="187"/>
      <c r="NXL13" s="187"/>
      <c r="NXM13" s="187"/>
      <c r="NXN13" s="187"/>
      <c r="NXO13" s="187"/>
      <c r="NXP13" s="187"/>
      <c r="NXQ13" s="187"/>
      <c r="NXR13" s="187"/>
      <c r="NXS13" s="187"/>
      <c r="NXT13" s="187"/>
      <c r="NXU13" s="187"/>
      <c r="NXV13" s="187"/>
      <c r="NXW13" s="187"/>
      <c r="NXX13" s="187"/>
      <c r="NXY13" s="187"/>
      <c r="NXZ13" s="187"/>
      <c r="NYA13" s="187"/>
      <c r="NYB13" s="187"/>
      <c r="NYC13" s="187"/>
      <c r="NYD13" s="187"/>
      <c r="NYE13" s="187"/>
      <c r="NYF13" s="187"/>
      <c r="NYG13" s="187"/>
      <c r="NYH13" s="187"/>
      <c r="NYI13" s="187"/>
      <c r="NYJ13" s="187"/>
      <c r="NYK13" s="187"/>
      <c r="NYL13" s="187"/>
      <c r="NYM13" s="187"/>
      <c r="NYN13" s="187"/>
      <c r="NYO13" s="187"/>
      <c r="NYP13" s="187"/>
      <c r="NYQ13" s="187"/>
      <c r="NYR13" s="187"/>
      <c r="NYS13" s="187"/>
      <c r="NYT13" s="187"/>
      <c r="NYU13" s="187"/>
      <c r="NYV13" s="187"/>
      <c r="NYW13" s="187"/>
      <c r="NYX13" s="187"/>
      <c r="NYY13" s="187"/>
      <c r="NYZ13" s="187"/>
      <c r="NZA13" s="187"/>
      <c r="NZB13" s="187"/>
      <c r="NZC13" s="187"/>
      <c r="NZD13" s="187"/>
      <c r="NZE13" s="187"/>
      <c r="NZF13" s="187"/>
      <c r="NZG13" s="187"/>
      <c r="NZH13" s="187"/>
      <c r="NZI13" s="187"/>
      <c r="NZJ13" s="187"/>
      <c r="NZK13" s="187"/>
      <c r="NZL13" s="187"/>
      <c r="NZM13" s="187"/>
      <c r="NZN13" s="187"/>
      <c r="NZO13" s="187"/>
      <c r="NZP13" s="187"/>
      <c r="NZQ13" s="187"/>
      <c r="NZR13" s="187"/>
      <c r="NZS13" s="187"/>
      <c r="NZT13" s="187"/>
      <c r="NZU13" s="187"/>
      <c r="NZV13" s="187"/>
      <c r="NZW13" s="187"/>
      <c r="NZX13" s="187"/>
      <c r="NZY13" s="187"/>
      <c r="NZZ13" s="187"/>
      <c r="OAA13" s="187"/>
      <c r="OAB13" s="187"/>
      <c r="OAC13" s="187"/>
      <c r="OAD13" s="187"/>
      <c r="OAE13" s="187"/>
      <c r="OAF13" s="187"/>
      <c r="OAG13" s="187"/>
      <c r="OAH13" s="187"/>
      <c r="OAI13" s="187"/>
      <c r="OAJ13" s="187"/>
      <c r="OAK13" s="187"/>
      <c r="OAL13" s="187"/>
      <c r="OAM13" s="187"/>
      <c r="OAN13" s="187"/>
      <c r="OAO13" s="187"/>
      <c r="OAP13" s="187"/>
      <c r="OAQ13" s="187"/>
      <c r="OAR13" s="187"/>
      <c r="OAS13" s="187"/>
      <c r="OAT13" s="187"/>
      <c r="OAU13" s="187"/>
      <c r="OAV13" s="187"/>
      <c r="OAW13" s="187"/>
      <c r="OAX13" s="187"/>
      <c r="OAY13" s="187"/>
      <c r="OAZ13" s="187"/>
      <c r="OBA13" s="187"/>
      <c r="OBB13" s="187"/>
      <c r="OBC13" s="187"/>
      <c r="OBD13" s="187"/>
      <c r="OBE13" s="187"/>
      <c r="OBF13" s="187"/>
      <c r="OBG13" s="187"/>
      <c r="OBH13" s="187"/>
      <c r="OBI13" s="187"/>
      <c r="OBJ13" s="187"/>
      <c r="OBK13" s="187"/>
      <c r="OBL13" s="187"/>
      <c r="OBM13" s="187"/>
      <c r="OBN13" s="187"/>
      <c r="OBO13" s="187"/>
      <c r="OBP13" s="187"/>
      <c r="OBQ13" s="187"/>
      <c r="OBR13" s="187"/>
      <c r="OBS13" s="187"/>
      <c r="OBT13" s="187"/>
      <c r="OBU13" s="187"/>
      <c r="OBV13" s="187"/>
      <c r="OBW13" s="187"/>
      <c r="OBX13" s="187"/>
      <c r="OBY13" s="187"/>
      <c r="OBZ13" s="187"/>
      <c r="OCA13" s="187"/>
      <c r="OCB13" s="187"/>
      <c r="OCC13" s="187"/>
      <c r="OCD13" s="187"/>
      <c r="OCE13" s="187"/>
      <c r="OCF13" s="187"/>
      <c r="OCG13" s="187"/>
      <c r="OCH13" s="187"/>
      <c r="OCI13" s="187"/>
      <c r="OCJ13" s="187"/>
      <c r="OCK13" s="187"/>
      <c r="OCL13" s="187"/>
      <c r="OCM13" s="187"/>
      <c r="OCN13" s="187"/>
      <c r="OCO13" s="187"/>
      <c r="OCP13" s="187"/>
      <c r="OCQ13" s="187"/>
      <c r="OCR13" s="187"/>
      <c r="OCS13" s="187"/>
      <c r="OCT13" s="187"/>
      <c r="OCU13" s="187"/>
      <c r="OCV13" s="187"/>
      <c r="OCW13" s="187"/>
      <c r="OCX13" s="187"/>
      <c r="OCY13" s="187"/>
      <c r="OCZ13" s="187"/>
      <c r="ODA13" s="187"/>
      <c r="ODB13" s="187"/>
      <c r="ODC13" s="187"/>
      <c r="ODD13" s="187"/>
      <c r="ODE13" s="187"/>
      <c r="ODF13" s="187"/>
      <c r="ODG13" s="187"/>
      <c r="ODH13" s="187"/>
      <c r="ODI13" s="187"/>
      <c r="ODJ13" s="187"/>
      <c r="ODK13" s="187"/>
      <c r="ODL13" s="187"/>
      <c r="ODM13" s="187"/>
      <c r="ODN13" s="187"/>
      <c r="ODO13" s="187"/>
      <c r="ODP13" s="187"/>
      <c r="ODQ13" s="187"/>
      <c r="ODR13" s="187"/>
      <c r="ODS13" s="187"/>
      <c r="ODT13" s="187"/>
      <c r="ODU13" s="187"/>
      <c r="ODV13" s="187"/>
      <c r="ODW13" s="187"/>
      <c r="ODX13" s="187"/>
      <c r="ODY13" s="187"/>
      <c r="ODZ13" s="187"/>
      <c r="OEA13" s="187"/>
      <c r="OEB13" s="187"/>
      <c r="OEC13" s="187"/>
      <c r="OED13" s="187"/>
      <c r="OEE13" s="187"/>
      <c r="OEF13" s="187"/>
      <c r="OEG13" s="187"/>
      <c r="OEH13" s="187"/>
      <c r="OEI13" s="187"/>
      <c r="OEJ13" s="187"/>
      <c r="OEK13" s="187"/>
      <c r="OEL13" s="187"/>
      <c r="OEM13" s="187"/>
      <c r="OEN13" s="187"/>
      <c r="OEO13" s="187"/>
      <c r="OEP13" s="187"/>
      <c r="OEQ13" s="187"/>
      <c r="OER13" s="187"/>
      <c r="OES13" s="187"/>
      <c r="OET13" s="187"/>
      <c r="OEU13" s="187"/>
      <c r="OEV13" s="187"/>
      <c r="OEW13" s="187"/>
      <c r="OEX13" s="187"/>
      <c r="OEY13" s="187"/>
      <c r="OEZ13" s="187"/>
      <c r="OFA13" s="187"/>
      <c r="OFB13" s="187"/>
      <c r="OFC13" s="187"/>
      <c r="OFD13" s="187"/>
      <c r="OFE13" s="187"/>
      <c r="OFF13" s="187"/>
      <c r="OFG13" s="187"/>
      <c r="OFH13" s="187"/>
      <c r="OFI13" s="187"/>
      <c r="OFJ13" s="187"/>
      <c r="OFK13" s="187"/>
      <c r="OFL13" s="187"/>
      <c r="OFM13" s="187"/>
      <c r="OFN13" s="187"/>
      <c r="OFO13" s="187"/>
      <c r="OFP13" s="187"/>
      <c r="OFQ13" s="187"/>
      <c r="OFR13" s="187"/>
      <c r="OFS13" s="187"/>
      <c r="OFT13" s="187"/>
      <c r="OFU13" s="187"/>
      <c r="OFV13" s="187"/>
      <c r="OFW13" s="187"/>
      <c r="OFX13" s="187"/>
      <c r="OFY13" s="187"/>
      <c r="OFZ13" s="187"/>
      <c r="OGA13" s="187"/>
      <c r="OGB13" s="187"/>
      <c r="OGC13" s="187"/>
      <c r="OGD13" s="187"/>
      <c r="OGE13" s="187"/>
      <c r="OGF13" s="187"/>
      <c r="OGG13" s="187"/>
      <c r="OGH13" s="187"/>
      <c r="OGI13" s="187"/>
      <c r="OGJ13" s="187"/>
      <c r="OGK13" s="187"/>
      <c r="OGL13" s="187"/>
      <c r="OGM13" s="187"/>
      <c r="OGN13" s="187"/>
      <c r="OGO13" s="187"/>
      <c r="OGP13" s="187"/>
      <c r="OGQ13" s="187"/>
      <c r="OGR13" s="187"/>
      <c r="OGS13" s="187"/>
      <c r="OGT13" s="187"/>
      <c r="OGU13" s="187"/>
      <c r="OGV13" s="187"/>
      <c r="OGW13" s="187"/>
      <c r="OGX13" s="187"/>
      <c r="OGY13" s="187"/>
      <c r="OGZ13" s="187"/>
      <c r="OHA13" s="187"/>
      <c r="OHB13" s="187"/>
      <c r="OHC13" s="187"/>
      <c r="OHD13" s="187"/>
      <c r="OHE13" s="187"/>
      <c r="OHF13" s="187"/>
      <c r="OHG13" s="187"/>
      <c r="OHH13" s="187"/>
      <c r="OHI13" s="187"/>
      <c r="OHJ13" s="187"/>
      <c r="OHK13" s="187"/>
      <c r="OHL13" s="187"/>
      <c r="OHM13" s="187"/>
      <c r="OHN13" s="187"/>
      <c r="OHO13" s="187"/>
      <c r="OHP13" s="187"/>
      <c r="OHQ13" s="187"/>
      <c r="OHR13" s="187"/>
      <c r="OHS13" s="187"/>
      <c r="OHT13" s="187"/>
      <c r="OHU13" s="187"/>
      <c r="OHV13" s="187"/>
      <c r="OHW13" s="187"/>
      <c r="OHX13" s="187"/>
      <c r="OHY13" s="187"/>
      <c r="OHZ13" s="187"/>
      <c r="OIA13" s="187"/>
      <c r="OIB13" s="187"/>
      <c r="OIC13" s="187"/>
      <c r="OID13" s="187"/>
      <c r="OIE13" s="187"/>
      <c r="OIF13" s="187"/>
      <c r="OIG13" s="187"/>
      <c r="OIH13" s="187"/>
      <c r="OII13" s="187"/>
      <c r="OIJ13" s="187"/>
      <c r="OIK13" s="187"/>
      <c r="OIL13" s="187"/>
      <c r="OIM13" s="187"/>
      <c r="OIN13" s="187"/>
      <c r="OIO13" s="187"/>
      <c r="OIP13" s="187"/>
      <c r="OIQ13" s="187"/>
      <c r="OIR13" s="187"/>
      <c r="OIS13" s="187"/>
      <c r="OIT13" s="187"/>
      <c r="OIU13" s="187"/>
      <c r="OIV13" s="187"/>
      <c r="OIW13" s="187"/>
      <c r="OIX13" s="187"/>
      <c r="OIY13" s="187"/>
      <c r="OIZ13" s="187"/>
      <c r="OJA13" s="187"/>
      <c r="OJB13" s="187"/>
      <c r="OJC13" s="187"/>
      <c r="OJD13" s="187"/>
      <c r="OJE13" s="187"/>
      <c r="OJF13" s="187"/>
      <c r="OJG13" s="187"/>
      <c r="OJH13" s="187"/>
      <c r="OJI13" s="187"/>
      <c r="OJJ13" s="187"/>
      <c r="OJK13" s="187"/>
      <c r="OJL13" s="187"/>
      <c r="OJM13" s="187"/>
      <c r="OJN13" s="187"/>
      <c r="OJO13" s="187"/>
      <c r="OJP13" s="187"/>
      <c r="OJQ13" s="187"/>
      <c r="OJR13" s="187"/>
      <c r="OJS13" s="187"/>
      <c r="OJT13" s="187"/>
      <c r="OJU13" s="187"/>
      <c r="OJV13" s="187"/>
      <c r="OJW13" s="187"/>
      <c r="OJX13" s="187"/>
      <c r="OJY13" s="187"/>
      <c r="OJZ13" s="187"/>
      <c r="OKA13" s="187"/>
      <c r="OKB13" s="187"/>
      <c r="OKC13" s="187"/>
      <c r="OKD13" s="187"/>
      <c r="OKE13" s="187"/>
      <c r="OKF13" s="187"/>
      <c r="OKG13" s="187"/>
      <c r="OKH13" s="187"/>
      <c r="OKI13" s="187"/>
      <c r="OKJ13" s="187"/>
      <c r="OKK13" s="187"/>
      <c r="OKL13" s="187"/>
      <c r="OKM13" s="187"/>
      <c r="OKN13" s="187"/>
      <c r="OKO13" s="187"/>
      <c r="OKP13" s="187"/>
      <c r="OKQ13" s="187"/>
      <c r="OKR13" s="187"/>
      <c r="OKS13" s="187"/>
      <c r="OKT13" s="187"/>
      <c r="OKU13" s="187"/>
      <c r="OKV13" s="187"/>
      <c r="OKW13" s="187"/>
      <c r="OKX13" s="187"/>
      <c r="OKY13" s="187"/>
      <c r="OKZ13" s="187"/>
      <c r="OLA13" s="187"/>
      <c r="OLB13" s="187"/>
      <c r="OLC13" s="187"/>
      <c r="OLD13" s="187"/>
      <c r="OLE13" s="187"/>
      <c r="OLF13" s="187"/>
      <c r="OLG13" s="187"/>
      <c r="OLH13" s="187"/>
      <c r="OLI13" s="187"/>
      <c r="OLJ13" s="187"/>
      <c r="OLK13" s="187"/>
      <c r="OLL13" s="187"/>
      <c r="OLM13" s="187"/>
      <c r="OLN13" s="187"/>
      <c r="OLO13" s="187"/>
      <c r="OLP13" s="187"/>
      <c r="OLQ13" s="187"/>
      <c r="OLR13" s="187"/>
      <c r="OLS13" s="187"/>
      <c r="OLT13" s="187"/>
      <c r="OLU13" s="187"/>
      <c r="OLV13" s="187"/>
      <c r="OLW13" s="187"/>
      <c r="OLX13" s="187"/>
      <c r="OLY13" s="187"/>
      <c r="OLZ13" s="187"/>
      <c r="OMA13" s="187"/>
      <c r="OMB13" s="187"/>
      <c r="OMC13" s="187"/>
      <c r="OMD13" s="187"/>
      <c r="OME13" s="187"/>
      <c r="OMF13" s="187"/>
      <c r="OMG13" s="187"/>
      <c r="OMH13" s="187"/>
      <c r="OMI13" s="187"/>
      <c r="OMJ13" s="187"/>
      <c r="OMK13" s="187"/>
      <c r="OML13" s="187"/>
      <c r="OMM13" s="187"/>
      <c r="OMN13" s="187"/>
      <c r="OMO13" s="187"/>
      <c r="OMP13" s="187"/>
      <c r="OMQ13" s="187"/>
      <c r="OMR13" s="187"/>
      <c r="OMS13" s="187"/>
      <c r="OMT13" s="187"/>
      <c r="OMU13" s="187"/>
      <c r="OMV13" s="187"/>
      <c r="OMW13" s="187"/>
      <c r="OMX13" s="187"/>
      <c r="OMY13" s="187"/>
      <c r="OMZ13" s="187"/>
      <c r="ONA13" s="187"/>
      <c r="ONB13" s="187"/>
      <c r="ONC13" s="187"/>
      <c r="OND13" s="187"/>
      <c r="ONE13" s="187"/>
      <c r="ONF13" s="187"/>
      <c r="ONG13" s="187"/>
      <c r="ONH13" s="187"/>
      <c r="ONI13" s="187"/>
      <c r="ONJ13" s="187"/>
      <c r="ONK13" s="187"/>
      <c r="ONL13" s="187"/>
      <c r="ONM13" s="187"/>
      <c r="ONN13" s="187"/>
      <c r="ONO13" s="187"/>
      <c r="ONP13" s="187"/>
      <c r="ONQ13" s="187"/>
      <c r="ONR13" s="187"/>
      <c r="ONS13" s="187"/>
      <c r="ONT13" s="187"/>
      <c r="ONU13" s="187"/>
      <c r="ONV13" s="187"/>
      <c r="ONW13" s="187"/>
      <c r="ONX13" s="187"/>
      <c r="ONY13" s="187"/>
      <c r="ONZ13" s="187"/>
      <c r="OOA13" s="187"/>
      <c r="OOB13" s="187"/>
      <c r="OOC13" s="187"/>
      <c r="OOD13" s="187"/>
      <c r="OOE13" s="187"/>
      <c r="OOF13" s="187"/>
      <c r="OOG13" s="187"/>
      <c r="OOH13" s="187"/>
      <c r="OOI13" s="187"/>
      <c r="OOJ13" s="187"/>
      <c r="OOK13" s="187"/>
      <c r="OOL13" s="187"/>
      <c r="OOM13" s="187"/>
      <c r="OON13" s="187"/>
      <c r="OOO13" s="187"/>
      <c r="OOP13" s="187"/>
      <c r="OOQ13" s="187"/>
      <c r="OOR13" s="187"/>
      <c r="OOS13" s="187"/>
      <c r="OOT13" s="187"/>
      <c r="OOU13" s="187"/>
      <c r="OOV13" s="187"/>
      <c r="OOW13" s="187"/>
      <c r="OOX13" s="187"/>
      <c r="OOY13" s="187"/>
      <c r="OOZ13" s="187"/>
      <c r="OPA13" s="187"/>
      <c r="OPB13" s="187"/>
      <c r="OPC13" s="187"/>
      <c r="OPD13" s="187"/>
      <c r="OPE13" s="187"/>
      <c r="OPF13" s="187"/>
      <c r="OPG13" s="187"/>
      <c r="OPH13" s="187"/>
      <c r="OPI13" s="187"/>
      <c r="OPJ13" s="187"/>
      <c r="OPK13" s="187"/>
      <c r="OPL13" s="187"/>
      <c r="OPM13" s="187"/>
      <c r="OPN13" s="187"/>
      <c r="OPO13" s="187"/>
      <c r="OPP13" s="187"/>
      <c r="OPQ13" s="187"/>
      <c r="OPR13" s="187"/>
      <c r="OPS13" s="187"/>
      <c r="OPT13" s="187"/>
      <c r="OPU13" s="187"/>
      <c r="OPV13" s="187"/>
      <c r="OPW13" s="187"/>
      <c r="OPX13" s="187"/>
      <c r="OPY13" s="187"/>
      <c r="OPZ13" s="187"/>
      <c r="OQA13" s="187"/>
      <c r="OQB13" s="187"/>
      <c r="OQC13" s="187"/>
      <c r="OQD13" s="187"/>
      <c r="OQE13" s="187"/>
      <c r="OQF13" s="187"/>
      <c r="OQG13" s="187"/>
      <c r="OQH13" s="187"/>
      <c r="OQI13" s="187"/>
      <c r="OQJ13" s="187"/>
      <c r="OQK13" s="187"/>
      <c r="OQL13" s="187"/>
      <c r="OQM13" s="187"/>
      <c r="OQN13" s="187"/>
      <c r="OQO13" s="187"/>
      <c r="OQP13" s="187"/>
      <c r="OQQ13" s="187"/>
      <c r="OQR13" s="187"/>
      <c r="OQS13" s="187"/>
      <c r="OQT13" s="187"/>
      <c r="OQU13" s="187"/>
      <c r="OQV13" s="187"/>
      <c r="OQW13" s="187"/>
      <c r="OQX13" s="187"/>
      <c r="OQY13" s="187"/>
      <c r="OQZ13" s="187"/>
      <c r="ORA13" s="187"/>
      <c r="ORB13" s="187"/>
      <c r="ORC13" s="187"/>
      <c r="ORD13" s="187"/>
      <c r="ORE13" s="187"/>
      <c r="ORF13" s="187"/>
      <c r="ORG13" s="187"/>
      <c r="ORH13" s="187"/>
      <c r="ORI13" s="187"/>
      <c r="ORJ13" s="187"/>
      <c r="ORK13" s="187"/>
      <c r="ORL13" s="187"/>
      <c r="ORM13" s="187"/>
      <c r="ORN13" s="187"/>
      <c r="ORO13" s="187"/>
      <c r="ORP13" s="187"/>
      <c r="ORQ13" s="187"/>
      <c r="ORR13" s="187"/>
      <c r="ORS13" s="187"/>
      <c r="ORT13" s="187"/>
      <c r="ORU13" s="187"/>
      <c r="ORV13" s="187"/>
      <c r="ORW13" s="187"/>
      <c r="ORX13" s="187"/>
      <c r="ORY13" s="187"/>
      <c r="ORZ13" s="187"/>
      <c r="OSA13" s="187"/>
      <c r="OSB13" s="187"/>
      <c r="OSC13" s="187"/>
      <c r="OSD13" s="187"/>
      <c r="OSE13" s="187"/>
      <c r="OSF13" s="187"/>
      <c r="OSG13" s="187"/>
      <c r="OSH13" s="187"/>
      <c r="OSI13" s="187"/>
      <c r="OSJ13" s="187"/>
      <c r="OSK13" s="187"/>
      <c r="OSL13" s="187"/>
      <c r="OSM13" s="187"/>
      <c r="OSN13" s="187"/>
      <c r="OSO13" s="187"/>
      <c r="OSP13" s="187"/>
      <c r="OSQ13" s="187"/>
      <c r="OSR13" s="187"/>
      <c r="OSS13" s="187"/>
      <c r="OST13" s="187"/>
      <c r="OSU13" s="187"/>
      <c r="OSV13" s="187"/>
      <c r="OSW13" s="187"/>
      <c r="OSX13" s="187"/>
      <c r="OSY13" s="187"/>
      <c r="OSZ13" s="187"/>
      <c r="OTA13" s="187"/>
      <c r="OTB13" s="187"/>
      <c r="OTC13" s="187"/>
      <c r="OTD13" s="187"/>
      <c r="OTE13" s="187"/>
      <c r="OTF13" s="187"/>
      <c r="OTG13" s="187"/>
      <c r="OTH13" s="187"/>
      <c r="OTI13" s="187"/>
      <c r="OTJ13" s="187"/>
      <c r="OTK13" s="187"/>
      <c r="OTL13" s="187"/>
      <c r="OTM13" s="187"/>
      <c r="OTN13" s="187"/>
      <c r="OTO13" s="187"/>
      <c r="OTP13" s="187"/>
      <c r="OTQ13" s="187"/>
      <c r="OTR13" s="187"/>
      <c r="OTS13" s="187"/>
      <c r="OTT13" s="187"/>
      <c r="OTU13" s="187"/>
      <c r="OTV13" s="187"/>
      <c r="OTW13" s="187"/>
      <c r="OTX13" s="187"/>
      <c r="OTY13" s="187"/>
      <c r="OTZ13" s="187"/>
      <c r="OUA13" s="187"/>
      <c r="OUB13" s="187"/>
      <c r="OUC13" s="187"/>
      <c r="OUD13" s="187"/>
      <c r="OUE13" s="187"/>
      <c r="OUF13" s="187"/>
      <c r="OUG13" s="187"/>
      <c r="OUH13" s="187"/>
      <c r="OUI13" s="187"/>
      <c r="OUJ13" s="187"/>
      <c r="OUK13" s="187"/>
      <c r="OUL13" s="187"/>
      <c r="OUM13" s="187"/>
      <c r="OUN13" s="187"/>
      <c r="OUO13" s="187"/>
      <c r="OUP13" s="187"/>
      <c r="OUQ13" s="187"/>
      <c r="OUR13" s="187"/>
      <c r="OUS13" s="187"/>
      <c r="OUT13" s="187"/>
      <c r="OUU13" s="187"/>
      <c r="OUV13" s="187"/>
      <c r="OUW13" s="187"/>
      <c r="OUX13" s="187"/>
      <c r="OUY13" s="187"/>
      <c r="OUZ13" s="187"/>
      <c r="OVA13" s="187"/>
      <c r="OVB13" s="187"/>
      <c r="OVC13" s="187"/>
      <c r="OVD13" s="187"/>
      <c r="OVE13" s="187"/>
      <c r="OVF13" s="187"/>
      <c r="OVG13" s="187"/>
      <c r="OVH13" s="187"/>
      <c r="OVI13" s="187"/>
      <c r="OVJ13" s="187"/>
      <c r="OVK13" s="187"/>
      <c r="OVL13" s="187"/>
      <c r="OVM13" s="187"/>
      <c r="OVN13" s="187"/>
      <c r="OVO13" s="187"/>
      <c r="OVP13" s="187"/>
      <c r="OVQ13" s="187"/>
      <c r="OVR13" s="187"/>
      <c r="OVS13" s="187"/>
      <c r="OVT13" s="187"/>
      <c r="OVU13" s="187"/>
      <c r="OVV13" s="187"/>
      <c r="OVW13" s="187"/>
      <c r="OVX13" s="187"/>
      <c r="OVY13" s="187"/>
      <c r="OVZ13" s="187"/>
      <c r="OWA13" s="187"/>
      <c r="OWB13" s="187"/>
      <c r="OWC13" s="187"/>
      <c r="OWD13" s="187"/>
      <c r="OWE13" s="187"/>
      <c r="OWF13" s="187"/>
      <c r="OWG13" s="187"/>
      <c r="OWH13" s="187"/>
      <c r="OWI13" s="187"/>
      <c r="OWJ13" s="187"/>
      <c r="OWK13" s="187"/>
      <c r="OWL13" s="187"/>
      <c r="OWM13" s="187"/>
      <c r="OWN13" s="187"/>
      <c r="OWO13" s="187"/>
      <c r="OWP13" s="187"/>
      <c r="OWQ13" s="187"/>
      <c r="OWR13" s="187"/>
      <c r="OWS13" s="187"/>
      <c r="OWT13" s="187"/>
      <c r="OWU13" s="187"/>
      <c r="OWV13" s="187"/>
      <c r="OWW13" s="187"/>
      <c r="OWX13" s="187"/>
      <c r="OWY13" s="187"/>
      <c r="OWZ13" s="187"/>
      <c r="OXA13" s="187"/>
      <c r="OXB13" s="187"/>
      <c r="OXC13" s="187"/>
      <c r="OXD13" s="187"/>
      <c r="OXE13" s="187"/>
      <c r="OXF13" s="187"/>
      <c r="OXG13" s="187"/>
      <c r="OXH13" s="187"/>
      <c r="OXI13" s="187"/>
      <c r="OXJ13" s="187"/>
      <c r="OXK13" s="187"/>
      <c r="OXL13" s="187"/>
      <c r="OXM13" s="187"/>
      <c r="OXN13" s="187"/>
      <c r="OXO13" s="187"/>
      <c r="OXP13" s="187"/>
      <c r="OXQ13" s="187"/>
      <c r="OXR13" s="187"/>
      <c r="OXS13" s="187"/>
      <c r="OXT13" s="187"/>
      <c r="OXU13" s="187"/>
      <c r="OXV13" s="187"/>
      <c r="OXW13" s="187"/>
      <c r="OXX13" s="187"/>
      <c r="OXY13" s="187"/>
      <c r="OXZ13" s="187"/>
      <c r="OYA13" s="187"/>
      <c r="OYB13" s="187"/>
      <c r="OYC13" s="187"/>
      <c r="OYD13" s="187"/>
      <c r="OYE13" s="187"/>
      <c r="OYF13" s="187"/>
      <c r="OYG13" s="187"/>
      <c r="OYH13" s="187"/>
      <c r="OYI13" s="187"/>
      <c r="OYJ13" s="187"/>
      <c r="OYK13" s="187"/>
      <c r="OYL13" s="187"/>
      <c r="OYM13" s="187"/>
      <c r="OYN13" s="187"/>
      <c r="OYO13" s="187"/>
      <c r="OYP13" s="187"/>
      <c r="OYQ13" s="187"/>
      <c r="OYR13" s="187"/>
      <c r="OYS13" s="187"/>
      <c r="OYT13" s="187"/>
      <c r="OYU13" s="187"/>
      <c r="OYV13" s="187"/>
      <c r="OYW13" s="187"/>
      <c r="OYX13" s="187"/>
      <c r="OYY13" s="187"/>
      <c r="OYZ13" s="187"/>
      <c r="OZA13" s="187"/>
      <c r="OZB13" s="187"/>
      <c r="OZC13" s="187"/>
      <c r="OZD13" s="187"/>
      <c r="OZE13" s="187"/>
      <c r="OZF13" s="187"/>
      <c r="OZG13" s="187"/>
      <c r="OZH13" s="187"/>
      <c r="OZI13" s="187"/>
      <c r="OZJ13" s="187"/>
      <c r="OZK13" s="187"/>
      <c r="OZL13" s="187"/>
      <c r="OZM13" s="187"/>
      <c r="OZN13" s="187"/>
      <c r="OZO13" s="187"/>
      <c r="OZP13" s="187"/>
      <c r="OZQ13" s="187"/>
      <c r="OZR13" s="187"/>
      <c r="OZS13" s="187"/>
      <c r="OZT13" s="187"/>
      <c r="OZU13" s="187"/>
      <c r="OZV13" s="187"/>
      <c r="OZW13" s="187"/>
      <c r="OZX13" s="187"/>
      <c r="OZY13" s="187"/>
      <c r="OZZ13" s="187"/>
      <c r="PAA13" s="187"/>
      <c r="PAB13" s="187"/>
      <c r="PAC13" s="187"/>
      <c r="PAD13" s="187"/>
      <c r="PAE13" s="187"/>
      <c r="PAF13" s="187"/>
      <c r="PAG13" s="187"/>
      <c r="PAH13" s="187"/>
      <c r="PAI13" s="187"/>
      <c r="PAJ13" s="187"/>
      <c r="PAK13" s="187"/>
      <c r="PAL13" s="187"/>
      <c r="PAM13" s="187"/>
      <c r="PAN13" s="187"/>
      <c r="PAO13" s="187"/>
      <c r="PAP13" s="187"/>
      <c r="PAQ13" s="187"/>
      <c r="PAR13" s="187"/>
      <c r="PAS13" s="187"/>
      <c r="PAT13" s="187"/>
      <c r="PAU13" s="187"/>
      <c r="PAV13" s="187"/>
      <c r="PAW13" s="187"/>
      <c r="PAX13" s="187"/>
      <c r="PAY13" s="187"/>
      <c r="PAZ13" s="187"/>
      <c r="PBA13" s="187"/>
      <c r="PBB13" s="187"/>
      <c r="PBC13" s="187"/>
      <c r="PBD13" s="187"/>
      <c r="PBE13" s="187"/>
      <c r="PBF13" s="187"/>
      <c r="PBG13" s="187"/>
      <c r="PBH13" s="187"/>
      <c r="PBI13" s="187"/>
      <c r="PBJ13" s="187"/>
      <c r="PBK13" s="187"/>
      <c r="PBL13" s="187"/>
      <c r="PBM13" s="187"/>
      <c r="PBN13" s="187"/>
      <c r="PBO13" s="187"/>
      <c r="PBP13" s="187"/>
      <c r="PBQ13" s="187"/>
      <c r="PBR13" s="187"/>
      <c r="PBS13" s="187"/>
      <c r="PBT13" s="187"/>
      <c r="PBU13" s="187"/>
      <c r="PBV13" s="187"/>
      <c r="PBW13" s="187"/>
      <c r="PBX13" s="187"/>
      <c r="PBY13" s="187"/>
      <c r="PBZ13" s="187"/>
      <c r="PCA13" s="187"/>
      <c r="PCB13" s="187"/>
      <c r="PCC13" s="187"/>
      <c r="PCD13" s="187"/>
      <c r="PCE13" s="187"/>
      <c r="PCF13" s="187"/>
      <c r="PCG13" s="187"/>
      <c r="PCH13" s="187"/>
      <c r="PCI13" s="187"/>
      <c r="PCJ13" s="187"/>
      <c r="PCK13" s="187"/>
      <c r="PCL13" s="187"/>
      <c r="PCM13" s="187"/>
      <c r="PCN13" s="187"/>
      <c r="PCO13" s="187"/>
      <c r="PCP13" s="187"/>
      <c r="PCQ13" s="187"/>
      <c r="PCR13" s="187"/>
      <c r="PCS13" s="187"/>
      <c r="PCT13" s="187"/>
      <c r="PCU13" s="187"/>
      <c r="PCV13" s="187"/>
      <c r="PCW13" s="187"/>
      <c r="PCX13" s="187"/>
      <c r="PCY13" s="187"/>
      <c r="PCZ13" s="187"/>
      <c r="PDA13" s="187"/>
      <c r="PDB13" s="187"/>
      <c r="PDC13" s="187"/>
      <c r="PDD13" s="187"/>
      <c r="PDE13" s="187"/>
      <c r="PDF13" s="187"/>
      <c r="PDG13" s="187"/>
      <c r="PDH13" s="187"/>
      <c r="PDI13" s="187"/>
      <c r="PDJ13" s="187"/>
      <c r="PDK13" s="187"/>
      <c r="PDL13" s="187"/>
      <c r="PDM13" s="187"/>
      <c r="PDN13" s="187"/>
      <c r="PDO13" s="187"/>
      <c r="PDP13" s="187"/>
      <c r="PDQ13" s="187"/>
      <c r="PDR13" s="187"/>
      <c r="PDS13" s="187"/>
      <c r="PDT13" s="187"/>
      <c r="PDU13" s="187"/>
      <c r="PDV13" s="187"/>
      <c r="PDW13" s="187"/>
      <c r="PDX13" s="187"/>
      <c r="PDY13" s="187"/>
      <c r="PDZ13" s="187"/>
      <c r="PEA13" s="187"/>
      <c r="PEB13" s="187"/>
      <c r="PEC13" s="187"/>
      <c r="PED13" s="187"/>
      <c r="PEE13" s="187"/>
      <c r="PEF13" s="187"/>
      <c r="PEG13" s="187"/>
      <c r="PEH13" s="187"/>
      <c r="PEI13" s="187"/>
      <c r="PEJ13" s="187"/>
      <c r="PEK13" s="187"/>
      <c r="PEL13" s="187"/>
      <c r="PEM13" s="187"/>
      <c r="PEN13" s="187"/>
      <c r="PEO13" s="187"/>
      <c r="PEP13" s="187"/>
      <c r="PEQ13" s="187"/>
      <c r="PER13" s="187"/>
      <c r="PES13" s="187"/>
      <c r="PET13" s="187"/>
      <c r="PEU13" s="187"/>
      <c r="PEV13" s="187"/>
      <c r="PEW13" s="187"/>
      <c r="PEX13" s="187"/>
      <c r="PEY13" s="187"/>
      <c r="PEZ13" s="187"/>
      <c r="PFA13" s="187"/>
      <c r="PFB13" s="187"/>
      <c r="PFC13" s="187"/>
      <c r="PFD13" s="187"/>
      <c r="PFE13" s="187"/>
      <c r="PFF13" s="187"/>
      <c r="PFG13" s="187"/>
      <c r="PFH13" s="187"/>
      <c r="PFI13" s="187"/>
      <c r="PFJ13" s="187"/>
      <c r="PFK13" s="187"/>
      <c r="PFL13" s="187"/>
      <c r="PFM13" s="187"/>
      <c r="PFN13" s="187"/>
      <c r="PFO13" s="187"/>
      <c r="PFP13" s="187"/>
      <c r="PFQ13" s="187"/>
      <c r="PFR13" s="187"/>
      <c r="PFS13" s="187"/>
      <c r="PFT13" s="187"/>
      <c r="PFU13" s="187"/>
      <c r="PFV13" s="187"/>
      <c r="PFW13" s="187"/>
      <c r="PFX13" s="187"/>
      <c r="PFY13" s="187"/>
      <c r="PFZ13" s="187"/>
      <c r="PGA13" s="187"/>
      <c r="PGB13" s="187"/>
      <c r="PGC13" s="187"/>
      <c r="PGD13" s="187"/>
      <c r="PGE13" s="187"/>
      <c r="PGF13" s="187"/>
      <c r="PGG13" s="187"/>
      <c r="PGH13" s="187"/>
      <c r="PGI13" s="187"/>
      <c r="PGJ13" s="187"/>
      <c r="PGK13" s="187"/>
      <c r="PGL13" s="187"/>
      <c r="PGM13" s="187"/>
      <c r="PGN13" s="187"/>
      <c r="PGO13" s="187"/>
      <c r="PGP13" s="187"/>
      <c r="PGQ13" s="187"/>
      <c r="PGR13" s="187"/>
      <c r="PGS13" s="187"/>
      <c r="PGT13" s="187"/>
      <c r="PGU13" s="187"/>
      <c r="PGV13" s="187"/>
      <c r="PGW13" s="187"/>
      <c r="PGX13" s="187"/>
      <c r="PGY13" s="187"/>
      <c r="PGZ13" s="187"/>
      <c r="PHA13" s="187"/>
      <c r="PHB13" s="187"/>
      <c r="PHC13" s="187"/>
      <c r="PHD13" s="187"/>
      <c r="PHE13" s="187"/>
      <c r="PHF13" s="187"/>
      <c r="PHG13" s="187"/>
      <c r="PHH13" s="187"/>
      <c r="PHI13" s="187"/>
      <c r="PHJ13" s="187"/>
      <c r="PHK13" s="187"/>
      <c r="PHL13" s="187"/>
      <c r="PHM13" s="187"/>
      <c r="PHN13" s="187"/>
      <c r="PHO13" s="187"/>
      <c r="PHP13" s="187"/>
      <c r="PHQ13" s="187"/>
      <c r="PHR13" s="187"/>
      <c r="PHS13" s="187"/>
      <c r="PHT13" s="187"/>
      <c r="PHU13" s="187"/>
      <c r="PHV13" s="187"/>
      <c r="PHW13" s="187"/>
      <c r="PHX13" s="187"/>
      <c r="PHY13" s="187"/>
      <c r="PHZ13" s="187"/>
      <c r="PIA13" s="187"/>
      <c r="PIB13" s="187"/>
      <c r="PIC13" s="187"/>
      <c r="PID13" s="187"/>
      <c r="PIE13" s="187"/>
      <c r="PIF13" s="187"/>
      <c r="PIG13" s="187"/>
      <c r="PIH13" s="187"/>
      <c r="PII13" s="187"/>
      <c r="PIJ13" s="187"/>
      <c r="PIK13" s="187"/>
      <c r="PIL13" s="187"/>
      <c r="PIM13" s="187"/>
      <c r="PIN13" s="187"/>
      <c r="PIO13" s="187"/>
      <c r="PIP13" s="187"/>
      <c r="PIQ13" s="187"/>
      <c r="PIR13" s="187"/>
      <c r="PIS13" s="187"/>
      <c r="PIT13" s="187"/>
      <c r="PIU13" s="187"/>
      <c r="PIV13" s="187"/>
      <c r="PIW13" s="187"/>
      <c r="PIX13" s="187"/>
      <c r="PIY13" s="187"/>
      <c r="PIZ13" s="187"/>
      <c r="PJA13" s="187"/>
      <c r="PJB13" s="187"/>
      <c r="PJC13" s="187"/>
      <c r="PJD13" s="187"/>
      <c r="PJE13" s="187"/>
      <c r="PJF13" s="187"/>
      <c r="PJG13" s="187"/>
      <c r="PJH13" s="187"/>
      <c r="PJI13" s="187"/>
      <c r="PJJ13" s="187"/>
      <c r="PJK13" s="187"/>
      <c r="PJL13" s="187"/>
      <c r="PJM13" s="187"/>
      <c r="PJN13" s="187"/>
      <c r="PJO13" s="187"/>
      <c r="PJP13" s="187"/>
      <c r="PJQ13" s="187"/>
      <c r="PJR13" s="187"/>
      <c r="PJS13" s="187"/>
      <c r="PJT13" s="187"/>
      <c r="PJU13" s="187"/>
      <c r="PJV13" s="187"/>
      <c r="PJW13" s="187"/>
      <c r="PJX13" s="187"/>
      <c r="PJY13" s="187"/>
      <c r="PJZ13" s="187"/>
      <c r="PKA13" s="187"/>
      <c r="PKB13" s="187"/>
      <c r="PKC13" s="187"/>
      <c r="PKD13" s="187"/>
      <c r="PKE13" s="187"/>
      <c r="PKF13" s="187"/>
      <c r="PKG13" s="187"/>
      <c r="PKH13" s="187"/>
      <c r="PKI13" s="187"/>
      <c r="PKJ13" s="187"/>
      <c r="PKK13" s="187"/>
      <c r="PKL13" s="187"/>
      <c r="PKM13" s="187"/>
      <c r="PKN13" s="187"/>
      <c r="PKO13" s="187"/>
      <c r="PKP13" s="187"/>
      <c r="PKQ13" s="187"/>
      <c r="PKR13" s="187"/>
      <c r="PKS13" s="187"/>
      <c r="PKT13" s="187"/>
      <c r="PKU13" s="187"/>
      <c r="PKV13" s="187"/>
      <c r="PKW13" s="187"/>
      <c r="PKX13" s="187"/>
      <c r="PKY13" s="187"/>
      <c r="PKZ13" s="187"/>
      <c r="PLA13" s="187"/>
      <c r="PLB13" s="187"/>
      <c r="PLC13" s="187"/>
      <c r="PLD13" s="187"/>
      <c r="PLE13" s="187"/>
      <c r="PLF13" s="187"/>
      <c r="PLG13" s="187"/>
      <c r="PLH13" s="187"/>
      <c r="PLI13" s="187"/>
      <c r="PLJ13" s="187"/>
      <c r="PLK13" s="187"/>
      <c r="PLL13" s="187"/>
      <c r="PLM13" s="187"/>
      <c r="PLN13" s="187"/>
      <c r="PLO13" s="187"/>
      <c r="PLP13" s="187"/>
      <c r="PLQ13" s="187"/>
      <c r="PLR13" s="187"/>
      <c r="PLS13" s="187"/>
      <c r="PLT13" s="187"/>
      <c r="PLU13" s="187"/>
      <c r="PLV13" s="187"/>
      <c r="PLW13" s="187"/>
      <c r="PLX13" s="187"/>
      <c r="PLY13" s="187"/>
      <c r="PLZ13" s="187"/>
      <c r="PMA13" s="187"/>
      <c r="PMB13" s="187"/>
      <c r="PMC13" s="187"/>
      <c r="PMD13" s="187"/>
      <c r="PME13" s="187"/>
      <c r="PMF13" s="187"/>
      <c r="PMG13" s="187"/>
      <c r="PMH13" s="187"/>
      <c r="PMI13" s="187"/>
      <c r="PMJ13" s="187"/>
      <c r="PMK13" s="187"/>
      <c r="PML13" s="187"/>
      <c r="PMM13" s="187"/>
      <c r="PMN13" s="187"/>
      <c r="PMO13" s="187"/>
      <c r="PMP13" s="187"/>
      <c r="PMQ13" s="187"/>
      <c r="PMR13" s="187"/>
      <c r="PMS13" s="187"/>
      <c r="PMT13" s="187"/>
      <c r="PMU13" s="187"/>
      <c r="PMV13" s="187"/>
      <c r="PMW13" s="187"/>
      <c r="PMX13" s="187"/>
      <c r="PMY13" s="187"/>
      <c r="PMZ13" s="187"/>
      <c r="PNA13" s="187"/>
      <c r="PNB13" s="187"/>
      <c r="PNC13" s="187"/>
      <c r="PND13" s="187"/>
      <c r="PNE13" s="187"/>
      <c r="PNF13" s="187"/>
      <c r="PNG13" s="187"/>
      <c r="PNH13" s="187"/>
      <c r="PNI13" s="187"/>
      <c r="PNJ13" s="187"/>
      <c r="PNK13" s="187"/>
      <c r="PNL13" s="187"/>
      <c r="PNM13" s="187"/>
      <c r="PNN13" s="187"/>
      <c r="PNO13" s="187"/>
      <c r="PNP13" s="187"/>
      <c r="PNQ13" s="187"/>
      <c r="PNR13" s="187"/>
      <c r="PNS13" s="187"/>
      <c r="PNT13" s="187"/>
      <c r="PNU13" s="187"/>
      <c r="PNV13" s="187"/>
      <c r="PNW13" s="187"/>
      <c r="PNX13" s="187"/>
      <c r="PNY13" s="187"/>
      <c r="PNZ13" s="187"/>
      <c r="POA13" s="187"/>
      <c r="POB13" s="187"/>
      <c r="POC13" s="187"/>
      <c r="POD13" s="187"/>
      <c r="POE13" s="187"/>
      <c r="POF13" s="187"/>
      <c r="POG13" s="187"/>
      <c r="POH13" s="187"/>
      <c r="POI13" s="187"/>
      <c r="POJ13" s="187"/>
      <c r="POK13" s="187"/>
      <c r="POL13" s="187"/>
      <c r="POM13" s="187"/>
      <c r="PON13" s="187"/>
      <c r="POO13" s="187"/>
      <c r="POP13" s="187"/>
      <c r="POQ13" s="187"/>
      <c r="POR13" s="187"/>
      <c r="POS13" s="187"/>
      <c r="POT13" s="187"/>
      <c r="POU13" s="187"/>
      <c r="POV13" s="187"/>
      <c r="POW13" s="187"/>
      <c r="POX13" s="187"/>
      <c r="POY13" s="187"/>
      <c r="POZ13" s="187"/>
      <c r="PPA13" s="187"/>
      <c r="PPB13" s="187"/>
      <c r="PPC13" s="187"/>
      <c r="PPD13" s="187"/>
      <c r="PPE13" s="187"/>
      <c r="PPF13" s="187"/>
      <c r="PPG13" s="187"/>
      <c r="PPH13" s="187"/>
      <c r="PPI13" s="187"/>
      <c r="PPJ13" s="187"/>
      <c r="PPK13" s="187"/>
      <c r="PPL13" s="187"/>
      <c r="PPM13" s="187"/>
      <c r="PPN13" s="187"/>
      <c r="PPO13" s="187"/>
      <c r="PPP13" s="187"/>
      <c r="PPQ13" s="187"/>
      <c r="PPR13" s="187"/>
      <c r="PPS13" s="187"/>
      <c r="PPT13" s="187"/>
      <c r="PPU13" s="187"/>
      <c r="PPV13" s="187"/>
      <c r="PPW13" s="187"/>
      <c r="PPX13" s="187"/>
      <c r="PPY13" s="187"/>
      <c r="PPZ13" s="187"/>
      <c r="PQA13" s="187"/>
      <c r="PQB13" s="187"/>
      <c r="PQC13" s="187"/>
      <c r="PQD13" s="187"/>
      <c r="PQE13" s="187"/>
      <c r="PQF13" s="187"/>
      <c r="PQG13" s="187"/>
      <c r="PQH13" s="187"/>
      <c r="PQI13" s="187"/>
      <c r="PQJ13" s="187"/>
      <c r="PQK13" s="187"/>
      <c r="PQL13" s="187"/>
      <c r="PQM13" s="187"/>
      <c r="PQN13" s="187"/>
      <c r="PQO13" s="187"/>
      <c r="PQP13" s="187"/>
      <c r="PQQ13" s="187"/>
      <c r="PQR13" s="187"/>
      <c r="PQS13" s="187"/>
      <c r="PQT13" s="187"/>
      <c r="PQU13" s="187"/>
      <c r="PQV13" s="187"/>
      <c r="PQW13" s="187"/>
      <c r="PQX13" s="187"/>
      <c r="PQY13" s="187"/>
      <c r="PQZ13" s="187"/>
      <c r="PRA13" s="187"/>
      <c r="PRB13" s="187"/>
      <c r="PRC13" s="187"/>
      <c r="PRD13" s="187"/>
      <c r="PRE13" s="187"/>
      <c r="PRF13" s="187"/>
      <c r="PRG13" s="187"/>
      <c r="PRH13" s="187"/>
      <c r="PRI13" s="187"/>
      <c r="PRJ13" s="187"/>
      <c r="PRK13" s="187"/>
      <c r="PRL13" s="187"/>
      <c r="PRM13" s="187"/>
      <c r="PRN13" s="187"/>
      <c r="PRO13" s="187"/>
      <c r="PRP13" s="187"/>
      <c r="PRQ13" s="187"/>
      <c r="PRR13" s="187"/>
      <c r="PRS13" s="187"/>
      <c r="PRT13" s="187"/>
      <c r="PRU13" s="187"/>
      <c r="PRV13" s="187"/>
      <c r="PRW13" s="187"/>
      <c r="PRX13" s="187"/>
      <c r="PRY13" s="187"/>
      <c r="PRZ13" s="187"/>
      <c r="PSA13" s="187"/>
      <c r="PSB13" s="187"/>
      <c r="PSC13" s="187"/>
      <c r="PSD13" s="187"/>
      <c r="PSE13" s="187"/>
      <c r="PSF13" s="187"/>
      <c r="PSG13" s="187"/>
      <c r="PSH13" s="187"/>
      <c r="PSI13" s="187"/>
      <c r="PSJ13" s="187"/>
      <c r="PSK13" s="187"/>
      <c r="PSL13" s="187"/>
      <c r="PSM13" s="187"/>
      <c r="PSN13" s="187"/>
      <c r="PSO13" s="187"/>
      <c r="PSP13" s="187"/>
      <c r="PSQ13" s="187"/>
      <c r="PSR13" s="187"/>
      <c r="PSS13" s="187"/>
      <c r="PST13" s="187"/>
      <c r="PSU13" s="187"/>
      <c r="PSV13" s="187"/>
      <c r="PSW13" s="187"/>
      <c r="PSX13" s="187"/>
      <c r="PSY13" s="187"/>
      <c r="PSZ13" s="187"/>
      <c r="PTA13" s="187"/>
      <c r="PTB13" s="187"/>
      <c r="PTC13" s="187"/>
      <c r="PTD13" s="187"/>
      <c r="PTE13" s="187"/>
      <c r="PTF13" s="187"/>
      <c r="PTG13" s="187"/>
      <c r="PTH13" s="187"/>
      <c r="PTI13" s="187"/>
      <c r="PTJ13" s="187"/>
      <c r="PTK13" s="187"/>
      <c r="PTL13" s="187"/>
      <c r="PTM13" s="187"/>
      <c r="PTN13" s="187"/>
      <c r="PTO13" s="187"/>
      <c r="PTP13" s="187"/>
      <c r="PTQ13" s="187"/>
      <c r="PTR13" s="187"/>
      <c r="PTS13" s="187"/>
      <c r="PTT13" s="187"/>
      <c r="PTU13" s="187"/>
      <c r="PTV13" s="187"/>
      <c r="PTW13" s="187"/>
      <c r="PTX13" s="187"/>
      <c r="PTY13" s="187"/>
      <c r="PTZ13" s="187"/>
      <c r="PUA13" s="187"/>
      <c r="PUB13" s="187"/>
      <c r="PUC13" s="187"/>
      <c r="PUD13" s="187"/>
      <c r="PUE13" s="187"/>
      <c r="PUF13" s="187"/>
      <c r="PUG13" s="187"/>
      <c r="PUH13" s="187"/>
      <c r="PUI13" s="187"/>
      <c r="PUJ13" s="187"/>
      <c r="PUK13" s="187"/>
      <c r="PUL13" s="187"/>
      <c r="PUM13" s="187"/>
      <c r="PUN13" s="187"/>
      <c r="PUO13" s="187"/>
      <c r="PUP13" s="187"/>
      <c r="PUQ13" s="187"/>
      <c r="PUR13" s="187"/>
      <c r="PUS13" s="187"/>
      <c r="PUT13" s="187"/>
      <c r="PUU13" s="187"/>
      <c r="PUV13" s="187"/>
      <c r="PUW13" s="187"/>
      <c r="PUX13" s="187"/>
      <c r="PUY13" s="187"/>
      <c r="PUZ13" s="187"/>
      <c r="PVA13" s="187"/>
      <c r="PVB13" s="187"/>
      <c r="PVC13" s="187"/>
      <c r="PVD13" s="187"/>
      <c r="PVE13" s="187"/>
      <c r="PVF13" s="187"/>
      <c r="PVG13" s="187"/>
      <c r="PVH13" s="187"/>
      <c r="PVI13" s="187"/>
      <c r="PVJ13" s="187"/>
      <c r="PVK13" s="187"/>
      <c r="PVL13" s="187"/>
      <c r="PVM13" s="187"/>
      <c r="PVN13" s="187"/>
      <c r="PVO13" s="187"/>
      <c r="PVP13" s="187"/>
      <c r="PVQ13" s="187"/>
      <c r="PVR13" s="187"/>
      <c r="PVS13" s="187"/>
      <c r="PVT13" s="187"/>
      <c r="PVU13" s="187"/>
      <c r="PVV13" s="187"/>
      <c r="PVW13" s="187"/>
      <c r="PVX13" s="187"/>
      <c r="PVY13" s="187"/>
      <c r="PVZ13" s="187"/>
      <c r="PWA13" s="187"/>
      <c r="PWB13" s="187"/>
      <c r="PWC13" s="187"/>
      <c r="PWD13" s="187"/>
      <c r="PWE13" s="187"/>
      <c r="PWF13" s="187"/>
      <c r="PWG13" s="187"/>
      <c r="PWH13" s="187"/>
      <c r="PWI13" s="187"/>
      <c r="PWJ13" s="187"/>
      <c r="PWK13" s="187"/>
      <c r="PWL13" s="187"/>
      <c r="PWM13" s="187"/>
      <c r="PWN13" s="187"/>
      <c r="PWO13" s="187"/>
      <c r="PWP13" s="187"/>
      <c r="PWQ13" s="187"/>
      <c r="PWR13" s="187"/>
      <c r="PWS13" s="187"/>
      <c r="PWT13" s="187"/>
      <c r="PWU13" s="187"/>
      <c r="PWV13" s="187"/>
      <c r="PWW13" s="187"/>
      <c r="PWX13" s="187"/>
      <c r="PWY13" s="187"/>
      <c r="PWZ13" s="187"/>
      <c r="PXA13" s="187"/>
      <c r="PXB13" s="187"/>
      <c r="PXC13" s="187"/>
      <c r="PXD13" s="187"/>
      <c r="PXE13" s="187"/>
      <c r="PXF13" s="187"/>
      <c r="PXG13" s="187"/>
      <c r="PXH13" s="187"/>
      <c r="PXI13" s="187"/>
      <c r="PXJ13" s="187"/>
      <c r="PXK13" s="187"/>
      <c r="PXL13" s="187"/>
      <c r="PXM13" s="187"/>
      <c r="PXN13" s="187"/>
      <c r="PXO13" s="187"/>
      <c r="PXP13" s="187"/>
      <c r="PXQ13" s="187"/>
      <c r="PXR13" s="187"/>
      <c r="PXS13" s="187"/>
      <c r="PXT13" s="187"/>
      <c r="PXU13" s="187"/>
      <c r="PXV13" s="187"/>
      <c r="PXW13" s="187"/>
      <c r="PXX13" s="187"/>
      <c r="PXY13" s="187"/>
      <c r="PXZ13" s="187"/>
      <c r="PYA13" s="187"/>
      <c r="PYB13" s="187"/>
      <c r="PYC13" s="187"/>
      <c r="PYD13" s="187"/>
      <c r="PYE13" s="187"/>
      <c r="PYF13" s="187"/>
      <c r="PYG13" s="187"/>
      <c r="PYH13" s="187"/>
      <c r="PYI13" s="187"/>
      <c r="PYJ13" s="187"/>
      <c r="PYK13" s="187"/>
      <c r="PYL13" s="187"/>
      <c r="PYM13" s="187"/>
      <c r="PYN13" s="187"/>
      <c r="PYO13" s="187"/>
      <c r="PYP13" s="187"/>
      <c r="PYQ13" s="187"/>
      <c r="PYR13" s="187"/>
      <c r="PYS13" s="187"/>
      <c r="PYT13" s="187"/>
      <c r="PYU13" s="187"/>
      <c r="PYV13" s="187"/>
      <c r="PYW13" s="187"/>
      <c r="PYX13" s="187"/>
      <c r="PYY13" s="187"/>
      <c r="PYZ13" s="187"/>
      <c r="PZA13" s="187"/>
      <c r="PZB13" s="187"/>
      <c r="PZC13" s="187"/>
      <c r="PZD13" s="187"/>
      <c r="PZE13" s="187"/>
      <c r="PZF13" s="187"/>
      <c r="PZG13" s="187"/>
      <c r="PZH13" s="187"/>
      <c r="PZI13" s="187"/>
      <c r="PZJ13" s="187"/>
      <c r="PZK13" s="187"/>
      <c r="PZL13" s="187"/>
      <c r="PZM13" s="187"/>
      <c r="PZN13" s="187"/>
      <c r="PZO13" s="187"/>
      <c r="PZP13" s="187"/>
      <c r="PZQ13" s="187"/>
      <c r="PZR13" s="187"/>
      <c r="PZS13" s="187"/>
      <c r="PZT13" s="187"/>
      <c r="PZU13" s="187"/>
      <c r="PZV13" s="187"/>
      <c r="PZW13" s="187"/>
      <c r="PZX13" s="187"/>
      <c r="PZY13" s="187"/>
      <c r="PZZ13" s="187"/>
      <c r="QAA13" s="187"/>
      <c r="QAB13" s="187"/>
      <c r="QAC13" s="187"/>
      <c r="QAD13" s="187"/>
      <c r="QAE13" s="187"/>
      <c r="QAF13" s="187"/>
      <c r="QAG13" s="187"/>
      <c r="QAH13" s="187"/>
      <c r="QAI13" s="187"/>
      <c r="QAJ13" s="187"/>
      <c r="QAK13" s="187"/>
      <c r="QAL13" s="187"/>
      <c r="QAM13" s="187"/>
      <c r="QAN13" s="187"/>
      <c r="QAO13" s="187"/>
      <c r="QAP13" s="187"/>
      <c r="QAQ13" s="187"/>
      <c r="QAR13" s="187"/>
      <c r="QAS13" s="187"/>
      <c r="QAT13" s="187"/>
      <c r="QAU13" s="187"/>
      <c r="QAV13" s="187"/>
      <c r="QAW13" s="187"/>
      <c r="QAX13" s="187"/>
      <c r="QAY13" s="187"/>
      <c r="QAZ13" s="187"/>
      <c r="QBA13" s="187"/>
      <c r="QBB13" s="187"/>
      <c r="QBC13" s="187"/>
      <c r="QBD13" s="187"/>
      <c r="QBE13" s="187"/>
      <c r="QBF13" s="187"/>
      <c r="QBG13" s="187"/>
      <c r="QBH13" s="187"/>
      <c r="QBI13" s="187"/>
      <c r="QBJ13" s="187"/>
      <c r="QBK13" s="187"/>
      <c r="QBL13" s="187"/>
      <c r="QBM13" s="187"/>
      <c r="QBN13" s="187"/>
      <c r="QBO13" s="187"/>
      <c r="QBP13" s="187"/>
      <c r="QBQ13" s="187"/>
      <c r="QBR13" s="187"/>
      <c r="QBS13" s="187"/>
      <c r="QBT13" s="187"/>
      <c r="QBU13" s="187"/>
      <c r="QBV13" s="187"/>
      <c r="QBW13" s="187"/>
      <c r="QBX13" s="187"/>
      <c r="QBY13" s="187"/>
      <c r="QBZ13" s="187"/>
      <c r="QCA13" s="187"/>
      <c r="QCB13" s="187"/>
      <c r="QCC13" s="187"/>
      <c r="QCD13" s="187"/>
      <c r="QCE13" s="187"/>
      <c r="QCF13" s="187"/>
      <c r="QCG13" s="187"/>
      <c r="QCH13" s="187"/>
      <c r="QCI13" s="187"/>
      <c r="QCJ13" s="187"/>
      <c r="QCK13" s="187"/>
      <c r="QCL13" s="187"/>
      <c r="QCM13" s="187"/>
      <c r="QCN13" s="187"/>
      <c r="QCO13" s="187"/>
      <c r="QCP13" s="187"/>
      <c r="QCQ13" s="187"/>
      <c r="QCR13" s="187"/>
      <c r="QCS13" s="187"/>
      <c r="QCT13" s="187"/>
      <c r="QCU13" s="187"/>
      <c r="QCV13" s="187"/>
      <c r="QCW13" s="187"/>
      <c r="QCX13" s="187"/>
      <c r="QCY13" s="187"/>
      <c r="QCZ13" s="187"/>
      <c r="QDA13" s="187"/>
      <c r="QDB13" s="187"/>
      <c r="QDC13" s="187"/>
      <c r="QDD13" s="187"/>
      <c r="QDE13" s="187"/>
      <c r="QDF13" s="187"/>
      <c r="QDG13" s="187"/>
      <c r="QDH13" s="187"/>
      <c r="QDI13" s="187"/>
      <c r="QDJ13" s="187"/>
      <c r="QDK13" s="187"/>
      <c r="QDL13" s="187"/>
      <c r="QDM13" s="187"/>
      <c r="QDN13" s="187"/>
      <c r="QDO13" s="187"/>
      <c r="QDP13" s="187"/>
      <c r="QDQ13" s="187"/>
      <c r="QDR13" s="187"/>
      <c r="QDS13" s="187"/>
      <c r="QDT13" s="187"/>
      <c r="QDU13" s="187"/>
      <c r="QDV13" s="187"/>
      <c r="QDW13" s="187"/>
      <c r="QDX13" s="187"/>
      <c r="QDY13" s="187"/>
      <c r="QDZ13" s="187"/>
      <c r="QEA13" s="187"/>
      <c r="QEB13" s="187"/>
      <c r="QEC13" s="187"/>
      <c r="QED13" s="187"/>
      <c r="QEE13" s="187"/>
      <c r="QEF13" s="187"/>
      <c r="QEG13" s="187"/>
      <c r="QEH13" s="187"/>
      <c r="QEI13" s="187"/>
      <c r="QEJ13" s="187"/>
      <c r="QEK13" s="187"/>
      <c r="QEL13" s="187"/>
      <c r="QEM13" s="187"/>
      <c r="QEN13" s="187"/>
      <c r="QEO13" s="187"/>
      <c r="QEP13" s="187"/>
      <c r="QEQ13" s="187"/>
      <c r="QER13" s="187"/>
      <c r="QES13" s="187"/>
      <c r="QET13" s="187"/>
      <c r="QEU13" s="187"/>
      <c r="QEV13" s="187"/>
      <c r="QEW13" s="187"/>
      <c r="QEX13" s="187"/>
      <c r="QEY13" s="187"/>
      <c r="QEZ13" s="187"/>
      <c r="QFA13" s="187"/>
      <c r="QFB13" s="187"/>
      <c r="QFC13" s="187"/>
      <c r="QFD13" s="187"/>
      <c r="QFE13" s="187"/>
      <c r="QFF13" s="187"/>
      <c r="QFG13" s="187"/>
      <c r="QFH13" s="187"/>
      <c r="QFI13" s="187"/>
      <c r="QFJ13" s="187"/>
      <c r="QFK13" s="187"/>
      <c r="QFL13" s="187"/>
      <c r="QFM13" s="187"/>
      <c r="QFN13" s="187"/>
      <c r="QFO13" s="187"/>
      <c r="QFP13" s="187"/>
      <c r="QFQ13" s="187"/>
      <c r="QFR13" s="187"/>
      <c r="QFS13" s="187"/>
      <c r="QFT13" s="187"/>
      <c r="QFU13" s="187"/>
      <c r="QFV13" s="187"/>
      <c r="QFW13" s="187"/>
      <c r="QFX13" s="187"/>
      <c r="QFY13" s="187"/>
      <c r="QFZ13" s="187"/>
      <c r="QGA13" s="187"/>
      <c r="QGB13" s="187"/>
      <c r="QGC13" s="187"/>
      <c r="QGD13" s="187"/>
      <c r="QGE13" s="187"/>
      <c r="QGF13" s="187"/>
      <c r="QGG13" s="187"/>
      <c r="QGH13" s="187"/>
      <c r="QGI13" s="187"/>
      <c r="QGJ13" s="187"/>
      <c r="QGK13" s="187"/>
      <c r="QGL13" s="187"/>
      <c r="QGM13" s="187"/>
      <c r="QGN13" s="187"/>
      <c r="QGO13" s="187"/>
      <c r="QGP13" s="187"/>
      <c r="QGQ13" s="187"/>
      <c r="QGR13" s="187"/>
      <c r="QGS13" s="187"/>
      <c r="QGT13" s="187"/>
      <c r="QGU13" s="187"/>
      <c r="QGV13" s="187"/>
      <c r="QGW13" s="187"/>
      <c r="QGX13" s="187"/>
      <c r="QGY13" s="187"/>
      <c r="QGZ13" s="187"/>
      <c r="QHA13" s="187"/>
      <c r="QHB13" s="187"/>
      <c r="QHC13" s="187"/>
      <c r="QHD13" s="187"/>
      <c r="QHE13" s="187"/>
      <c r="QHF13" s="187"/>
      <c r="QHG13" s="187"/>
      <c r="QHH13" s="187"/>
      <c r="QHI13" s="187"/>
      <c r="QHJ13" s="187"/>
      <c r="QHK13" s="187"/>
      <c r="QHL13" s="187"/>
      <c r="QHM13" s="187"/>
      <c r="QHN13" s="187"/>
      <c r="QHO13" s="187"/>
      <c r="QHP13" s="187"/>
      <c r="QHQ13" s="187"/>
      <c r="QHR13" s="187"/>
      <c r="QHS13" s="187"/>
      <c r="QHT13" s="187"/>
      <c r="QHU13" s="187"/>
      <c r="QHV13" s="187"/>
      <c r="QHW13" s="187"/>
      <c r="QHX13" s="187"/>
      <c r="QHY13" s="187"/>
      <c r="QHZ13" s="187"/>
      <c r="QIA13" s="187"/>
      <c r="QIB13" s="187"/>
      <c r="QIC13" s="187"/>
      <c r="QID13" s="187"/>
      <c r="QIE13" s="187"/>
      <c r="QIF13" s="187"/>
      <c r="QIG13" s="187"/>
      <c r="QIH13" s="187"/>
      <c r="QII13" s="187"/>
      <c r="QIJ13" s="187"/>
      <c r="QIK13" s="187"/>
      <c r="QIL13" s="187"/>
      <c r="QIM13" s="187"/>
      <c r="QIN13" s="187"/>
      <c r="QIO13" s="187"/>
      <c r="QIP13" s="187"/>
      <c r="QIQ13" s="187"/>
      <c r="QIR13" s="187"/>
      <c r="QIS13" s="187"/>
      <c r="QIT13" s="187"/>
      <c r="QIU13" s="187"/>
      <c r="QIV13" s="187"/>
      <c r="QIW13" s="187"/>
      <c r="QIX13" s="187"/>
      <c r="QIY13" s="187"/>
      <c r="QIZ13" s="187"/>
      <c r="QJA13" s="187"/>
      <c r="QJB13" s="187"/>
      <c r="QJC13" s="187"/>
      <c r="QJD13" s="187"/>
      <c r="QJE13" s="187"/>
      <c r="QJF13" s="187"/>
      <c r="QJG13" s="187"/>
      <c r="QJH13" s="187"/>
      <c r="QJI13" s="187"/>
      <c r="QJJ13" s="187"/>
      <c r="QJK13" s="187"/>
      <c r="QJL13" s="187"/>
      <c r="QJM13" s="187"/>
      <c r="QJN13" s="187"/>
      <c r="QJO13" s="187"/>
      <c r="QJP13" s="187"/>
      <c r="QJQ13" s="187"/>
      <c r="QJR13" s="187"/>
      <c r="QJS13" s="187"/>
      <c r="QJT13" s="187"/>
      <c r="QJU13" s="187"/>
      <c r="QJV13" s="187"/>
      <c r="QJW13" s="187"/>
      <c r="QJX13" s="187"/>
      <c r="QJY13" s="187"/>
      <c r="QJZ13" s="187"/>
      <c r="QKA13" s="187"/>
      <c r="QKB13" s="187"/>
      <c r="QKC13" s="187"/>
      <c r="QKD13" s="187"/>
      <c r="QKE13" s="187"/>
      <c r="QKF13" s="187"/>
      <c r="QKG13" s="187"/>
      <c r="QKH13" s="187"/>
      <c r="QKI13" s="187"/>
      <c r="QKJ13" s="187"/>
      <c r="QKK13" s="187"/>
      <c r="QKL13" s="187"/>
      <c r="QKM13" s="187"/>
      <c r="QKN13" s="187"/>
      <c r="QKO13" s="187"/>
      <c r="QKP13" s="187"/>
      <c r="QKQ13" s="187"/>
      <c r="QKR13" s="187"/>
      <c r="QKS13" s="187"/>
      <c r="QKT13" s="187"/>
      <c r="QKU13" s="187"/>
      <c r="QKV13" s="187"/>
      <c r="QKW13" s="187"/>
      <c r="QKX13" s="187"/>
      <c r="QKY13" s="187"/>
      <c r="QKZ13" s="187"/>
      <c r="QLA13" s="187"/>
      <c r="QLB13" s="187"/>
      <c r="QLC13" s="187"/>
      <c r="QLD13" s="187"/>
      <c r="QLE13" s="187"/>
      <c r="QLF13" s="187"/>
      <c r="QLG13" s="187"/>
      <c r="QLH13" s="187"/>
      <c r="QLI13" s="187"/>
      <c r="QLJ13" s="187"/>
      <c r="QLK13" s="187"/>
      <c r="QLL13" s="187"/>
      <c r="QLM13" s="187"/>
      <c r="QLN13" s="187"/>
      <c r="QLO13" s="187"/>
      <c r="QLP13" s="187"/>
      <c r="QLQ13" s="187"/>
      <c r="QLR13" s="187"/>
      <c r="QLS13" s="187"/>
      <c r="QLT13" s="187"/>
      <c r="QLU13" s="187"/>
      <c r="QLV13" s="187"/>
      <c r="QLW13" s="187"/>
      <c r="QLX13" s="187"/>
      <c r="QLY13" s="187"/>
      <c r="QLZ13" s="187"/>
      <c r="QMA13" s="187"/>
      <c r="QMB13" s="187"/>
      <c r="QMC13" s="187"/>
      <c r="QMD13" s="187"/>
      <c r="QME13" s="187"/>
      <c r="QMF13" s="187"/>
      <c r="QMG13" s="187"/>
      <c r="QMH13" s="187"/>
      <c r="QMI13" s="187"/>
      <c r="QMJ13" s="187"/>
      <c r="QMK13" s="187"/>
      <c r="QML13" s="187"/>
      <c r="QMM13" s="187"/>
      <c r="QMN13" s="187"/>
      <c r="QMO13" s="187"/>
      <c r="QMP13" s="187"/>
      <c r="QMQ13" s="187"/>
      <c r="QMR13" s="187"/>
      <c r="QMS13" s="187"/>
      <c r="QMT13" s="187"/>
      <c r="QMU13" s="187"/>
      <c r="QMV13" s="187"/>
      <c r="QMW13" s="187"/>
      <c r="QMX13" s="187"/>
      <c r="QMY13" s="187"/>
      <c r="QMZ13" s="187"/>
      <c r="QNA13" s="187"/>
      <c r="QNB13" s="187"/>
      <c r="QNC13" s="187"/>
      <c r="QND13" s="187"/>
      <c r="QNE13" s="187"/>
      <c r="QNF13" s="187"/>
      <c r="QNG13" s="187"/>
      <c r="QNH13" s="187"/>
      <c r="QNI13" s="187"/>
      <c r="QNJ13" s="187"/>
      <c r="QNK13" s="187"/>
      <c r="QNL13" s="187"/>
      <c r="QNM13" s="187"/>
      <c r="QNN13" s="187"/>
      <c r="QNO13" s="187"/>
      <c r="QNP13" s="187"/>
      <c r="QNQ13" s="187"/>
      <c r="QNR13" s="187"/>
      <c r="QNS13" s="187"/>
      <c r="QNT13" s="187"/>
      <c r="QNU13" s="187"/>
      <c r="QNV13" s="187"/>
      <c r="QNW13" s="187"/>
      <c r="QNX13" s="187"/>
      <c r="QNY13" s="187"/>
      <c r="QNZ13" s="187"/>
      <c r="QOA13" s="187"/>
      <c r="QOB13" s="187"/>
      <c r="QOC13" s="187"/>
      <c r="QOD13" s="187"/>
      <c r="QOE13" s="187"/>
      <c r="QOF13" s="187"/>
      <c r="QOG13" s="187"/>
      <c r="QOH13" s="187"/>
      <c r="QOI13" s="187"/>
      <c r="QOJ13" s="187"/>
      <c r="QOK13" s="187"/>
      <c r="QOL13" s="187"/>
      <c r="QOM13" s="187"/>
      <c r="QON13" s="187"/>
      <c r="QOO13" s="187"/>
      <c r="QOP13" s="187"/>
      <c r="QOQ13" s="187"/>
      <c r="QOR13" s="187"/>
      <c r="QOS13" s="187"/>
      <c r="QOT13" s="187"/>
      <c r="QOU13" s="187"/>
      <c r="QOV13" s="187"/>
      <c r="QOW13" s="187"/>
      <c r="QOX13" s="187"/>
      <c r="QOY13" s="187"/>
      <c r="QOZ13" s="187"/>
      <c r="QPA13" s="187"/>
      <c r="QPB13" s="187"/>
      <c r="QPC13" s="187"/>
      <c r="QPD13" s="187"/>
      <c r="QPE13" s="187"/>
      <c r="QPF13" s="187"/>
      <c r="QPG13" s="187"/>
      <c r="QPH13" s="187"/>
      <c r="QPI13" s="187"/>
      <c r="QPJ13" s="187"/>
      <c r="QPK13" s="187"/>
      <c r="QPL13" s="187"/>
      <c r="QPM13" s="187"/>
      <c r="QPN13" s="187"/>
      <c r="QPO13" s="187"/>
      <c r="QPP13" s="187"/>
      <c r="QPQ13" s="187"/>
      <c r="QPR13" s="187"/>
      <c r="QPS13" s="187"/>
      <c r="QPT13" s="187"/>
      <c r="QPU13" s="187"/>
      <c r="QPV13" s="187"/>
      <c r="QPW13" s="187"/>
      <c r="QPX13" s="187"/>
      <c r="QPY13" s="187"/>
      <c r="QPZ13" s="187"/>
      <c r="QQA13" s="187"/>
      <c r="QQB13" s="187"/>
      <c r="QQC13" s="187"/>
      <c r="QQD13" s="187"/>
      <c r="QQE13" s="187"/>
      <c r="QQF13" s="187"/>
      <c r="QQG13" s="187"/>
      <c r="QQH13" s="187"/>
      <c r="QQI13" s="187"/>
      <c r="QQJ13" s="187"/>
      <c r="QQK13" s="187"/>
      <c r="QQL13" s="187"/>
      <c r="QQM13" s="187"/>
      <c r="QQN13" s="187"/>
      <c r="QQO13" s="187"/>
      <c r="QQP13" s="187"/>
      <c r="QQQ13" s="187"/>
      <c r="QQR13" s="187"/>
      <c r="QQS13" s="187"/>
      <c r="QQT13" s="187"/>
      <c r="QQU13" s="187"/>
      <c r="QQV13" s="187"/>
      <c r="QQW13" s="187"/>
      <c r="QQX13" s="187"/>
      <c r="QQY13" s="187"/>
      <c r="QQZ13" s="187"/>
      <c r="QRA13" s="187"/>
      <c r="QRB13" s="187"/>
      <c r="QRC13" s="187"/>
      <c r="QRD13" s="187"/>
      <c r="QRE13" s="187"/>
      <c r="QRF13" s="187"/>
      <c r="QRG13" s="187"/>
      <c r="QRH13" s="187"/>
      <c r="QRI13" s="187"/>
      <c r="QRJ13" s="187"/>
      <c r="QRK13" s="187"/>
      <c r="QRL13" s="187"/>
      <c r="QRM13" s="187"/>
      <c r="QRN13" s="187"/>
      <c r="QRO13" s="187"/>
      <c r="QRP13" s="187"/>
      <c r="QRQ13" s="187"/>
      <c r="QRR13" s="187"/>
      <c r="QRS13" s="187"/>
      <c r="QRT13" s="187"/>
      <c r="QRU13" s="187"/>
      <c r="QRV13" s="187"/>
      <c r="QRW13" s="187"/>
      <c r="QRX13" s="187"/>
      <c r="QRY13" s="187"/>
      <c r="QRZ13" s="187"/>
      <c r="QSA13" s="187"/>
      <c r="QSB13" s="187"/>
      <c r="QSC13" s="187"/>
      <c r="QSD13" s="187"/>
      <c r="QSE13" s="187"/>
      <c r="QSF13" s="187"/>
      <c r="QSG13" s="187"/>
      <c r="QSH13" s="187"/>
      <c r="QSI13" s="187"/>
      <c r="QSJ13" s="187"/>
      <c r="QSK13" s="187"/>
      <c r="QSL13" s="187"/>
      <c r="QSM13" s="187"/>
      <c r="QSN13" s="187"/>
      <c r="QSO13" s="187"/>
      <c r="QSP13" s="187"/>
      <c r="QSQ13" s="187"/>
      <c r="QSR13" s="187"/>
      <c r="QSS13" s="187"/>
      <c r="QST13" s="187"/>
      <c r="QSU13" s="187"/>
      <c r="QSV13" s="187"/>
      <c r="QSW13" s="187"/>
      <c r="QSX13" s="187"/>
      <c r="QSY13" s="187"/>
      <c r="QSZ13" s="187"/>
      <c r="QTA13" s="187"/>
      <c r="QTB13" s="187"/>
      <c r="QTC13" s="187"/>
      <c r="QTD13" s="187"/>
      <c r="QTE13" s="187"/>
      <c r="QTF13" s="187"/>
      <c r="QTG13" s="187"/>
      <c r="QTH13" s="187"/>
      <c r="QTI13" s="187"/>
      <c r="QTJ13" s="187"/>
      <c r="QTK13" s="187"/>
      <c r="QTL13" s="187"/>
      <c r="QTM13" s="187"/>
      <c r="QTN13" s="187"/>
      <c r="QTO13" s="187"/>
      <c r="QTP13" s="187"/>
      <c r="QTQ13" s="187"/>
      <c r="QTR13" s="187"/>
      <c r="QTS13" s="187"/>
      <c r="QTT13" s="187"/>
      <c r="QTU13" s="187"/>
      <c r="QTV13" s="187"/>
      <c r="QTW13" s="187"/>
      <c r="QTX13" s="187"/>
      <c r="QTY13" s="187"/>
      <c r="QTZ13" s="187"/>
      <c r="QUA13" s="187"/>
      <c r="QUB13" s="187"/>
      <c r="QUC13" s="187"/>
      <c r="QUD13" s="187"/>
      <c r="QUE13" s="187"/>
      <c r="QUF13" s="187"/>
      <c r="QUG13" s="187"/>
      <c r="QUH13" s="187"/>
      <c r="QUI13" s="187"/>
      <c r="QUJ13" s="187"/>
      <c r="QUK13" s="187"/>
      <c r="QUL13" s="187"/>
      <c r="QUM13" s="187"/>
      <c r="QUN13" s="187"/>
      <c r="QUO13" s="187"/>
      <c r="QUP13" s="187"/>
      <c r="QUQ13" s="187"/>
      <c r="QUR13" s="187"/>
      <c r="QUS13" s="187"/>
      <c r="QUT13" s="187"/>
      <c r="QUU13" s="187"/>
      <c r="QUV13" s="187"/>
      <c r="QUW13" s="187"/>
      <c r="QUX13" s="187"/>
      <c r="QUY13" s="187"/>
      <c r="QUZ13" s="187"/>
      <c r="QVA13" s="187"/>
      <c r="QVB13" s="187"/>
      <c r="QVC13" s="187"/>
      <c r="QVD13" s="187"/>
      <c r="QVE13" s="187"/>
      <c r="QVF13" s="187"/>
      <c r="QVG13" s="187"/>
      <c r="QVH13" s="187"/>
      <c r="QVI13" s="187"/>
      <c r="QVJ13" s="187"/>
      <c r="QVK13" s="187"/>
      <c r="QVL13" s="187"/>
      <c r="QVM13" s="187"/>
      <c r="QVN13" s="187"/>
      <c r="QVO13" s="187"/>
      <c r="QVP13" s="187"/>
      <c r="QVQ13" s="187"/>
      <c r="QVR13" s="187"/>
      <c r="QVS13" s="187"/>
      <c r="QVT13" s="187"/>
      <c r="QVU13" s="187"/>
      <c r="QVV13" s="187"/>
      <c r="QVW13" s="187"/>
      <c r="QVX13" s="187"/>
      <c r="QVY13" s="187"/>
      <c r="QVZ13" s="187"/>
      <c r="QWA13" s="187"/>
      <c r="QWB13" s="187"/>
      <c r="QWC13" s="187"/>
      <c r="QWD13" s="187"/>
      <c r="QWE13" s="187"/>
      <c r="QWF13" s="187"/>
      <c r="QWG13" s="187"/>
      <c r="QWH13" s="187"/>
      <c r="QWI13" s="187"/>
      <c r="QWJ13" s="187"/>
      <c r="QWK13" s="187"/>
      <c r="QWL13" s="187"/>
      <c r="QWM13" s="187"/>
      <c r="QWN13" s="187"/>
      <c r="QWO13" s="187"/>
      <c r="QWP13" s="187"/>
      <c r="QWQ13" s="187"/>
      <c r="QWR13" s="187"/>
      <c r="QWS13" s="187"/>
      <c r="QWT13" s="187"/>
      <c r="QWU13" s="187"/>
      <c r="QWV13" s="187"/>
      <c r="QWW13" s="187"/>
      <c r="QWX13" s="187"/>
      <c r="QWY13" s="187"/>
      <c r="QWZ13" s="187"/>
      <c r="QXA13" s="187"/>
      <c r="QXB13" s="187"/>
      <c r="QXC13" s="187"/>
      <c r="QXD13" s="187"/>
      <c r="QXE13" s="187"/>
      <c r="QXF13" s="187"/>
      <c r="QXG13" s="187"/>
      <c r="QXH13" s="187"/>
      <c r="QXI13" s="187"/>
      <c r="QXJ13" s="187"/>
      <c r="QXK13" s="187"/>
      <c r="QXL13" s="187"/>
      <c r="QXM13" s="187"/>
      <c r="QXN13" s="187"/>
      <c r="QXO13" s="187"/>
      <c r="QXP13" s="187"/>
      <c r="QXQ13" s="187"/>
      <c r="QXR13" s="187"/>
      <c r="QXS13" s="187"/>
      <c r="QXT13" s="187"/>
      <c r="QXU13" s="187"/>
      <c r="QXV13" s="187"/>
      <c r="QXW13" s="187"/>
      <c r="QXX13" s="187"/>
      <c r="QXY13" s="187"/>
      <c r="QXZ13" s="187"/>
      <c r="QYA13" s="187"/>
      <c r="QYB13" s="187"/>
      <c r="QYC13" s="187"/>
      <c r="QYD13" s="187"/>
      <c r="QYE13" s="187"/>
      <c r="QYF13" s="187"/>
      <c r="QYG13" s="187"/>
      <c r="QYH13" s="187"/>
      <c r="QYI13" s="187"/>
      <c r="QYJ13" s="187"/>
      <c r="QYK13" s="187"/>
      <c r="QYL13" s="187"/>
      <c r="QYM13" s="187"/>
      <c r="QYN13" s="187"/>
      <c r="QYO13" s="187"/>
      <c r="QYP13" s="187"/>
      <c r="QYQ13" s="187"/>
      <c r="QYR13" s="187"/>
      <c r="QYS13" s="187"/>
      <c r="QYT13" s="187"/>
      <c r="QYU13" s="187"/>
      <c r="QYV13" s="187"/>
      <c r="QYW13" s="187"/>
      <c r="QYX13" s="187"/>
      <c r="QYY13" s="187"/>
      <c r="QYZ13" s="187"/>
      <c r="QZA13" s="187"/>
      <c r="QZB13" s="187"/>
      <c r="QZC13" s="187"/>
      <c r="QZD13" s="187"/>
      <c r="QZE13" s="187"/>
      <c r="QZF13" s="187"/>
      <c r="QZG13" s="187"/>
      <c r="QZH13" s="187"/>
      <c r="QZI13" s="187"/>
      <c r="QZJ13" s="187"/>
      <c r="QZK13" s="187"/>
      <c r="QZL13" s="187"/>
      <c r="QZM13" s="187"/>
      <c r="QZN13" s="187"/>
      <c r="QZO13" s="187"/>
      <c r="QZP13" s="187"/>
      <c r="QZQ13" s="187"/>
      <c r="QZR13" s="187"/>
      <c r="QZS13" s="187"/>
      <c r="QZT13" s="187"/>
      <c r="QZU13" s="187"/>
      <c r="QZV13" s="187"/>
      <c r="QZW13" s="187"/>
      <c r="QZX13" s="187"/>
      <c r="QZY13" s="187"/>
      <c r="QZZ13" s="187"/>
      <c r="RAA13" s="187"/>
      <c r="RAB13" s="187"/>
      <c r="RAC13" s="187"/>
      <c r="RAD13" s="187"/>
      <c r="RAE13" s="187"/>
      <c r="RAF13" s="187"/>
      <c r="RAG13" s="187"/>
      <c r="RAH13" s="187"/>
      <c r="RAI13" s="187"/>
      <c r="RAJ13" s="187"/>
      <c r="RAK13" s="187"/>
      <c r="RAL13" s="187"/>
      <c r="RAM13" s="187"/>
      <c r="RAN13" s="187"/>
      <c r="RAO13" s="187"/>
      <c r="RAP13" s="187"/>
      <c r="RAQ13" s="187"/>
      <c r="RAR13" s="187"/>
      <c r="RAS13" s="187"/>
      <c r="RAT13" s="187"/>
      <c r="RAU13" s="187"/>
      <c r="RAV13" s="187"/>
      <c r="RAW13" s="187"/>
      <c r="RAX13" s="187"/>
      <c r="RAY13" s="187"/>
      <c r="RAZ13" s="187"/>
      <c r="RBA13" s="187"/>
      <c r="RBB13" s="187"/>
      <c r="RBC13" s="187"/>
      <c r="RBD13" s="187"/>
      <c r="RBE13" s="187"/>
      <c r="RBF13" s="187"/>
      <c r="RBG13" s="187"/>
      <c r="RBH13" s="187"/>
      <c r="RBI13" s="187"/>
      <c r="RBJ13" s="187"/>
      <c r="RBK13" s="187"/>
      <c r="RBL13" s="187"/>
      <c r="RBM13" s="187"/>
      <c r="RBN13" s="187"/>
      <c r="RBO13" s="187"/>
      <c r="RBP13" s="187"/>
      <c r="RBQ13" s="187"/>
      <c r="RBR13" s="187"/>
      <c r="RBS13" s="187"/>
      <c r="RBT13" s="187"/>
      <c r="RBU13" s="187"/>
      <c r="RBV13" s="187"/>
      <c r="RBW13" s="187"/>
      <c r="RBX13" s="187"/>
      <c r="RBY13" s="187"/>
      <c r="RBZ13" s="187"/>
      <c r="RCA13" s="187"/>
      <c r="RCB13" s="187"/>
      <c r="RCC13" s="187"/>
      <c r="RCD13" s="187"/>
      <c r="RCE13" s="187"/>
      <c r="RCF13" s="187"/>
      <c r="RCG13" s="187"/>
      <c r="RCH13" s="187"/>
      <c r="RCI13" s="187"/>
      <c r="RCJ13" s="187"/>
      <c r="RCK13" s="187"/>
      <c r="RCL13" s="187"/>
      <c r="RCM13" s="187"/>
      <c r="RCN13" s="187"/>
      <c r="RCO13" s="187"/>
      <c r="RCP13" s="187"/>
      <c r="RCQ13" s="187"/>
      <c r="RCR13" s="187"/>
      <c r="RCS13" s="187"/>
      <c r="RCT13" s="187"/>
      <c r="RCU13" s="187"/>
      <c r="RCV13" s="187"/>
      <c r="RCW13" s="187"/>
      <c r="RCX13" s="187"/>
      <c r="RCY13" s="187"/>
      <c r="RCZ13" s="187"/>
      <c r="RDA13" s="187"/>
      <c r="RDB13" s="187"/>
      <c r="RDC13" s="187"/>
      <c r="RDD13" s="187"/>
      <c r="RDE13" s="187"/>
      <c r="RDF13" s="187"/>
      <c r="RDG13" s="187"/>
      <c r="RDH13" s="187"/>
      <c r="RDI13" s="187"/>
      <c r="RDJ13" s="187"/>
      <c r="RDK13" s="187"/>
      <c r="RDL13" s="187"/>
      <c r="RDM13" s="187"/>
      <c r="RDN13" s="187"/>
      <c r="RDO13" s="187"/>
      <c r="RDP13" s="187"/>
      <c r="RDQ13" s="187"/>
      <c r="RDR13" s="187"/>
      <c r="RDS13" s="187"/>
      <c r="RDT13" s="187"/>
      <c r="RDU13" s="187"/>
      <c r="RDV13" s="187"/>
      <c r="RDW13" s="187"/>
      <c r="RDX13" s="187"/>
      <c r="RDY13" s="187"/>
      <c r="RDZ13" s="187"/>
      <c r="REA13" s="187"/>
      <c r="REB13" s="187"/>
      <c r="REC13" s="187"/>
      <c r="RED13" s="187"/>
      <c r="REE13" s="187"/>
      <c r="REF13" s="187"/>
      <c r="REG13" s="187"/>
      <c r="REH13" s="187"/>
      <c r="REI13" s="187"/>
      <c r="REJ13" s="187"/>
      <c r="REK13" s="187"/>
      <c r="REL13" s="187"/>
      <c r="REM13" s="187"/>
      <c r="REN13" s="187"/>
      <c r="REO13" s="187"/>
      <c r="REP13" s="187"/>
      <c r="REQ13" s="187"/>
      <c r="RER13" s="187"/>
      <c r="RES13" s="187"/>
      <c r="RET13" s="187"/>
      <c r="REU13" s="187"/>
      <c r="REV13" s="187"/>
      <c r="REW13" s="187"/>
      <c r="REX13" s="187"/>
      <c r="REY13" s="187"/>
      <c r="REZ13" s="187"/>
      <c r="RFA13" s="187"/>
      <c r="RFB13" s="187"/>
      <c r="RFC13" s="187"/>
      <c r="RFD13" s="187"/>
      <c r="RFE13" s="187"/>
      <c r="RFF13" s="187"/>
      <c r="RFG13" s="187"/>
      <c r="RFH13" s="187"/>
      <c r="RFI13" s="187"/>
      <c r="RFJ13" s="187"/>
      <c r="RFK13" s="187"/>
      <c r="RFL13" s="187"/>
      <c r="RFM13" s="187"/>
      <c r="RFN13" s="187"/>
      <c r="RFO13" s="187"/>
      <c r="RFP13" s="187"/>
      <c r="RFQ13" s="187"/>
      <c r="RFR13" s="187"/>
      <c r="RFS13" s="187"/>
      <c r="RFT13" s="187"/>
      <c r="RFU13" s="187"/>
      <c r="RFV13" s="187"/>
      <c r="RFW13" s="187"/>
      <c r="RFX13" s="187"/>
      <c r="RFY13" s="187"/>
      <c r="RFZ13" s="187"/>
      <c r="RGA13" s="187"/>
      <c r="RGB13" s="187"/>
      <c r="RGC13" s="187"/>
      <c r="RGD13" s="187"/>
      <c r="RGE13" s="187"/>
      <c r="RGF13" s="187"/>
      <c r="RGG13" s="187"/>
      <c r="RGH13" s="187"/>
      <c r="RGI13" s="187"/>
      <c r="RGJ13" s="187"/>
      <c r="RGK13" s="187"/>
      <c r="RGL13" s="187"/>
      <c r="RGM13" s="187"/>
      <c r="RGN13" s="187"/>
      <c r="RGO13" s="187"/>
      <c r="RGP13" s="187"/>
      <c r="RGQ13" s="187"/>
      <c r="RGR13" s="187"/>
      <c r="RGS13" s="187"/>
      <c r="RGT13" s="187"/>
      <c r="RGU13" s="187"/>
      <c r="RGV13" s="187"/>
      <c r="RGW13" s="187"/>
      <c r="RGX13" s="187"/>
      <c r="RGY13" s="187"/>
      <c r="RGZ13" s="187"/>
      <c r="RHA13" s="187"/>
      <c r="RHB13" s="187"/>
      <c r="RHC13" s="187"/>
      <c r="RHD13" s="187"/>
      <c r="RHE13" s="187"/>
      <c r="RHF13" s="187"/>
      <c r="RHG13" s="187"/>
      <c r="RHH13" s="187"/>
      <c r="RHI13" s="187"/>
      <c r="RHJ13" s="187"/>
      <c r="RHK13" s="187"/>
      <c r="RHL13" s="187"/>
      <c r="RHM13" s="187"/>
      <c r="RHN13" s="187"/>
      <c r="RHO13" s="187"/>
      <c r="RHP13" s="187"/>
      <c r="RHQ13" s="187"/>
      <c r="RHR13" s="187"/>
      <c r="RHS13" s="187"/>
      <c r="RHT13" s="187"/>
      <c r="RHU13" s="187"/>
      <c r="RHV13" s="187"/>
      <c r="RHW13" s="187"/>
      <c r="RHX13" s="187"/>
      <c r="RHY13" s="187"/>
      <c r="RHZ13" s="187"/>
      <c r="RIA13" s="187"/>
      <c r="RIB13" s="187"/>
      <c r="RIC13" s="187"/>
      <c r="RID13" s="187"/>
      <c r="RIE13" s="187"/>
      <c r="RIF13" s="187"/>
      <c r="RIG13" s="187"/>
      <c r="RIH13" s="187"/>
      <c r="RII13" s="187"/>
      <c r="RIJ13" s="187"/>
      <c r="RIK13" s="187"/>
      <c r="RIL13" s="187"/>
      <c r="RIM13" s="187"/>
      <c r="RIN13" s="187"/>
      <c r="RIO13" s="187"/>
      <c r="RIP13" s="187"/>
      <c r="RIQ13" s="187"/>
      <c r="RIR13" s="187"/>
      <c r="RIS13" s="187"/>
      <c r="RIT13" s="187"/>
      <c r="RIU13" s="187"/>
      <c r="RIV13" s="187"/>
      <c r="RIW13" s="187"/>
      <c r="RIX13" s="187"/>
      <c r="RIY13" s="187"/>
      <c r="RIZ13" s="187"/>
      <c r="RJA13" s="187"/>
      <c r="RJB13" s="187"/>
      <c r="RJC13" s="187"/>
      <c r="RJD13" s="187"/>
      <c r="RJE13" s="187"/>
      <c r="RJF13" s="187"/>
      <c r="RJG13" s="187"/>
      <c r="RJH13" s="187"/>
      <c r="RJI13" s="187"/>
      <c r="RJJ13" s="187"/>
      <c r="RJK13" s="187"/>
      <c r="RJL13" s="187"/>
      <c r="RJM13" s="187"/>
      <c r="RJN13" s="187"/>
      <c r="RJO13" s="187"/>
      <c r="RJP13" s="187"/>
      <c r="RJQ13" s="187"/>
      <c r="RJR13" s="187"/>
      <c r="RJS13" s="187"/>
      <c r="RJT13" s="187"/>
      <c r="RJU13" s="187"/>
      <c r="RJV13" s="187"/>
      <c r="RJW13" s="187"/>
      <c r="RJX13" s="187"/>
      <c r="RJY13" s="187"/>
      <c r="RJZ13" s="187"/>
      <c r="RKA13" s="187"/>
      <c r="RKB13" s="187"/>
      <c r="RKC13" s="187"/>
      <c r="RKD13" s="187"/>
      <c r="RKE13" s="187"/>
      <c r="RKF13" s="187"/>
      <c r="RKG13" s="187"/>
      <c r="RKH13" s="187"/>
      <c r="RKI13" s="187"/>
      <c r="RKJ13" s="187"/>
      <c r="RKK13" s="187"/>
      <c r="RKL13" s="187"/>
      <c r="RKM13" s="187"/>
      <c r="RKN13" s="187"/>
      <c r="RKO13" s="187"/>
      <c r="RKP13" s="187"/>
      <c r="RKQ13" s="187"/>
      <c r="RKR13" s="187"/>
      <c r="RKS13" s="187"/>
      <c r="RKT13" s="187"/>
      <c r="RKU13" s="187"/>
      <c r="RKV13" s="187"/>
      <c r="RKW13" s="187"/>
      <c r="RKX13" s="187"/>
      <c r="RKY13" s="187"/>
      <c r="RKZ13" s="187"/>
      <c r="RLA13" s="187"/>
      <c r="RLB13" s="187"/>
      <c r="RLC13" s="187"/>
      <c r="RLD13" s="187"/>
      <c r="RLE13" s="187"/>
      <c r="RLF13" s="187"/>
      <c r="RLG13" s="187"/>
      <c r="RLH13" s="187"/>
      <c r="RLI13" s="187"/>
      <c r="RLJ13" s="187"/>
      <c r="RLK13" s="187"/>
      <c r="RLL13" s="187"/>
      <c r="RLM13" s="187"/>
      <c r="RLN13" s="187"/>
      <c r="RLO13" s="187"/>
      <c r="RLP13" s="187"/>
      <c r="RLQ13" s="187"/>
      <c r="RLR13" s="187"/>
      <c r="RLS13" s="187"/>
      <c r="RLT13" s="187"/>
      <c r="RLU13" s="187"/>
      <c r="RLV13" s="187"/>
      <c r="RLW13" s="187"/>
      <c r="RLX13" s="187"/>
      <c r="RLY13" s="187"/>
      <c r="RLZ13" s="187"/>
      <c r="RMA13" s="187"/>
      <c r="RMB13" s="187"/>
      <c r="RMC13" s="187"/>
      <c r="RMD13" s="187"/>
      <c r="RME13" s="187"/>
      <c r="RMF13" s="187"/>
      <c r="RMG13" s="187"/>
      <c r="RMH13" s="187"/>
      <c r="RMI13" s="187"/>
      <c r="RMJ13" s="187"/>
      <c r="RMK13" s="187"/>
      <c r="RML13" s="187"/>
      <c r="RMM13" s="187"/>
      <c r="RMN13" s="187"/>
      <c r="RMO13" s="187"/>
      <c r="RMP13" s="187"/>
      <c r="RMQ13" s="187"/>
      <c r="RMR13" s="187"/>
      <c r="RMS13" s="187"/>
      <c r="RMT13" s="187"/>
      <c r="RMU13" s="187"/>
      <c r="RMV13" s="187"/>
      <c r="RMW13" s="187"/>
      <c r="RMX13" s="187"/>
      <c r="RMY13" s="187"/>
      <c r="RMZ13" s="187"/>
      <c r="RNA13" s="187"/>
      <c r="RNB13" s="187"/>
      <c r="RNC13" s="187"/>
      <c r="RND13" s="187"/>
      <c r="RNE13" s="187"/>
      <c r="RNF13" s="187"/>
      <c r="RNG13" s="187"/>
      <c r="RNH13" s="187"/>
      <c r="RNI13" s="187"/>
      <c r="RNJ13" s="187"/>
      <c r="RNK13" s="187"/>
      <c r="RNL13" s="187"/>
      <c r="RNM13" s="187"/>
      <c r="RNN13" s="187"/>
      <c r="RNO13" s="187"/>
      <c r="RNP13" s="187"/>
      <c r="RNQ13" s="187"/>
      <c r="RNR13" s="187"/>
      <c r="RNS13" s="187"/>
      <c r="RNT13" s="187"/>
      <c r="RNU13" s="187"/>
      <c r="RNV13" s="187"/>
      <c r="RNW13" s="187"/>
      <c r="RNX13" s="187"/>
      <c r="RNY13" s="187"/>
      <c r="RNZ13" s="187"/>
      <c r="ROA13" s="187"/>
      <c r="ROB13" s="187"/>
      <c r="ROC13" s="187"/>
      <c r="ROD13" s="187"/>
      <c r="ROE13" s="187"/>
      <c r="ROF13" s="187"/>
      <c r="ROG13" s="187"/>
      <c r="ROH13" s="187"/>
      <c r="ROI13" s="187"/>
      <c r="ROJ13" s="187"/>
      <c r="ROK13" s="187"/>
      <c r="ROL13" s="187"/>
      <c r="ROM13" s="187"/>
      <c r="RON13" s="187"/>
      <c r="ROO13" s="187"/>
      <c r="ROP13" s="187"/>
      <c r="ROQ13" s="187"/>
      <c r="ROR13" s="187"/>
      <c r="ROS13" s="187"/>
      <c r="ROT13" s="187"/>
      <c r="ROU13" s="187"/>
      <c r="ROV13" s="187"/>
      <c r="ROW13" s="187"/>
      <c r="ROX13" s="187"/>
      <c r="ROY13" s="187"/>
      <c r="ROZ13" s="187"/>
      <c r="RPA13" s="187"/>
      <c r="RPB13" s="187"/>
      <c r="RPC13" s="187"/>
      <c r="RPD13" s="187"/>
      <c r="RPE13" s="187"/>
      <c r="RPF13" s="187"/>
      <c r="RPG13" s="187"/>
      <c r="RPH13" s="187"/>
      <c r="RPI13" s="187"/>
      <c r="RPJ13" s="187"/>
      <c r="RPK13" s="187"/>
      <c r="RPL13" s="187"/>
      <c r="RPM13" s="187"/>
      <c r="RPN13" s="187"/>
      <c r="RPO13" s="187"/>
      <c r="RPP13" s="187"/>
      <c r="RPQ13" s="187"/>
      <c r="RPR13" s="187"/>
      <c r="RPS13" s="187"/>
      <c r="RPT13" s="187"/>
      <c r="RPU13" s="187"/>
      <c r="RPV13" s="187"/>
      <c r="RPW13" s="187"/>
      <c r="RPX13" s="187"/>
      <c r="RPY13" s="187"/>
      <c r="RPZ13" s="187"/>
      <c r="RQA13" s="187"/>
      <c r="RQB13" s="187"/>
      <c r="RQC13" s="187"/>
      <c r="RQD13" s="187"/>
      <c r="RQE13" s="187"/>
      <c r="RQF13" s="187"/>
      <c r="RQG13" s="187"/>
      <c r="RQH13" s="187"/>
      <c r="RQI13" s="187"/>
      <c r="RQJ13" s="187"/>
      <c r="RQK13" s="187"/>
      <c r="RQL13" s="187"/>
      <c r="RQM13" s="187"/>
      <c r="RQN13" s="187"/>
      <c r="RQO13" s="187"/>
      <c r="RQP13" s="187"/>
      <c r="RQQ13" s="187"/>
      <c r="RQR13" s="187"/>
      <c r="RQS13" s="187"/>
      <c r="RQT13" s="187"/>
      <c r="RQU13" s="187"/>
      <c r="RQV13" s="187"/>
      <c r="RQW13" s="187"/>
      <c r="RQX13" s="187"/>
      <c r="RQY13" s="187"/>
      <c r="RQZ13" s="187"/>
      <c r="RRA13" s="187"/>
      <c r="RRB13" s="187"/>
      <c r="RRC13" s="187"/>
      <c r="RRD13" s="187"/>
      <c r="RRE13" s="187"/>
      <c r="RRF13" s="187"/>
      <c r="RRG13" s="187"/>
      <c r="RRH13" s="187"/>
      <c r="RRI13" s="187"/>
      <c r="RRJ13" s="187"/>
      <c r="RRK13" s="187"/>
      <c r="RRL13" s="187"/>
      <c r="RRM13" s="187"/>
      <c r="RRN13" s="187"/>
      <c r="RRO13" s="187"/>
      <c r="RRP13" s="187"/>
      <c r="RRQ13" s="187"/>
      <c r="RRR13" s="187"/>
      <c r="RRS13" s="187"/>
      <c r="RRT13" s="187"/>
      <c r="RRU13" s="187"/>
      <c r="RRV13" s="187"/>
      <c r="RRW13" s="187"/>
      <c r="RRX13" s="187"/>
      <c r="RRY13" s="187"/>
      <c r="RRZ13" s="187"/>
      <c r="RSA13" s="187"/>
      <c r="RSB13" s="187"/>
      <c r="RSC13" s="187"/>
      <c r="RSD13" s="187"/>
      <c r="RSE13" s="187"/>
      <c r="RSF13" s="187"/>
      <c r="RSG13" s="187"/>
      <c r="RSH13" s="187"/>
      <c r="RSI13" s="187"/>
      <c r="RSJ13" s="187"/>
      <c r="RSK13" s="187"/>
      <c r="RSL13" s="187"/>
      <c r="RSM13" s="187"/>
      <c r="RSN13" s="187"/>
      <c r="RSO13" s="187"/>
      <c r="RSP13" s="187"/>
      <c r="RSQ13" s="187"/>
      <c r="RSR13" s="187"/>
      <c r="RSS13" s="187"/>
      <c r="RST13" s="187"/>
      <c r="RSU13" s="187"/>
      <c r="RSV13" s="187"/>
      <c r="RSW13" s="187"/>
      <c r="RSX13" s="187"/>
      <c r="RSY13" s="187"/>
      <c r="RSZ13" s="187"/>
      <c r="RTA13" s="187"/>
      <c r="RTB13" s="187"/>
      <c r="RTC13" s="187"/>
      <c r="RTD13" s="187"/>
      <c r="RTE13" s="187"/>
      <c r="RTF13" s="187"/>
      <c r="RTG13" s="187"/>
      <c r="RTH13" s="187"/>
      <c r="RTI13" s="187"/>
      <c r="RTJ13" s="187"/>
      <c r="RTK13" s="187"/>
      <c r="RTL13" s="187"/>
      <c r="RTM13" s="187"/>
      <c r="RTN13" s="187"/>
      <c r="RTO13" s="187"/>
      <c r="RTP13" s="187"/>
      <c r="RTQ13" s="187"/>
      <c r="RTR13" s="187"/>
      <c r="RTS13" s="187"/>
      <c r="RTT13" s="187"/>
      <c r="RTU13" s="187"/>
      <c r="RTV13" s="187"/>
      <c r="RTW13" s="187"/>
      <c r="RTX13" s="187"/>
      <c r="RTY13" s="187"/>
      <c r="RTZ13" s="187"/>
      <c r="RUA13" s="187"/>
      <c r="RUB13" s="187"/>
      <c r="RUC13" s="187"/>
      <c r="RUD13" s="187"/>
      <c r="RUE13" s="187"/>
      <c r="RUF13" s="187"/>
      <c r="RUG13" s="187"/>
      <c r="RUH13" s="187"/>
      <c r="RUI13" s="187"/>
      <c r="RUJ13" s="187"/>
      <c r="RUK13" s="187"/>
      <c r="RUL13" s="187"/>
      <c r="RUM13" s="187"/>
      <c r="RUN13" s="187"/>
      <c r="RUO13" s="187"/>
      <c r="RUP13" s="187"/>
      <c r="RUQ13" s="187"/>
      <c r="RUR13" s="187"/>
      <c r="RUS13" s="187"/>
      <c r="RUT13" s="187"/>
      <c r="RUU13" s="187"/>
      <c r="RUV13" s="187"/>
      <c r="RUW13" s="187"/>
      <c r="RUX13" s="187"/>
      <c r="RUY13" s="187"/>
      <c r="RUZ13" s="187"/>
      <c r="RVA13" s="187"/>
      <c r="RVB13" s="187"/>
      <c r="RVC13" s="187"/>
      <c r="RVD13" s="187"/>
      <c r="RVE13" s="187"/>
      <c r="RVF13" s="187"/>
      <c r="RVG13" s="187"/>
      <c r="RVH13" s="187"/>
      <c r="RVI13" s="187"/>
      <c r="RVJ13" s="187"/>
      <c r="RVK13" s="187"/>
      <c r="RVL13" s="187"/>
      <c r="RVM13" s="187"/>
      <c r="RVN13" s="187"/>
      <c r="RVO13" s="187"/>
      <c r="RVP13" s="187"/>
      <c r="RVQ13" s="187"/>
      <c r="RVR13" s="187"/>
      <c r="RVS13" s="187"/>
      <c r="RVT13" s="187"/>
      <c r="RVU13" s="187"/>
      <c r="RVV13" s="187"/>
      <c r="RVW13" s="187"/>
      <c r="RVX13" s="187"/>
      <c r="RVY13" s="187"/>
      <c r="RVZ13" s="187"/>
      <c r="RWA13" s="187"/>
      <c r="RWB13" s="187"/>
      <c r="RWC13" s="187"/>
      <c r="RWD13" s="187"/>
      <c r="RWE13" s="187"/>
      <c r="RWF13" s="187"/>
      <c r="RWG13" s="187"/>
      <c r="RWH13" s="187"/>
      <c r="RWI13" s="187"/>
      <c r="RWJ13" s="187"/>
      <c r="RWK13" s="187"/>
      <c r="RWL13" s="187"/>
      <c r="RWM13" s="187"/>
      <c r="RWN13" s="187"/>
      <c r="RWO13" s="187"/>
      <c r="RWP13" s="187"/>
      <c r="RWQ13" s="187"/>
      <c r="RWR13" s="187"/>
      <c r="RWS13" s="187"/>
      <c r="RWT13" s="187"/>
      <c r="RWU13" s="187"/>
      <c r="RWV13" s="187"/>
      <c r="RWW13" s="187"/>
      <c r="RWX13" s="187"/>
      <c r="RWY13" s="187"/>
      <c r="RWZ13" s="187"/>
      <c r="RXA13" s="187"/>
      <c r="RXB13" s="187"/>
      <c r="RXC13" s="187"/>
      <c r="RXD13" s="187"/>
      <c r="RXE13" s="187"/>
      <c r="RXF13" s="187"/>
      <c r="RXG13" s="187"/>
      <c r="RXH13" s="187"/>
      <c r="RXI13" s="187"/>
      <c r="RXJ13" s="187"/>
      <c r="RXK13" s="187"/>
      <c r="RXL13" s="187"/>
      <c r="RXM13" s="187"/>
      <c r="RXN13" s="187"/>
      <c r="RXO13" s="187"/>
      <c r="RXP13" s="187"/>
      <c r="RXQ13" s="187"/>
      <c r="RXR13" s="187"/>
      <c r="RXS13" s="187"/>
      <c r="RXT13" s="187"/>
      <c r="RXU13" s="187"/>
      <c r="RXV13" s="187"/>
      <c r="RXW13" s="187"/>
      <c r="RXX13" s="187"/>
      <c r="RXY13" s="187"/>
      <c r="RXZ13" s="187"/>
      <c r="RYA13" s="187"/>
      <c r="RYB13" s="187"/>
      <c r="RYC13" s="187"/>
      <c r="RYD13" s="187"/>
      <c r="RYE13" s="187"/>
      <c r="RYF13" s="187"/>
      <c r="RYG13" s="187"/>
      <c r="RYH13" s="187"/>
      <c r="RYI13" s="187"/>
      <c r="RYJ13" s="187"/>
      <c r="RYK13" s="187"/>
      <c r="RYL13" s="187"/>
      <c r="RYM13" s="187"/>
      <c r="RYN13" s="187"/>
      <c r="RYO13" s="187"/>
      <c r="RYP13" s="187"/>
      <c r="RYQ13" s="187"/>
      <c r="RYR13" s="187"/>
      <c r="RYS13" s="187"/>
      <c r="RYT13" s="187"/>
      <c r="RYU13" s="187"/>
      <c r="RYV13" s="187"/>
      <c r="RYW13" s="187"/>
      <c r="RYX13" s="187"/>
      <c r="RYY13" s="187"/>
      <c r="RYZ13" s="187"/>
      <c r="RZA13" s="187"/>
      <c r="RZB13" s="187"/>
      <c r="RZC13" s="187"/>
      <c r="RZD13" s="187"/>
      <c r="RZE13" s="187"/>
      <c r="RZF13" s="187"/>
      <c r="RZG13" s="187"/>
      <c r="RZH13" s="187"/>
      <c r="RZI13" s="187"/>
      <c r="RZJ13" s="187"/>
      <c r="RZK13" s="187"/>
      <c r="RZL13" s="187"/>
      <c r="RZM13" s="187"/>
      <c r="RZN13" s="187"/>
      <c r="RZO13" s="187"/>
      <c r="RZP13" s="187"/>
      <c r="RZQ13" s="187"/>
      <c r="RZR13" s="187"/>
      <c r="RZS13" s="187"/>
      <c r="RZT13" s="187"/>
      <c r="RZU13" s="187"/>
      <c r="RZV13" s="187"/>
      <c r="RZW13" s="187"/>
      <c r="RZX13" s="187"/>
      <c r="RZY13" s="187"/>
      <c r="RZZ13" s="187"/>
      <c r="SAA13" s="187"/>
      <c r="SAB13" s="187"/>
      <c r="SAC13" s="187"/>
      <c r="SAD13" s="187"/>
      <c r="SAE13" s="187"/>
      <c r="SAF13" s="187"/>
      <c r="SAG13" s="187"/>
      <c r="SAH13" s="187"/>
      <c r="SAI13" s="187"/>
      <c r="SAJ13" s="187"/>
      <c r="SAK13" s="187"/>
      <c r="SAL13" s="187"/>
      <c r="SAM13" s="187"/>
      <c r="SAN13" s="187"/>
      <c r="SAO13" s="187"/>
      <c r="SAP13" s="187"/>
      <c r="SAQ13" s="187"/>
      <c r="SAR13" s="187"/>
      <c r="SAS13" s="187"/>
      <c r="SAT13" s="187"/>
      <c r="SAU13" s="187"/>
      <c r="SAV13" s="187"/>
      <c r="SAW13" s="187"/>
      <c r="SAX13" s="187"/>
      <c r="SAY13" s="187"/>
      <c r="SAZ13" s="187"/>
      <c r="SBA13" s="187"/>
      <c r="SBB13" s="187"/>
      <c r="SBC13" s="187"/>
      <c r="SBD13" s="187"/>
      <c r="SBE13" s="187"/>
      <c r="SBF13" s="187"/>
      <c r="SBG13" s="187"/>
      <c r="SBH13" s="187"/>
      <c r="SBI13" s="187"/>
      <c r="SBJ13" s="187"/>
      <c r="SBK13" s="187"/>
      <c r="SBL13" s="187"/>
      <c r="SBM13" s="187"/>
      <c r="SBN13" s="187"/>
      <c r="SBO13" s="187"/>
      <c r="SBP13" s="187"/>
      <c r="SBQ13" s="187"/>
      <c r="SBR13" s="187"/>
      <c r="SBS13" s="187"/>
      <c r="SBT13" s="187"/>
      <c r="SBU13" s="187"/>
      <c r="SBV13" s="187"/>
      <c r="SBW13" s="187"/>
      <c r="SBX13" s="187"/>
      <c r="SBY13" s="187"/>
      <c r="SBZ13" s="187"/>
      <c r="SCA13" s="187"/>
      <c r="SCB13" s="187"/>
      <c r="SCC13" s="187"/>
      <c r="SCD13" s="187"/>
      <c r="SCE13" s="187"/>
      <c r="SCF13" s="187"/>
      <c r="SCG13" s="187"/>
      <c r="SCH13" s="187"/>
      <c r="SCI13" s="187"/>
      <c r="SCJ13" s="187"/>
      <c r="SCK13" s="187"/>
      <c r="SCL13" s="187"/>
      <c r="SCM13" s="187"/>
      <c r="SCN13" s="187"/>
      <c r="SCO13" s="187"/>
      <c r="SCP13" s="187"/>
      <c r="SCQ13" s="187"/>
      <c r="SCR13" s="187"/>
      <c r="SCS13" s="187"/>
      <c r="SCT13" s="187"/>
      <c r="SCU13" s="187"/>
      <c r="SCV13" s="187"/>
      <c r="SCW13" s="187"/>
      <c r="SCX13" s="187"/>
      <c r="SCY13" s="187"/>
      <c r="SCZ13" s="187"/>
      <c r="SDA13" s="187"/>
      <c r="SDB13" s="187"/>
      <c r="SDC13" s="187"/>
      <c r="SDD13" s="187"/>
      <c r="SDE13" s="187"/>
      <c r="SDF13" s="187"/>
      <c r="SDG13" s="187"/>
      <c r="SDH13" s="187"/>
      <c r="SDI13" s="187"/>
      <c r="SDJ13" s="187"/>
      <c r="SDK13" s="187"/>
      <c r="SDL13" s="187"/>
      <c r="SDM13" s="187"/>
      <c r="SDN13" s="187"/>
      <c r="SDO13" s="187"/>
      <c r="SDP13" s="187"/>
      <c r="SDQ13" s="187"/>
      <c r="SDR13" s="187"/>
      <c r="SDS13" s="187"/>
      <c r="SDT13" s="187"/>
      <c r="SDU13" s="187"/>
      <c r="SDV13" s="187"/>
      <c r="SDW13" s="187"/>
      <c r="SDX13" s="187"/>
      <c r="SDY13" s="187"/>
      <c r="SDZ13" s="187"/>
      <c r="SEA13" s="187"/>
      <c r="SEB13" s="187"/>
      <c r="SEC13" s="187"/>
      <c r="SED13" s="187"/>
      <c r="SEE13" s="187"/>
      <c r="SEF13" s="187"/>
      <c r="SEG13" s="187"/>
      <c r="SEH13" s="187"/>
      <c r="SEI13" s="187"/>
      <c r="SEJ13" s="187"/>
      <c r="SEK13" s="187"/>
      <c r="SEL13" s="187"/>
      <c r="SEM13" s="187"/>
      <c r="SEN13" s="187"/>
      <c r="SEO13" s="187"/>
      <c r="SEP13" s="187"/>
      <c r="SEQ13" s="187"/>
      <c r="SER13" s="187"/>
      <c r="SES13" s="187"/>
      <c r="SET13" s="187"/>
      <c r="SEU13" s="187"/>
      <c r="SEV13" s="187"/>
      <c r="SEW13" s="187"/>
      <c r="SEX13" s="187"/>
      <c r="SEY13" s="187"/>
      <c r="SEZ13" s="187"/>
      <c r="SFA13" s="187"/>
      <c r="SFB13" s="187"/>
      <c r="SFC13" s="187"/>
      <c r="SFD13" s="187"/>
      <c r="SFE13" s="187"/>
      <c r="SFF13" s="187"/>
      <c r="SFG13" s="187"/>
      <c r="SFH13" s="187"/>
      <c r="SFI13" s="187"/>
      <c r="SFJ13" s="187"/>
      <c r="SFK13" s="187"/>
      <c r="SFL13" s="187"/>
      <c r="SFM13" s="187"/>
      <c r="SFN13" s="187"/>
      <c r="SFO13" s="187"/>
      <c r="SFP13" s="187"/>
      <c r="SFQ13" s="187"/>
      <c r="SFR13" s="187"/>
      <c r="SFS13" s="187"/>
      <c r="SFT13" s="187"/>
      <c r="SFU13" s="187"/>
      <c r="SFV13" s="187"/>
      <c r="SFW13" s="187"/>
      <c r="SFX13" s="187"/>
      <c r="SFY13" s="187"/>
      <c r="SFZ13" s="187"/>
      <c r="SGA13" s="187"/>
      <c r="SGB13" s="187"/>
      <c r="SGC13" s="187"/>
      <c r="SGD13" s="187"/>
      <c r="SGE13" s="187"/>
      <c r="SGF13" s="187"/>
      <c r="SGG13" s="187"/>
      <c r="SGH13" s="187"/>
      <c r="SGI13" s="187"/>
      <c r="SGJ13" s="187"/>
      <c r="SGK13" s="187"/>
      <c r="SGL13" s="187"/>
      <c r="SGM13" s="187"/>
      <c r="SGN13" s="187"/>
      <c r="SGO13" s="187"/>
      <c r="SGP13" s="187"/>
      <c r="SGQ13" s="187"/>
      <c r="SGR13" s="187"/>
      <c r="SGS13" s="187"/>
      <c r="SGT13" s="187"/>
      <c r="SGU13" s="187"/>
      <c r="SGV13" s="187"/>
      <c r="SGW13" s="187"/>
      <c r="SGX13" s="187"/>
      <c r="SGY13" s="187"/>
      <c r="SGZ13" s="187"/>
      <c r="SHA13" s="187"/>
      <c r="SHB13" s="187"/>
      <c r="SHC13" s="187"/>
      <c r="SHD13" s="187"/>
      <c r="SHE13" s="187"/>
      <c r="SHF13" s="187"/>
      <c r="SHG13" s="187"/>
      <c r="SHH13" s="187"/>
      <c r="SHI13" s="187"/>
      <c r="SHJ13" s="187"/>
      <c r="SHK13" s="187"/>
      <c r="SHL13" s="187"/>
      <c r="SHM13" s="187"/>
      <c r="SHN13" s="187"/>
      <c r="SHO13" s="187"/>
      <c r="SHP13" s="187"/>
      <c r="SHQ13" s="187"/>
      <c r="SHR13" s="187"/>
      <c r="SHS13" s="187"/>
      <c r="SHT13" s="187"/>
      <c r="SHU13" s="187"/>
      <c r="SHV13" s="187"/>
      <c r="SHW13" s="187"/>
      <c r="SHX13" s="187"/>
      <c r="SHY13" s="187"/>
      <c r="SHZ13" s="187"/>
      <c r="SIA13" s="187"/>
      <c r="SIB13" s="187"/>
      <c r="SIC13" s="187"/>
      <c r="SID13" s="187"/>
      <c r="SIE13" s="187"/>
      <c r="SIF13" s="187"/>
      <c r="SIG13" s="187"/>
      <c r="SIH13" s="187"/>
      <c r="SII13" s="187"/>
      <c r="SIJ13" s="187"/>
      <c r="SIK13" s="187"/>
      <c r="SIL13" s="187"/>
      <c r="SIM13" s="187"/>
      <c r="SIN13" s="187"/>
      <c r="SIO13" s="187"/>
      <c r="SIP13" s="187"/>
      <c r="SIQ13" s="187"/>
      <c r="SIR13" s="187"/>
      <c r="SIS13" s="187"/>
      <c r="SIT13" s="187"/>
      <c r="SIU13" s="187"/>
      <c r="SIV13" s="187"/>
      <c r="SIW13" s="187"/>
      <c r="SIX13" s="187"/>
      <c r="SIY13" s="187"/>
      <c r="SIZ13" s="187"/>
      <c r="SJA13" s="187"/>
      <c r="SJB13" s="187"/>
      <c r="SJC13" s="187"/>
      <c r="SJD13" s="187"/>
      <c r="SJE13" s="187"/>
      <c r="SJF13" s="187"/>
      <c r="SJG13" s="187"/>
      <c r="SJH13" s="187"/>
      <c r="SJI13" s="187"/>
      <c r="SJJ13" s="187"/>
      <c r="SJK13" s="187"/>
      <c r="SJL13" s="187"/>
      <c r="SJM13" s="187"/>
      <c r="SJN13" s="187"/>
      <c r="SJO13" s="187"/>
      <c r="SJP13" s="187"/>
      <c r="SJQ13" s="187"/>
      <c r="SJR13" s="187"/>
      <c r="SJS13" s="187"/>
      <c r="SJT13" s="187"/>
      <c r="SJU13" s="187"/>
      <c r="SJV13" s="187"/>
      <c r="SJW13" s="187"/>
      <c r="SJX13" s="187"/>
      <c r="SJY13" s="187"/>
      <c r="SJZ13" s="187"/>
      <c r="SKA13" s="187"/>
      <c r="SKB13" s="187"/>
      <c r="SKC13" s="187"/>
      <c r="SKD13" s="187"/>
      <c r="SKE13" s="187"/>
      <c r="SKF13" s="187"/>
      <c r="SKG13" s="187"/>
      <c r="SKH13" s="187"/>
      <c r="SKI13" s="187"/>
      <c r="SKJ13" s="187"/>
      <c r="SKK13" s="187"/>
      <c r="SKL13" s="187"/>
      <c r="SKM13" s="187"/>
      <c r="SKN13" s="187"/>
      <c r="SKO13" s="187"/>
      <c r="SKP13" s="187"/>
      <c r="SKQ13" s="187"/>
      <c r="SKR13" s="187"/>
      <c r="SKS13" s="187"/>
      <c r="SKT13" s="187"/>
      <c r="SKU13" s="187"/>
      <c r="SKV13" s="187"/>
      <c r="SKW13" s="187"/>
      <c r="SKX13" s="187"/>
      <c r="SKY13" s="187"/>
      <c r="SKZ13" s="187"/>
      <c r="SLA13" s="187"/>
      <c r="SLB13" s="187"/>
      <c r="SLC13" s="187"/>
      <c r="SLD13" s="187"/>
      <c r="SLE13" s="187"/>
      <c r="SLF13" s="187"/>
      <c r="SLG13" s="187"/>
      <c r="SLH13" s="187"/>
      <c r="SLI13" s="187"/>
      <c r="SLJ13" s="187"/>
      <c r="SLK13" s="187"/>
      <c r="SLL13" s="187"/>
      <c r="SLM13" s="187"/>
      <c r="SLN13" s="187"/>
      <c r="SLO13" s="187"/>
      <c r="SLP13" s="187"/>
      <c r="SLQ13" s="187"/>
      <c r="SLR13" s="187"/>
      <c r="SLS13" s="187"/>
      <c r="SLT13" s="187"/>
      <c r="SLU13" s="187"/>
      <c r="SLV13" s="187"/>
      <c r="SLW13" s="187"/>
      <c r="SLX13" s="187"/>
      <c r="SLY13" s="187"/>
      <c r="SLZ13" s="187"/>
      <c r="SMA13" s="187"/>
      <c r="SMB13" s="187"/>
      <c r="SMC13" s="187"/>
      <c r="SMD13" s="187"/>
      <c r="SME13" s="187"/>
      <c r="SMF13" s="187"/>
      <c r="SMG13" s="187"/>
      <c r="SMH13" s="187"/>
      <c r="SMI13" s="187"/>
      <c r="SMJ13" s="187"/>
      <c r="SMK13" s="187"/>
      <c r="SML13" s="187"/>
      <c r="SMM13" s="187"/>
      <c r="SMN13" s="187"/>
      <c r="SMO13" s="187"/>
      <c r="SMP13" s="187"/>
      <c r="SMQ13" s="187"/>
      <c r="SMR13" s="187"/>
      <c r="SMS13" s="187"/>
      <c r="SMT13" s="187"/>
      <c r="SMU13" s="187"/>
      <c r="SMV13" s="187"/>
      <c r="SMW13" s="187"/>
      <c r="SMX13" s="187"/>
      <c r="SMY13" s="187"/>
      <c r="SMZ13" s="187"/>
      <c r="SNA13" s="187"/>
      <c r="SNB13" s="187"/>
      <c r="SNC13" s="187"/>
      <c r="SND13" s="187"/>
      <c r="SNE13" s="187"/>
      <c r="SNF13" s="187"/>
      <c r="SNG13" s="187"/>
      <c r="SNH13" s="187"/>
      <c r="SNI13" s="187"/>
      <c r="SNJ13" s="187"/>
      <c r="SNK13" s="187"/>
      <c r="SNL13" s="187"/>
      <c r="SNM13" s="187"/>
      <c r="SNN13" s="187"/>
      <c r="SNO13" s="187"/>
      <c r="SNP13" s="187"/>
      <c r="SNQ13" s="187"/>
      <c r="SNR13" s="187"/>
      <c r="SNS13" s="187"/>
      <c r="SNT13" s="187"/>
      <c r="SNU13" s="187"/>
      <c r="SNV13" s="187"/>
      <c r="SNW13" s="187"/>
      <c r="SNX13" s="187"/>
      <c r="SNY13" s="187"/>
      <c r="SNZ13" s="187"/>
      <c r="SOA13" s="187"/>
      <c r="SOB13" s="187"/>
      <c r="SOC13" s="187"/>
      <c r="SOD13" s="187"/>
      <c r="SOE13" s="187"/>
      <c r="SOF13" s="187"/>
      <c r="SOG13" s="187"/>
      <c r="SOH13" s="187"/>
      <c r="SOI13" s="187"/>
      <c r="SOJ13" s="187"/>
      <c r="SOK13" s="187"/>
      <c r="SOL13" s="187"/>
      <c r="SOM13" s="187"/>
      <c r="SON13" s="187"/>
      <c r="SOO13" s="187"/>
      <c r="SOP13" s="187"/>
      <c r="SOQ13" s="187"/>
      <c r="SOR13" s="187"/>
      <c r="SOS13" s="187"/>
      <c r="SOT13" s="187"/>
      <c r="SOU13" s="187"/>
      <c r="SOV13" s="187"/>
      <c r="SOW13" s="187"/>
      <c r="SOX13" s="187"/>
      <c r="SOY13" s="187"/>
      <c r="SOZ13" s="187"/>
      <c r="SPA13" s="187"/>
      <c r="SPB13" s="187"/>
      <c r="SPC13" s="187"/>
      <c r="SPD13" s="187"/>
      <c r="SPE13" s="187"/>
      <c r="SPF13" s="187"/>
      <c r="SPG13" s="187"/>
      <c r="SPH13" s="187"/>
      <c r="SPI13" s="187"/>
      <c r="SPJ13" s="187"/>
      <c r="SPK13" s="187"/>
      <c r="SPL13" s="187"/>
      <c r="SPM13" s="187"/>
      <c r="SPN13" s="187"/>
      <c r="SPO13" s="187"/>
      <c r="SPP13" s="187"/>
      <c r="SPQ13" s="187"/>
      <c r="SPR13" s="187"/>
      <c r="SPS13" s="187"/>
      <c r="SPT13" s="187"/>
      <c r="SPU13" s="187"/>
      <c r="SPV13" s="187"/>
      <c r="SPW13" s="187"/>
      <c r="SPX13" s="187"/>
      <c r="SPY13" s="187"/>
      <c r="SPZ13" s="187"/>
      <c r="SQA13" s="187"/>
      <c r="SQB13" s="187"/>
      <c r="SQC13" s="187"/>
      <c r="SQD13" s="187"/>
      <c r="SQE13" s="187"/>
      <c r="SQF13" s="187"/>
      <c r="SQG13" s="187"/>
      <c r="SQH13" s="187"/>
      <c r="SQI13" s="187"/>
      <c r="SQJ13" s="187"/>
      <c r="SQK13" s="187"/>
      <c r="SQL13" s="187"/>
      <c r="SQM13" s="187"/>
      <c r="SQN13" s="187"/>
      <c r="SQO13" s="187"/>
      <c r="SQP13" s="187"/>
      <c r="SQQ13" s="187"/>
      <c r="SQR13" s="187"/>
      <c r="SQS13" s="187"/>
      <c r="SQT13" s="187"/>
      <c r="SQU13" s="187"/>
      <c r="SQV13" s="187"/>
      <c r="SQW13" s="187"/>
      <c r="SQX13" s="187"/>
      <c r="SQY13" s="187"/>
      <c r="SQZ13" s="187"/>
      <c r="SRA13" s="187"/>
      <c r="SRB13" s="187"/>
      <c r="SRC13" s="187"/>
      <c r="SRD13" s="187"/>
      <c r="SRE13" s="187"/>
      <c r="SRF13" s="187"/>
      <c r="SRG13" s="187"/>
      <c r="SRH13" s="187"/>
      <c r="SRI13" s="187"/>
      <c r="SRJ13" s="187"/>
      <c r="SRK13" s="187"/>
      <c r="SRL13" s="187"/>
      <c r="SRM13" s="187"/>
      <c r="SRN13" s="187"/>
      <c r="SRO13" s="187"/>
      <c r="SRP13" s="187"/>
      <c r="SRQ13" s="187"/>
      <c r="SRR13" s="187"/>
      <c r="SRS13" s="187"/>
      <c r="SRT13" s="187"/>
      <c r="SRU13" s="187"/>
      <c r="SRV13" s="187"/>
      <c r="SRW13" s="187"/>
      <c r="SRX13" s="187"/>
      <c r="SRY13" s="187"/>
      <c r="SRZ13" s="187"/>
      <c r="SSA13" s="187"/>
      <c r="SSB13" s="187"/>
      <c r="SSC13" s="187"/>
      <c r="SSD13" s="187"/>
      <c r="SSE13" s="187"/>
      <c r="SSF13" s="187"/>
      <c r="SSG13" s="187"/>
      <c r="SSH13" s="187"/>
      <c r="SSI13" s="187"/>
      <c r="SSJ13" s="187"/>
      <c r="SSK13" s="187"/>
      <c r="SSL13" s="187"/>
      <c r="SSM13" s="187"/>
      <c r="SSN13" s="187"/>
      <c r="SSO13" s="187"/>
      <c r="SSP13" s="187"/>
      <c r="SSQ13" s="187"/>
      <c r="SSR13" s="187"/>
      <c r="SSS13" s="187"/>
      <c r="SST13" s="187"/>
      <c r="SSU13" s="187"/>
      <c r="SSV13" s="187"/>
      <c r="SSW13" s="187"/>
      <c r="SSX13" s="187"/>
      <c r="SSY13" s="187"/>
      <c r="SSZ13" s="187"/>
      <c r="STA13" s="187"/>
      <c r="STB13" s="187"/>
      <c r="STC13" s="187"/>
      <c r="STD13" s="187"/>
      <c r="STE13" s="187"/>
      <c r="STF13" s="187"/>
      <c r="STG13" s="187"/>
      <c r="STH13" s="187"/>
      <c r="STI13" s="187"/>
      <c r="STJ13" s="187"/>
      <c r="STK13" s="187"/>
      <c r="STL13" s="187"/>
      <c r="STM13" s="187"/>
      <c r="STN13" s="187"/>
      <c r="STO13" s="187"/>
      <c r="STP13" s="187"/>
      <c r="STQ13" s="187"/>
      <c r="STR13" s="187"/>
      <c r="STS13" s="187"/>
      <c r="STT13" s="187"/>
      <c r="STU13" s="187"/>
      <c r="STV13" s="187"/>
      <c r="STW13" s="187"/>
      <c r="STX13" s="187"/>
      <c r="STY13" s="187"/>
      <c r="STZ13" s="187"/>
      <c r="SUA13" s="187"/>
      <c r="SUB13" s="187"/>
      <c r="SUC13" s="187"/>
      <c r="SUD13" s="187"/>
      <c r="SUE13" s="187"/>
      <c r="SUF13" s="187"/>
      <c r="SUG13" s="187"/>
      <c r="SUH13" s="187"/>
      <c r="SUI13" s="187"/>
      <c r="SUJ13" s="187"/>
      <c r="SUK13" s="187"/>
      <c r="SUL13" s="187"/>
      <c r="SUM13" s="187"/>
      <c r="SUN13" s="187"/>
      <c r="SUO13" s="187"/>
      <c r="SUP13" s="187"/>
      <c r="SUQ13" s="187"/>
      <c r="SUR13" s="187"/>
      <c r="SUS13" s="187"/>
      <c r="SUT13" s="187"/>
      <c r="SUU13" s="187"/>
      <c r="SUV13" s="187"/>
      <c r="SUW13" s="187"/>
      <c r="SUX13" s="187"/>
      <c r="SUY13" s="187"/>
      <c r="SUZ13" s="187"/>
      <c r="SVA13" s="187"/>
      <c r="SVB13" s="187"/>
      <c r="SVC13" s="187"/>
      <c r="SVD13" s="187"/>
      <c r="SVE13" s="187"/>
      <c r="SVF13" s="187"/>
      <c r="SVG13" s="187"/>
      <c r="SVH13" s="187"/>
      <c r="SVI13" s="187"/>
      <c r="SVJ13" s="187"/>
      <c r="SVK13" s="187"/>
      <c r="SVL13" s="187"/>
      <c r="SVM13" s="187"/>
      <c r="SVN13" s="187"/>
      <c r="SVO13" s="187"/>
      <c r="SVP13" s="187"/>
      <c r="SVQ13" s="187"/>
      <c r="SVR13" s="187"/>
      <c r="SVS13" s="187"/>
      <c r="SVT13" s="187"/>
      <c r="SVU13" s="187"/>
      <c r="SVV13" s="187"/>
      <c r="SVW13" s="187"/>
      <c r="SVX13" s="187"/>
      <c r="SVY13" s="187"/>
      <c r="SVZ13" s="187"/>
      <c r="SWA13" s="187"/>
      <c r="SWB13" s="187"/>
      <c r="SWC13" s="187"/>
      <c r="SWD13" s="187"/>
      <c r="SWE13" s="187"/>
      <c r="SWF13" s="187"/>
      <c r="SWG13" s="187"/>
      <c r="SWH13" s="187"/>
      <c r="SWI13" s="187"/>
      <c r="SWJ13" s="187"/>
      <c r="SWK13" s="187"/>
      <c r="SWL13" s="187"/>
      <c r="SWM13" s="187"/>
      <c r="SWN13" s="187"/>
      <c r="SWO13" s="187"/>
      <c r="SWP13" s="187"/>
      <c r="SWQ13" s="187"/>
      <c r="SWR13" s="187"/>
      <c r="SWS13" s="187"/>
      <c r="SWT13" s="187"/>
      <c r="SWU13" s="187"/>
      <c r="SWV13" s="187"/>
      <c r="SWW13" s="187"/>
      <c r="SWX13" s="187"/>
      <c r="SWY13" s="187"/>
      <c r="SWZ13" s="187"/>
      <c r="SXA13" s="187"/>
      <c r="SXB13" s="187"/>
      <c r="SXC13" s="187"/>
      <c r="SXD13" s="187"/>
      <c r="SXE13" s="187"/>
      <c r="SXF13" s="187"/>
      <c r="SXG13" s="187"/>
      <c r="SXH13" s="187"/>
      <c r="SXI13" s="187"/>
      <c r="SXJ13" s="187"/>
      <c r="SXK13" s="187"/>
      <c r="SXL13" s="187"/>
      <c r="SXM13" s="187"/>
      <c r="SXN13" s="187"/>
      <c r="SXO13" s="187"/>
      <c r="SXP13" s="187"/>
      <c r="SXQ13" s="187"/>
      <c r="SXR13" s="187"/>
      <c r="SXS13" s="187"/>
      <c r="SXT13" s="187"/>
      <c r="SXU13" s="187"/>
      <c r="SXV13" s="187"/>
      <c r="SXW13" s="187"/>
      <c r="SXX13" s="187"/>
      <c r="SXY13" s="187"/>
      <c r="SXZ13" s="187"/>
      <c r="SYA13" s="187"/>
      <c r="SYB13" s="187"/>
      <c r="SYC13" s="187"/>
      <c r="SYD13" s="187"/>
      <c r="SYE13" s="187"/>
      <c r="SYF13" s="187"/>
      <c r="SYG13" s="187"/>
      <c r="SYH13" s="187"/>
      <c r="SYI13" s="187"/>
      <c r="SYJ13" s="187"/>
      <c r="SYK13" s="187"/>
      <c r="SYL13" s="187"/>
      <c r="SYM13" s="187"/>
      <c r="SYN13" s="187"/>
      <c r="SYO13" s="187"/>
      <c r="SYP13" s="187"/>
      <c r="SYQ13" s="187"/>
      <c r="SYR13" s="187"/>
      <c r="SYS13" s="187"/>
      <c r="SYT13" s="187"/>
      <c r="SYU13" s="187"/>
      <c r="SYV13" s="187"/>
      <c r="SYW13" s="187"/>
      <c r="SYX13" s="187"/>
      <c r="SYY13" s="187"/>
      <c r="SYZ13" s="187"/>
      <c r="SZA13" s="187"/>
      <c r="SZB13" s="187"/>
      <c r="SZC13" s="187"/>
      <c r="SZD13" s="187"/>
      <c r="SZE13" s="187"/>
      <c r="SZF13" s="187"/>
      <c r="SZG13" s="187"/>
      <c r="SZH13" s="187"/>
      <c r="SZI13" s="187"/>
      <c r="SZJ13" s="187"/>
      <c r="SZK13" s="187"/>
      <c r="SZL13" s="187"/>
      <c r="SZM13" s="187"/>
      <c r="SZN13" s="187"/>
      <c r="SZO13" s="187"/>
      <c r="SZP13" s="187"/>
      <c r="SZQ13" s="187"/>
      <c r="SZR13" s="187"/>
      <c r="SZS13" s="187"/>
      <c r="SZT13" s="187"/>
      <c r="SZU13" s="187"/>
      <c r="SZV13" s="187"/>
      <c r="SZW13" s="187"/>
      <c r="SZX13" s="187"/>
      <c r="SZY13" s="187"/>
      <c r="SZZ13" s="187"/>
      <c r="TAA13" s="187"/>
      <c r="TAB13" s="187"/>
      <c r="TAC13" s="187"/>
      <c r="TAD13" s="187"/>
      <c r="TAE13" s="187"/>
      <c r="TAF13" s="187"/>
      <c r="TAG13" s="187"/>
      <c r="TAH13" s="187"/>
      <c r="TAI13" s="187"/>
      <c r="TAJ13" s="187"/>
      <c r="TAK13" s="187"/>
      <c r="TAL13" s="187"/>
      <c r="TAM13" s="187"/>
      <c r="TAN13" s="187"/>
      <c r="TAO13" s="187"/>
      <c r="TAP13" s="187"/>
      <c r="TAQ13" s="187"/>
      <c r="TAR13" s="187"/>
      <c r="TAS13" s="187"/>
      <c r="TAT13" s="187"/>
      <c r="TAU13" s="187"/>
      <c r="TAV13" s="187"/>
      <c r="TAW13" s="187"/>
      <c r="TAX13" s="187"/>
      <c r="TAY13" s="187"/>
      <c r="TAZ13" s="187"/>
      <c r="TBA13" s="187"/>
      <c r="TBB13" s="187"/>
      <c r="TBC13" s="187"/>
      <c r="TBD13" s="187"/>
      <c r="TBE13" s="187"/>
      <c r="TBF13" s="187"/>
      <c r="TBG13" s="187"/>
      <c r="TBH13" s="187"/>
      <c r="TBI13" s="187"/>
      <c r="TBJ13" s="187"/>
      <c r="TBK13" s="187"/>
      <c r="TBL13" s="187"/>
      <c r="TBM13" s="187"/>
      <c r="TBN13" s="187"/>
      <c r="TBO13" s="187"/>
      <c r="TBP13" s="187"/>
      <c r="TBQ13" s="187"/>
      <c r="TBR13" s="187"/>
      <c r="TBS13" s="187"/>
      <c r="TBT13" s="187"/>
      <c r="TBU13" s="187"/>
      <c r="TBV13" s="187"/>
      <c r="TBW13" s="187"/>
      <c r="TBX13" s="187"/>
      <c r="TBY13" s="187"/>
      <c r="TBZ13" s="187"/>
      <c r="TCA13" s="187"/>
      <c r="TCB13" s="187"/>
      <c r="TCC13" s="187"/>
      <c r="TCD13" s="187"/>
      <c r="TCE13" s="187"/>
      <c r="TCF13" s="187"/>
      <c r="TCG13" s="187"/>
      <c r="TCH13" s="187"/>
      <c r="TCI13" s="187"/>
      <c r="TCJ13" s="187"/>
      <c r="TCK13" s="187"/>
      <c r="TCL13" s="187"/>
      <c r="TCM13" s="187"/>
      <c r="TCN13" s="187"/>
      <c r="TCO13" s="187"/>
      <c r="TCP13" s="187"/>
      <c r="TCQ13" s="187"/>
      <c r="TCR13" s="187"/>
      <c r="TCS13" s="187"/>
      <c r="TCT13" s="187"/>
      <c r="TCU13" s="187"/>
      <c r="TCV13" s="187"/>
      <c r="TCW13" s="187"/>
      <c r="TCX13" s="187"/>
      <c r="TCY13" s="187"/>
      <c r="TCZ13" s="187"/>
      <c r="TDA13" s="187"/>
      <c r="TDB13" s="187"/>
      <c r="TDC13" s="187"/>
      <c r="TDD13" s="187"/>
      <c r="TDE13" s="187"/>
      <c r="TDF13" s="187"/>
      <c r="TDG13" s="187"/>
      <c r="TDH13" s="187"/>
      <c r="TDI13" s="187"/>
      <c r="TDJ13" s="187"/>
      <c r="TDK13" s="187"/>
      <c r="TDL13" s="187"/>
      <c r="TDM13" s="187"/>
      <c r="TDN13" s="187"/>
      <c r="TDO13" s="187"/>
      <c r="TDP13" s="187"/>
      <c r="TDQ13" s="187"/>
      <c r="TDR13" s="187"/>
      <c r="TDS13" s="187"/>
      <c r="TDT13" s="187"/>
      <c r="TDU13" s="187"/>
      <c r="TDV13" s="187"/>
      <c r="TDW13" s="187"/>
      <c r="TDX13" s="187"/>
      <c r="TDY13" s="187"/>
      <c r="TDZ13" s="187"/>
      <c r="TEA13" s="187"/>
      <c r="TEB13" s="187"/>
      <c r="TEC13" s="187"/>
      <c r="TED13" s="187"/>
      <c r="TEE13" s="187"/>
      <c r="TEF13" s="187"/>
      <c r="TEG13" s="187"/>
      <c r="TEH13" s="187"/>
      <c r="TEI13" s="187"/>
      <c r="TEJ13" s="187"/>
      <c r="TEK13" s="187"/>
      <c r="TEL13" s="187"/>
      <c r="TEM13" s="187"/>
      <c r="TEN13" s="187"/>
      <c r="TEO13" s="187"/>
      <c r="TEP13" s="187"/>
      <c r="TEQ13" s="187"/>
      <c r="TER13" s="187"/>
      <c r="TES13" s="187"/>
      <c r="TET13" s="187"/>
      <c r="TEU13" s="187"/>
      <c r="TEV13" s="187"/>
      <c r="TEW13" s="187"/>
      <c r="TEX13" s="187"/>
      <c r="TEY13" s="187"/>
      <c r="TEZ13" s="187"/>
      <c r="TFA13" s="187"/>
      <c r="TFB13" s="187"/>
      <c r="TFC13" s="187"/>
      <c r="TFD13" s="187"/>
      <c r="TFE13" s="187"/>
      <c r="TFF13" s="187"/>
      <c r="TFG13" s="187"/>
      <c r="TFH13" s="187"/>
      <c r="TFI13" s="187"/>
      <c r="TFJ13" s="187"/>
      <c r="TFK13" s="187"/>
      <c r="TFL13" s="187"/>
      <c r="TFM13" s="187"/>
      <c r="TFN13" s="187"/>
      <c r="TFO13" s="187"/>
      <c r="TFP13" s="187"/>
      <c r="TFQ13" s="187"/>
      <c r="TFR13" s="187"/>
      <c r="TFS13" s="187"/>
      <c r="TFT13" s="187"/>
      <c r="TFU13" s="187"/>
      <c r="TFV13" s="187"/>
      <c r="TFW13" s="187"/>
      <c r="TFX13" s="187"/>
      <c r="TFY13" s="187"/>
      <c r="TFZ13" s="187"/>
      <c r="TGA13" s="187"/>
      <c r="TGB13" s="187"/>
      <c r="TGC13" s="187"/>
      <c r="TGD13" s="187"/>
      <c r="TGE13" s="187"/>
      <c r="TGF13" s="187"/>
      <c r="TGG13" s="187"/>
      <c r="TGH13" s="187"/>
      <c r="TGI13" s="187"/>
      <c r="TGJ13" s="187"/>
      <c r="TGK13" s="187"/>
      <c r="TGL13" s="187"/>
      <c r="TGM13" s="187"/>
      <c r="TGN13" s="187"/>
      <c r="TGO13" s="187"/>
      <c r="TGP13" s="187"/>
      <c r="TGQ13" s="187"/>
      <c r="TGR13" s="187"/>
      <c r="TGS13" s="187"/>
      <c r="TGT13" s="187"/>
      <c r="TGU13" s="187"/>
      <c r="TGV13" s="187"/>
      <c r="TGW13" s="187"/>
      <c r="TGX13" s="187"/>
      <c r="TGY13" s="187"/>
      <c r="TGZ13" s="187"/>
      <c r="THA13" s="187"/>
      <c r="THB13" s="187"/>
      <c r="THC13" s="187"/>
      <c r="THD13" s="187"/>
      <c r="THE13" s="187"/>
      <c r="THF13" s="187"/>
      <c r="THG13" s="187"/>
      <c r="THH13" s="187"/>
      <c r="THI13" s="187"/>
      <c r="THJ13" s="187"/>
      <c r="THK13" s="187"/>
      <c r="THL13" s="187"/>
      <c r="THM13" s="187"/>
      <c r="THN13" s="187"/>
      <c r="THO13" s="187"/>
      <c r="THP13" s="187"/>
      <c r="THQ13" s="187"/>
      <c r="THR13" s="187"/>
      <c r="THS13" s="187"/>
      <c r="THT13" s="187"/>
      <c r="THU13" s="187"/>
      <c r="THV13" s="187"/>
      <c r="THW13" s="187"/>
      <c r="THX13" s="187"/>
      <c r="THY13" s="187"/>
      <c r="THZ13" s="187"/>
      <c r="TIA13" s="187"/>
      <c r="TIB13" s="187"/>
      <c r="TIC13" s="187"/>
      <c r="TID13" s="187"/>
      <c r="TIE13" s="187"/>
      <c r="TIF13" s="187"/>
      <c r="TIG13" s="187"/>
      <c r="TIH13" s="187"/>
      <c r="TII13" s="187"/>
      <c r="TIJ13" s="187"/>
      <c r="TIK13" s="187"/>
      <c r="TIL13" s="187"/>
      <c r="TIM13" s="187"/>
      <c r="TIN13" s="187"/>
      <c r="TIO13" s="187"/>
      <c r="TIP13" s="187"/>
      <c r="TIQ13" s="187"/>
      <c r="TIR13" s="187"/>
      <c r="TIS13" s="187"/>
      <c r="TIT13" s="187"/>
      <c r="TIU13" s="187"/>
      <c r="TIV13" s="187"/>
      <c r="TIW13" s="187"/>
      <c r="TIX13" s="187"/>
      <c r="TIY13" s="187"/>
      <c r="TIZ13" s="187"/>
      <c r="TJA13" s="187"/>
      <c r="TJB13" s="187"/>
      <c r="TJC13" s="187"/>
      <c r="TJD13" s="187"/>
      <c r="TJE13" s="187"/>
      <c r="TJF13" s="187"/>
      <c r="TJG13" s="187"/>
      <c r="TJH13" s="187"/>
      <c r="TJI13" s="187"/>
      <c r="TJJ13" s="187"/>
      <c r="TJK13" s="187"/>
      <c r="TJL13" s="187"/>
      <c r="TJM13" s="187"/>
      <c r="TJN13" s="187"/>
      <c r="TJO13" s="187"/>
      <c r="TJP13" s="187"/>
      <c r="TJQ13" s="187"/>
      <c r="TJR13" s="187"/>
      <c r="TJS13" s="187"/>
      <c r="TJT13" s="187"/>
      <c r="TJU13" s="187"/>
      <c r="TJV13" s="187"/>
      <c r="TJW13" s="187"/>
      <c r="TJX13" s="187"/>
      <c r="TJY13" s="187"/>
      <c r="TJZ13" s="187"/>
      <c r="TKA13" s="187"/>
      <c r="TKB13" s="187"/>
      <c r="TKC13" s="187"/>
      <c r="TKD13" s="187"/>
      <c r="TKE13" s="187"/>
      <c r="TKF13" s="187"/>
      <c r="TKG13" s="187"/>
      <c r="TKH13" s="187"/>
      <c r="TKI13" s="187"/>
      <c r="TKJ13" s="187"/>
      <c r="TKK13" s="187"/>
      <c r="TKL13" s="187"/>
      <c r="TKM13" s="187"/>
      <c r="TKN13" s="187"/>
      <c r="TKO13" s="187"/>
      <c r="TKP13" s="187"/>
      <c r="TKQ13" s="187"/>
      <c r="TKR13" s="187"/>
      <c r="TKS13" s="187"/>
      <c r="TKT13" s="187"/>
      <c r="TKU13" s="187"/>
      <c r="TKV13" s="187"/>
      <c r="TKW13" s="187"/>
      <c r="TKX13" s="187"/>
      <c r="TKY13" s="187"/>
      <c r="TKZ13" s="187"/>
      <c r="TLA13" s="187"/>
      <c r="TLB13" s="187"/>
      <c r="TLC13" s="187"/>
      <c r="TLD13" s="187"/>
      <c r="TLE13" s="187"/>
      <c r="TLF13" s="187"/>
      <c r="TLG13" s="187"/>
      <c r="TLH13" s="187"/>
      <c r="TLI13" s="187"/>
      <c r="TLJ13" s="187"/>
      <c r="TLK13" s="187"/>
      <c r="TLL13" s="187"/>
      <c r="TLM13" s="187"/>
      <c r="TLN13" s="187"/>
      <c r="TLO13" s="187"/>
      <c r="TLP13" s="187"/>
      <c r="TLQ13" s="187"/>
      <c r="TLR13" s="187"/>
      <c r="TLS13" s="187"/>
      <c r="TLT13" s="187"/>
      <c r="TLU13" s="187"/>
      <c r="TLV13" s="187"/>
      <c r="TLW13" s="187"/>
      <c r="TLX13" s="187"/>
      <c r="TLY13" s="187"/>
      <c r="TLZ13" s="187"/>
      <c r="TMA13" s="187"/>
      <c r="TMB13" s="187"/>
      <c r="TMC13" s="187"/>
      <c r="TMD13" s="187"/>
      <c r="TME13" s="187"/>
      <c r="TMF13" s="187"/>
      <c r="TMG13" s="187"/>
      <c r="TMH13" s="187"/>
      <c r="TMI13" s="187"/>
      <c r="TMJ13" s="187"/>
      <c r="TMK13" s="187"/>
      <c r="TML13" s="187"/>
      <c r="TMM13" s="187"/>
      <c r="TMN13" s="187"/>
      <c r="TMO13" s="187"/>
      <c r="TMP13" s="187"/>
      <c r="TMQ13" s="187"/>
      <c r="TMR13" s="187"/>
      <c r="TMS13" s="187"/>
      <c r="TMT13" s="187"/>
      <c r="TMU13" s="187"/>
      <c r="TMV13" s="187"/>
      <c r="TMW13" s="187"/>
      <c r="TMX13" s="187"/>
      <c r="TMY13" s="187"/>
      <c r="TMZ13" s="187"/>
      <c r="TNA13" s="187"/>
      <c r="TNB13" s="187"/>
      <c r="TNC13" s="187"/>
      <c r="TND13" s="187"/>
      <c r="TNE13" s="187"/>
      <c r="TNF13" s="187"/>
      <c r="TNG13" s="187"/>
      <c r="TNH13" s="187"/>
      <c r="TNI13" s="187"/>
      <c r="TNJ13" s="187"/>
      <c r="TNK13" s="187"/>
      <c r="TNL13" s="187"/>
      <c r="TNM13" s="187"/>
      <c r="TNN13" s="187"/>
      <c r="TNO13" s="187"/>
      <c r="TNP13" s="187"/>
      <c r="TNQ13" s="187"/>
      <c r="TNR13" s="187"/>
      <c r="TNS13" s="187"/>
      <c r="TNT13" s="187"/>
      <c r="TNU13" s="187"/>
      <c r="TNV13" s="187"/>
      <c r="TNW13" s="187"/>
      <c r="TNX13" s="187"/>
      <c r="TNY13" s="187"/>
      <c r="TNZ13" s="187"/>
      <c r="TOA13" s="187"/>
      <c r="TOB13" s="187"/>
      <c r="TOC13" s="187"/>
      <c r="TOD13" s="187"/>
      <c r="TOE13" s="187"/>
      <c r="TOF13" s="187"/>
      <c r="TOG13" s="187"/>
      <c r="TOH13" s="187"/>
      <c r="TOI13" s="187"/>
      <c r="TOJ13" s="187"/>
      <c r="TOK13" s="187"/>
      <c r="TOL13" s="187"/>
      <c r="TOM13" s="187"/>
      <c r="TON13" s="187"/>
      <c r="TOO13" s="187"/>
      <c r="TOP13" s="187"/>
      <c r="TOQ13" s="187"/>
      <c r="TOR13" s="187"/>
      <c r="TOS13" s="187"/>
      <c r="TOT13" s="187"/>
      <c r="TOU13" s="187"/>
      <c r="TOV13" s="187"/>
      <c r="TOW13" s="187"/>
      <c r="TOX13" s="187"/>
      <c r="TOY13" s="187"/>
      <c r="TOZ13" s="187"/>
      <c r="TPA13" s="187"/>
      <c r="TPB13" s="187"/>
      <c r="TPC13" s="187"/>
      <c r="TPD13" s="187"/>
      <c r="TPE13" s="187"/>
      <c r="TPF13" s="187"/>
      <c r="TPG13" s="187"/>
      <c r="TPH13" s="187"/>
      <c r="TPI13" s="187"/>
      <c r="TPJ13" s="187"/>
      <c r="TPK13" s="187"/>
      <c r="TPL13" s="187"/>
      <c r="TPM13" s="187"/>
      <c r="TPN13" s="187"/>
      <c r="TPO13" s="187"/>
      <c r="TPP13" s="187"/>
      <c r="TPQ13" s="187"/>
      <c r="TPR13" s="187"/>
      <c r="TPS13" s="187"/>
      <c r="TPT13" s="187"/>
      <c r="TPU13" s="187"/>
      <c r="TPV13" s="187"/>
      <c r="TPW13" s="187"/>
      <c r="TPX13" s="187"/>
      <c r="TPY13" s="187"/>
      <c r="TPZ13" s="187"/>
      <c r="TQA13" s="187"/>
      <c r="TQB13" s="187"/>
      <c r="TQC13" s="187"/>
      <c r="TQD13" s="187"/>
      <c r="TQE13" s="187"/>
      <c r="TQF13" s="187"/>
      <c r="TQG13" s="187"/>
      <c r="TQH13" s="187"/>
      <c r="TQI13" s="187"/>
      <c r="TQJ13" s="187"/>
      <c r="TQK13" s="187"/>
      <c r="TQL13" s="187"/>
      <c r="TQM13" s="187"/>
      <c r="TQN13" s="187"/>
      <c r="TQO13" s="187"/>
      <c r="TQP13" s="187"/>
      <c r="TQQ13" s="187"/>
      <c r="TQR13" s="187"/>
      <c r="TQS13" s="187"/>
      <c r="TQT13" s="187"/>
      <c r="TQU13" s="187"/>
      <c r="TQV13" s="187"/>
      <c r="TQW13" s="187"/>
      <c r="TQX13" s="187"/>
      <c r="TQY13" s="187"/>
      <c r="TQZ13" s="187"/>
      <c r="TRA13" s="187"/>
      <c r="TRB13" s="187"/>
      <c r="TRC13" s="187"/>
      <c r="TRD13" s="187"/>
      <c r="TRE13" s="187"/>
      <c r="TRF13" s="187"/>
      <c r="TRG13" s="187"/>
      <c r="TRH13" s="187"/>
      <c r="TRI13" s="187"/>
      <c r="TRJ13" s="187"/>
      <c r="TRK13" s="187"/>
      <c r="TRL13" s="187"/>
      <c r="TRM13" s="187"/>
      <c r="TRN13" s="187"/>
      <c r="TRO13" s="187"/>
      <c r="TRP13" s="187"/>
      <c r="TRQ13" s="187"/>
      <c r="TRR13" s="187"/>
      <c r="TRS13" s="187"/>
      <c r="TRT13" s="187"/>
      <c r="TRU13" s="187"/>
      <c r="TRV13" s="187"/>
      <c r="TRW13" s="187"/>
      <c r="TRX13" s="187"/>
      <c r="TRY13" s="187"/>
      <c r="TRZ13" s="187"/>
      <c r="TSA13" s="187"/>
      <c r="TSB13" s="187"/>
      <c r="TSC13" s="187"/>
      <c r="TSD13" s="187"/>
      <c r="TSE13" s="187"/>
      <c r="TSF13" s="187"/>
      <c r="TSG13" s="187"/>
      <c r="TSH13" s="187"/>
      <c r="TSI13" s="187"/>
      <c r="TSJ13" s="187"/>
      <c r="TSK13" s="187"/>
      <c r="TSL13" s="187"/>
      <c r="TSM13" s="187"/>
      <c r="TSN13" s="187"/>
      <c r="TSO13" s="187"/>
      <c r="TSP13" s="187"/>
      <c r="TSQ13" s="187"/>
      <c r="TSR13" s="187"/>
      <c r="TSS13" s="187"/>
      <c r="TST13" s="187"/>
      <c r="TSU13" s="187"/>
      <c r="TSV13" s="187"/>
      <c r="TSW13" s="187"/>
      <c r="TSX13" s="187"/>
      <c r="TSY13" s="187"/>
      <c r="TSZ13" s="187"/>
      <c r="TTA13" s="187"/>
      <c r="TTB13" s="187"/>
      <c r="TTC13" s="187"/>
      <c r="TTD13" s="187"/>
      <c r="TTE13" s="187"/>
      <c r="TTF13" s="187"/>
      <c r="TTG13" s="187"/>
      <c r="TTH13" s="187"/>
      <c r="TTI13" s="187"/>
      <c r="TTJ13" s="187"/>
      <c r="TTK13" s="187"/>
      <c r="TTL13" s="187"/>
      <c r="TTM13" s="187"/>
      <c r="TTN13" s="187"/>
      <c r="TTO13" s="187"/>
      <c r="TTP13" s="187"/>
      <c r="TTQ13" s="187"/>
      <c r="TTR13" s="187"/>
      <c r="TTS13" s="187"/>
      <c r="TTT13" s="187"/>
      <c r="TTU13" s="187"/>
      <c r="TTV13" s="187"/>
      <c r="TTW13" s="187"/>
      <c r="TTX13" s="187"/>
      <c r="TTY13" s="187"/>
      <c r="TTZ13" s="187"/>
      <c r="TUA13" s="187"/>
      <c r="TUB13" s="187"/>
      <c r="TUC13" s="187"/>
      <c r="TUD13" s="187"/>
      <c r="TUE13" s="187"/>
      <c r="TUF13" s="187"/>
      <c r="TUG13" s="187"/>
      <c r="TUH13" s="187"/>
      <c r="TUI13" s="187"/>
      <c r="TUJ13" s="187"/>
      <c r="TUK13" s="187"/>
      <c r="TUL13" s="187"/>
      <c r="TUM13" s="187"/>
      <c r="TUN13" s="187"/>
      <c r="TUO13" s="187"/>
      <c r="TUP13" s="187"/>
      <c r="TUQ13" s="187"/>
      <c r="TUR13" s="187"/>
      <c r="TUS13" s="187"/>
      <c r="TUT13" s="187"/>
      <c r="TUU13" s="187"/>
      <c r="TUV13" s="187"/>
      <c r="TUW13" s="187"/>
      <c r="TUX13" s="187"/>
      <c r="TUY13" s="187"/>
      <c r="TUZ13" s="187"/>
      <c r="TVA13" s="187"/>
      <c r="TVB13" s="187"/>
      <c r="TVC13" s="187"/>
      <c r="TVD13" s="187"/>
      <c r="TVE13" s="187"/>
      <c r="TVF13" s="187"/>
      <c r="TVG13" s="187"/>
      <c r="TVH13" s="187"/>
      <c r="TVI13" s="187"/>
      <c r="TVJ13" s="187"/>
      <c r="TVK13" s="187"/>
      <c r="TVL13" s="187"/>
      <c r="TVM13" s="187"/>
      <c r="TVN13" s="187"/>
      <c r="TVO13" s="187"/>
      <c r="TVP13" s="187"/>
      <c r="TVQ13" s="187"/>
      <c r="TVR13" s="187"/>
      <c r="TVS13" s="187"/>
      <c r="TVT13" s="187"/>
      <c r="TVU13" s="187"/>
      <c r="TVV13" s="187"/>
      <c r="TVW13" s="187"/>
      <c r="TVX13" s="187"/>
      <c r="TVY13" s="187"/>
      <c r="TVZ13" s="187"/>
      <c r="TWA13" s="187"/>
      <c r="TWB13" s="187"/>
      <c r="TWC13" s="187"/>
      <c r="TWD13" s="187"/>
      <c r="TWE13" s="187"/>
      <c r="TWF13" s="187"/>
      <c r="TWG13" s="187"/>
      <c r="TWH13" s="187"/>
      <c r="TWI13" s="187"/>
      <c r="TWJ13" s="187"/>
      <c r="TWK13" s="187"/>
      <c r="TWL13" s="187"/>
      <c r="TWM13" s="187"/>
      <c r="TWN13" s="187"/>
      <c r="TWO13" s="187"/>
      <c r="TWP13" s="187"/>
      <c r="TWQ13" s="187"/>
      <c r="TWR13" s="187"/>
      <c r="TWS13" s="187"/>
      <c r="TWT13" s="187"/>
      <c r="TWU13" s="187"/>
      <c r="TWV13" s="187"/>
      <c r="TWW13" s="187"/>
      <c r="TWX13" s="187"/>
      <c r="TWY13" s="187"/>
      <c r="TWZ13" s="187"/>
      <c r="TXA13" s="187"/>
      <c r="TXB13" s="187"/>
      <c r="TXC13" s="187"/>
      <c r="TXD13" s="187"/>
      <c r="TXE13" s="187"/>
      <c r="TXF13" s="187"/>
      <c r="TXG13" s="187"/>
      <c r="TXH13" s="187"/>
      <c r="TXI13" s="187"/>
      <c r="TXJ13" s="187"/>
      <c r="TXK13" s="187"/>
      <c r="TXL13" s="187"/>
      <c r="TXM13" s="187"/>
      <c r="TXN13" s="187"/>
      <c r="TXO13" s="187"/>
      <c r="TXP13" s="187"/>
      <c r="TXQ13" s="187"/>
      <c r="TXR13" s="187"/>
      <c r="TXS13" s="187"/>
      <c r="TXT13" s="187"/>
      <c r="TXU13" s="187"/>
      <c r="TXV13" s="187"/>
      <c r="TXW13" s="187"/>
      <c r="TXX13" s="187"/>
      <c r="TXY13" s="187"/>
      <c r="TXZ13" s="187"/>
      <c r="TYA13" s="187"/>
      <c r="TYB13" s="187"/>
      <c r="TYC13" s="187"/>
      <c r="TYD13" s="187"/>
      <c r="TYE13" s="187"/>
      <c r="TYF13" s="187"/>
      <c r="TYG13" s="187"/>
      <c r="TYH13" s="187"/>
      <c r="TYI13" s="187"/>
      <c r="TYJ13" s="187"/>
      <c r="TYK13" s="187"/>
      <c r="TYL13" s="187"/>
      <c r="TYM13" s="187"/>
      <c r="TYN13" s="187"/>
      <c r="TYO13" s="187"/>
      <c r="TYP13" s="187"/>
      <c r="TYQ13" s="187"/>
      <c r="TYR13" s="187"/>
      <c r="TYS13" s="187"/>
      <c r="TYT13" s="187"/>
      <c r="TYU13" s="187"/>
      <c r="TYV13" s="187"/>
      <c r="TYW13" s="187"/>
      <c r="TYX13" s="187"/>
      <c r="TYY13" s="187"/>
      <c r="TYZ13" s="187"/>
      <c r="TZA13" s="187"/>
      <c r="TZB13" s="187"/>
      <c r="TZC13" s="187"/>
      <c r="TZD13" s="187"/>
      <c r="TZE13" s="187"/>
      <c r="TZF13" s="187"/>
      <c r="TZG13" s="187"/>
      <c r="TZH13" s="187"/>
      <c r="TZI13" s="187"/>
      <c r="TZJ13" s="187"/>
      <c r="TZK13" s="187"/>
      <c r="TZL13" s="187"/>
      <c r="TZM13" s="187"/>
      <c r="TZN13" s="187"/>
      <c r="TZO13" s="187"/>
      <c r="TZP13" s="187"/>
      <c r="TZQ13" s="187"/>
      <c r="TZR13" s="187"/>
      <c r="TZS13" s="187"/>
      <c r="TZT13" s="187"/>
      <c r="TZU13" s="187"/>
      <c r="TZV13" s="187"/>
      <c r="TZW13" s="187"/>
      <c r="TZX13" s="187"/>
      <c r="TZY13" s="187"/>
      <c r="TZZ13" s="187"/>
      <c r="UAA13" s="187"/>
      <c r="UAB13" s="187"/>
      <c r="UAC13" s="187"/>
      <c r="UAD13" s="187"/>
      <c r="UAE13" s="187"/>
      <c r="UAF13" s="187"/>
      <c r="UAG13" s="187"/>
      <c r="UAH13" s="187"/>
      <c r="UAI13" s="187"/>
      <c r="UAJ13" s="187"/>
      <c r="UAK13" s="187"/>
      <c r="UAL13" s="187"/>
      <c r="UAM13" s="187"/>
      <c r="UAN13" s="187"/>
      <c r="UAO13" s="187"/>
      <c r="UAP13" s="187"/>
      <c r="UAQ13" s="187"/>
      <c r="UAR13" s="187"/>
      <c r="UAS13" s="187"/>
      <c r="UAT13" s="187"/>
      <c r="UAU13" s="187"/>
      <c r="UAV13" s="187"/>
      <c r="UAW13" s="187"/>
      <c r="UAX13" s="187"/>
      <c r="UAY13" s="187"/>
      <c r="UAZ13" s="187"/>
      <c r="UBA13" s="187"/>
      <c r="UBB13" s="187"/>
      <c r="UBC13" s="187"/>
      <c r="UBD13" s="187"/>
      <c r="UBE13" s="187"/>
      <c r="UBF13" s="187"/>
      <c r="UBG13" s="187"/>
      <c r="UBH13" s="187"/>
      <c r="UBI13" s="187"/>
      <c r="UBJ13" s="187"/>
      <c r="UBK13" s="187"/>
      <c r="UBL13" s="187"/>
      <c r="UBM13" s="187"/>
      <c r="UBN13" s="187"/>
      <c r="UBO13" s="187"/>
      <c r="UBP13" s="187"/>
      <c r="UBQ13" s="187"/>
      <c r="UBR13" s="187"/>
      <c r="UBS13" s="187"/>
      <c r="UBT13" s="187"/>
      <c r="UBU13" s="187"/>
      <c r="UBV13" s="187"/>
      <c r="UBW13" s="187"/>
      <c r="UBX13" s="187"/>
      <c r="UBY13" s="187"/>
      <c r="UBZ13" s="187"/>
      <c r="UCA13" s="187"/>
      <c r="UCB13" s="187"/>
      <c r="UCC13" s="187"/>
      <c r="UCD13" s="187"/>
      <c r="UCE13" s="187"/>
      <c r="UCF13" s="187"/>
      <c r="UCG13" s="187"/>
      <c r="UCH13" s="187"/>
      <c r="UCI13" s="187"/>
      <c r="UCJ13" s="187"/>
      <c r="UCK13" s="187"/>
      <c r="UCL13" s="187"/>
      <c r="UCM13" s="187"/>
      <c r="UCN13" s="187"/>
      <c r="UCO13" s="187"/>
      <c r="UCP13" s="187"/>
      <c r="UCQ13" s="187"/>
      <c r="UCR13" s="187"/>
      <c r="UCS13" s="187"/>
      <c r="UCT13" s="187"/>
      <c r="UCU13" s="187"/>
      <c r="UCV13" s="187"/>
      <c r="UCW13" s="187"/>
      <c r="UCX13" s="187"/>
      <c r="UCY13" s="187"/>
      <c r="UCZ13" s="187"/>
      <c r="UDA13" s="187"/>
      <c r="UDB13" s="187"/>
      <c r="UDC13" s="187"/>
      <c r="UDD13" s="187"/>
      <c r="UDE13" s="187"/>
      <c r="UDF13" s="187"/>
      <c r="UDG13" s="187"/>
      <c r="UDH13" s="187"/>
      <c r="UDI13" s="187"/>
      <c r="UDJ13" s="187"/>
      <c r="UDK13" s="187"/>
      <c r="UDL13" s="187"/>
      <c r="UDM13" s="187"/>
      <c r="UDN13" s="187"/>
      <c r="UDO13" s="187"/>
      <c r="UDP13" s="187"/>
      <c r="UDQ13" s="187"/>
      <c r="UDR13" s="187"/>
      <c r="UDS13" s="187"/>
      <c r="UDT13" s="187"/>
      <c r="UDU13" s="187"/>
      <c r="UDV13" s="187"/>
      <c r="UDW13" s="187"/>
      <c r="UDX13" s="187"/>
      <c r="UDY13" s="187"/>
      <c r="UDZ13" s="187"/>
      <c r="UEA13" s="187"/>
      <c r="UEB13" s="187"/>
      <c r="UEC13" s="187"/>
      <c r="UED13" s="187"/>
      <c r="UEE13" s="187"/>
      <c r="UEF13" s="187"/>
      <c r="UEG13" s="187"/>
      <c r="UEH13" s="187"/>
      <c r="UEI13" s="187"/>
      <c r="UEJ13" s="187"/>
      <c r="UEK13" s="187"/>
      <c r="UEL13" s="187"/>
      <c r="UEM13" s="187"/>
      <c r="UEN13" s="187"/>
      <c r="UEO13" s="187"/>
      <c r="UEP13" s="187"/>
      <c r="UEQ13" s="187"/>
      <c r="UER13" s="187"/>
      <c r="UES13" s="187"/>
      <c r="UET13" s="187"/>
      <c r="UEU13" s="187"/>
      <c r="UEV13" s="187"/>
      <c r="UEW13" s="187"/>
      <c r="UEX13" s="187"/>
      <c r="UEY13" s="187"/>
      <c r="UEZ13" s="187"/>
      <c r="UFA13" s="187"/>
      <c r="UFB13" s="187"/>
      <c r="UFC13" s="187"/>
      <c r="UFD13" s="187"/>
      <c r="UFE13" s="187"/>
      <c r="UFF13" s="187"/>
      <c r="UFG13" s="187"/>
      <c r="UFH13" s="187"/>
      <c r="UFI13" s="187"/>
      <c r="UFJ13" s="187"/>
      <c r="UFK13" s="187"/>
      <c r="UFL13" s="187"/>
      <c r="UFM13" s="187"/>
      <c r="UFN13" s="187"/>
      <c r="UFO13" s="187"/>
      <c r="UFP13" s="187"/>
      <c r="UFQ13" s="187"/>
      <c r="UFR13" s="187"/>
      <c r="UFS13" s="187"/>
      <c r="UFT13" s="187"/>
      <c r="UFU13" s="187"/>
      <c r="UFV13" s="187"/>
      <c r="UFW13" s="187"/>
      <c r="UFX13" s="187"/>
      <c r="UFY13" s="187"/>
      <c r="UFZ13" s="187"/>
      <c r="UGA13" s="187"/>
      <c r="UGB13" s="187"/>
      <c r="UGC13" s="187"/>
      <c r="UGD13" s="187"/>
      <c r="UGE13" s="187"/>
      <c r="UGF13" s="187"/>
      <c r="UGG13" s="187"/>
      <c r="UGH13" s="187"/>
      <c r="UGI13" s="187"/>
      <c r="UGJ13" s="187"/>
      <c r="UGK13" s="187"/>
      <c r="UGL13" s="187"/>
      <c r="UGM13" s="187"/>
      <c r="UGN13" s="187"/>
      <c r="UGO13" s="187"/>
      <c r="UGP13" s="187"/>
      <c r="UGQ13" s="187"/>
      <c r="UGR13" s="187"/>
      <c r="UGS13" s="187"/>
      <c r="UGT13" s="187"/>
      <c r="UGU13" s="187"/>
      <c r="UGV13" s="187"/>
      <c r="UGW13" s="187"/>
      <c r="UGX13" s="187"/>
      <c r="UGY13" s="187"/>
      <c r="UGZ13" s="187"/>
      <c r="UHA13" s="187"/>
      <c r="UHB13" s="187"/>
      <c r="UHC13" s="187"/>
      <c r="UHD13" s="187"/>
      <c r="UHE13" s="187"/>
      <c r="UHF13" s="187"/>
      <c r="UHG13" s="187"/>
      <c r="UHH13" s="187"/>
      <c r="UHI13" s="187"/>
      <c r="UHJ13" s="187"/>
      <c r="UHK13" s="187"/>
      <c r="UHL13" s="187"/>
      <c r="UHM13" s="187"/>
      <c r="UHN13" s="187"/>
      <c r="UHO13" s="187"/>
      <c r="UHP13" s="187"/>
      <c r="UHQ13" s="187"/>
      <c r="UHR13" s="187"/>
      <c r="UHS13" s="187"/>
      <c r="UHT13" s="187"/>
      <c r="UHU13" s="187"/>
      <c r="UHV13" s="187"/>
      <c r="UHW13" s="187"/>
      <c r="UHX13" s="187"/>
      <c r="UHY13" s="187"/>
      <c r="UHZ13" s="187"/>
      <c r="UIA13" s="187"/>
      <c r="UIB13" s="187"/>
      <c r="UIC13" s="187"/>
      <c r="UID13" s="187"/>
      <c r="UIE13" s="187"/>
      <c r="UIF13" s="187"/>
      <c r="UIG13" s="187"/>
      <c r="UIH13" s="187"/>
      <c r="UII13" s="187"/>
      <c r="UIJ13" s="187"/>
      <c r="UIK13" s="187"/>
      <c r="UIL13" s="187"/>
      <c r="UIM13" s="187"/>
      <c r="UIN13" s="187"/>
      <c r="UIO13" s="187"/>
      <c r="UIP13" s="187"/>
      <c r="UIQ13" s="187"/>
      <c r="UIR13" s="187"/>
      <c r="UIS13" s="187"/>
      <c r="UIT13" s="187"/>
      <c r="UIU13" s="187"/>
      <c r="UIV13" s="187"/>
      <c r="UIW13" s="187"/>
      <c r="UIX13" s="187"/>
      <c r="UIY13" s="187"/>
      <c r="UIZ13" s="187"/>
      <c r="UJA13" s="187"/>
      <c r="UJB13" s="187"/>
      <c r="UJC13" s="187"/>
      <c r="UJD13" s="187"/>
      <c r="UJE13" s="187"/>
      <c r="UJF13" s="187"/>
      <c r="UJG13" s="187"/>
      <c r="UJH13" s="187"/>
      <c r="UJI13" s="187"/>
      <c r="UJJ13" s="187"/>
      <c r="UJK13" s="187"/>
      <c r="UJL13" s="187"/>
      <c r="UJM13" s="187"/>
      <c r="UJN13" s="187"/>
      <c r="UJO13" s="187"/>
      <c r="UJP13" s="187"/>
      <c r="UJQ13" s="187"/>
      <c r="UJR13" s="187"/>
      <c r="UJS13" s="187"/>
      <c r="UJT13" s="187"/>
      <c r="UJU13" s="187"/>
      <c r="UJV13" s="187"/>
      <c r="UJW13" s="187"/>
      <c r="UJX13" s="187"/>
      <c r="UJY13" s="187"/>
      <c r="UJZ13" s="187"/>
      <c r="UKA13" s="187"/>
      <c r="UKB13" s="187"/>
      <c r="UKC13" s="187"/>
      <c r="UKD13" s="187"/>
      <c r="UKE13" s="187"/>
      <c r="UKF13" s="187"/>
      <c r="UKG13" s="187"/>
      <c r="UKH13" s="187"/>
      <c r="UKI13" s="187"/>
      <c r="UKJ13" s="187"/>
      <c r="UKK13" s="187"/>
      <c r="UKL13" s="187"/>
      <c r="UKM13" s="187"/>
      <c r="UKN13" s="187"/>
      <c r="UKO13" s="187"/>
      <c r="UKP13" s="187"/>
      <c r="UKQ13" s="187"/>
      <c r="UKR13" s="187"/>
      <c r="UKS13" s="187"/>
      <c r="UKT13" s="187"/>
      <c r="UKU13" s="187"/>
      <c r="UKV13" s="187"/>
      <c r="UKW13" s="187"/>
      <c r="UKX13" s="187"/>
      <c r="UKY13" s="187"/>
      <c r="UKZ13" s="187"/>
      <c r="ULA13" s="187"/>
      <c r="ULB13" s="187"/>
      <c r="ULC13" s="187"/>
      <c r="ULD13" s="187"/>
      <c r="ULE13" s="187"/>
      <c r="ULF13" s="187"/>
      <c r="ULG13" s="187"/>
      <c r="ULH13" s="187"/>
      <c r="ULI13" s="187"/>
      <c r="ULJ13" s="187"/>
      <c r="ULK13" s="187"/>
      <c r="ULL13" s="187"/>
      <c r="ULM13" s="187"/>
      <c r="ULN13" s="187"/>
      <c r="ULO13" s="187"/>
      <c r="ULP13" s="187"/>
      <c r="ULQ13" s="187"/>
      <c r="ULR13" s="187"/>
      <c r="ULS13" s="187"/>
      <c r="ULT13" s="187"/>
      <c r="ULU13" s="187"/>
      <c r="ULV13" s="187"/>
      <c r="ULW13" s="187"/>
      <c r="ULX13" s="187"/>
      <c r="ULY13" s="187"/>
      <c r="ULZ13" s="187"/>
      <c r="UMA13" s="187"/>
      <c r="UMB13" s="187"/>
      <c r="UMC13" s="187"/>
      <c r="UMD13" s="187"/>
      <c r="UME13" s="187"/>
      <c r="UMF13" s="187"/>
      <c r="UMG13" s="187"/>
      <c r="UMH13" s="187"/>
      <c r="UMI13" s="187"/>
      <c r="UMJ13" s="187"/>
      <c r="UMK13" s="187"/>
      <c r="UML13" s="187"/>
      <c r="UMM13" s="187"/>
      <c r="UMN13" s="187"/>
      <c r="UMO13" s="187"/>
      <c r="UMP13" s="187"/>
      <c r="UMQ13" s="187"/>
      <c r="UMR13" s="187"/>
      <c r="UMS13" s="187"/>
      <c r="UMT13" s="187"/>
      <c r="UMU13" s="187"/>
      <c r="UMV13" s="187"/>
      <c r="UMW13" s="187"/>
      <c r="UMX13" s="187"/>
      <c r="UMY13" s="187"/>
      <c r="UMZ13" s="187"/>
      <c r="UNA13" s="187"/>
      <c r="UNB13" s="187"/>
      <c r="UNC13" s="187"/>
      <c r="UND13" s="187"/>
      <c r="UNE13" s="187"/>
      <c r="UNF13" s="187"/>
      <c r="UNG13" s="187"/>
      <c r="UNH13" s="187"/>
      <c r="UNI13" s="187"/>
      <c r="UNJ13" s="187"/>
      <c r="UNK13" s="187"/>
      <c r="UNL13" s="187"/>
      <c r="UNM13" s="187"/>
      <c r="UNN13" s="187"/>
      <c r="UNO13" s="187"/>
      <c r="UNP13" s="187"/>
      <c r="UNQ13" s="187"/>
      <c r="UNR13" s="187"/>
      <c r="UNS13" s="187"/>
      <c r="UNT13" s="187"/>
      <c r="UNU13" s="187"/>
      <c r="UNV13" s="187"/>
      <c r="UNW13" s="187"/>
      <c r="UNX13" s="187"/>
      <c r="UNY13" s="187"/>
      <c r="UNZ13" s="187"/>
      <c r="UOA13" s="187"/>
      <c r="UOB13" s="187"/>
      <c r="UOC13" s="187"/>
      <c r="UOD13" s="187"/>
      <c r="UOE13" s="187"/>
      <c r="UOF13" s="187"/>
      <c r="UOG13" s="187"/>
      <c r="UOH13" s="187"/>
      <c r="UOI13" s="187"/>
      <c r="UOJ13" s="187"/>
      <c r="UOK13" s="187"/>
      <c r="UOL13" s="187"/>
      <c r="UOM13" s="187"/>
      <c r="UON13" s="187"/>
      <c r="UOO13" s="187"/>
      <c r="UOP13" s="187"/>
      <c r="UOQ13" s="187"/>
      <c r="UOR13" s="187"/>
      <c r="UOS13" s="187"/>
      <c r="UOT13" s="187"/>
      <c r="UOU13" s="187"/>
      <c r="UOV13" s="187"/>
      <c r="UOW13" s="187"/>
      <c r="UOX13" s="187"/>
      <c r="UOY13" s="187"/>
      <c r="UOZ13" s="187"/>
      <c r="UPA13" s="187"/>
      <c r="UPB13" s="187"/>
      <c r="UPC13" s="187"/>
      <c r="UPD13" s="187"/>
      <c r="UPE13" s="187"/>
      <c r="UPF13" s="187"/>
      <c r="UPG13" s="187"/>
      <c r="UPH13" s="187"/>
      <c r="UPI13" s="187"/>
      <c r="UPJ13" s="187"/>
      <c r="UPK13" s="187"/>
      <c r="UPL13" s="187"/>
      <c r="UPM13" s="187"/>
      <c r="UPN13" s="187"/>
      <c r="UPO13" s="187"/>
      <c r="UPP13" s="187"/>
      <c r="UPQ13" s="187"/>
      <c r="UPR13" s="187"/>
      <c r="UPS13" s="187"/>
      <c r="UPT13" s="187"/>
      <c r="UPU13" s="187"/>
      <c r="UPV13" s="187"/>
      <c r="UPW13" s="187"/>
      <c r="UPX13" s="187"/>
      <c r="UPY13" s="187"/>
      <c r="UPZ13" s="187"/>
      <c r="UQA13" s="187"/>
      <c r="UQB13" s="187"/>
      <c r="UQC13" s="187"/>
      <c r="UQD13" s="187"/>
      <c r="UQE13" s="187"/>
      <c r="UQF13" s="187"/>
      <c r="UQG13" s="187"/>
      <c r="UQH13" s="187"/>
      <c r="UQI13" s="187"/>
      <c r="UQJ13" s="187"/>
      <c r="UQK13" s="187"/>
      <c r="UQL13" s="187"/>
      <c r="UQM13" s="187"/>
      <c r="UQN13" s="187"/>
      <c r="UQO13" s="187"/>
      <c r="UQP13" s="187"/>
      <c r="UQQ13" s="187"/>
      <c r="UQR13" s="187"/>
      <c r="UQS13" s="187"/>
      <c r="UQT13" s="187"/>
      <c r="UQU13" s="187"/>
      <c r="UQV13" s="187"/>
      <c r="UQW13" s="187"/>
      <c r="UQX13" s="187"/>
      <c r="UQY13" s="187"/>
      <c r="UQZ13" s="187"/>
      <c r="URA13" s="187"/>
      <c r="URB13" s="187"/>
      <c r="URC13" s="187"/>
      <c r="URD13" s="187"/>
      <c r="URE13" s="187"/>
      <c r="URF13" s="187"/>
      <c r="URG13" s="187"/>
      <c r="URH13" s="187"/>
      <c r="URI13" s="187"/>
      <c r="URJ13" s="187"/>
      <c r="URK13" s="187"/>
      <c r="URL13" s="187"/>
      <c r="URM13" s="187"/>
      <c r="URN13" s="187"/>
      <c r="URO13" s="187"/>
      <c r="URP13" s="187"/>
      <c r="URQ13" s="187"/>
      <c r="URR13" s="187"/>
      <c r="URS13" s="187"/>
      <c r="URT13" s="187"/>
      <c r="URU13" s="187"/>
      <c r="URV13" s="187"/>
      <c r="URW13" s="187"/>
      <c r="URX13" s="187"/>
      <c r="URY13" s="187"/>
      <c r="URZ13" s="187"/>
      <c r="USA13" s="187"/>
      <c r="USB13" s="187"/>
      <c r="USC13" s="187"/>
      <c r="USD13" s="187"/>
      <c r="USE13" s="187"/>
      <c r="USF13" s="187"/>
      <c r="USG13" s="187"/>
      <c r="USH13" s="187"/>
      <c r="USI13" s="187"/>
      <c r="USJ13" s="187"/>
      <c r="USK13" s="187"/>
      <c r="USL13" s="187"/>
      <c r="USM13" s="187"/>
      <c r="USN13" s="187"/>
      <c r="USO13" s="187"/>
      <c r="USP13" s="187"/>
      <c r="USQ13" s="187"/>
      <c r="USR13" s="187"/>
      <c r="USS13" s="187"/>
      <c r="UST13" s="187"/>
      <c r="USU13" s="187"/>
      <c r="USV13" s="187"/>
      <c r="USW13" s="187"/>
      <c r="USX13" s="187"/>
      <c r="USY13" s="187"/>
      <c r="USZ13" s="187"/>
      <c r="UTA13" s="187"/>
      <c r="UTB13" s="187"/>
      <c r="UTC13" s="187"/>
      <c r="UTD13" s="187"/>
      <c r="UTE13" s="187"/>
      <c r="UTF13" s="187"/>
      <c r="UTG13" s="187"/>
      <c r="UTH13" s="187"/>
      <c r="UTI13" s="187"/>
      <c r="UTJ13" s="187"/>
      <c r="UTK13" s="187"/>
      <c r="UTL13" s="187"/>
      <c r="UTM13" s="187"/>
      <c r="UTN13" s="187"/>
      <c r="UTO13" s="187"/>
      <c r="UTP13" s="187"/>
      <c r="UTQ13" s="187"/>
      <c r="UTR13" s="187"/>
      <c r="UTS13" s="187"/>
      <c r="UTT13" s="187"/>
      <c r="UTU13" s="187"/>
      <c r="UTV13" s="187"/>
      <c r="UTW13" s="187"/>
      <c r="UTX13" s="187"/>
      <c r="UTY13" s="187"/>
      <c r="UTZ13" s="187"/>
      <c r="UUA13" s="187"/>
      <c r="UUB13" s="187"/>
      <c r="UUC13" s="187"/>
      <c r="UUD13" s="187"/>
      <c r="UUE13" s="187"/>
      <c r="UUF13" s="187"/>
      <c r="UUG13" s="187"/>
      <c r="UUH13" s="187"/>
      <c r="UUI13" s="187"/>
      <c r="UUJ13" s="187"/>
      <c r="UUK13" s="187"/>
      <c r="UUL13" s="187"/>
      <c r="UUM13" s="187"/>
      <c r="UUN13" s="187"/>
      <c r="UUO13" s="187"/>
      <c r="UUP13" s="187"/>
      <c r="UUQ13" s="187"/>
      <c r="UUR13" s="187"/>
      <c r="UUS13" s="187"/>
      <c r="UUT13" s="187"/>
      <c r="UUU13" s="187"/>
      <c r="UUV13" s="187"/>
      <c r="UUW13" s="187"/>
      <c r="UUX13" s="187"/>
      <c r="UUY13" s="187"/>
      <c r="UUZ13" s="187"/>
      <c r="UVA13" s="187"/>
      <c r="UVB13" s="187"/>
      <c r="UVC13" s="187"/>
      <c r="UVD13" s="187"/>
      <c r="UVE13" s="187"/>
      <c r="UVF13" s="187"/>
      <c r="UVG13" s="187"/>
      <c r="UVH13" s="187"/>
      <c r="UVI13" s="187"/>
      <c r="UVJ13" s="187"/>
      <c r="UVK13" s="187"/>
      <c r="UVL13" s="187"/>
      <c r="UVM13" s="187"/>
      <c r="UVN13" s="187"/>
      <c r="UVO13" s="187"/>
      <c r="UVP13" s="187"/>
      <c r="UVQ13" s="187"/>
      <c r="UVR13" s="187"/>
      <c r="UVS13" s="187"/>
      <c r="UVT13" s="187"/>
      <c r="UVU13" s="187"/>
      <c r="UVV13" s="187"/>
      <c r="UVW13" s="187"/>
      <c r="UVX13" s="187"/>
      <c r="UVY13" s="187"/>
      <c r="UVZ13" s="187"/>
      <c r="UWA13" s="187"/>
      <c r="UWB13" s="187"/>
      <c r="UWC13" s="187"/>
      <c r="UWD13" s="187"/>
      <c r="UWE13" s="187"/>
      <c r="UWF13" s="187"/>
      <c r="UWG13" s="187"/>
      <c r="UWH13" s="187"/>
      <c r="UWI13" s="187"/>
      <c r="UWJ13" s="187"/>
      <c r="UWK13" s="187"/>
      <c r="UWL13" s="187"/>
      <c r="UWM13" s="187"/>
      <c r="UWN13" s="187"/>
      <c r="UWO13" s="187"/>
      <c r="UWP13" s="187"/>
      <c r="UWQ13" s="187"/>
      <c r="UWR13" s="187"/>
      <c r="UWS13" s="187"/>
      <c r="UWT13" s="187"/>
      <c r="UWU13" s="187"/>
      <c r="UWV13" s="187"/>
      <c r="UWW13" s="187"/>
      <c r="UWX13" s="187"/>
      <c r="UWY13" s="187"/>
      <c r="UWZ13" s="187"/>
      <c r="UXA13" s="187"/>
      <c r="UXB13" s="187"/>
      <c r="UXC13" s="187"/>
      <c r="UXD13" s="187"/>
      <c r="UXE13" s="187"/>
      <c r="UXF13" s="187"/>
      <c r="UXG13" s="187"/>
      <c r="UXH13" s="187"/>
      <c r="UXI13" s="187"/>
      <c r="UXJ13" s="187"/>
      <c r="UXK13" s="187"/>
      <c r="UXL13" s="187"/>
      <c r="UXM13" s="187"/>
      <c r="UXN13" s="187"/>
      <c r="UXO13" s="187"/>
      <c r="UXP13" s="187"/>
      <c r="UXQ13" s="187"/>
      <c r="UXR13" s="187"/>
      <c r="UXS13" s="187"/>
      <c r="UXT13" s="187"/>
      <c r="UXU13" s="187"/>
      <c r="UXV13" s="187"/>
      <c r="UXW13" s="187"/>
      <c r="UXX13" s="187"/>
      <c r="UXY13" s="187"/>
      <c r="UXZ13" s="187"/>
      <c r="UYA13" s="187"/>
      <c r="UYB13" s="187"/>
      <c r="UYC13" s="187"/>
      <c r="UYD13" s="187"/>
      <c r="UYE13" s="187"/>
      <c r="UYF13" s="187"/>
      <c r="UYG13" s="187"/>
      <c r="UYH13" s="187"/>
      <c r="UYI13" s="187"/>
      <c r="UYJ13" s="187"/>
      <c r="UYK13" s="187"/>
      <c r="UYL13" s="187"/>
      <c r="UYM13" s="187"/>
      <c r="UYN13" s="187"/>
      <c r="UYO13" s="187"/>
      <c r="UYP13" s="187"/>
      <c r="UYQ13" s="187"/>
      <c r="UYR13" s="187"/>
      <c r="UYS13" s="187"/>
      <c r="UYT13" s="187"/>
      <c r="UYU13" s="187"/>
      <c r="UYV13" s="187"/>
      <c r="UYW13" s="187"/>
      <c r="UYX13" s="187"/>
      <c r="UYY13" s="187"/>
      <c r="UYZ13" s="187"/>
      <c r="UZA13" s="187"/>
      <c r="UZB13" s="187"/>
      <c r="UZC13" s="187"/>
      <c r="UZD13" s="187"/>
      <c r="UZE13" s="187"/>
      <c r="UZF13" s="187"/>
      <c r="UZG13" s="187"/>
      <c r="UZH13" s="187"/>
      <c r="UZI13" s="187"/>
      <c r="UZJ13" s="187"/>
      <c r="UZK13" s="187"/>
      <c r="UZL13" s="187"/>
      <c r="UZM13" s="187"/>
      <c r="UZN13" s="187"/>
      <c r="UZO13" s="187"/>
      <c r="UZP13" s="187"/>
      <c r="UZQ13" s="187"/>
      <c r="UZR13" s="187"/>
      <c r="UZS13" s="187"/>
      <c r="UZT13" s="187"/>
      <c r="UZU13" s="187"/>
      <c r="UZV13" s="187"/>
      <c r="UZW13" s="187"/>
      <c r="UZX13" s="187"/>
      <c r="UZY13" s="187"/>
      <c r="UZZ13" s="187"/>
      <c r="VAA13" s="187"/>
      <c r="VAB13" s="187"/>
      <c r="VAC13" s="187"/>
      <c r="VAD13" s="187"/>
      <c r="VAE13" s="187"/>
      <c r="VAF13" s="187"/>
      <c r="VAG13" s="187"/>
      <c r="VAH13" s="187"/>
      <c r="VAI13" s="187"/>
      <c r="VAJ13" s="187"/>
      <c r="VAK13" s="187"/>
      <c r="VAL13" s="187"/>
      <c r="VAM13" s="187"/>
      <c r="VAN13" s="187"/>
      <c r="VAO13" s="187"/>
      <c r="VAP13" s="187"/>
      <c r="VAQ13" s="187"/>
      <c r="VAR13" s="187"/>
      <c r="VAS13" s="187"/>
      <c r="VAT13" s="187"/>
      <c r="VAU13" s="187"/>
      <c r="VAV13" s="187"/>
      <c r="VAW13" s="187"/>
      <c r="VAX13" s="187"/>
      <c r="VAY13" s="187"/>
      <c r="VAZ13" s="187"/>
      <c r="VBA13" s="187"/>
      <c r="VBB13" s="187"/>
      <c r="VBC13" s="187"/>
      <c r="VBD13" s="187"/>
      <c r="VBE13" s="187"/>
      <c r="VBF13" s="187"/>
      <c r="VBG13" s="187"/>
      <c r="VBH13" s="187"/>
      <c r="VBI13" s="187"/>
      <c r="VBJ13" s="187"/>
      <c r="VBK13" s="187"/>
      <c r="VBL13" s="187"/>
      <c r="VBM13" s="187"/>
      <c r="VBN13" s="187"/>
      <c r="VBO13" s="187"/>
      <c r="VBP13" s="187"/>
      <c r="VBQ13" s="187"/>
      <c r="VBR13" s="187"/>
      <c r="VBS13" s="187"/>
      <c r="VBT13" s="187"/>
      <c r="VBU13" s="187"/>
      <c r="VBV13" s="187"/>
      <c r="VBW13" s="187"/>
      <c r="VBX13" s="187"/>
      <c r="VBY13" s="187"/>
      <c r="VBZ13" s="187"/>
      <c r="VCA13" s="187"/>
      <c r="VCB13" s="187"/>
      <c r="VCC13" s="187"/>
      <c r="VCD13" s="187"/>
      <c r="VCE13" s="187"/>
      <c r="VCF13" s="187"/>
      <c r="VCG13" s="187"/>
      <c r="VCH13" s="187"/>
      <c r="VCI13" s="187"/>
      <c r="VCJ13" s="187"/>
      <c r="VCK13" s="187"/>
      <c r="VCL13" s="187"/>
      <c r="VCM13" s="187"/>
      <c r="VCN13" s="187"/>
      <c r="VCO13" s="187"/>
      <c r="VCP13" s="187"/>
      <c r="VCQ13" s="187"/>
      <c r="VCR13" s="187"/>
      <c r="VCS13" s="187"/>
      <c r="VCT13" s="187"/>
      <c r="VCU13" s="187"/>
      <c r="VCV13" s="187"/>
      <c r="VCW13" s="187"/>
      <c r="VCX13" s="187"/>
      <c r="VCY13" s="187"/>
      <c r="VCZ13" s="187"/>
      <c r="VDA13" s="187"/>
      <c r="VDB13" s="187"/>
      <c r="VDC13" s="187"/>
      <c r="VDD13" s="187"/>
      <c r="VDE13" s="187"/>
      <c r="VDF13" s="187"/>
      <c r="VDG13" s="187"/>
      <c r="VDH13" s="187"/>
      <c r="VDI13" s="187"/>
      <c r="VDJ13" s="187"/>
      <c r="VDK13" s="187"/>
      <c r="VDL13" s="187"/>
      <c r="VDM13" s="187"/>
      <c r="VDN13" s="187"/>
      <c r="VDO13" s="187"/>
      <c r="VDP13" s="187"/>
      <c r="VDQ13" s="187"/>
      <c r="VDR13" s="187"/>
      <c r="VDS13" s="187"/>
      <c r="VDT13" s="187"/>
      <c r="VDU13" s="187"/>
      <c r="VDV13" s="187"/>
      <c r="VDW13" s="187"/>
      <c r="VDX13" s="187"/>
      <c r="VDY13" s="187"/>
      <c r="VDZ13" s="187"/>
      <c r="VEA13" s="187"/>
      <c r="VEB13" s="187"/>
      <c r="VEC13" s="187"/>
      <c r="VED13" s="187"/>
      <c r="VEE13" s="187"/>
      <c r="VEF13" s="187"/>
      <c r="VEG13" s="187"/>
      <c r="VEH13" s="187"/>
      <c r="VEI13" s="187"/>
      <c r="VEJ13" s="187"/>
      <c r="VEK13" s="187"/>
      <c r="VEL13" s="187"/>
      <c r="VEM13" s="187"/>
      <c r="VEN13" s="187"/>
      <c r="VEO13" s="187"/>
      <c r="VEP13" s="187"/>
      <c r="VEQ13" s="187"/>
      <c r="VER13" s="187"/>
      <c r="VES13" s="187"/>
      <c r="VET13" s="187"/>
      <c r="VEU13" s="187"/>
      <c r="VEV13" s="187"/>
      <c r="VEW13" s="187"/>
      <c r="VEX13" s="187"/>
      <c r="VEY13" s="187"/>
      <c r="VEZ13" s="187"/>
      <c r="VFA13" s="187"/>
      <c r="VFB13" s="187"/>
      <c r="VFC13" s="187"/>
      <c r="VFD13" s="187"/>
      <c r="VFE13" s="187"/>
      <c r="VFF13" s="187"/>
      <c r="VFG13" s="187"/>
      <c r="VFH13" s="187"/>
      <c r="VFI13" s="187"/>
      <c r="VFJ13" s="187"/>
      <c r="VFK13" s="187"/>
      <c r="VFL13" s="187"/>
      <c r="VFM13" s="187"/>
      <c r="VFN13" s="187"/>
      <c r="VFO13" s="187"/>
      <c r="VFP13" s="187"/>
      <c r="VFQ13" s="187"/>
      <c r="VFR13" s="187"/>
      <c r="VFS13" s="187"/>
      <c r="VFT13" s="187"/>
      <c r="VFU13" s="187"/>
      <c r="VFV13" s="187"/>
      <c r="VFW13" s="187"/>
      <c r="VFX13" s="187"/>
      <c r="VFY13" s="187"/>
      <c r="VFZ13" s="187"/>
      <c r="VGA13" s="187"/>
      <c r="VGB13" s="187"/>
      <c r="VGC13" s="187"/>
      <c r="VGD13" s="187"/>
      <c r="VGE13" s="187"/>
      <c r="VGF13" s="187"/>
      <c r="VGG13" s="187"/>
      <c r="VGH13" s="187"/>
      <c r="VGI13" s="187"/>
      <c r="VGJ13" s="187"/>
      <c r="VGK13" s="187"/>
      <c r="VGL13" s="187"/>
      <c r="VGM13" s="187"/>
      <c r="VGN13" s="187"/>
      <c r="VGO13" s="187"/>
      <c r="VGP13" s="187"/>
      <c r="VGQ13" s="187"/>
      <c r="VGR13" s="187"/>
      <c r="VGS13" s="187"/>
      <c r="VGT13" s="187"/>
      <c r="VGU13" s="187"/>
      <c r="VGV13" s="187"/>
      <c r="VGW13" s="187"/>
      <c r="VGX13" s="187"/>
      <c r="VGY13" s="187"/>
      <c r="VGZ13" s="187"/>
      <c r="VHA13" s="187"/>
      <c r="VHB13" s="187"/>
      <c r="VHC13" s="187"/>
      <c r="VHD13" s="187"/>
      <c r="VHE13" s="187"/>
      <c r="VHF13" s="187"/>
      <c r="VHG13" s="187"/>
      <c r="VHH13" s="187"/>
      <c r="VHI13" s="187"/>
      <c r="VHJ13" s="187"/>
      <c r="VHK13" s="187"/>
      <c r="VHL13" s="187"/>
      <c r="VHM13" s="187"/>
      <c r="VHN13" s="187"/>
      <c r="VHO13" s="187"/>
      <c r="VHP13" s="187"/>
      <c r="VHQ13" s="187"/>
      <c r="VHR13" s="187"/>
      <c r="VHS13" s="187"/>
      <c r="VHT13" s="187"/>
      <c r="VHU13" s="187"/>
      <c r="VHV13" s="187"/>
      <c r="VHW13" s="187"/>
      <c r="VHX13" s="187"/>
      <c r="VHY13" s="187"/>
      <c r="VHZ13" s="187"/>
      <c r="VIA13" s="187"/>
      <c r="VIB13" s="187"/>
      <c r="VIC13" s="187"/>
      <c r="VID13" s="187"/>
      <c r="VIE13" s="187"/>
      <c r="VIF13" s="187"/>
      <c r="VIG13" s="187"/>
      <c r="VIH13" s="187"/>
      <c r="VII13" s="187"/>
      <c r="VIJ13" s="187"/>
      <c r="VIK13" s="187"/>
      <c r="VIL13" s="187"/>
      <c r="VIM13" s="187"/>
      <c r="VIN13" s="187"/>
      <c r="VIO13" s="187"/>
      <c r="VIP13" s="187"/>
      <c r="VIQ13" s="187"/>
      <c r="VIR13" s="187"/>
      <c r="VIS13" s="187"/>
      <c r="VIT13" s="187"/>
      <c r="VIU13" s="187"/>
      <c r="VIV13" s="187"/>
      <c r="VIW13" s="187"/>
      <c r="VIX13" s="187"/>
      <c r="VIY13" s="187"/>
      <c r="VIZ13" s="187"/>
      <c r="VJA13" s="187"/>
      <c r="VJB13" s="187"/>
      <c r="VJC13" s="187"/>
      <c r="VJD13" s="187"/>
      <c r="VJE13" s="187"/>
      <c r="VJF13" s="187"/>
      <c r="VJG13" s="187"/>
      <c r="VJH13" s="187"/>
      <c r="VJI13" s="187"/>
      <c r="VJJ13" s="187"/>
      <c r="VJK13" s="187"/>
      <c r="VJL13" s="187"/>
      <c r="VJM13" s="187"/>
      <c r="VJN13" s="187"/>
      <c r="VJO13" s="187"/>
      <c r="VJP13" s="187"/>
      <c r="VJQ13" s="187"/>
      <c r="VJR13" s="187"/>
      <c r="VJS13" s="187"/>
      <c r="VJT13" s="187"/>
      <c r="VJU13" s="187"/>
      <c r="VJV13" s="187"/>
      <c r="VJW13" s="187"/>
      <c r="VJX13" s="187"/>
      <c r="VJY13" s="187"/>
      <c r="VJZ13" s="187"/>
      <c r="VKA13" s="187"/>
      <c r="VKB13" s="187"/>
      <c r="VKC13" s="187"/>
      <c r="VKD13" s="187"/>
      <c r="VKE13" s="187"/>
      <c r="VKF13" s="187"/>
      <c r="VKG13" s="187"/>
      <c r="VKH13" s="187"/>
      <c r="VKI13" s="187"/>
      <c r="VKJ13" s="187"/>
      <c r="VKK13" s="187"/>
      <c r="VKL13" s="187"/>
      <c r="VKM13" s="187"/>
      <c r="VKN13" s="187"/>
      <c r="VKO13" s="187"/>
      <c r="VKP13" s="187"/>
      <c r="VKQ13" s="187"/>
      <c r="VKR13" s="187"/>
      <c r="VKS13" s="187"/>
      <c r="VKT13" s="187"/>
      <c r="VKU13" s="187"/>
      <c r="VKV13" s="187"/>
      <c r="VKW13" s="187"/>
      <c r="VKX13" s="187"/>
      <c r="VKY13" s="187"/>
      <c r="VKZ13" s="187"/>
      <c r="VLA13" s="187"/>
      <c r="VLB13" s="187"/>
      <c r="VLC13" s="187"/>
      <c r="VLD13" s="187"/>
      <c r="VLE13" s="187"/>
      <c r="VLF13" s="187"/>
      <c r="VLG13" s="187"/>
      <c r="VLH13" s="187"/>
      <c r="VLI13" s="187"/>
      <c r="VLJ13" s="187"/>
      <c r="VLK13" s="187"/>
      <c r="VLL13" s="187"/>
      <c r="VLM13" s="187"/>
      <c r="VLN13" s="187"/>
      <c r="VLO13" s="187"/>
      <c r="VLP13" s="187"/>
      <c r="VLQ13" s="187"/>
      <c r="VLR13" s="187"/>
      <c r="VLS13" s="187"/>
      <c r="VLT13" s="187"/>
      <c r="VLU13" s="187"/>
      <c r="VLV13" s="187"/>
      <c r="VLW13" s="187"/>
      <c r="VLX13" s="187"/>
      <c r="VLY13" s="187"/>
      <c r="VLZ13" s="187"/>
      <c r="VMA13" s="187"/>
      <c r="VMB13" s="187"/>
      <c r="VMC13" s="187"/>
      <c r="VMD13" s="187"/>
      <c r="VME13" s="187"/>
      <c r="VMF13" s="187"/>
      <c r="VMG13" s="187"/>
      <c r="VMH13" s="187"/>
      <c r="VMI13" s="187"/>
      <c r="VMJ13" s="187"/>
      <c r="VMK13" s="187"/>
      <c r="VML13" s="187"/>
      <c r="VMM13" s="187"/>
      <c r="VMN13" s="187"/>
      <c r="VMO13" s="187"/>
      <c r="VMP13" s="187"/>
      <c r="VMQ13" s="187"/>
      <c r="VMR13" s="187"/>
      <c r="VMS13" s="187"/>
      <c r="VMT13" s="187"/>
      <c r="VMU13" s="187"/>
      <c r="VMV13" s="187"/>
      <c r="VMW13" s="187"/>
      <c r="VMX13" s="187"/>
      <c r="VMY13" s="187"/>
      <c r="VMZ13" s="187"/>
      <c r="VNA13" s="187"/>
      <c r="VNB13" s="187"/>
      <c r="VNC13" s="187"/>
      <c r="VND13" s="187"/>
      <c r="VNE13" s="187"/>
      <c r="VNF13" s="187"/>
      <c r="VNG13" s="187"/>
      <c r="VNH13" s="187"/>
      <c r="VNI13" s="187"/>
      <c r="VNJ13" s="187"/>
      <c r="VNK13" s="187"/>
      <c r="VNL13" s="187"/>
      <c r="VNM13" s="187"/>
      <c r="VNN13" s="187"/>
      <c r="VNO13" s="187"/>
      <c r="VNP13" s="187"/>
      <c r="VNQ13" s="187"/>
      <c r="VNR13" s="187"/>
      <c r="VNS13" s="187"/>
      <c r="VNT13" s="187"/>
      <c r="VNU13" s="187"/>
      <c r="VNV13" s="187"/>
      <c r="VNW13" s="187"/>
      <c r="VNX13" s="187"/>
      <c r="VNY13" s="187"/>
      <c r="VNZ13" s="187"/>
      <c r="VOA13" s="187"/>
      <c r="VOB13" s="187"/>
      <c r="VOC13" s="187"/>
      <c r="VOD13" s="187"/>
      <c r="VOE13" s="187"/>
      <c r="VOF13" s="187"/>
      <c r="VOG13" s="187"/>
      <c r="VOH13" s="187"/>
      <c r="VOI13" s="187"/>
      <c r="VOJ13" s="187"/>
      <c r="VOK13" s="187"/>
      <c r="VOL13" s="187"/>
      <c r="VOM13" s="187"/>
      <c r="VON13" s="187"/>
      <c r="VOO13" s="187"/>
      <c r="VOP13" s="187"/>
      <c r="VOQ13" s="187"/>
      <c r="VOR13" s="187"/>
      <c r="VOS13" s="187"/>
      <c r="VOT13" s="187"/>
      <c r="VOU13" s="187"/>
      <c r="VOV13" s="187"/>
      <c r="VOW13" s="187"/>
      <c r="VOX13" s="187"/>
      <c r="VOY13" s="187"/>
      <c r="VOZ13" s="187"/>
      <c r="VPA13" s="187"/>
      <c r="VPB13" s="187"/>
      <c r="VPC13" s="187"/>
      <c r="VPD13" s="187"/>
      <c r="VPE13" s="187"/>
      <c r="VPF13" s="187"/>
      <c r="VPG13" s="187"/>
      <c r="VPH13" s="187"/>
      <c r="VPI13" s="187"/>
      <c r="VPJ13" s="187"/>
      <c r="VPK13" s="187"/>
      <c r="VPL13" s="187"/>
      <c r="VPM13" s="187"/>
      <c r="VPN13" s="187"/>
      <c r="VPO13" s="187"/>
      <c r="VPP13" s="187"/>
      <c r="VPQ13" s="187"/>
      <c r="VPR13" s="187"/>
      <c r="VPS13" s="187"/>
      <c r="VPT13" s="187"/>
      <c r="VPU13" s="187"/>
      <c r="VPV13" s="187"/>
      <c r="VPW13" s="187"/>
      <c r="VPX13" s="187"/>
      <c r="VPY13" s="187"/>
      <c r="VPZ13" s="187"/>
      <c r="VQA13" s="187"/>
      <c r="VQB13" s="187"/>
      <c r="VQC13" s="187"/>
      <c r="VQD13" s="187"/>
      <c r="VQE13" s="187"/>
      <c r="VQF13" s="187"/>
      <c r="VQG13" s="187"/>
      <c r="VQH13" s="187"/>
      <c r="VQI13" s="187"/>
      <c r="VQJ13" s="187"/>
      <c r="VQK13" s="187"/>
      <c r="VQL13" s="187"/>
      <c r="VQM13" s="187"/>
      <c r="VQN13" s="187"/>
      <c r="VQO13" s="187"/>
      <c r="VQP13" s="187"/>
      <c r="VQQ13" s="187"/>
      <c r="VQR13" s="187"/>
      <c r="VQS13" s="187"/>
      <c r="VQT13" s="187"/>
      <c r="VQU13" s="187"/>
      <c r="VQV13" s="187"/>
      <c r="VQW13" s="187"/>
      <c r="VQX13" s="187"/>
      <c r="VQY13" s="187"/>
      <c r="VQZ13" s="187"/>
      <c r="VRA13" s="187"/>
      <c r="VRB13" s="187"/>
      <c r="VRC13" s="187"/>
      <c r="VRD13" s="187"/>
      <c r="VRE13" s="187"/>
      <c r="VRF13" s="187"/>
      <c r="VRG13" s="187"/>
      <c r="VRH13" s="187"/>
      <c r="VRI13" s="187"/>
      <c r="VRJ13" s="187"/>
      <c r="VRK13" s="187"/>
      <c r="VRL13" s="187"/>
      <c r="VRM13" s="187"/>
      <c r="VRN13" s="187"/>
      <c r="VRO13" s="187"/>
      <c r="VRP13" s="187"/>
      <c r="VRQ13" s="187"/>
      <c r="VRR13" s="187"/>
      <c r="VRS13" s="187"/>
      <c r="VRT13" s="187"/>
      <c r="VRU13" s="187"/>
      <c r="VRV13" s="187"/>
      <c r="VRW13" s="187"/>
      <c r="VRX13" s="187"/>
      <c r="VRY13" s="187"/>
      <c r="VRZ13" s="187"/>
      <c r="VSA13" s="187"/>
      <c r="VSB13" s="187"/>
      <c r="VSC13" s="187"/>
      <c r="VSD13" s="187"/>
      <c r="VSE13" s="187"/>
      <c r="VSF13" s="187"/>
      <c r="VSG13" s="187"/>
      <c r="VSH13" s="187"/>
      <c r="VSI13" s="187"/>
      <c r="VSJ13" s="187"/>
      <c r="VSK13" s="187"/>
      <c r="VSL13" s="187"/>
      <c r="VSM13" s="187"/>
      <c r="VSN13" s="187"/>
      <c r="VSO13" s="187"/>
      <c r="VSP13" s="187"/>
      <c r="VSQ13" s="187"/>
      <c r="VSR13" s="187"/>
      <c r="VSS13" s="187"/>
      <c r="VST13" s="187"/>
      <c r="VSU13" s="187"/>
      <c r="VSV13" s="187"/>
      <c r="VSW13" s="187"/>
      <c r="VSX13" s="187"/>
      <c r="VSY13" s="187"/>
      <c r="VSZ13" s="187"/>
      <c r="VTA13" s="187"/>
      <c r="VTB13" s="187"/>
      <c r="VTC13" s="187"/>
      <c r="VTD13" s="187"/>
      <c r="VTE13" s="187"/>
      <c r="VTF13" s="187"/>
      <c r="VTG13" s="187"/>
      <c r="VTH13" s="187"/>
      <c r="VTI13" s="187"/>
      <c r="VTJ13" s="187"/>
      <c r="VTK13" s="187"/>
      <c r="VTL13" s="187"/>
      <c r="VTM13" s="187"/>
      <c r="VTN13" s="187"/>
      <c r="VTO13" s="187"/>
      <c r="VTP13" s="187"/>
      <c r="VTQ13" s="187"/>
      <c r="VTR13" s="187"/>
      <c r="VTS13" s="187"/>
      <c r="VTT13" s="187"/>
      <c r="VTU13" s="187"/>
      <c r="VTV13" s="187"/>
      <c r="VTW13" s="187"/>
      <c r="VTX13" s="187"/>
      <c r="VTY13" s="187"/>
      <c r="VTZ13" s="187"/>
      <c r="VUA13" s="187"/>
      <c r="VUB13" s="187"/>
      <c r="VUC13" s="187"/>
      <c r="VUD13" s="187"/>
      <c r="VUE13" s="187"/>
      <c r="VUF13" s="187"/>
      <c r="VUG13" s="187"/>
      <c r="VUH13" s="187"/>
      <c r="VUI13" s="187"/>
      <c r="VUJ13" s="187"/>
      <c r="VUK13" s="187"/>
      <c r="VUL13" s="187"/>
      <c r="VUM13" s="187"/>
      <c r="VUN13" s="187"/>
      <c r="VUO13" s="187"/>
      <c r="VUP13" s="187"/>
      <c r="VUQ13" s="187"/>
      <c r="VUR13" s="187"/>
      <c r="VUS13" s="187"/>
      <c r="VUT13" s="187"/>
      <c r="VUU13" s="187"/>
      <c r="VUV13" s="187"/>
      <c r="VUW13" s="187"/>
      <c r="VUX13" s="187"/>
      <c r="VUY13" s="187"/>
      <c r="VUZ13" s="187"/>
      <c r="VVA13" s="187"/>
      <c r="VVB13" s="187"/>
      <c r="VVC13" s="187"/>
      <c r="VVD13" s="187"/>
      <c r="VVE13" s="187"/>
      <c r="VVF13" s="187"/>
      <c r="VVG13" s="187"/>
      <c r="VVH13" s="187"/>
      <c r="VVI13" s="187"/>
      <c r="VVJ13" s="187"/>
      <c r="VVK13" s="187"/>
      <c r="VVL13" s="187"/>
      <c r="VVM13" s="187"/>
      <c r="VVN13" s="187"/>
      <c r="VVO13" s="187"/>
      <c r="VVP13" s="187"/>
      <c r="VVQ13" s="187"/>
      <c r="VVR13" s="187"/>
      <c r="VVS13" s="187"/>
      <c r="VVT13" s="187"/>
      <c r="VVU13" s="187"/>
      <c r="VVV13" s="187"/>
      <c r="VVW13" s="187"/>
      <c r="VVX13" s="187"/>
      <c r="VVY13" s="187"/>
      <c r="VVZ13" s="187"/>
      <c r="VWA13" s="187"/>
      <c r="VWB13" s="187"/>
      <c r="VWC13" s="187"/>
      <c r="VWD13" s="187"/>
      <c r="VWE13" s="187"/>
      <c r="VWF13" s="187"/>
      <c r="VWG13" s="187"/>
      <c r="VWH13" s="187"/>
      <c r="VWI13" s="187"/>
      <c r="VWJ13" s="187"/>
      <c r="VWK13" s="187"/>
      <c r="VWL13" s="187"/>
      <c r="VWM13" s="187"/>
      <c r="VWN13" s="187"/>
      <c r="VWO13" s="187"/>
      <c r="VWP13" s="187"/>
      <c r="VWQ13" s="187"/>
      <c r="VWR13" s="187"/>
      <c r="VWS13" s="187"/>
      <c r="VWT13" s="187"/>
      <c r="VWU13" s="187"/>
      <c r="VWV13" s="187"/>
      <c r="VWW13" s="187"/>
      <c r="VWX13" s="187"/>
      <c r="VWY13" s="187"/>
      <c r="VWZ13" s="187"/>
      <c r="VXA13" s="187"/>
      <c r="VXB13" s="187"/>
      <c r="VXC13" s="187"/>
      <c r="VXD13" s="187"/>
      <c r="VXE13" s="187"/>
      <c r="VXF13" s="187"/>
      <c r="VXG13" s="187"/>
      <c r="VXH13" s="187"/>
      <c r="VXI13" s="187"/>
      <c r="VXJ13" s="187"/>
      <c r="VXK13" s="187"/>
      <c r="VXL13" s="187"/>
      <c r="VXM13" s="187"/>
      <c r="VXN13" s="187"/>
      <c r="VXO13" s="187"/>
      <c r="VXP13" s="187"/>
      <c r="VXQ13" s="187"/>
      <c r="VXR13" s="187"/>
      <c r="VXS13" s="187"/>
      <c r="VXT13" s="187"/>
      <c r="VXU13" s="187"/>
      <c r="VXV13" s="187"/>
      <c r="VXW13" s="187"/>
      <c r="VXX13" s="187"/>
      <c r="VXY13" s="187"/>
      <c r="VXZ13" s="187"/>
      <c r="VYA13" s="187"/>
      <c r="VYB13" s="187"/>
      <c r="VYC13" s="187"/>
      <c r="VYD13" s="187"/>
      <c r="VYE13" s="187"/>
      <c r="VYF13" s="187"/>
      <c r="VYG13" s="187"/>
      <c r="VYH13" s="187"/>
      <c r="VYI13" s="187"/>
      <c r="VYJ13" s="187"/>
      <c r="VYK13" s="187"/>
      <c r="VYL13" s="187"/>
      <c r="VYM13" s="187"/>
      <c r="VYN13" s="187"/>
      <c r="VYO13" s="187"/>
      <c r="VYP13" s="187"/>
      <c r="VYQ13" s="187"/>
      <c r="VYR13" s="187"/>
      <c r="VYS13" s="187"/>
      <c r="VYT13" s="187"/>
      <c r="VYU13" s="187"/>
      <c r="VYV13" s="187"/>
      <c r="VYW13" s="187"/>
      <c r="VYX13" s="187"/>
      <c r="VYY13" s="187"/>
      <c r="VYZ13" s="187"/>
      <c r="VZA13" s="187"/>
      <c r="VZB13" s="187"/>
      <c r="VZC13" s="187"/>
      <c r="VZD13" s="187"/>
      <c r="VZE13" s="187"/>
      <c r="VZF13" s="187"/>
      <c r="VZG13" s="187"/>
      <c r="VZH13" s="187"/>
      <c r="VZI13" s="187"/>
      <c r="VZJ13" s="187"/>
      <c r="VZK13" s="187"/>
      <c r="VZL13" s="187"/>
      <c r="VZM13" s="187"/>
      <c r="VZN13" s="187"/>
      <c r="VZO13" s="187"/>
      <c r="VZP13" s="187"/>
      <c r="VZQ13" s="187"/>
      <c r="VZR13" s="187"/>
      <c r="VZS13" s="187"/>
      <c r="VZT13" s="187"/>
      <c r="VZU13" s="187"/>
      <c r="VZV13" s="187"/>
      <c r="VZW13" s="187"/>
      <c r="VZX13" s="187"/>
      <c r="VZY13" s="187"/>
      <c r="VZZ13" s="187"/>
      <c r="WAA13" s="187"/>
      <c r="WAB13" s="187"/>
      <c r="WAC13" s="187"/>
      <c r="WAD13" s="187"/>
      <c r="WAE13" s="187"/>
      <c r="WAF13" s="187"/>
      <c r="WAG13" s="187"/>
      <c r="WAH13" s="187"/>
      <c r="WAI13" s="187"/>
      <c r="WAJ13" s="187"/>
      <c r="WAK13" s="187"/>
      <c r="WAL13" s="187"/>
      <c r="WAM13" s="187"/>
      <c r="WAN13" s="187"/>
      <c r="WAO13" s="187"/>
      <c r="WAP13" s="187"/>
      <c r="WAQ13" s="187"/>
      <c r="WAR13" s="187"/>
      <c r="WAS13" s="187"/>
      <c r="WAT13" s="187"/>
      <c r="WAU13" s="187"/>
      <c r="WAV13" s="187"/>
      <c r="WAW13" s="187"/>
      <c r="WAX13" s="187"/>
      <c r="WAY13" s="187"/>
      <c r="WAZ13" s="187"/>
      <c r="WBA13" s="187"/>
      <c r="WBB13" s="187"/>
      <c r="WBC13" s="187"/>
      <c r="WBD13" s="187"/>
      <c r="WBE13" s="187"/>
      <c r="WBF13" s="187"/>
      <c r="WBG13" s="187"/>
      <c r="WBH13" s="187"/>
      <c r="WBI13" s="187"/>
      <c r="WBJ13" s="187"/>
      <c r="WBK13" s="187"/>
      <c r="WBL13" s="187"/>
      <c r="WBM13" s="187"/>
      <c r="WBN13" s="187"/>
      <c r="WBO13" s="187"/>
      <c r="WBP13" s="187"/>
      <c r="WBQ13" s="187"/>
      <c r="WBR13" s="187"/>
      <c r="WBS13" s="187"/>
      <c r="WBT13" s="187"/>
      <c r="WBU13" s="187"/>
      <c r="WBV13" s="187"/>
      <c r="WBW13" s="187"/>
      <c r="WBX13" s="187"/>
      <c r="WBY13" s="187"/>
      <c r="WBZ13" s="187"/>
      <c r="WCA13" s="187"/>
      <c r="WCB13" s="187"/>
      <c r="WCC13" s="187"/>
      <c r="WCD13" s="187"/>
      <c r="WCE13" s="187"/>
      <c r="WCF13" s="187"/>
      <c r="WCG13" s="187"/>
      <c r="WCH13" s="187"/>
      <c r="WCI13" s="187"/>
      <c r="WCJ13" s="187"/>
      <c r="WCK13" s="187"/>
      <c r="WCL13" s="187"/>
      <c r="WCM13" s="187"/>
      <c r="WCN13" s="187"/>
      <c r="WCO13" s="187"/>
      <c r="WCP13" s="187"/>
      <c r="WCQ13" s="187"/>
      <c r="WCR13" s="187"/>
      <c r="WCS13" s="187"/>
      <c r="WCT13" s="187"/>
      <c r="WCU13" s="187"/>
      <c r="WCV13" s="187"/>
      <c r="WCW13" s="187"/>
      <c r="WCX13" s="187"/>
      <c r="WCY13" s="187"/>
      <c r="WCZ13" s="187"/>
      <c r="WDA13" s="187"/>
      <c r="WDB13" s="187"/>
      <c r="WDC13" s="187"/>
      <c r="WDD13" s="187"/>
      <c r="WDE13" s="187"/>
      <c r="WDF13" s="187"/>
      <c r="WDG13" s="187"/>
      <c r="WDH13" s="187"/>
      <c r="WDI13" s="187"/>
      <c r="WDJ13" s="187"/>
      <c r="WDK13" s="187"/>
      <c r="WDL13" s="187"/>
      <c r="WDM13" s="187"/>
      <c r="WDN13" s="187"/>
      <c r="WDO13" s="187"/>
      <c r="WDP13" s="187"/>
      <c r="WDQ13" s="187"/>
      <c r="WDR13" s="187"/>
      <c r="WDS13" s="187"/>
      <c r="WDT13" s="187"/>
      <c r="WDU13" s="187"/>
      <c r="WDV13" s="187"/>
      <c r="WDW13" s="187"/>
      <c r="WDX13" s="187"/>
      <c r="WDY13" s="187"/>
      <c r="WDZ13" s="187"/>
      <c r="WEA13" s="187"/>
      <c r="WEB13" s="187"/>
      <c r="WEC13" s="187"/>
      <c r="WED13" s="187"/>
      <c r="WEE13" s="187"/>
      <c r="WEF13" s="187"/>
      <c r="WEG13" s="187"/>
      <c r="WEH13" s="187"/>
      <c r="WEI13" s="187"/>
      <c r="WEJ13" s="187"/>
      <c r="WEK13" s="187"/>
      <c r="WEL13" s="187"/>
      <c r="WEM13" s="187"/>
      <c r="WEN13" s="187"/>
      <c r="WEO13" s="187"/>
      <c r="WEP13" s="187"/>
      <c r="WEQ13" s="187"/>
      <c r="WER13" s="187"/>
      <c r="WES13" s="187"/>
      <c r="WET13" s="187"/>
      <c r="WEU13" s="187"/>
      <c r="WEV13" s="187"/>
      <c r="WEW13" s="187"/>
      <c r="WEX13" s="187"/>
      <c r="WEY13" s="187"/>
      <c r="WEZ13" s="187"/>
      <c r="WFA13" s="187"/>
      <c r="WFB13" s="187"/>
      <c r="WFC13" s="187"/>
      <c r="WFD13" s="187"/>
      <c r="WFE13" s="187"/>
      <c r="WFF13" s="187"/>
      <c r="WFG13" s="187"/>
      <c r="WFH13" s="187"/>
      <c r="WFI13" s="187"/>
      <c r="WFJ13" s="187"/>
      <c r="WFK13" s="187"/>
      <c r="WFL13" s="187"/>
      <c r="WFM13" s="187"/>
      <c r="WFN13" s="187"/>
      <c r="WFO13" s="187"/>
      <c r="WFP13" s="187"/>
      <c r="WFQ13" s="187"/>
      <c r="WFR13" s="187"/>
      <c r="WFS13" s="187"/>
      <c r="WFT13" s="187"/>
      <c r="WFU13" s="187"/>
      <c r="WFV13" s="187"/>
      <c r="WFW13" s="187"/>
      <c r="WFX13" s="187"/>
      <c r="WFY13" s="187"/>
      <c r="WFZ13" s="187"/>
      <c r="WGA13" s="187"/>
      <c r="WGB13" s="187"/>
      <c r="WGC13" s="187"/>
      <c r="WGD13" s="187"/>
      <c r="WGE13" s="187"/>
      <c r="WGF13" s="187"/>
      <c r="WGG13" s="187"/>
      <c r="WGH13" s="187"/>
      <c r="WGI13" s="187"/>
      <c r="WGJ13" s="187"/>
      <c r="WGK13" s="187"/>
      <c r="WGL13" s="187"/>
      <c r="WGM13" s="187"/>
      <c r="WGN13" s="187"/>
      <c r="WGO13" s="187"/>
      <c r="WGP13" s="187"/>
      <c r="WGQ13" s="187"/>
      <c r="WGR13" s="187"/>
      <c r="WGS13" s="187"/>
      <c r="WGT13" s="187"/>
      <c r="WGU13" s="187"/>
      <c r="WGV13" s="187"/>
      <c r="WGW13" s="187"/>
      <c r="WGX13" s="187"/>
      <c r="WGY13" s="187"/>
      <c r="WGZ13" s="187"/>
      <c r="WHA13" s="187"/>
      <c r="WHB13" s="187"/>
      <c r="WHC13" s="187"/>
      <c r="WHD13" s="187"/>
      <c r="WHE13" s="187"/>
      <c r="WHF13" s="187"/>
      <c r="WHG13" s="187"/>
      <c r="WHH13" s="187"/>
      <c r="WHI13" s="187"/>
      <c r="WHJ13" s="187"/>
      <c r="WHK13" s="187"/>
      <c r="WHL13" s="187"/>
      <c r="WHM13" s="187"/>
      <c r="WHN13" s="187"/>
      <c r="WHO13" s="187"/>
      <c r="WHP13" s="187"/>
      <c r="WHQ13" s="187"/>
      <c r="WHR13" s="187"/>
      <c r="WHS13" s="187"/>
      <c r="WHT13" s="187"/>
      <c r="WHU13" s="187"/>
      <c r="WHV13" s="187"/>
      <c r="WHW13" s="187"/>
      <c r="WHX13" s="187"/>
      <c r="WHY13" s="187"/>
      <c r="WHZ13" s="187"/>
      <c r="WIA13" s="187"/>
      <c r="WIB13" s="187"/>
      <c r="WIC13" s="187"/>
      <c r="WID13" s="187"/>
      <c r="WIE13" s="187"/>
      <c r="WIF13" s="187"/>
      <c r="WIG13" s="187"/>
      <c r="WIH13" s="187"/>
      <c r="WII13" s="187"/>
      <c r="WIJ13" s="187"/>
      <c r="WIK13" s="187"/>
      <c r="WIL13" s="187"/>
      <c r="WIM13" s="187"/>
      <c r="WIN13" s="187"/>
      <c r="WIO13" s="187"/>
      <c r="WIP13" s="187"/>
      <c r="WIQ13" s="187"/>
      <c r="WIR13" s="187"/>
      <c r="WIS13" s="187"/>
      <c r="WIT13" s="187"/>
      <c r="WIU13" s="187"/>
      <c r="WIV13" s="187"/>
      <c r="WIW13" s="187"/>
      <c r="WIX13" s="187"/>
      <c r="WIY13" s="187"/>
      <c r="WIZ13" s="187"/>
      <c r="WJA13" s="187"/>
      <c r="WJB13" s="187"/>
      <c r="WJC13" s="187"/>
      <c r="WJD13" s="187"/>
      <c r="WJE13" s="187"/>
      <c r="WJF13" s="187"/>
      <c r="WJG13" s="187"/>
      <c r="WJH13" s="187"/>
      <c r="WJI13" s="187"/>
      <c r="WJJ13" s="187"/>
      <c r="WJK13" s="187"/>
      <c r="WJL13" s="187"/>
      <c r="WJM13" s="187"/>
      <c r="WJN13" s="187"/>
      <c r="WJO13" s="187"/>
      <c r="WJP13" s="187"/>
      <c r="WJQ13" s="187"/>
      <c r="WJR13" s="187"/>
      <c r="WJS13" s="187"/>
      <c r="WJT13" s="187"/>
      <c r="WJU13" s="187"/>
      <c r="WJV13" s="187"/>
      <c r="WJW13" s="187"/>
      <c r="WJX13" s="187"/>
      <c r="WJY13" s="187"/>
      <c r="WJZ13" s="187"/>
      <c r="WKA13" s="187"/>
      <c r="WKB13" s="187"/>
      <c r="WKC13" s="187"/>
      <c r="WKD13" s="187"/>
      <c r="WKE13" s="187"/>
      <c r="WKF13" s="187"/>
      <c r="WKG13" s="187"/>
      <c r="WKH13" s="187"/>
      <c r="WKI13" s="187"/>
      <c r="WKJ13" s="187"/>
      <c r="WKK13" s="187"/>
      <c r="WKL13" s="187"/>
      <c r="WKM13" s="187"/>
      <c r="WKN13" s="187"/>
      <c r="WKO13" s="187"/>
      <c r="WKP13" s="187"/>
      <c r="WKQ13" s="187"/>
      <c r="WKR13" s="187"/>
      <c r="WKS13" s="187"/>
      <c r="WKT13" s="187"/>
      <c r="WKU13" s="187"/>
      <c r="WKV13" s="187"/>
      <c r="WKW13" s="187"/>
      <c r="WKX13" s="187"/>
      <c r="WKY13" s="187"/>
      <c r="WKZ13" s="187"/>
      <c r="WLA13" s="187"/>
      <c r="WLB13" s="187"/>
      <c r="WLC13" s="187"/>
      <c r="WLD13" s="187"/>
      <c r="WLE13" s="187"/>
      <c r="WLF13" s="187"/>
      <c r="WLG13" s="187"/>
      <c r="WLH13" s="187"/>
      <c r="WLI13" s="187"/>
      <c r="WLJ13" s="187"/>
      <c r="WLK13" s="187"/>
      <c r="WLL13" s="187"/>
      <c r="WLM13" s="187"/>
      <c r="WLN13" s="187"/>
      <c r="WLO13" s="187"/>
      <c r="WLP13" s="187"/>
      <c r="WLQ13" s="187"/>
      <c r="WLR13" s="187"/>
      <c r="WLS13" s="187"/>
      <c r="WLT13" s="187"/>
      <c r="WLU13" s="187"/>
      <c r="WLV13" s="187"/>
      <c r="WLW13" s="187"/>
      <c r="WLX13" s="187"/>
      <c r="WLY13" s="187"/>
      <c r="WLZ13" s="187"/>
      <c r="WMA13" s="187"/>
      <c r="WMB13" s="187"/>
      <c r="WMC13" s="187"/>
      <c r="WMD13" s="187"/>
      <c r="WME13" s="187"/>
      <c r="WMF13" s="187"/>
      <c r="WMG13" s="187"/>
      <c r="WMH13" s="187"/>
      <c r="WMI13" s="187"/>
      <c r="WMJ13" s="187"/>
      <c r="WMK13" s="187"/>
      <c r="WML13" s="187"/>
      <c r="WMM13" s="187"/>
      <c r="WMN13" s="187"/>
      <c r="WMO13" s="187"/>
      <c r="WMP13" s="187"/>
      <c r="WMQ13" s="187"/>
      <c r="WMR13" s="187"/>
      <c r="WMS13" s="187"/>
      <c r="WMT13" s="187"/>
      <c r="WMU13" s="187"/>
      <c r="WMV13" s="187"/>
      <c r="WMW13" s="187"/>
      <c r="WMX13" s="187"/>
      <c r="WMY13" s="187"/>
      <c r="WMZ13" s="187"/>
      <c r="WNA13" s="187"/>
      <c r="WNB13" s="187"/>
      <c r="WNC13" s="187"/>
      <c r="WND13" s="187"/>
      <c r="WNE13" s="187"/>
      <c r="WNF13" s="187"/>
      <c r="WNG13" s="187"/>
      <c r="WNH13" s="187"/>
      <c r="WNI13" s="187"/>
      <c r="WNJ13" s="187"/>
      <c r="WNK13" s="187"/>
      <c r="WNL13" s="187"/>
      <c r="WNM13" s="187"/>
      <c r="WNN13" s="187"/>
      <c r="WNO13" s="187"/>
      <c r="WNP13" s="187"/>
      <c r="WNQ13" s="187"/>
      <c r="WNR13" s="187"/>
      <c r="WNS13" s="187"/>
      <c r="WNT13" s="187"/>
      <c r="WNU13" s="187"/>
      <c r="WNV13" s="187"/>
      <c r="WNW13" s="187"/>
      <c r="WNX13" s="187"/>
      <c r="WNY13" s="187"/>
      <c r="WNZ13" s="187"/>
      <c r="WOA13" s="187"/>
      <c r="WOB13" s="187"/>
      <c r="WOC13" s="187"/>
      <c r="WOD13" s="187"/>
      <c r="WOE13" s="187"/>
      <c r="WOF13" s="187"/>
      <c r="WOG13" s="187"/>
      <c r="WOH13" s="187"/>
      <c r="WOI13" s="187"/>
      <c r="WOJ13" s="187"/>
      <c r="WOK13" s="187"/>
      <c r="WOL13" s="187"/>
      <c r="WOM13" s="187"/>
      <c r="WON13" s="187"/>
      <c r="WOO13" s="187"/>
      <c r="WOP13" s="187"/>
      <c r="WOQ13" s="187"/>
      <c r="WOR13" s="187"/>
      <c r="WOS13" s="187"/>
      <c r="WOT13" s="187"/>
      <c r="WOU13" s="187"/>
      <c r="WOV13" s="187"/>
      <c r="WOW13" s="187"/>
      <c r="WOX13" s="187"/>
      <c r="WOY13" s="187"/>
      <c r="WOZ13" s="187"/>
      <c r="WPA13" s="187"/>
      <c r="WPB13" s="187"/>
      <c r="WPC13" s="187"/>
      <c r="WPD13" s="187"/>
      <c r="WPE13" s="187"/>
      <c r="WPF13" s="187"/>
      <c r="WPG13" s="187"/>
      <c r="WPH13" s="187"/>
      <c r="WPI13" s="187"/>
      <c r="WPJ13" s="187"/>
      <c r="WPK13" s="187"/>
      <c r="WPL13" s="187"/>
      <c r="WPM13" s="187"/>
      <c r="WPN13" s="187"/>
      <c r="WPO13" s="187"/>
      <c r="WPP13" s="187"/>
      <c r="WPQ13" s="187"/>
      <c r="WPR13" s="187"/>
      <c r="WPS13" s="187"/>
      <c r="WPT13" s="187"/>
      <c r="WPU13" s="187"/>
      <c r="WPV13" s="187"/>
      <c r="WPW13" s="187"/>
      <c r="WPX13" s="187"/>
      <c r="WPY13" s="187"/>
      <c r="WPZ13" s="187"/>
      <c r="WQA13" s="187"/>
      <c r="WQB13" s="187"/>
      <c r="WQC13" s="187"/>
      <c r="WQD13" s="187"/>
      <c r="WQE13" s="187"/>
      <c r="WQF13" s="187"/>
      <c r="WQG13" s="187"/>
      <c r="WQH13" s="187"/>
      <c r="WQI13" s="187"/>
      <c r="WQJ13" s="187"/>
      <c r="WQK13" s="187"/>
      <c r="WQL13" s="187"/>
      <c r="WQM13" s="187"/>
      <c r="WQN13" s="187"/>
      <c r="WQO13" s="187"/>
      <c r="WQP13" s="187"/>
      <c r="WQQ13" s="187"/>
      <c r="WQR13" s="187"/>
      <c r="WQS13" s="187"/>
      <c r="WQT13" s="187"/>
      <c r="WQU13" s="187"/>
      <c r="WQV13" s="187"/>
      <c r="WQW13" s="187"/>
      <c r="WQX13" s="187"/>
      <c r="WQY13" s="187"/>
      <c r="WQZ13" s="187"/>
      <c r="WRA13" s="187"/>
      <c r="WRB13" s="187"/>
      <c r="WRC13" s="187"/>
      <c r="WRD13" s="187"/>
      <c r="WRE13" s="187"/>
      <c r="WRF13" s="187"/>
      <c r="WRG13" s="187"/>
      <c r="WRH13" s="187"/>
      <c r="WRI13" s="187"/>
      <c r="WRJ13" s="187"/>
      <c r="WRK13" s="187"/>
      <c r="WRL13" s="187"/>
      <c r="WRM13" s="187"/>
      <c r="WRN13" s="187"/>
      <c r="WRO13" s="187"/>
      <c r="WRP13" s="187"/>
      <c r="WRQ13" s="187"/>
      <c r="WRR13" s="187"/>
      <c r="WRS13" s="187"/>
      <c r="WRT13" s="187"/>
      <c r="WRU13" s="187"/>
      <c r="WRV13" s="187"/>
      <c r="WRW13" s="187"/>
      <c r="WRX13" s="187"/>
      <c r="WRY13" s="187"/>
      <c r="WRZ13" s="187"/>
      <c r="WSA13" s="187"/>
      <c r="WSB13" s="187"/>
      <c r="WSC13" s="187"/>
      <c r="WSD13" s="187"/>
      <c r="WSE13" s="187"/>
      <c r="WSF13" s="187"/>
      <c r="WSG13" s="187"/>
      <c r="WSH13" s="187"/>
      <c r="WSI13" s="187"/>
      <c r="WSJ13" s="187"/>
      <c r="WSK13" s="187"/>
      <c r="WSL13" s="187"/>
      <c r="WSM13" s="187"/>
      <c r="WSN13" s="187"/>
      <c r="WSO13" s="187"/>
      <c r="WSP13" s="187"/>
      <c r="WSQ13" s="187"/>
      <c r="WSR13" s="187"/>
      <c r="WSS13" s="187"/>
      <c r="WST13" s="187"/>
      <c r="WSU13" s="187"/>
      <c r="WSV13" s="187"/>
      <c r="WSW13" s="187"/>
      <c r="WSX13" s="187"/>
      <c r="WSY13" s="187"/>
      <c r="WSZ13" s="187"/>
      <c r="WTA13" s="187"/>
      <c r="WTB13" s="187"/>
      <c r="WTC13" s="187"/>
      <c r="WTD13" s="187"/>
      <c r="WTE13" s="187"/>
      <c r="WTF13" s="187"/>
      <c r="WTG13" s="187"/>
      <c r="WTH13" s="187"/>
      <c r="WTI13" s="187"/>
      <c r="WTJ13" s="187"/>
      <c r="WTK13" s="187"/>
      <c r="WTL13" s="187"/>
      <c r="WTM13" s="187"/>
      <c r="WTN13" s="187"/>
      <c r="WTO13" s="187"/>
      <c r="WTP13" s="187"/>
      <c r="WTQ13" s="187"/>
      <c r="WTR13" s="187"/>
      <c r="WTS13" s="187"/>
      <c r="WTT13" s="187"/>
      <c r="WTU13" s="187"/>
      <c r="WTV13" s="187"/>
      <c r="WTW13" s="187"/>
      <c r="WTX13" s="187"/>
      <c r="WTY13" s="187"/>
      <c r="WTZ13" s="187"/>
      <c r="WUA13" s="187"/>
      <c r="WUB13" s="187"/>
      <c r="WUC13" s="187"/>
      <c r="WUD13" s="187"/>
      <c r="WUE13" s="187"/>
      <c r="WUF13" s="187"/>
      <c r="WUG13" s="187"/>
      <c r="WUH13" s="187"/>
      <c r="WUI13" s="187"/>
      <c r="WUJ13" s="187"/>
      <c r="WUK13" s="187"/>
      <c r="WUL13" s="187"/>
      <c r="WUM13" s="187"/>
      <c r="WUN13" s="187"/>
      <c r="WUO13" s="187"/>
      <c r="WUP13" s="187"/>
      <c r="WUQ13" s="187"/>
      <c r="WUR13" s="187"/>
      <c r="WUS13" s="187"/>
      <c r="WUT13" s="187"/>
      <c r="WUU13" s="187"/>
      <c r="WUV13" s="187"/>
      <c r="WUW13" s="187"/>
      <c r="WUX13" s="187"/>
      <c r="WUY13" s="187"/>
      <c r="WUZ13" s="187"/>
      <c r="WVA13" s="187"/>
      <c r="WVB13" s="187"/>
      <c r="WVC13" s="187"/>
      <c r="WVD13" s="187"/>
      <c r="WVE13" s="187"/>
      <c r="WVF13" s="187"/>
      <c r="WVG13" s="187"/>
      <c r="WVH13" s="187"/>
      <c r="WVI13" s="187"/>
      <c r="WVJ13" s="187"/>
      <c r="WVK13" s="187"/>
      <c r="WVL13" s="187"/>
      <c r="WVM13" s="187"/>
      <c r="WVN13" s="187"/>
      <c r="WVO13" s="187"/>
      <c r="WVP13" s="187"/>
      <c r="WVQ13" s="187"/>
      <c r="WVR13" s="187"/>
      <c r="WVS13" s="187"/>
      <c r="WVT13" s="187"/>
      <c r="WVU13" s="187"/>
      <c r="WVV13" s="187"/>
      <c r="WVW13" s="187"/>
      <c r="WVX13" s="187"/>
      <c r="WVY13" s="187"/>
      <c r="WVZ13" s="187"/>
      <c r="WWA13" s="187"/>
      <c r="WWB13" s="187"/>
      <c r="WWC13" s="187"/>
      <c r="WWD13" s="187"/>
      <c r="WWE13" s="187"/>
      <c r="WWF13" s="187"/>
      <c r="WWG13" s="187"/>
      <c r="WWH13" s="187"/>
      <c r="WWI13" s="187"/>
      <c r="WWJ13" s="187"/>
      <c r="WWK13" s="187"/>
      <c r="WWL13" s="187"/>
      <c r="WWM13" s="187"/>
      <c r="WWN13" s="187"/>
      <c r="WWO13" s="187"/>
      <c r="WWP13" s="187"/>
      <c r="WWQ13" s="187"/>
      <c r="WWR13" s="187"/>
      <c r="WWS13" s="187"/>
      <c r="WWT13" s="187"/>
      <c r="WWU13" s="187"/>
      <c r="WWV13" s="187"/>
      <c r="WWW13" s="187"/>
      <c r="WWX13" s="187"/>
      <c r="WWY13" s="187"/>
      <c r="WWZ13" s="187"/>
      <c r="WXA13" s="187"/>
      <c r="WXB13" s="187"/>
      <c r="WXC13" s="187"/>
      <c r="WXD13" s="187"/>
      <c r="WXE13" s="187"/>
      <c r="WXF13" s="187"/>
      <c r="WXG13" s="187"/>
      <c r="WXH13" s="187"/>
      <c r="WXI13" s="187"/>
      <c r="WXJ13" s="187"/>
      <c r="WXK13" s="187"/>
      <c r="WXL13" s="187"/>
      <c r="WXM13" s="187"/>
      <c r="WXN13" s="187"/>
      <c r="WXO13" s="187"/>
      <c r="WXP13" s="187"/>
      <c r="WXQ13" s="187"/>
      <c r="WXR13" s="187"/>
      <c r="WXS13" s="187"/>
      <c r="WXT13" s="187"/>
      <c r="WXU13" s="187"/>
      <c r="WXV13" s="187"/>
      <c r="WXW13" s="187"/>
      <c r="WXX13" s="187"/>
      <c r="WXY13" s="187"/>
      <c r="WXZ13" s="187"/>
      <c r="WYA13" s="187"/>
      <c r="WYB13" s="187"/>
      <c r="WYC13" s="187"/>
      <c r="WYD13" s="187"/>
      <c r="WYE13" s="187"/>
      <c r="WYF13" s="187"/>
      <c r="WYG13" s="187"/>
      <c r="WYH13" s="187"/>
      <c r="WYI13" s="187"/>
      <c r="WYJ13" s="187"/>
      <c r="WYK13" s="187"/>
      <c r="WYL13" s="187"/>
      <c r="WYM13" s="187"/>
      <c r="WYN13" s="187"/>
      <c r="WYO13" s="187"/>
      <c r="WYP13" s="187"/>
      <c r="WYQ13" s="187"/>
      <c r="WYR13" s="187"/>
      <c r="WYS13" s="187"/>
      <c r="WYT13" s="187"/>
      <c r="WYU13" s="187"/>
      <c r="WYV13" s="187"/>
      <c r="WYW13" s="187"/>
      <c r="WYX13" s="187"/>
      <c r="WYY13" s="187"/>
      <c r="WYZ13" s="187"/>
      <c r="WZA13" s="187"/>
      <c r="WZB13" s="187"/>
      <c r="WZC13" s="187"/>
      <c r="WZD13" s="187"/>
      <c r="WZE13" s="187"/>
      <c r="WZF13" s="187"/>
      <c r="WZG13" s="187"/>
      <c r="WZH13" s="187"/>
      <c r="WZI13" s="187"/>
      <c r="WZJ13" s="187"/>
      <c r="WZK13" s="187"/>
      <c r="WZL13" s="187"/>
      <c r="WZM13" s="187"/>
      <c r="WZN13" s="187"/>
      <c r="WZO13" s="187"/>
      <c r="WZP13" s="187"/>
      <c r="WZQ13" s="187"/>
      <c r="WZR13" s="187"/>
      <c r="WZS13" s="187"/>
      <c r="WZT13" s="187"/>
      <c r="WZU13" s="187"/>
      <c r="WZV13" s="187"/>
      <c r="WZW13" s="187"/>
      <c r="WZX13" s="187"/>
      <c r="WZY13" s="187"/>
      <c r="WZZ13" s="187"/>
      <c r="XAA13" s="187"/>
      <c r="XAB13" s="187"/>
      <c r="XAC13" s="187"/>
      <c r="XAD13" s="187"/>
      <c r="XAE13" s="187"/>
      <c r="XAF13" s="187"/>
      <c r="XAG13" s="187"/>
      <c r="XAH13" s="187"/>
      <c r="XAI13" s="187"/>
      <c r="XAJ13" s="187"/>
      <c r="XAK13" s="187"/>
      <c r="XAL13" s="187"/>
      <c r="XAM13" s="187"/>
      <c r="XAN13" s="187"/>
      <c r="XAO13" s="187"/>
      <c r="XAP13" s="187"/>
      <c r="XAQ13" s="187"/>
      <c r="XAR13" s="187"/>
      <c r="XAS13" s="187"/>
      <c r="XAT13" s="187"/>
      <c r="XAU13" s="187"/>
      <c r="XAV13" s="187"/>
      <c r="XAW13" s="187"/>
      <c r="XAX13" s="187"/>
      <c r="XAY13" s="187"/>
      <c r="XAZ13" s="187"/>
      <c r="XBA13" s="187"/>
      <c r="XBB13" s="187"/>
      <c r="XBC13" s="187"/>
      <c r="XBD13" s="187"/>
      <c r="XBE13" s="187"/>
      <c r="XBF13" s="187"/>
      <c r="XBG13" s="187"/>
      <c r="XBH13" s="187"/>
      <c r="XBI13" s="187"/>
      <c r="XBJ13" s="187"/>
      <c r="XBK13" s="187"/>
      <c r="XBL13" s="187"/>
      <c r="XBM13" s="187"/>
      <c r="XBN13" s="187"/>
      <c r="XBO13" s="187"/>
      <c r="XBP13" s="187"/>
      <c r="XBQ13" s="187"/>
      <c r="XBR13" s="187"/>
      <c r="XBS13" s="187"/>
      <c r="XBT13" s="187"/>
      <c r="XBU13" s="187"/>
      <c r="XBV13" s="187"/>
      <c r="XBW13" s="187"/>
      <c r="XBX13" s="187"/>
      <c r="XBY13" s="187"/>
      <c r="XBZ13" s="187"/>
      <c r="XCA13" s="187"/>
      <c r="XCB13" s="187"/>
      <c r="XCC13" s="187"/>
      <c r="XCD13" s="187"/>
      <c r="XCE13" s="187"/>
      <c r="XCF13" s="187"/>
      <c r="XCG13" s="187"/>
      <c r="XCH13" s="187"/>
      <c r="XCI13" s="187"/>
      <c r="XCJ13" s="187"/>
      <c r="XCK13" s="187"/>
      <c r="XCL13" s="187"/>
      <c r="XCM13" s="187"/>
      <c r="XCN13" s="187"/>
      <c r="XCO13" s="187"/>
      <c r="XCP13" s="187"/>
      <c r="XCQ13" s="187"/>
      <c r="XCR13" s="187"/>
      <c r="XCS13" s="187"/>
      <c r="XCT13" s="187"/>
      <c r="XCU13" s="187"/>
      <c r="XCV13" s="187"/>
      <c r="XCW13" s="187"/>
      <c r="XCX13" s="187"/>
      <c r="XCY13" s="187"/>
      <c r="XCZ13" s="187"/>
      <c r="XDA13" s="187"/>
      <c r="XDB13" s="187"/>
      <c r="XDC13" s="187"/>
      <c r="XDD13" s="187"/>
      <c r="XDE13" s="187"/>
      <c r="XDF13" s="187"/>
      <c r="XDG13" s="187"/>
      <c r="XDH13" s="187"/>
      <c r="XDI13" s="187"/>
      <c r="XDJ13" s="187"/>
      <c r="XDK13" s="187"/>
      <c r="XDL13" s="187"/>
      <c r="XDM13" s="187"/>
      <c r="XDN13" s="187"/>
      <c r="XDO13" s="187"/>
      <c r="XDP13" s="187"/>
      <c r="XDQ13" s="187"/>
      <c r="XDR13" s="187"/>
      <c r="XDS13" s="187"/>
      <c r="XDT13" s="187"/>
      <c r="XDU13" s="187"/>
      <c r="XDV13" s="187"/>
      <c r="XDW13" s="187"/>
      <c r="XDX13" s="187"/>
      <c r="XDY13" s="187"/>
      <c r="XDZ13" s="187"/>
      <c r="XEA13" s="187"/>
      <c r="XEB13" s="187"/>
      <c r="XEC13" s="187"/>
      <c r="XED13" s="187"/>
      <c r="XEE13" s="187"/>
      <c r="XEF13" s="187"/>
      <c r="XEG13" s="187"/>
      <c r="XEH13" s="187"/>
      <c r="XEI13" s="187"/>
      <c r="XEJ13" s="187"/>
      <c r="XEK13" s="187"/>
      <c r="XEL13" s="187"/>
      <c r="XEM13" s="187"/>
      <c r="XEN13" s="187"/>
      <c r="XEO13" s="187"/>
      <c r="XEP13" s="187"/>
      <c r="XEQ13" s="187"/>
      <c r="XER13" s="187"/>
      <c r="XES13" s="187"/>
      <c r="XET13" s="187"/>
      <c r="XEU13" s="187"/>
      <c r="XEV13" s="187"/>
      <c r="XEW13" s="187"/>
      <c r="XEX13" s="187"/>
      <c r="XEY13" s="187"/>
      <c r="XEZ13" s="187"/>
      <c r="XFA13" s="187"/>
      <c r="XFB13" s="187"/>
    </row>
    <row r="14" spans="1:16382" x14ac:dyDescent="0.25">
      <c r="P14" s="131"/>
      <c r="AZ14" s="131"/>
    </row>
    <row r="15" spans="1:16382" x14ac:dyDescent="0.25">
      <c r="P15" s="131"/>
      <c r="AZ15" s="131"/>
    </row>
    <row r="16" spans="1:16382" x14ac:dyDescent="0.25">
      <c r="P16" s="131"/>
      <c r="AZ16" s="131"/>
    </row>
    <row r="17" spans="16:52" x14ac:dyDescent="0.25">
      <c r="P17" s="131"/>
      <c r="AZ17" s="131"/>
    </row>
    <row r="18" spans="16:52" x14ac:dyDescent="0.25">
      <c r="P18" s="131"/>
      <c r="AZ18" s="131"/>
    </row>
    <row r="19" spans="16:52" x14ac:dyDescent="0.25">
      <c r="P19" s="131"/>
      <c r="AZ19" s="131"/>
    </row>
    <row r="20" spans="16:52" x14ac:dyDescent="0.25">
      <c r="P20" s="131"/>
      <c r="AZ20" s="131"/>
    </row>
    <row r="21" spans="16:52" x14ac:dyDescent="0.25">
      <c r="P21" s="131"/>
      <c r="AZ21" s="131"/>
    </row>
    <row r="22" spans="16:52" x14ac:dyDescent="0.25">
      <c r="P22" s="131"/>
      <c r="AZ22" s="131"/>
    </row>
    <row r="23" spans="16:52" x14ac:dyDescent="0.25">
      <c r="P23" s="131"/>
      <c r="AZ23" s="131"/>
    </row>
    <row r="24" spans="16:52" x14ac:dyDescent="0.25">
      <c r="P24" s="131"/>
      <c r="AZ24" s="131"/>
    </row>
    <row r="25" spans="16:52" x14ac:dyDescent="0.25">
      <c r="P25" s="131"/>
      <c r="AZ25" s="131"/>
    </row>
    <row r="26" spans="16:52" x14ac:dyDescent="0.25">
      <c r="P26" s="131"/>
      <c r="AZ26" s="131"/>
    </row>
    <row r="27" spans="16:52" x14ac:dyDescent="0.25">
      <c r="P27" s="131"/>
      <c r="AZ27" s="131"/>
    </row>
    <row r="28" spans="16:52" x14ac:dyDescent="0.25">
      <c r="P28" s="131"/>
      <c r="AZ28" s="131"/>
    </row>
    <row r="29" spans="16:52" x14ac:dyDescent="0.25">
      <c r="P29" s="131"/>
      <c r="AZ29" s="131"/>
    </row>
    <row r="30" spans="16:52" x14ac:dyDescent="0.25">
      <c r="P30" s="131"/>
      <c r="AZ30" s="131"/>
    </row>
    <row r="31" spans="16:52" x14ac:dyDescent="0.25">
      <c r="P31" s="131"/>
      <c r="AZ31" s="131"/>
    </row>
    <row r="32" spans="16:52" x14ac:dyDescent="0.25">
      <c r="P32" s="131"/>
      <c r="AZ32" s="131"/>
    </row>
    <row r="33" spans="16:52" x14ac:dyDescent="0.25">
      <c r="P33" s="131"/>
      <c r="AZ33" s="131"/>
    </row>
    <row r="34" spans="16:52" x14ac:dyDescent="0.25">
      <c r="P34" s="131"/>
      <c r="AZ34" s="131"/>
    </row>
    <row r="35" spans="16:52" x14ac:dyDescent="0.25">
      <c r="P35" s="131"/>
      <c r="AZ35" s="131"/>
    </row>
    <row r="36" spans="16:52" x14ac:dyDescent="0.25">
      <c r="P36" s="131"/>
      <c r="AZ36" s="131"/>
    </row>
    <row r="37" spans="16:52" x14ac:dyDescent="0.25">
      <c r="P37" s="131"/>
      <c r="AZ37" s="131"/>
    </row>
    <row r="38" spans="16:52" x14ac:dyDescent="0.25">
      <c r="P38" s="131"/>
      <c r="AZ38" s="131"/>
    </row>
    <row r="39" spans="16:52" x14ac:dyDescent="0.25">
      <c r="P39" s="131"/>
      <c r="AZ39" s="131"/>
    </row>
    <row r="40" spans="16:52" x14ac:dyDescent="0.25">
      <c r="P40" s="131"/>
      <c r="AZ40" s="131"/>
    </row>
    <row r="41" spans="16:52" x14ac:dyDescent="0.25">
      <c r="P41" s="131"/>
      <c r="AZ41" s="131"/>
    </row>
    <row r="42" spans="16:52" x14ac:dyDescent="0.25">
      <c r="P42" s="131"/>
      <c r="AZ42" s="131"/>
    </row>
    <row r="43" spans="16:52" x14ac:dyDescent="0.25">
      <c r="P43" s="131"/>
      <c r="AZ43" s="131"/>
    </row>
    <row r="44" spans="16:52" x14ac:dyDescent="0.25">
      <c r="P44" s="131"/>
      <c r="AZ44" s="131"/>
    </row>
    <row r="45" spans="16:52" x14ac:dyDescent="0.25">
      <c r="P45" s="131"/>
      <c r="AZ45" s="131"/>
    </row>
    <row r="46" spans="16:52" x14ac:dyDescent="0.25">
      <c r="P46" s="131"/>
      <c r="AZ46" s="131"/>
    </row>
    <row r="47" spans="16:52" x14ac:dyDescent="0.25">
      <c r="P47" s="131"/>
      <c r="AZ47" s="131"/>
    </row>
    <row r="48" spans="16:52" x14ac:dyDescent="0.25">
      <c r="P48" s="131"/>
      <c r="AZ48" s="131"/>
    </row>
    <row r="49" spans="16:52" x14ac:dyDescent="0.25">
      <c r="P49" s="131"/>
      <c r="AZ49" s="131"/>
    </row>
    <row r="50" spans="16:52" x14ac:dyDescent="0.25">
      <c r="P50" s="131"/>
      <c r="AZ50" s="131"/>
    </row>
    <row r="51" spans="16:52" x14ac:dyDescent="0.25">
      <c r="P51" s="131"/>
      <c r="AZ51" s="131"/>
    </row>
    <row r="52" spans="16:52" x14ac:dyDescent="0.25">
      <c r="P52" s="131"/>
      <c r="AZ52" s="131"/>
    </row>
    <row r="53" spans="16:52" x14ac:dyDescent="0.25">
      <c r="P53" s="131"/>
      <c r="AZ53" s="131"/>
    </row>
    <row r="54" spans="16:52" x14ac:dyDescent="0.25">
      <c r="P54" s="131"/>
      <c r="AZ54" s="131"/>
    </row>
    <row r="55" spans="16:52" x14ac:dyDescent="0.25">
      <c r="P55" s="131"/>
      <c r="AZ55" s="131"/>
    </row>
    <row r="56" spans="16:52" x14ac:dyDescent="0.25">
      <c r="P56" s="131"/>
      <c r="AZ56" s="131"/>
    </row>
    <row r="57" spans="16:52" x14ac:dyDescent="0.25">
      <c r="P57" s="131"/>
      <c r="AZ57" s="131"/>
    </row>
    <row r="58" spans="16:52" x14ac:dyDescent="0.25">
      <c r="P58" s="131"/>
      <c r="AZ58" s="131"/>
    </row>
    <row r="59" spans="16:52" x14ac:dyDescent="0.25">
      <c r="P59" s="131"/>
      <c r="AZ59" s="131"/>
    </row>
    <row r="60" spans="16:52" x14ac:dyDescent="0.25">
      <c r="P60" s="131"/>
      <c r="AZ60" s="131"/>
    </row>
    <row r="61" spans="16:52" x14ac:dyDescent="0.25">
      <c r="P61" s="131"/>
      <c r="AZ61" s="131"/>
    </row>
    <row r="62" spans="16:52" x14ac:dyDescent="0.25">
      <c r="P62" s="131"/>
      <c r="AZ62" s="131"/>
    </row>
    <row r="63" spans="16:52" x14ac:dyDescent="0.25">
      <c r="P63" s="131"/>
      <c r="AZ63" s="131"/>
    </row>
    <row r="64" spans="16:52" x14ac:dyDescent="0.25">
      <c r="P64" s="131"/>
      <c r="AZ64" s="131"/>
    </row>
    <row r="65" spans="16:52" x14ac:dyDescent="0.25">
      <c r="P65" s="131"/>
      <c r="AZ65" s="131"/>
    </row>
    <row r="66" spans="16:52" x14ac:dyDescent="0.25">
      <c r="P66" s="131"/>
      <c r="AZ66" s="131"/>
    </row>
    <row r="67" spans="16:52" x14ac:dyDescent="0.25">
      <c r="P67" s="131"/>
      <c r="AZ67" s="131"/>
    </row>
    <row r="68" spans="16:52" x14ac:dyDescent="0.25">
      <c r="P68" s="131"/>
      <c r="AZ68" s="131"/>
    </row>
    <row r="69" spans="16:52" x14ac:dyDescent="0.25">
      <c r="P69" s="131"/>
      <c r="AZ69" s="131"/>
    </row>
    <row r="70" spans="16:52" x14ac:dyDescent="0.25">
      <c r="P70" s="131"/>
      <c r="AZ70" s="131"/>
    </row>
    <row r="71" spans="16:52" x14ac:dyDescent="0.25">
      <c r="P71" s="131"/>
      <c r="AZ71" s="131"/>
    </row>
    <row r="72" spans="16:52" x14ac:dyDescent="0.25">
      <c r="P72" s="131"/>
      <c r="AZ72" s="131"/>
    </row>
    <row r="73" spans="16:52" x14ac:dyDescent="0.25">
      <c r="P73" s="131"/>
      <c r="AZ73" s="131"/>
    </row>
    <row r="74" spans="16:52" x14ac:dyDescent="0.25">
      <c r="P74" s="131"/>
      <c r="AZ74" s="131"/>
    </row>
    <row r="75" spans="16:52" x14ac:dyDescent="0.25">
      <c r="P75" s="131"/>
      <c r="AZ75" s="131"/>
    </row>
    <row r="76" spans="16:52" x14ac:dyDescent="0.25">
      <c r="P76" s="131"/>
      <c r="AZ76" s="131"/>
    </row>
    <row r="77" spans="16:52" x14ac:dyDescent="0.25">
      <c r="P77" s="131"/>
      <c r="AZ77" s="131"/>
    </row>
    <row r="78" spans="16:52" x14ac:dyDescent="0.25">
      <c r="P78" s="131"/>
      <c r="AZ78" s="131"/>
    </row>
    <row r="79" spans="16:52" x14ac:dyDescent="0.25">
      <c r="P79" s="131"/>
      <c r="AZ79" s="131"/>
    </row>
    <row r="80" spans="16:52" x14ac:dyDescent="0.25">
      <c r="P80" s="131"/>
      <c r="AZ80" s="131"/>
    </row>
    <row r="81" spans="16:52" x14ac:dyDescent="0.25">
      <c r="P81" s="131"/>
      <c r="AZ81" s="131"/>
    </row>
    <row r="82" spans="16:52" x14ac:dyDescent="0.25">
      <c r="P82" s="131"/>
      <c r="AZ82" s="131"/>
    </row>
    <row r="83" spans="16:52" x14ac:dyDescent="0.25">
      <c r="P83" s="131"/>
      <c r="AZ83" s="131"/>
    </row>
    <row r="84" spans="16:52" x14ac:dyDescent="0.25">
      <c r="P84" s="131"/>
      <c r="AZ84" s="131"/>
    </row>
    <row r="85" spans="16:52" x14ac:dyDescent="0.25">
      <c r="P85" s="131"/>
      <c r="AZ85" s="131"/>
    </row>
  </sheetData>
  <autoFilter ref="A9:AZ13" xr:uid="{00000000-0009-0000-0000-000003000000}"/>
  <mergeCells count="50">
    <mergeCell ref="AZ8:AZ9"/>
    <mergeCell ref="A6:O7"/>
    <mergeCell ref="P2:AZ7"/>
    <mergeCell ref="AU8:AU9"/>
    <mergeCell ref="AV8:AV9"/>
    <mergeCell ref="AW8:AW9"/>
    <mergeCell ref="AX8:AX9"/>
    <mergeCell ref="AY8:AY9"/>
    <mergeCell ref="AP8:AP9"/>
    <mergeCell ref="AQ8:AQ9"/>
    <mergeCell ref="AR8:AR9"/>
    <mergeCell ref="AS8:AS9"/>
    <mergeCell ref="AT8:AT9"/>
    <mergeCell ref="AK8:AK9"/>
    <mergeCell ref="AL8:AL9"/>
    <mergeCell ref="AM8:AM9"/>
    <mergeCell ref="AN8:AN9"/>
    <mergeCell ref="AO8:AO9"/>
    <mergeCell ref="AC8:AC9"/>
    <mergeCell ref="AD8:AD9"/>
    <mergeCell ref="AE8:AE9"/>
    <mergeCell ref="AF8:AF9"/>
    <mergeCell ref="AJ8:AJ9"/>
    <mergeCell ref="X8:X9"/>
    <mergeCell ref="Y8:Y9"/>
    <mergeCell ref="Z8:Z9"/>
    <mergeCell ref="AA8:AA9"/>
    <mergeCell ref="AB8:AB9"/>
    <mergeCell ref="A5:O5"/>
    <mergeCell ref="B8:K8"/>
    <mergeCell ref="AG8:AI8"/>
    <mergeCell ref="A8:A9"/>
    <mergeCell ref="L8:L9"/>
    <mergeCell ref="M8:M9"/>
    <mergeCell ref="N8:N9"/>
    <mergeCell ref="O8:O9"/>
    <mergeCell ref="P8:P9"/>
    <mergeCell ref="Q8:Q9"/>
    <mergeCell ref="R8:R9"/>
    <mergeCell ref="S8:S9"/>
    <mergeCell ref="T8:T9"/>
    <mergeCell ref="U8:U9"/>
    <mergeCell ref="V8:V9"/>
    <mergeCell ref="W8:W9"/>
    <mergeCell ref="A2:E2"/>
    <mergeCell ref="F2:K2"/>
    <mergeCell ref="N2:O2"/>
    <mergeCell ref="A3:O3"/>
    <mergeCell ref="A4:K4"/>
    <mergeCell ref="N4:O4"/>
  </mergeCells>
  <phoneticPr fontId="98" type="noConversion"/>
  <conditionalFormatting sqref="M10">
    <cfRule type="duplicateValues" dxfId="172" priority="47"/>
    <cfRule type="duplicateValues" dxfId="171" priority="48"/>
    <cfRule type="duplicateValues" dxfId="170" priority="49"/>
    <cfRule type="duplicateValues" dxfId="169" priority="50"/>
    <cfRule type="duplicateValues" dxfId="168" priority="51" stopIfTrue="1"/>
    <cfRule type="duplicateValues" dxfId="167" priority="52"/>
    <cfRule type="duplicateValues" dxfId="166" priority="53"/>
    <cfRule type="duplicateValues" dxfId="165" priority="54"/>
    <cfRule type="duplicateValues" dxfId="164" priority="55"/>
    <cfRule type="duplicateValues" dxfId="163" priority="56" stopIfTrue="1"/>
  </conditionalFormatting>
  <conditionalFormatting sqref="U12">
    <cfRule type="duplicateValues" dxfId="162" priority="22"/>
    <cfRule type="duplicateValues" dxfId="161" priority="24"/>
    <cfRule type="duplicateValues" dxfId="160" priority="26"/>
    <cfRule type="duplicateValues" dxfId="159" priority="28"/>
    <cfRule type="duplicateValues" dxfId="158" priority="30" stopIfTrue="1"/>
  </conditionalFormatting>
  <conditionalFormatting sqref="U13">
    <cfRule type="duplicateValues" dxfId="157" priority="21"/>
    <cfRule type="duplicateValues" dxfId="156" priority="23"/>
    <cfRule type="duplicateValues" dxfId="155" priority="25"/>
    <cfRule type="duplicateValues" dxfId="154" priority="27"/>
    <cfRule type="duplicateValues" dxfId="153" priority="29" stopIfTrue="1"/>
  </conditionalFormatting>
  <conditionalFormatting sqref="M8:M9">
    <cfRule type="duplicateValues" dxfId="152" priority="66"/>
  </conditionalFormatting>
  <conditionalFormatting sqref="N10:N11">
    <cfRule type="duplicateValues" dxfId="151" priority="67"/>
    <cfRule type="duplicateValues" dxfId="150" priority="68"/>
    <cfRule type="duplicateValues" dxfId="149" priority="69"/>
    <cfRule type="duplicateValues" dxfId="148" priority="70"/>
    <cfRule type="duplicateValues" dxfId="147" priority="71" stopIfTrue="1"/>
    <cfRule type="duplicateValues" dxfId="146" priority="72"/>
    <cfRule type="duplicateValues" dxfId="145" priority="73"/>
    <cfRule type="duplicateValues" dxfId="144" priority="74"/>
    <cfRule type="duplicateValues" dxfId="143" priority="75"/>
    <cfRule type="duplicateValues" dxfId="142" priority="76" stopIfTrue="1"/>
  </conditionalFormatting>
  <conditionalFormatting sqref="P10:P11">
    <cfRule type="duplicateValues" dxfId="141" priority="91"/>
    <cfRule type="duplicateValues" dxfId="140" priority="92"/>
    <cfRule type="duplicateValues" dxfId="139" priority="93"/>
    <cfRule type="duplicateValues" dxfId="138" priority="94"/>
  </conditionalFormatting>
  <conditionalFormatting sqref="Y10:Y11">
    <cfRule type="duplicateValues" dxfId="137" priority="87"/>
    <cfRule type="duplicateValues" dxfId="136" priority="88"/>
    <cfRule type="duplicateValues" dxfId="135" priority="89"/>
    <cfRule type="duplicateValues" dxfId="134" priority="90"/>
  </conditionalFormatting>
  <conditionalFormatting sqref="L2:M5 L14:M65304">
    <cfRule type="duplicateValues" dxfId="133" priority="239"/>
  </conditionalFormatting>
  <conditionalFormatting sqref="N8:N9 N2:N5 N14:N65304">
    <cfRule type="duplicateValues" dxfId="132" priority="240"/>
  </conditionalFormatting>
  <dataValidations count="1">
    <dataValidation type="list" allowBlank="1" showInputMessage="1" showErrorMessage="1" sqref="R10:R11" xr:uid="{00000000-0002-0000-0300-000000000000}">
      <formula1>"ea,kg,g,m,mm,l,ml,m2"</formula1>
    </dataValidation>
  </dataValidations>
  <printOptions horizontalCentered="1"/>
  <pageMargins left="0.31496062992126" right="0.27559055118110198" top="0.39370078740157499" bottom="0.55118110236220497" header="0.31496062992126" footer="0.31496062992126"/>
  <pageSetup paperSize="8" scale="85" orientation="landscape"/>
  <headerFooter>
    <oddFooter>&amp;C第 &amp;P 页，共 &amp;N 页</odd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XFA26"/>
  <sheetViews>
    <sheetView view="pageBreakPreview" zoomScale="40" zoomScaleNormal="100" workbookViewId="0">
      <pane xSplit="20" ySplit="9" topLeftCell="U10" activePane="bottomRight" state="frozen"/>
      <selection pane="topRight"/>
      <selection pane="bottomLeft"/>
      <selection pane="bottomRight" activeCell="I12" sqref="I12"/>
    </sheetView>
  </sheetViews>
  <sheetFormatPr defaultColWidth="9" defaultRowHeight="14" outlineLevelRow="1" outlineLevelCol="1" x14ac:dyDescent="0.25"/>
  <cols>
    <col min="1" max="1" width="5.90625" style="5" customWidth="1"/>
    <col min="2" max="5" width="2.90625" style="5" customWidth="1"/>
    <col min="6" max="7" width="2.36328125" style="5" customWidth="1"/>
    <col min="8" max="8" width="8" style="5" customWidth="1"/>
    <col min="9" max="9" width="21.36328125" style="5" customWidth="1"/>
    <col min="10" max="10" width="22.08984375" style="5" customWidth="1"/>
    <col min="11" max="11" width="28.36328125" style="7" customWidth="1"/>
    <col min="12" max="12" width="20.36328125" style="7" hidden="1" customWidth="1" outlineLevel="1"/>
    <col min="13" max="13" width="4.90625" style="5" hidden="1" customWidth="1" outlineLevel="1"/>
    <col min="14" max="14" width="5.26953125" style="5" hidden="1" customWidth="1" outlineLevel="1"/>
    <col min="15" max="15" width="10.453125" style="5" customWidth="1" collapsed="1"/>
    <col min="16" max="16" width="6.08984375" style="5" hidden="1" customWidth="1" outlineLevel="1"/>
    <col min="17" max="17" width="21.26953125" style="5" hidden="1" customWidth="1" outlineLevel="1"/>
    <col min="18" max="18" width="8.08984375" style="8" hidden="1" customWidth="1" outlineLevel="1"/>
    <col min="19" max="20" width="7.26953125" style="5" hidden="1" customWidth="1" outlineLevel="1"/>
    <col min="21" max="21" width="11.26953125" style="5" customWidth="1" collapsed="1"/>
    <col min="22" max="23" width="24.26953125" style="5" hidden="1" customWidth="1" outlineLevel="1"/>
    <col min="24" max="24" width="11.90625" style="5" hidden="1" customWidth="1" outlineLevel="1"/>
    <col min="25" max="25" width="17.6328125" style="5" hidden="1" customWidth="1" outlineLevel="1"/>
    <col min="26" max="26" width="10.36328125" style="5" hidden="1" customWidth="1" outlineLevel="1"/>
    <col min="27" max="27" width="12.453125" style="9" customWidth="1" collapsed="1"/>
    <col min="28" max="30" width="14.6328125" style="10" hidden="1" customWidth="1" outlineLevel="1"/>
    <col min="31" max="31" width="12.453125" style="5" customWidth="1" collapsed="1"/>
    <col min="32" max="33" width="12.453125" style="5" customWidth="1" outlineLevel="1"/>
    <col min="34" max="34" width="15.90625" style="114" customWidth="1" outlineLevel="1"/>
    <col min="35" max="36" width="12.453125" style="5" customWidth="1" outlineLevel="1"/>
    <col min="37" max="37" width="12.453125" style="11" customWidth="1" outlineLevel="1"/>
    <col min="38" max="38" width="12.453125" style="12" customWidth="1" outlineLevel="1"/>
    <col min="39" max="40" width="12.453125" style="5" customWidth="1" outlineLevel="1"/>
    <col min="41" max="51" width="12.453125" style="5" customWidth="1"/>
    <col min="52" max="52" width="11.08984375" style="5" customWidth="1"/>
    <col min="53" max="54" width="11.7265625" style="5" customWidth="1"/>
    <col min="55" max="16381" width="9" style="5"/>
  </cols>
  <sheetData>
    <row r="1" spans="1:54" ht="20.25" hidden="1" customHeight="1" outlineLevel="1" x14ac:dyDescent="0.25">
      <c r="A1" s="500"/>
      <c r="B1" s="500"/>
      <c r="C1" s="500"/>
      <c r="D1" s="500"/>
      <c r="E1" s="500"/>
      <c r="F1" s="500"/>
      <c r="G1" s="500"/>
      <c r="H1" s="500"/>
      <c r="I1" s="500"/>
      <c r="J1" s="500"/>
      <c r="K1" s="500"/>
      <c r="L1" s="500"/>
      <c r="M1" s="500"/>
      <c r="N1" s="500"/>
      <c r="O1" s="500"/>
      <c r="P1" s="500"/>
      <c r="Q1" s="500"/>
      <c r="R1" s="500"/>
      <c r="S1" s="500"/>
      <c r="T1" s="500"/>
      <c r="U1" s="500"/>
      <c r="V1" s="500"/>
      <c r="W1" s="500"/>
      <c r="X1" s="500"/>
      <c r="Y1" s="500"/>
      <c r="Z1" s="500"/>
      <c r="AA1" s="500"/>
      <c r="AB1" s="500"/>
      <c r="AC1" s="500"/>
      <c r="AD1" s="500"/>
      <c r="AE1" s="500"/>
      <c r="AF1" s="500"/>
      <c r="AG1" s="500"/>
      <c r="AH1" s="501"/>
      <c r="AI1" s="500"/>
      <c r="AJ1" s="500"/>
      <c r="AK1" s="502"/>
      <c r="AL1" s="503"/>
      <c r="AM1" s="500"/>
      <c r="AN1" s="500"/>
      <c r="AO1" s="500"/>
      <c r="AP1" s="500"/>
      <c r="AQ1" s="500"/>
      <c r="AR1" s="500"/>
      <c r="AS1" s="500"/>
      <c r="AT1" s="500"/>
      <c r="AU1" s="500"/>
      <c r="AV1" s="500"/>
      <c r="AW1" s="500"/>
      <c r="AX1" s="500"/>
      <c r="AY1" s="500"/>
      <c r="AZ1" s="500"/>
      <c r="BA1" s="500"/>
      <c r="BB1" s="500"/>
    </row>
    <row r="2" spans="1:54" ht="27.75" hidden="1" customHeight="1" outlineLevel="1" x14ac:dyDescent="0.25">
      <c r="A2" s="537" t="s">
        <v>241</v>
      </c>
      <c r="B2" s="537"/>
      <c r="C2" s="537"/>
      <c r="D2" s="537"/>
      <c r="E2" s="537"/>
      <c r="F2" s="537"/>
      <c r="G2" s="537"/>
      <c r="H2" s="538" t="s">
        <v>108</v>
      </c>
      <c r="I2" s="538"/>
      <c r="J2" s="538"/>
      <c r="K2" s="538"/>
      <c r="L2" s="539" t="s">
        <v>242</v>
      </c>
      <c r="M2" s="540"/>
      <c r="N2" s="540"/>
      <c r="O2" s="540"/>
      <c r="P2" s="540"/>
      <c r="Q2" s="540"/>
      <c r="R2" s="540"/>
      <c r="S2" s="540"/>
      <c r="T2" s="540"/>
      <c r="U2" s="540"/>
      <c r="V2" s="540"/>
      <c r="W2" s="540"/>
      <c r="X2" s="540"/>
      <c r="Y2" s="540"/>
      <c r="Z2" s="540"/>
      <c r="AA2" s="540"/>
      <c r="AB2" s="540"/>
      <c r="AC2" s="540"/>
      <c r="AD2" s="540"/>
      <c r="AE2" s="540"/>
      <c r="AF2" s="540"/>
      <c r="AG2" s="540"/>
      <c r="AH2" s="541"/>
      <c r="AI2" s="540"/>
      <c r="AJ2" s="540"/>
      <c r="AK2" s="542"/>
      <c r="AL2" s="543"/>
      <c r="AM2" s="540"/>
      <c r="AN2" s="540"/>
      <c r="AO2" s="540"/>
      <c r="AP2" s="540"/>
      <c r="AQ2" s="540"/>
      <c r="AR2" s="540"/>
      <c r="AS2" s="540"/>
      <c r="AT2" s="540"/>
      <c r="AU2" s="540"/>
      <c r="AV2" s="540"/>
      <c r="AW2" s="540"/>
      <c r="AX2" s="540"/>
      <c r="AY2" s="540"/>
      <c r="AZ2" s="33" t="s">
        <v>44</v>
      </c>
      <c r="BA2" s="34" t="s">
        <v>10</v>
      </c>
      <c r="BB2" s="34" t="s">
        <v>12</v>
      </c>
    </row>
    <row r="3" spans="1:54" ht="27.75" hidden="1" customHeight="1" outlineLevel="1" x14ac:dyDescent="0.25">
      <c r="A3" s="537"/>
      <c r="B3" s="537"/>
      <c r="C3" s="537"/>
      <c r="D3" s="537"/>
      <c r="E3" s="537"/>
      <c r="F3" s="537"/>
      <c r="G3" s="537"/>
      <c r="H3" s="538"/>
      <c r="I3" s="538"/>
      <c r="J3" s="538"/>
      <c r="K3" s="538"/>
      <c r="L3" s="544"/>
      <c r="M3" s="545"/>
      <c r="N3" s="545"/>
      <c r="O3" s="545"/>
      <c r="P3" s="545"/>
      <c r="Q3" s="545"/>
      <c r="R3" s="545"/>
      <c r="S3" s="545"/>
      <c r="T3" s="545"/>
      <c r="U3" s="545"/>
      <c r="V3" s="545"/>
      <c r="W3" s="545"/>
      <c r="X3" s="545"/>
      <c r="Y3" s="545"/>
      <c r="Z3" s="545"/>
      <c r="AA3" s="545"/>
      <c r="AB3" s="545"/>
      <c r="AC3" s="545"/>
      <c r="AD3" s="545"/>
      <c r="AE3" s="545"/>
      <c r="AF3" s="545"/>
      <c r="AG3" s="545"/>
      <c r="AH3" s="546"/>
      <c r="AI3" s="545"/>
      <c r="AJ3" s="545"/>
      <c r="AK3" s="547"/>
      <c r="AL3" s="548"/>
      <c r="AM3" s="545"/>
      <c r="AN3" s="545"/>
      <c r="AO3" s="545"/>
      <c r="AP3" s="545"/>
      <c r="AQ3" s="545"/>
      <c r="AR3" s="545"/>
      <c r="AS3" s="545"/>
      <c r="AT3" s="545"/>
      <c r="AU3" s="545"/>
      <c r="AV3" s="545"/>
      <c r="AW3" s="545"/>
      <c r="AX3" s="545"/>
      <c r="AY3" s="545"/>
      <c r="AZ3" s="33" t="s">
        <v>110</v>
      </c>
      <c r="BA3" s="35" t="s">
        <v>11</v>
      </c>
      <c r="BB3" s="35" t="s">
        <v>13</v>
      </c>
    </row>
    <row r="4" spans="1:54" ht="27" hidden="1" customHeight="1" outlineLevel="1" x14ac:dyDescent="0.25">
      <c r="A4" s="504" t="s">
        <v>111</v>
      </c>
      <c r="B4" s="504"/>
      <c r="C4" s="504"/>
      <c r="D4" s="504"/>
      <c r="E4" s="504"/>
      <c r="F4" s="504"/>
      <c r="G4" s="504"/>
      <c r="H4" s="504"/>
      <c r="I4" s="504"/>
      <c r="J4" s="504"/>
      <c r="K4" s="504"/>
      <c r="L4" s="544"/>
      <c r="M4" s="545"/>
      <c r="N4" s="545"/>
      <c r="O4" s="545"/>
      <c r="P4" s="545"/>
      <c r="Q4" s="545"/>
      <c r="R4" s="545"/>
      <c r="S4" s="545"/>
      <c r="T4" s="545"/>
      <c r="U4" s="545"/>
      <c r="V4" s="545"/>
      <c r="W4" s="545"/>
      <c r="X4" s="545"/>
      <c r="Y4" s="545"/>
      <c r="Z4" s="545"/>
      <c r="AA4" s="545"/>
      <c r="AB4" s="545"/>
      <c r="AC4" s="545"/>
      <c r="AD4" s="545"/>
      <c r="AE4" s="545"/>
      <c r="AF4" s="545"/>
      <c r="AG4" s="545"/>
      <c r="AH4" s="546"/>
      <c r="AI4" s="545"/>
      <c r="AJ4" s="545"/>
      <c r="AK4" s="547"/>
      <c r="AL4" s="548"/>
      <c r="AM4" s="545"/>
      <c r="AN4" s="545"/>
      <c r="AO4" s="545"/>
      <c r="AP4" s="545"/>
      <c r="AQ4" s="545"/>
      <c r="AR4" s="545"/>
      <c r="AS4" s="545"/>
      <c r="AT4" s="545"/>
      <c r="AU4" s="545"/>
      <c r="AV4" s="545"/>
      <c r="AW4" s="545"/>
      <c r="AX4" s="545"/>
      <c r="AY4" s="545"/>
      <c r="AZ4" s="33" t="s">
        <v>4</v>
      </c>
      <c r="BA4" s="33" t="s">
        <v>9</v>
      </c>
      <c r="BB4" s="33" t="s">
        <v>9</v>
      </c>
    </row>
    <row r="5" spans="1:54" ht="31.5" hidden="1" customHeight="1" outlineLevel="1" x14ac:dyDescent="0.25">
      <c r="A5" s="505" t="s">
        <v>112</v>
      </c>
      <c r="B5" s="505"/>
      <c r="C5" s="505"/>
      <c r="D5" s="505"/>
      <c r="E5" s="505"/>
      <c r="F5" s="505"/>
      <c r="G5" s="505"/>
      <c r="H5" s="505"/>
      <c r="I5" s="13"/>
      <c r="J5" s="505" t="s">
        <v>113</v>
      </c>
      <c r="K5" s="506"/>
      <c r="L5" s="544"/>
      <c r="M5" s="545"/>
      <c r="N5" s="545"/>
      <c r="O5" s="545"/>
      <c r="P5" s="545"/>
      <c r="Q5" s="545"/>
      <c r="R5" s="545"/>
      <c r="S5" s="545"/>
      <c r="T5" s="545"/>
      <c r="U5" s="545"/>
      <c r="V5" s="545"/>
      <c r="W5" s="545"/>
      <c r="X5" s="545"/>
      <c r="Y5" s="545"/>
      <c r="Z5" s="545"/>
      <c r="AA5" s="545"/>
      <c r="AB5" s="545"/>
      <c r="AC5" s="545"/>
      <c r="AD5" s="545"/>
      <c r="AE5" s="545"/>
      <c r="AF5" s="545"/>
      <c r="AG5" s="545"/>
      <c r="AH5" s="546"/>
      <c r="AI5" s="545"/>
      <c r="AJ5" s="545"/>
      <c r="AK5" s="547"/>
      <c r="AL5" s="548"/>
      <c r="AM5" s="545"/>
      <c r="AN5" s="545"/>
      <c r="AO5" s="545"/>
      <c r="AP5" s="545"/>
      <c r="AQ5" s="545"/>
      <c r="AR5" s="545"/>
      <c r="AS5" s="545"/>
      <c r="AT5" s="545"/>
      <c r="AU5" s="545"/>
      <c r="AV5" s="545"/>
      <c r="AW5" s="545"/>
      <c r="AX5" s="545"/>
      <c r="AY5" s="545"/>
      <c r="AZ5" s="33" t="s">
        <v>114</v>
      </c>
      <c r="BA5" s="33"/>
      <c r="BB5" s="33"/>
    </row>
    <row r="6" spans="1:54" ht="28.5" hidden="1" customHeight="1" outlineLevel="1" x14ac:dyDescent="0.25">
      <c r="A6" s="507" t="s">
        <v>115</v>
      </c>
      <c r="B6" s="507"/>
      <c r="C6" s="507"/>
      <c r="D6" s="507"/>
      <c r="E6" s="507"/>
      <c r="F6" s="507"/>
      <c r="G6" s="507"/>
      <c r="H6" s="507"/>
      <c r="I6" s="507"/>
      <c r="J6" s="507"/>
      <c r="K6" s="507"/>
      <c r="L6" s="544"/>
      <c r="M6" s="545"/>
      <c r="N6" s="545"/>
      <c r="O6" s="545"/>
      <c r="P6" s="545"/>
      <c r="Q6" s="545"/>
      <c r="R6" s="545"/>
      <c r="S6" s="545"/>
      <c r="T6" s="545"/>
      <c r="U6" s="545"/>
      <c r="V6" s="545"/>
      <c r="W6" s="545"/>
      <c r="X6" s="545"/>
      <c r="Y6" s="545"/>
      <c r="Z6" s="545"/>
      <c r="AA6" s="545"/>
      <c r="AB6" s="545"/>
      <c r="AC6" s="545"/>
      <c r="AD6" s="545"/>
      <c r="AE6" s="545"/>
      <c r="AF6" s="545"/>
      <c r="AG6" s="545"/>
      <c r="AH6" s="546"/>
      <c r="AI6" s="545"/>
      <c r="AJ6" s="545"/>
      <c r="AK6" s="547"/>
      <c r="AL6" s="548"/>
      <c r="AM6" s="545"/>
      <c r="AN6" s="545"/>
      <c r="AO6" s="545"/>
      <c r="AP6" s="545"/>
      <c r="AQ6" s="545"/>
      <c r="AR6" s="545"/>
      <c r="AS6" s="545"/>
      <c r="AT6" s="545"/>
      <c r="AU6" s="545"/>
      <c r="AV6" s="545"/>
      <c r="AW6" s="545"/>
      <c r="AX6" s="545"/>
      <c r="AY6" s="545"/>
      <c r="AZ6" s="33" t="s">
        <v>33</v>
      </c>
      <c r="BA6" s="33" t="s">
        <v>18</v>
      </c>
      <c r="BB6" s="33" t="s">
        <v>18</v>
      </c>
    </row>
    <row r="7" spans="1:54" ht="28.5" customHeight="1" collapsed="1" x14ac:dyDescent="0.25">
      <c r="A7" s="508" t="s">
        <v>116</v>
      </c>
      <c r="B7" s="508"/>
      <c r="C7" s="508"/>
      <c r="D7" s="508"/>
      <c r="E7" s="508"/>
      <c r="F7" s="508"/>
      <c r="G7" s="508"/>
      <c r="H7" s="508"/>
      <c r="I7" s="508"/>
      <c r="J7" s="508"/>
      <c r="K7" s="508"/>
      <c r="L7" s="549"/>
      <c r="M7" s="550"/>
      <c r="N7" s="550"/>
      <c r="O7" s="550"/>
      <c r="P7" s="550"/>
      <c r="Q7" s="550"/>
      <c r="R7" s="550"/>
      <c r="S7" s="550"/>
      <c r="T7" s="550"/>
      <c r="U7" s="550"/>
      <c r="V7" s="550"/>
      <c r="W7" s="550"/>
      <c r="X7" s="550"/>
      <c r="Y7" s="550"/>
      <c r="Z7" s="550"/>
      <c r="AA7" s="550"/>
      <c r="AB7" s="550"/>
      <c r="AC7" s="550"/>
      <c r="AD7" s="550"/>
      <c r="AE7" s="550"/>
      <c r="AF7" s="550"/>
      <c r="AG7" s="550"/>
      <c r="AH7" s="551"/>
      <c r="AI7" s="550"/>
      <c r="AJ7" s="550"/>
      <c r="AK7" s="552"/>
      <c r="AL7" s="553"/>
      <c r="AM7" s="550"/>
      <c r="AN7" s="550"/>
      <c r="AO7" s="550"/>
      <c r="AP7" s="550"/>
      <c r="AQ7" s="550"/>
      <c r="AR7" s="550"/>
      <c r="AS7" s="550"/>
      <c r="AT7" s="550"/>
      <c r="AU7" s="550"/>
      <c r="AV7" s="550"/>
      <c r="AW7" s="550"/>
      <c r="AX7" s="550"/>
      <c r="AY7" s="550"/>
      <c r="AZ7" s="33" t="s">
        <v>117</v>
      </c>
      <c r="BA7" s="36" t="s">
        <v>7</v>
      </c>
      <c r="BB7" s="36" t="s">
        <v>8</v>
      </c>
    </row>
    <row r="8" spans="1:54" s="112" customFormat="1" ht="28.5" customHeight="1" x14ac:dyDescent="0.25">
      <c r="A8" s="512" t="s">
        <v>3</v>
      </c>
      <c r="B8" s="512">
        <v>0</v>
      </c>
      <c r="C8" s="512">
        <v>1</v>
      </c>
      <c r="D8" s="512">
        <v>2</v>
      </c>
      <c r="E8" s="512">
        <v>3</v>
      </c>
      <c r="F8" s="512">
        <v>4</v>
      </c>
      <c r="G8" s="512">
        <v>5</v>
      </c>
      <c r="H8" s="513" t="s">
        <v>118</v>
      </c>
      <c r="I8" s="514" t="s">
        <v>119</v>
      </c>
      <c r="J8" s="515" t="s">
        <v>44</v>
      </c>
      <c r="K8" s="517" t="s">
        <v>4</v>
      </c>
      <c r="L8" s="517" t="s">
        <v>120</v>
      </c>
      <c r="M8" s="517" t="s">
        <v>121</v>
      </c>
      <c r="N8" s="517" t="s">
        <v>122</v>
      </c>
      <c r="O8" s="517" t="s">
        <v>27</v>
      </c>
      <c r="P8" s="519" t="s">
        <v>123</v>
      </c>
      <c r="Q8" s="517" t="s">
        <v>124</v>
      </c>
      <c r="R8" s="519" t="s">
        <v>125</v>
      </c>
      <c r="S8" s="519" t="s">
        <v>126</v>
      </c>
      <c r="T8" s="521" t="s">
        <v>127</v>
      </c>
      <c r="U8" s="521" t="s">
        <v>128</v>
      </c>
      <c r="V8" s="521" t="s">
        <v>129</v>
      </c>
      <c r="W8" s="521" t="s">
        <v>130</v>
      </c>
      <c r="X8" s="521" t="s">
        <v>131</v>
      </c>
      <c r="Y8" s="517" t="s">
        <v>132</v>
      </c>
      <c r="Z8" s="517" t="s">
        <v>133</v>
      </c>
      <c r="AA8" s="522" t="s">
        <v>134</v>
      </c>
      <c r="AB8" s="524" t="s">
        <v>135</v>
      </c>
      <c r="AC8" s="526" t="s">
        <v>136</v>
      </c>
      <c r="AD8" s="526" t="s">
        <v>137</v>
      </c>
      <c r="AE8" s="517" t="s">
        <v>138</v>
      </c>
      <c r="AF8" s="479" t="s">
        <v>139</v>
      </c>
      <c r="AG8" s="479" t="s">
        <v>140</v>
      </c>
      <c r="AH8" s="509" t="s">
        <v>141</v>
      </c>
      <c r="AI8" s="510"/>
      <c r="AJ8" s="511"/>
      <c r="AK8" s="530" t="s">
        <v>142</v>
      </c>
      <c r="AL8" s="499" t="s">
        <v>143</v>
      </c>
      <c r="AM8" s="466" t="s">
        <v>144</v>
      </c>
      <c r="AN8" s="480" t="s">
        <v>226</v>
      </c>
      <c r="AO8" s="528" t="s">
        <v>146</v>
      </c>
      <c r="AP8" s="528" t="s">
        <v>147</v>
      </c>
      <c r="AQ8" s="535" t="s">
        <v>148</v>
      </c>
      <c r="AR8" s="533" t="s">
        <v>149</v>
      </c>
      <c r="AS8" s="533" t="s">
        <v>150</v>
      </c>
      <c r="AT8" s="554" t="s">
        <v>151</v>
      </c>
      <c r="AU8" s="533" t="s">
        <v>152</v>
      </c>
      <c r="AV8" s="531" t="s">
        <v>153</v>
      </c>
      <c r="AW8" s="533" t="s">
        <v>154</v>
      </c>
      <c r="AX8" s="535" t="s">
        <v>155</v>
      </c>
      <c r="AY8" s="535" t="s">
        <v>156</v>
      </c>
      <c r="AZ8" s="125"/>
      <c r="BA8" s="126"/>
      <c r="BB8" s="126"/>
    </row>
    <row r="9" spans="1:54" s="113" customFormat="1" ht="25" customHeight="1" x14ac:dyDescent="0.25">
      <c r="A9" s="512"/>
      <c r="B9" s="512"/>
      <c r="C9" s="512"/>
      <c r="D9" s="512"/>
      <c r="E9" s="512"/>
      <c r="F9" s="512"/>
      <c r="G9" s="512"/>
      <c r="H9" s="513"/>
      <c r="I9" s="514"/>
      <c r="J9" s="516"/>
      <c r="K9" s="518"/>
      <c r="L9" s="518"/>
      <c r="M9" s="518"/>
      <c r="N9" s="518"/>
      <c r="O9" s="518"/>
      <c r="P9" s="520"/>
      <c r="Q9" s="518"/>
      <c r="R9" s="520"/>
      <c r="S9" s="520"/>
      <c r="T9" s="521"/>
      <c r="U9" s="521"/>
      <c r="V9" s="521"/>
      <c r="W9" s="521"/>
      <c r="X9" s="521"/>
      <c r="Y9" s="518"/>
      <c r="Z9" s="518"/>
      <c r="AA9" s="523"/>
      <c r="AB9" s="525"/>
      <c r="AC9" s="527"/>
      <c r="AD9" s="527"/>
      <c r="AE9" s="518"/>
      <c r="AF9" s="479"/>
      <c r="AG9" s="479"/>
      <c r="AH9" s="122" t="s">
        <v>158</v>
      </c>
      <c r="AI9" s="121" t="s">
        <v>159</v>
      </c>
      <c r="AJ9" s="121" t="s">
        <v>160</v>
      </c>
      <c r="AK9" s="530"/>
      <c r="AL9" s="499"/>
      <c r="AM9" s="466"/>
      <c r="AN9" s="480"/>
      <c r="AO9" s="529"/>
      <c r="AP9" s="529"/>
      <c r="AQ9" s="536"/>
      <c r="AR9" s="534"/>
      <c r="AS9" s="534"/>
      <c r="AT9" s="555"/>
      <c r="AU9" s="534"/>
      <c r="AV9" s="532"/>
      <c r="AW9" s="534"/>
      <c r="AX9" s="536"/>
      <c r="AY9" s="536"/>
      <c r="AZ9" s="127" t="s">
        <v>5</v>
      </c>
      <c r="BA9" s="125" t="s">
        <v>157</v>
      </c>
      <c r="BB9" s="125" t="s">
        <v>157</v>
      </c>
    </row>
    <row r="10" spans="1:54" s="6" customFormat="1" ht="40" customHeight="1" x14ac:dyDescent="0.25">
      <c r="A10" s="24">
        <f>ROW()-9</f>
        <v>1</v>
      </c>
      <c r="B10" s="115"/>
      <c r="C10" s="115">
        <v>1</v>
      </c>
      <c r="D10" s="115"/>
      <c r="E10" s="115"/>
      <c r="F10" s="115"/>
      <c r="G10" s="19"/>
      <c r="H10" s="20" t="s">
        <v>18</v>
      </c>
      <c r="I10" s="21" t="s">
        <v>180</v>
      </c>
      <c r="J10" s="21" t="s">
        <v>180</v>
      </c>
      <c r="K10" s="20" t="s">
        <v>181</v>
      </c>
      <c r="L10" s="22" t="s">
        <v>166</v>
      </c>
      <c r="M10" s="22" t="s">
        <v>170</v>
      </c>
      <c r="N10" s="24" t="s">
        <v>162</v>
      </c>
      <c r="O10" s="20"/>
      <c r="P10" s="25" t="s">
        <v>161</v>
      </c>
      <c r="Q10" s="21" t="s">
        <v>180</v>
      </c>
      <c r="R10" s="25" t="s">
        <v>161</v>
      </c>
      <c r="S10" s="24" t="s">
        <v>163</v>
      </c>
      <c r="T10" s="24" t="s">
        <v>164</v>
      </c>
      <c r="U10" s="20" t="s">
        <v>178</v>
      </c>
      <c r="V10" s="20" t="s">
        <v>165</v>
      </c>
      <c r="W10" s="20" t="s">
        <v>166</v>
      </c>
      <c r="X10" s="22" t="s">
        <v>166</v>
      </c>
      <c r="Y10" s="20" t="s">
        <v>171</v>
      </c>
      <c r="Z10" s="22" t="s">
        <v>166</v>
      </c>
      <c r="AA10" s="118">
        <v>5.5978000000000003</v>
      </c>
      <c r="AB10" s="22" t="s">
        <v>166</v>
      </c>
      <c r="AC10" s="22" t="s">
        <v>172</v>
      </c>
      <c r="AD10" s="22" t="s">
        <v>166</v>
      </c>
      <c r="AE10" s="22" t="s">
        <v>173</v>
      </c>
      <c r="AF10" s="22" t="s">
        <v>173</v>
      </c>
      <c r="AG10" s="22"/>
      <c r="AH10" s="123"/>
      <c r="AI10" s="22"/>
      <c r="AJ10" s="22"/>
      <c r="AK10" s="28"/>
      <c r="AL10" s="31"/>
      <c r="AM10" s="22">
        <f>16*2+8*3+4*2+6*3.14*2.5</f>
        <v>111.1</v>
      </c>
      <c r="AN10" s="22">
        <v>0.65100000000000002</v>
      </c>
      <c r="AO10" s="22" t="s">
        <v>174</v>
      </c>
      <c r="AP10" s="22" t="s">
        <v>243</v>
      </c>
      <c r="AQ10" s="22"/>
      <c r="AR10" s="22"/>
      <c r="AS10" s="22"/>
      <c r="AT10" s="22"/>
      <c r="AU10" s="22"/>
      <c r="AV10" s="22"/>
      <c r="AW10" s="22"/>
      <c r="AX10" s="22"/>
      <c r="AY10" s="22"/>
      <c r="AZ10" s="22" t="s">
        <v>166</v>
      </c>
      <c r="BA10" s="20">
        <v>1</v>
      </c>
      <c r="BB10" s="20">
        <v>1</v>
      </c>
    </row>
    <row r="11" spans="1:54" s="6" customFormat="1" ht="40" customHeight="1" x14ac:dyDescent="0.25">
      <c r="A11" s="24">
        <f t="shared" ref="A11:A25" si="0">ROW()-9</f>
        <v>2</v>
      </c>
      <c r="B11" s="115"/>
      <c r="C11" s="115"/>
      <c r="D11" s="115">
        <v>2</v>
      </c>
      <c r="E11" s="115"/>
      <c r="F11" s="115"/>
      <c r="G11" s="19"/>
      <c r="H11" s="20" t="s">
        <v>18</v>
      </c>
      <c r="I11" s="21" t="s">
        <v>244</v>
      </c>
      <c r="J11" s="21" t="s">
        <v>244</v>
      </c>
      <c r="K11" s="20" t="s">
        <v>245</v>
      </c>
      <c r="L11" s="22" t="s">
        <v>166</v>
      </c>
      <c r="M11" s="22" t="s">
        <v>168</v>
      </c>
      <c r="N11" s="24" t="s">
        <v>162</v>
      </c>
      <c r="O11" s="20"/>
      <c r="P11" s="25" t="s">
        <v>161</v>
      </c>
      <c r="Q11" s="21" t="s">
        <v>244</v>
      </c>
      <c r="R11" s="25" t="s">
        <v>161</v>
      </c>
      <c r="S11" s="24" t="s">
        <v>163</v>
      </c>
      <c r="T11" s="24" t="s">
        <v>164</v>
      </c>
      <c r="U11" s="20" t="s">
        <v>246</v>
      </c>
      <c r="V11" s="20" t="s">
        <v>247</v>
      </c>
      <c r="W11" s="20" t="s">
        <v>248</v>
      </c>
      <c r="X11" s="22" t="s">
        <v>166</v>
      </c>
      <c r="Y11" s="20" t="s">
        <v>249</v>
      </c>
      <c r="Z11" s="22" t="s">
        <v>166</v>
      </c>
      <c r="AA11" s="119">
        <v>0.48</v>
      </c>
      <c r="AB11" s="22" t="s">
        <v>166</v>
      </c>
      <c r="AC11" s="22" t="s">
        <v>166</v>
      </c>
      <c r="AD11" s="22" t="s">
        <v>166</v>
      </c>
      <c r="AE11" s="22" t="s">
        <v>166</v>
      </c>
      <c r="AF11" s="22" t="s">
        <v>250</v>
      </c>
      <c r="AG11" s="22" t="s">
        <v>251</v>
      </c>
      <c r="AH11" s="123">
        <f>462+6</f>
        <v>468</v>
      </c>
      <c r="AI11" s="22">
        <f>74+3.5</f>
        <v>77.5</v>
      </c>
      <c r="AJ11" s="22">
        <v>2.5</v>
      </c>
      <c r="AK11" s="28">
        <f t="shared" ref="AK11:AK15" si="1">AH11*AI11*AJ11*7860/1000000000</f>
        <v>0.71270549999999999</v>
      </c>
      <c r="AL11" s="31">
        <f t="shared" ref="AL11:AL13" si="2">AA11/AK11</f>
        <v>0.67348996184258436</v>
      </c>
      <c r="AM11" s="22"/>
      <c r="AN11" s="22"/>
      <c r="AO11" s="32"/>
      <c r="AP11" s="32"/>
      <c r="AQ11" s="22"/>
      <c r="AR11" s="22"/>
      <c r="AS11" s="22"/>
      <c r="AT11" s="22"/>
      <c r="AU11" s="22"/>
      <c r="AV11" s="22"/>
      <c r="AW11" s="22"/>
      <c r="AX11" s="22"/>
      <c r="AY11" s="22"/>
      <c r="AZ11" s="22" t="s">
        <v>166</v>
      </c>
      <c r="BA11" s="20">
        <v>1</v>
      </c>
      <c r="BB11" s="20">
        <v>1</v>
      </c>
    </row>
    <row r="12" spans="1:54" s="6" customFormat="1" ht="40" customHeight="1" x14ac:dyDescent="0.25">
      <c r="A12" s="24">
        <f t="shared" si="0"/>
        <v>3</v>
      </c>
      <c r="B12" s="115"/>
      <c r="C12" s="115"/>
      <c r="D12" s="115">
        <v>2</v>
      </c>
      <c r="E12" s="115"/>
      <c r="F12" s="115"/>
      <c r="G12" s="19"/>
      <c r="H12" s="20" t="s">
        <v>18</v>
      </c>
      <c r="I12" s="21" t="s">
        <v>252</v>
      </c>
      <c r="J12" s="21" t="s">
        <v>252</v>
      </c>
      <c r="K12" s="20" t="s">
        <v>253</v>
      </c>
      <c r="L12" s="22" t="s">
        <v>166</v>
      </c>
      <c r="M12" s="22" t="s">
        <v>168</v>
      </c>
      <c r="N12" s="24" t="s">
        <v>162</v>
      </c>
      <c r="O12" s="20"/>
      <c r="P12" s="25" t="s">
        <v>161</v>
      </c>
      <c r="Q12" s="21" t="s">
        <v>252</v>
      </c>
      <c r="R12" s="25" t="s">
        <v>161</v>
      </c>
      <c r="S12" s="24" t="s">
        <v>163</v>
      </c>
      <c r="T12" s="24" t="s">
        <v>164</v>
      </c>
      <c r="U12" s="20" t="s">
        <v>246</v>
      </c>
      <c r="V12" s="20" t="s">
        <v>247</v>
      </c>
      <c r="W12" s="20" t="s">
        <v>248</v>
      </c>
      <c r="X12" s="22" t="s">
        <v>166</v>
      </c>
      <c r="Y12" s="20" t="s">
        <v>254</v>
      </c>
      <c r="Z12" s="22" t="s">
        <v>166</v>
      </c>
      <c r="AA12" s="119">
        <v>0.52</v>
      </c>
      <c r="AB12" s="22" t="s">
        <v>166</v>
      </c>
      <c r="AC12" s="22" t="s">
        <v>166</v>
      </c>
      <c r="AD12" s="22" t="s">
        <v>166</v>
      </c>
      <c r="AE12" s="22" t="s">
        <v>166</v>
      </c>
      <c r="AF12" s="22" t="s">
        <v>250</v>
      </c>
      <c r="AG12" s="22" t="s">
        <v>255</v>
      </c>
      <c r="AH12" s="123">
        <f>470+6</f>
        <v>476</v>
      </c>
      <c r="AI12" s="22">
        <f>83+3.5</f>
        <v>86.5</v>
      </c>
      <c r="AJ12" s="22">
        <v>2.5</v>
      </c>
      <c r="AK12" s="28">
        <f t="shared" si="1"/>
        <v>0.80906909999999999</v>
      </c>
      <c r="AL12" s="31">
        <f t="shared" si="2"/>
        <v>0.64271395360421013</v>
      </c>
      <c r="AM12" s="22"/>
      <c r="AN12" s="22"/>
      <c r="AO12" s="32"/>
      <c r="AP12" s="32"/>
      <c r="AQ12" s="22"/>
      <c r="AR12" s="22"/>
      <c r="AS12" s="22"/>
      <c r="AT12" s="22"/>
      <c r="AU12" s="22"/>
      <c r="AV12" s="22"/>
      <c r="AW12" s="22"/>
      <c r="AX12" s="22"/>
      <c r="AY12" s="22"/>
      <c r="AZ12" s="22" t="s">
        <v>166</v>
      </c>
      <c r="BA12" s="20">
        <v>1</v>
      </c>
      <c r="BB12" s="20">
        <v>1</v>
      </c>
    </row>
    <row r="13" spans="1:54" s="6" customFormat="1" ht="40" customHeight="1" x14ac:dyDescent="0.25">
      <c r="A13" s="24">
        <f t="shared" si="0"/>
        <v>4</v>
      </c>
      <c r="B13" s="115"/>
      <c r="C13" s="115"/>
      <c r="D13" s="115">
        <v>2</v>
      </c>
      <c r="E13" s="115"/>
      <c r="F13" s="115"/>
      <c r="G13" s="19"/>
      <c r="H13" s="20" t="s">
        <v>18</v>
      </c>
      <c r="I13" s="21" t="s">
        <v>51</v>
      </c>
      <c r="J13" s="21" t="s">
        <v>51</v>
      </c>
      <c r="K13" s="20" t="s">
        <v>52</v>
      </c>
      <c r="L13" s="22" t="s">
        <v>166</v>
      </c>
      <c r="M13" s="22" t="s">
        <v>168</v>
      </c>
      <c r="N13" s="24" t="s">
        <v>162</v>
      </c>
      <c r="O13" s="20"/>
      <c r="P13" s="25" t="s">
        <v>161</v>
      </c>
      <c r="Q13" s="21" t="s">
        <v>51</v>
      </c>
      <c r="R13" s="25" t="s">
        <v>161</v>
      </c>
      <c r="S13" s="24" t="s">
        <v>163</v>
      </c>
      <c r="T13" s="24" t="s">
        <v>164</v>
      </c>
      <c r="U13" s="20" t="s">
        <v>256</v>
      </c>
      <c r="V13" s="20" t="s">
        <v>257</v>
      </c>
      <c r="W13" s="20" t="s">
        <v>258</v>
      </c>
      <c r="X13" s="22" t="s">
        <v>166</v>
      </c>
      <c r="Y13" s="20" t="s">
        <v>259</v>
      </c>
      <c r="Z13" s="22" t="s">
        <v>166</v>
      </c>
      <c r="AA13" s="119">
        <v>0.89</v>
      </c>
      <c r="AB13" s="22" t="s">
        <v>166</v>
      </c>
      <c r="AC13" s="22" t="s">
        <v>166</v>
      </c>
      <c r="AD13" s="22" t="s">
        <v>166</v>
      </c>
      <c r="AE13" s="22" t="s">
        <v>166</v>
      </c>
      <c r="AF13" s="22" t="s">
        <v>260</v>
      </c>
      <c r="AG13" s="22"/>
      <c r="AH13" s="123">
        <f>AA13/1.134*1000+10</f>
        <v>794.83245149911829</v>
      </c>
      <c r="AI13" s="22">
        <v>25</v>
      </c>
      <c r="AJ13" s="22">
        <v>2</v>
      </c>
      <c r="AK13" s="28">
        <f>AH13*1.134/1000</f>
        <v>0.90134000000000003</v>
      </c>
      <c r="AL13" s="31">
        <f t="shared" si="2"/>
        <v>0.98741873210996955</v>
      </c>
      <c r="AM13" s="22"/>
      <c r="AN13" s="22"/>
      <c r="AO13" s="32"/>
      <c r="AP13" s="32"/>
      <c r="AQ13" s="22"/>
      <c r="AR13" s="22"/>
      <c r="AS13" s="22"/>
      <c r="AT13" s="22"/>
      <c r="AU13" s="22"/>
      <c r="AV13" s="22"/>
      <c r="AW13" s="22"/>
      <c r="AX13" s="22"/>
      <c r="AY13" s="22"/>
      <c r="AZ13" s="22" t="s">
        <v>166</v>
      </c>
      <c r="BA13" s="20">
        <v>2</v>
      </c>
      <c r="BB13" s="20">
        <v>2</v>
      </c>
    </row>
    <row r="14" spans="1:54" s="6" customFormat="1" ht="40" customHeight="1" x14ac:dyDescent="0.25">
      <c r="A14" s="24">
        <f t="shared" si="0"/>
        <v>5</v>
      </c>
      <c r="B14" s="115"/>
      <c r="C14" s="115"/>
      <c r="D14" s="115">
        <v>2</v>
      </c>
      <c r="E14" s="115"/>
      <c r="F14" s="115"/>
      <c r="G14" s="19"/>
      <c r="H14" s="20" t="s">
        <v>227</v>
      </c>
      <c r="I14" s="21" t="s">
        <v>261</v>
      </c>
      <c r="J14" s="21" t="s">
        <v>53</v>
      </c>
      <c r="K14" s="20" t="s">
        <v>54</v>
      </c>
      <c r="L14" s="22" t="s">
        <v>166</v>
      </c>
      <c r="M14" s="22" t="s">
        <v>168</v>
      </c>
      <c r="N14" s="24" t="s">
        <v>162</v>
      </c>
      <c r="O14" s="20"/>
      <c r="P14" s="25" t="s">
        <v>161</v>
      </c>
      <c r="Q14" s="21" t="s">
        <v>53</v>
      </c>
      <c r="R14" s="25" t="s">
        <v>161</v>
      </c>
      <c r="S14" s="24" t="s">
        <v>164</v>
      </c>
      <c r="T14" s="24" t="s">
        <v>163</v>
      </c>
      <c r="U14" s="20" t="s">
        <v>178</v>
      </c>
      <c r="V14" s="20" t="s">
        <v>165</v>
      </c>
      <c r="W14" s="22" t="s">
        <v>166</v>
      </c>
      <c r="X14" s="22" t="s">
        <v>166</v>
      </c>
      <c r="Y14" s="20" t="s">
        <v>262</v>
      </c>
      <c r="Z14" s="22" t="s">
        <v>166</v>
      </c>
      <c r="AA14" s="119">
        <v>0.1681</v>
      </c>
      <c r="AB14" s="22" t="s">
        <v>166</v>
      </c>
      <c r="AC14" s="22" t="s">
        <v>166</v>
      </c>
      <c r="AD14" s="22" t="s">
        <v>166</v>
      </c>
      <c r="AE14" s="22" t="s">
        <v>166</v>
      </c>
      <c r="AF14" s="22" t="s">
        <v>263</v>
      </c>
      <c r="AG14" s="22"/>
      <c r="AH14" s="123"/>
      <c r="AI14" s="22"/>
      <c r="AJ14" s="22"/>
      <c r="AK14" s="28"/>
      <c r="AL14" s="31"/>
      <c r="AM14" s="22">
        <f>3.14*1*2</f>
        <v>6.28</v>
      </c>
      <c r="AN14" s="22"/>
      <c r="AO14" s="32"/>
      <c r="AP14" s="32"/>
      <c r="AQ14" s="22"/>
      <c r="AR14" s="22"/>
      <c r="AS14" s="22"/>
      <c r="AT14" s="22"/>
      <c r="AU14" s="22"/>
      <c r="AV14" s="22"/>
      <c r="AW14" s="22"/>
      <c r="AX14" s="22"/>
      <c r="AY14" s="22"/>
      <c r="AZ14" s="22" t="s">
        <v>166</v>
      </c>
      <c r="BA14" s="20">
        <v>1</v>
      </c>
      <c r="BB14" s="20">
        <v>1</v>
      </c>
    </row>
    <row r="15" spans="1:54" s="6" customFormat="1" ht="40" customHeight="1" x14ac:dyDescent="0.25">
      <c r="A15" s="24">
        <f t="shared" si="0"/>
        <v>6</v>
      </c>
      <c r="B15" s="115"/>
      <c r="C15" s="115"/>
      <c r="D15" s="115"/>
      <c r="E15" s="115">
        <v>3</v>
      </c>
      <c r="F15" s="115"/>
      <c r="G15" s="19"/>
      <c r="H15" s="20" t="s">
        <v>227</v>
      </c>
      <c r="I15" s="21"/>
      <c r="J15" s="21" t="s">
        <v>264</v>
      </c>
      <c r="K15" s="20" t="s">
        <v>265</v>
      </c>
      <c r="L15" s="22" t="s">
        <v>166</v>
      </c>
      <c r="M15" s="22" t="s">
        <v>168</v>
      </c>
      <c r="N15" s="24" t="s">
        <v>162</v>
      </c>
      <c r="O15" s="20"/>
      <c r="P15" s="25" t="s">
        <v>161</v>
      </c>
      <c r="Q15" s="21" t="s">
        <v>264</v>
      </c>
      <c r="R15" s="25" t="s">
        <v>161</v>
      </c>
      <c r="S15" s="24" t="s">
        <v>164</v>
      </c>
      <c r="T15" s="24" t="s">
        <v>163</v>
      </c>
      <c r="U15" s="20" t="s">
        <v>246</v>
      </c>
      <c r="V15" s="20" t="s">
        <v>247</v>
      </c>
      <c r="W15" s="20" t="s">
        <v>266</v>
      </c>
      <c r="X15" s="22" t="s">
        <v>166</v>
      </c>
      <c r="Y15" s="20" t="s">
        <v>262</v>
      </c>
      <c r="Z15" s="22" t="s">
        <v>166</v>
      </c>
      <c r="AA15" s="119">
        <v>0.15</v>
      </c>
      <c r="AB15" s="22" t="s">
        <v>166</v>
      </c>
      <c r="AC15" s="22" t="s">
        <v>166</v>
      </c>
      <c r="AD15" s="22" t="s">
        <v>166</v>
      </c>
      <c r="AE15" s="22" t="s">
        <v>166</v>
      </c>
      <c r="AF15" s="22" t="s">
        <v>250</v>
      </c>
      <c r="AG15" s="22" t="s">
        <v>267</v>
      </c>
      <c r="AH15" s="123">
        <f>110+8</f>
        <v>118</v>
      </c>
      <c r="AI15" s="22">
        <f>48+5</f>
        <v>53</v>
      </c>
      <c r="AJ15" s="22">
        <v>5</v>
      </c>
      <c r="AK15" s="28">
        <f t="shared" si="1"/>
        <v>0.24578220000000001</v>
      </c>
      <c r="AL15" s="31">
        <f t="shared" ref="AL15:AL25" si="3">AA15/AK15</f>
        <v>0.61029643318352589</v>
      </c>
      <c r="AM15" s="22"/>
      <c r="AN15" s="22"/>
      <c r="AO15" s="32"/>
      <c r="AP15" s="32"/>
      <c r="AQ15" s="22"/>
      <c r="AR15" s="22"/>
      <c r="AS15" s="22"/>
      <c r="AT15" s="22"/>
      <c r="AU15" s="22"/>
      <c r="AV15" s="22"/>
      <c r="AW15" s="22"/>
      <c r="AX15" s="22"/>
      <c r="AY15" s="22"/>
      <c r="AZ15" s="22" t="s">
        <v>166</v>
      </c>
      <c r="BA15" s="20">
        <v>1</v>
      </c>
      <c r="BB15" s="20">
        <v>1</v>
      </c>
    </row>
    <row r="16" spans="1:54" s="6" customFormat="1" ht="40" customHeight="1" x14ac:dyDescent="0.25">
      <c r="A16" s="24">
        <f t="shared" si="0"/>
        <v>7</v>
      </c>
      <c r="B16" s="115"/>
      <c r="C16" s="115"/>
      <c r="D16" s="115"/>
      <c r="E16" s="115">
        <v>3</v>
      </c>
      <c r="F16" s="115"/>
      <c r="G16" s="19"/>
      <c r="H16" s="20" t="s">
        <v>227</v>
      </c>
      <c r="I16" s="21"/>
      <c r="J16" s="21" t="s">
        <v>268</v>
      </c>
      <c r="K16" s="20" t="s">
        <v>269</v>
      </c>
      <c r="L16" s="22" t="s">
        <v>166</v>
      </c>
      <c r="M16" s="22" t="s">
        <v>168</v>
      </c>
      <c r="N16" s="24" t="s">
        <v>162</v>
      </c>
      <c r="O16" s="20"/>
      <c r="P16" s="25" t="s">
        <v>161</v>
      </c>
      <c r="Q16" s="20" t="s">
        <v>166</v>
      </c>
      <c r="R16" s="25" t="s">
        <v>161</v>
      </c>
      <c r="S16" s="24" t="s">
        <v>164</v>
      </c>
      <c r="T16" s="24" t="s">
        <v>163</v>
      </c>
      <c r="U16" s="20" t="s">
        <v>270</v>
      </c>
      <c r="V16" s="22" t="s">
        <v>166</v>
      </c>
      <c r="W16" s="117" t="s">
        <v>183</v>
      </c>
      <c r="X16" s="22" t="s">
        <v>166</v>
      </c>
      <c r="Y16" s="22" t="s">
        <v>166</v>
      </c>
      <c r="Z16" s="22" t="s">
        <v>166</v>
      </c>
      <c r="AA16" s="119">
        <v>9.5000000000000001E-2</v>
      </c>
      <c r="AB16" s="22" t="s">
        <v>166</v>
      </c>
      <c r="AC16" s="22" t="s">
        <v>166</v>
      </c>
      <c r="AD16" s="22" t="s">
        <v>166</v>
      </c>
      <c r="AE16" s="22" t="s">
        <v>166</v>
      </c>
      <c r="AF16" s="22"/>
      <c r="AG16" s="22"/>
      <c r="AH16" s="123"/>
      <c r="AI16" s="22"/>
      <c r="AJ16" s="22"/>
      <c r="AK16" s="28"/>
      <c r="AL16" s="31"/>
      <c r="AM16" s="22"/>
      <c r="AN16" s="22"/>
      <c r="AO16" s="32"/>
      <c r="AP16" s="32"/>
      <c r="AQ16" s="22"/>
      <c r="AR16" s="22"/>
      <c r="AS16" s="22"/>
      <c r="AT16" s="22"/>
      <c r="AU16" s="22"/>
      <c r="AV16" s="22"/>
      <c r="AW16" s="22"/>
      <c r="AX16" s="22"/>
      <c r="AY16" s="22"/>
      <c r="AZ16" s="22" t="s">
        <v>166</v>
      </c>
      <c r="BA16" s="20">
        <v>2</v>
      </c>
      <c r="BB16" s="20">
        <v>2</v>
      </c>
    </row>
    <row r="17" spans="1:54" s="6" customFormat="1" ht="40" customHeight="1" x14ac:dyDescent="0.25">
      <c r="A17" s="24">
        <f t="shared" si="0"/>
        <v>8</v>
      </c>
      <c r="B17" s="115"/>
      <c r="C17" s="115"/>
      <c r="D17" s="115">
        <v>2</v>
      </c>
      <c r="E17" s="115"/>
      <c r="F17" s="115"/>
      <c r="G17" s="19"/>
      <c r="H17" s="20" t="s">
        <v>227</v>
      </c>
      <c r="I17" s="21" t="s">
        <v>271</v>
      </c>
      <c r="J17" s="21" t="s">
        <v>272</v>
      </c>
      <c r="K17" s="20" t="s">
        <v>273</v>
      </c>
      <c r="L17" s="22" t="s">
        <v>166</v>
      </c>
      <c r="M17" s="22" t="s">
        <v>168</v>
      </c>
      <c r="N17" s="24" t="s">
        <v>162</v>
      </c>
      <c r="O17" s="20"/>
      <c r="P17" s="25" t="s">
        <v>161</v>
      </c>
      <c r="Q17" s="21" t="s">
        <v>272</v>
      </c>
      <c r="R17" s="25" t="s">
        <v>161</v>
      </c>
      <c r="S17" s="24" t="s">
        <v>164</v>
      </c>
      <c r="T17" s="24" t="s">
        <v>163</v>
      </c>
      <c r="U17" s="20" t="s">
        <v>178</v>
      </c>
      <c r="V17" s="20" t="s">
        <v>165</v>
      </c>
      <c r="W17" s="22" t="s">
        <v>166</v>
      </c>
      <c r="X17" s="22" t="s">
        <v>166</v>
      </c>
      <c r="Y17" s="20" t="s">
        <v>274</v>
      </c>
      <c r="Z17" s="22" t="s">
        <v>166</v>
      </c>
      <c r="AA17" s="119">
        <v>0.1681</v>
      </c>
      <c r="AB17" s="22" t="s">
        <v>166</v>
      </c>
      <c r="AC17" s="22" t="s">
        <v>166</v>
      </c>
      <c r="AD17" s="22" t="s">
        <v>166</v>
      </c>
      <c r="AE17" s="22" t="s">
        <v>166</v>
      </c>
      <c r="AF17" s="22" t="s">
        <v>263</v>
      </c>
      <c r="AG17" s="22"/>
      <c r="AH17" s="123"/>
      <c r="AI17" s="22"/>
      <c r="AJ17" s="22"/>
      <c r="AK17" s="28"/>
      <c r="AL17" s="31"/>
      <c r="AM17" s="22">
        <f>3.14*1*2</f>
        <v>6.28</v>
      </c>
      <c r="AN17" s="22"/>
      <c r="AO17" s="32"/>
      <c r="AP17" s="32"/>
      <c r="AQ17" s="22"/>
      <c r="AR17" s="22"/>
      <c r="AS17" s="22"/>
      <c r="AT17" s="22"/>
      <c r="AU17" s="22"/>
      <c r="AV17" s="22"/>
      <c r="AW17" s="22"/>
      <c r="AX17" s="22"/>
      <c r="AY17" s="22"/>
      <c r="AZ17" s="22" t="s">
        <v>166</v>
      </c>
      <c r="BA17" s="20">
        <v>1</v>
      </c>
      <c r="BB17" s="20">
        <v>1</v>
      </c>
    </row>
    <row r="18" spans="1:54" s="6" customFormat="1" ht="40" customHeight="1" x14ac:dyDescent="0.25">
      <c r="A18" s="24">
        <f t="shared" si="0"/>
        <v>9</v>
      </c>
      <c r="B18" s="115"/>
      <c r="C18" s="115"/>
      <c r="D18" s="115"/>
      <c r="E18" s="115">
        <v>3</v>
      </c>
      <c r="F18" s="115"/>
      <c r="G18" s="19"/>
      <c r="H18" s="20" t="s">
        <v>227</v>
      </c>
      <c r="I18" s="21"/>
      <c r="J18" s="21" t="s">
        <v>264</v>
      </c>
      <c r="K18" s="20" t="s">
        <v>265</v>
      </c>
      <c r="L18" s="22" t="s">
        <v>166</v>
      </c>
      <c r="M18" s="22" t="s">
        <v>168</v>
      </c>
      <c r="N18" s="24" t="s">
        <v>162</v>
      </c>
      <c r="O18" s="20"/>
      <c r="P18" s="25" t="s">
        <v>161</v>
      </c>
      <c r="Q18" s="21" t="s">
        <v>264</v>
      </c>
      <c r="R18" s="25" t="s">
        <v>161</v>
      </c>
      <c r="S18" s="24" t="s">
        <v>164</v>
      </c>
      <c r="T18" s="24" t="s">
        <v>163</v>
      </c>
      <c r="U18" s="20" t="s">
        <v>246</v>
      </c>
      <c r="V18" s="20" t="s">
        <v>247</v>
      </c>
      <c r="W18" s="20" t="s">
        <v>266</v>
      </c>
      <c r="X18" s="22" t="s">
        <v>166</v>
      </c>
      <c r="Y18" s="20" t="s">
        <v>274</v>
      </c>
      <c r="Z18" s="22" t="s">
        <v>166</v>
      </c>
      <c r="AA18" s="119">
        <v>0.15</v>
      </c>
      <c r="AB18" s="22" t="s">
        <v>166</v>
      </c>
      <c r="AC18" s="22" t="s">
        <v>166</v>
      </c>
      <c r="AD18" s="22" t="s">
        <v>166</v>
      </c>
      <c r="AE18" s="22" t="s">
        <v>166</v>
      </c>
      <c r="AF18" s="22" t="s">
        <v>250</v>
      </c>
      <c r="AG18" s="22" t="s">
        <v>267</v>
      </c>
      <c r="AH18" s="123">
        <f>110+8</f>
        <v>118</v>
      </c>
      <c r="AI18" s="22">
        <f>48+5</f>
        <v>53</v>
      </c>
      <c r="AJ18" s="22">
        <v>5</v>
      </c>
      <c r="AK18" s="28">
        <f t="shared" ref="AK18:AK22" si="4">AH18*AI18*AJ18*7860/1000000000</f>
        <v>0.24578220000000001</v>
      </c>
      <c r="AL18" s="31">
        <f t="shared" si="3"/>
        <v>0.61029643318352589</v>
      </c>
      <c r="AM18" s="22"/>
      <c r="AN18" s="22"/>
      <c r="AO18" s="32"/>
      <c r="AP18" s="32"/>
      <c r="AQ18" s="22"/>
      <c r="AR18" s="22"/>
      <c r="AS18" s="22"/>
      <c r="AT18" s="22"/>
      <c r="AU18" s="22"/>
      <c r="AV18" s="22"/>
      <c r="AW18" s="22"/>
      <c r="AX18" s="22"/>
      <c r="AY18" s="22"/>
      <c r="AZ18" s="22" t="s">
        <v>166</v>
      </c>
      <c r="BA18" s="20">
        <v>1</v>
      </c>
      <c r="BB18" s="20">
        <v>1</v>
      </c>
    </row>
    <row r="19" spans="1:54" s="6" customFormat="1" ht="40" customHeight="1" x14ac:dyDescent="0.25">
      <c r="A19" s="24">
        <f t="shared" si="0"/>
        <v>10</v>
      </c>
      <c r="B19" s="115"/>
      <c r="C19" s="115"/>
      <c r="D19" s="115"/>
      <c r="E19" s="115">
        <v>3</v>
      </c>
      <c r="F19" s="115"/>
      <c r="G19" s="19"/>
      <c r="H19" s="20" t="s">
        <v>227</v>
      </c>
      <c r="I19" s="21"/>
      <c r="J19" s="21" t="s">
        <v>268</v>
      </c>
      <c r="K19" s="20" t="s">
        <v>269</v>
      </c>
      <c r="L19" s="22" t="s">
        <v>166</v>
      </c>
      <c r="M19" s="22" t="s">
        <v>168</v>
      </c>
      <c r="N19" s="24" t="s">
        <v>162</v>
      </c>
      <c r="O19" s="20"/>
      <c r="P19" s="25" t="s">
        <v>161</v>
      </c>
      <c r="Q19" s="20" t="s">
        <v>166</v>
      </c>
      <c r="R19" s="25" t="s">
        <v>161</v>
      </c>
      <c r="S19" s="24" t="s">
        <v>164</v>
      </c>
      <c r="T19" s="24" t="s">
        <v>163</v>
      </c>
      <c r="U19" s="20" t="s">
        <v>270</v>
      </c>
      <c r="V19" s="22" t="s">
        <v>166</v>
      </c>
      <c r="W19" s="117" t="s">
        <v>183</v>
      </c>
      <c r="X19" s="22" t="s">
        <v>166</v>
      </c>
      <c r="Y19" s="22" t="s">
        <v>166</v>
      </c>
      <c r="Z19" s="22" t="s">
        <v>166</v>
      </c>
      <c r="AA19" s="119">
        <v>9.5000000000000001E-2</v>
      </c>
      <c r="AB19" s="22" t="s">
        <v>166</v>
      </c>
      <c r="AC19" s="22" t="s">
        <v>166</v>
      </c>
      <c r="AD19" s="22" t="s">
        <v>166</v>
      </c>
      <c r="AE19" s="22" t="s">
        <v>166</v>
      </c>
      <c r="AF19" s="22"/>
      <c r="AG19" s="22"/>
      <c r="AH19" s="123"/>
      <c r="AI19" s="22"/>
      <c r="AJ19" s="22"/>
      <c r="AK19" s="28"/>
      <c r="AL19" s="31"/>
      <c r="AM19" s="22"/>
      <c r="AN19" s="22"/>
      <c r="AO19" s="32"/>
      <c r="AP19" s="32"/>
      <c r="AQ19" s="22"/>
      <c r="AR19" s="22"/>
      <c r="AS19" s="22"/>
      <c r="AT19" s="22"/>
      <c r="AU19" s="22"/>
      <c r="AV19" s="22"/>
      <c r="AW19" s="22"/>
      <c r="AX19" s="22"/>
      <c r="AY19" s="22"/>
      <c r="AZ19" s="22" t="s">
        <v>166</v>
      </c>
      <c r="BA19" s="20">
        <v>2</v>
      </c>
      <c r="BB19" s="20">
        <v>2</v>
      </c>
    </row>
    <row r="20" spans="1:54" s="6" customFormat="1" ht="40" customHeight="1" x14ac:dyDescent="0.25">
      <c r="A20" s="24">
        <f t="shared" si="0"/>
        <v>11</v>
      </c>
      <c r="B20" s="115"/>
      <c r="C20" s="115"/>
      <c r="D20" s="115">
        <v>2</v>
      </c>
      <c r="E20" s="115"/>
      <c r="F20" s="115"/>
      <c r="G20" s="19"/>
      <c r="H20" s="20" t="s">
        <v>227</v>
      </c>
      <c r="I20" s="21"/>
      <c r="J20" s="21" t="s">
        <v>87</v>
      </c>
      <c r="K20" s="20" t="s">
        <v>88</v>
      </c>
      <c r="L20" s="22" t="s">
        <v>166</v>
      </c>
      <c r="M20" s="22" t="s">
        <v>168</v>
      </c>
      <c r="N20" s="24" t="s">
        <v>162</v>
      </c>
      <c r="O20" s="20"/>
      <c r="P20" s="25" t="s">
        <v>161</v>
      </c>
      <c r="Q20" s="21" t="s">
        <v>87</v>
      </c>
      <c r="R20" s="25" t="s">
        <v>161</v>
      </c>
      <c r="S20" s="24" t="s">
        <v>164</v>
      </c>
      <c r="T20" s="24" t="s">
        <v>163</v>
      </c>
      <c r="U20" s="20" t="s">
        <v>246</v>
      </c>
      <c r="V20" s="20" t="s">
        <v>275</v>
      </c>
      <c r="W20" s="20" t="s">
        <v>266</v>
      </c>
      <c r="X20" s="22" t="s">
        <v>166</v>
      </c>
      <c r="Y20" s="20" t="s">
        <v>276</v>
      </c>
      <c r="Z20" s="22" t="s">
        <v>166</v>
      </c>
      <c r="AA20" s="119">
        <v>1.3</v>
      </c>
      <c r="AB20" s="22" t="s">
        <v>166</v>
      </c>
      <c r="AC20" s="22" t="s">
        <v>166</v>
      </c>
      <c r="AD20" s="22" t="s">
        <v>166</v>
      </c>
      <c r="AE20" s="22" t="s">
        <v>166</v>
      </c>
      <c r="AF20" s="22" t="s">
        <v>250</v>
      </c>
      <c r="AG20" s="22" t="s">
        <v>277</v>
      </c>
      <c r="AH20" s="123">
        <f>1123+9</f>
        <v>1132</v>
      </c>
      <c r="AI20" s="22">
        <f>31+5.5</f>
        <v>36.5</v>
      </c>
      <c r="AJ20" s="22">
        <v>5</v>
      </c>
      <c r="AK20" s="28">
        <f t="shared" si="4"/>
        <v>1.6237973999999999</v>
      </c>
      <c r="AL20" s="31">
        <f t="shared" si="3"/>
        <v>0.80059248770813407</v>
      </c>
      <c r="AM20" s="22"/>
      <c r="AN20" s="22"/>
      <c r="AO20" s="32"/>
      <c r="AP20" s="32"/>
      <c r="AQ20" s="22"/>
      <c r="AR20" s="22"/>
      <c r="AS20" s="22"/>
      <c r="AT20" s="22"/>
      <c r="AU20" s="22"/>
      <c r="AV20" s="22"/>
      <c r="AW20" s="22"/>
      <c r="AX20" s="22"/>
      <c r="AY20" s="22"/>
      <c r="AZ20" s="22" t="s">
        <v>166</v>
      </c>
      <c r="BA20" s="20">
        <v>1</v>
      </c>
      <c r="BB20" s="20">
        <v>1</v>
      </c>
    </row>
    <row r="21" spans="1:54" s="6" customFormat="1" ht="40" customHeight="1" x14ac:dyDescent="0.25">
      <c r="A21" s="24">
        <f t="shared" si="0"/>
        <v>12</v>
      </c>
      <c r="B21" s="115"/>
      <c r="C21" s="115"/>
      <c r="D21" s="115">
        <v>2</v>
      </c>
      <c r="E21" s="115"/>
      <c r="F21" s="115"/>
      <c r="G21" s="19"/>
      <c r="H21" s="20" t="s">
        <v>227</v>
      </c>
      <c r="I21" s="21"/>
      <c r="J21" s="21" t="s">
        <v>278</v>
      </c>
      <c r="K21" s="20" t="s">
        <v>279</v>
      </c>
      <c r="L21" s="22" t="s">
        <v>166</v>
      </c>
      <c r="M21" s="22" t="s">
        <v>168</v>
      </c>
      <c r="N21" s="24" t="s">
        <v>162</v>
      </c>
      <c r="O21" s="20"/>
      <c r="P21" s="25" t="s">
        <v>161</v>
      </c>
      <c r="Q21" s="21" t="s">
        <v>278</v>
      </c>
      <c r="R21" s="25" t="s">
        <v>161</v>
      </c>
      <c r="S21" s="24" t="s">
        <v>164</v>
      </c>
      <c r="T21" s="24" t="s">
        <v>163</v>
      </c>
      <c r="U21" s="20" t="s">
        <v>246</v>
      </c>
      <c r="V21" s="20" t="s">
        <v>280</v>
      </c>
      <c r="W21" s="22" t="s">
        <v>166</v>
      </c>
      <c r="X21" s="22" t="s">
        <v>166</v>
      </c>
      <c r="Y21" s="20" t="s">
        <v>281</v>
      </c>
      <c r="Z21" s="22" t="s">
        <v>166</v>
      </c>
      <c r="AA21" s="119">
        <v>4.2900000000000001E-2</v>
      </c>
      <c r="AB21" s="22" t="s">
        <v>166</v>
      </c>
      <c r="AC21" s="22" t="s">
        <v>166</v>
      </c>
      <c r="AD21" s="22" t="s">
        <v>166</v>
      </c>
      <c r="AE21" s="22" t="s">
        <v>166</v>
      </c>
      <c r="AF21" s="22"/>
      <c r="AG21" s="22" t="s">
        <v>282</v>
      </c>
      <c r="AH21" s="123">
        <v>17</v>
      </c>
      <c r="AI21" s="22">
        <v>25</v>
      </c>
      <c r="AJ21" s="22">
        <v>25</v>
      </c>
      <c r="AK21" s="28">
        <f t="shared" si="4"/>
        <v>8.3512500000000003E-2</v>
      </c>
      <c r="AL21" s="31">
        <f t="shared" si="3"/>
        <v>0.51369555455770088</v>
      </c>
      <c r="AM21" s="22"/>
      <c r="AN21" s="22"/>
      <c r="AO21" s="32"/>
      <c r="AP21" s="32"/>
      <c r="AQ21" s="22"/>
      <c r="AR21" s="22"/>
      <c r="AS21" s="22"/>
      <c r="AT21" s="22"/>
      <c r="AU21" s="22"/>
      <c r="AV21" s="22"/>
      <c r="AW21" s="22"/>
      <c r="AX21" s="22"/>
      <c r="AY21" s="22"/>
      <c r="AZ21" s="22" t="s">
        <v>166</v>
      </c>
      <c r="BA21" s="20">
        <v>1</v>
      </c>
      <c r="BB21" s="20">
        <v>1</v>
      </c>
    </row>
    <row r="22" spans="1:54" s="6" customFormat="1" ht="40" customHeight="1" x14ac:dyDescent="0.25">
      <c r="A22" s="24">
        <f t="shared" si="0"/>
        <v>13</v>
      </c>
      <c r="B22" s="115"/>
      <c r="C22" s="115"/>
      <c r="D22" s="115">
        <v>2</v>
      </c>
      <c r="E22" s="115"/>
      <c r="F22" s="115"/>
      <c r="G22" s="19"/>
      <c r="H22" s="20" t="s">
        <v>227</v>
      </c>
      <c r="I22" s="21"/>
      <c r="J22" s="21" t="s">
        <v>283</v>
      </c>
      <c r="K22" s="20" t="s">
        <v>284</v>
      </c>
      <c r="L22" s="22" t="s">
        <v>166</v>
      </c>
      <c r="M22" s="22" t="s">
        <v>168</v>
      </c>
      <c r="N22" s="24" t="s">
        <v>162</v>
      </c>
      <c r="O22" s="20"/>
      <c r="P22" s="25" t="s">
        <v>161</v>
      </c>
      <c r="Q22" s="21" t="s">
        <v>283</v>
      </c>
      <c r="R22" s="25" t="s">
        <v>161</v>
      </c>
      <c r="S22" s="24" t="s">
        <v>164</v>
      </c>
      <c r="T22" s="24" t="s">
        <v>163</v>
      </c>
      <c r="U22" s="20" t="s">
        <v>246</v>
      </c>
      <c r="V22" s="20" t="s">
        <v>257</v>
      </c>
      <c r="W22" s="20" t="s">
        <v>285</v>
      </c>
      <c r="X22" s="22" t="s">
        <v>166</v>
      </c>
      <c r="Y22" s="20" t="s">
        <v>286</v>
      </c>
      <c r="Z22" s="22" t="s">
        <v>166</v>
      </c>
      <c r="AA22" s="119">
        <v>1.9099999999999999E-2</v>
      </c>
      <c r="AB22" s="22" t="s">
        <v>166</v>
      </c>
      <c r="AC22" s="22" t="s">
        <v>166</v>
      </c>
      <c r="AD22" s="22" t="s">
        <v>166</v>
      </c>
      <c r="AE22" s="22" t="s">
        <v>166</v>
      </c>
      <c r="AF22" s="22" t="s">
        <v>250</v>
      </c>
      <c r="AG22" s="22" t="s">
        <v>287</v>
      </c>
      <c r="AH22" s="123">
        <f>39+6</f>
        <v>45</v>
      </c>
      <c r="AI22" s="22">
        <f>31+3.5</f>
        <v>34.5</v>
      </c>
      <c r="AJ22" s="22">
        <v>3</v>
      </c>
      <c r="AK22" s="28">
        <f t="shared" si="4"/>
        <v>3.660795E-2</v>
      </c>
      <c r="AL22" s="31">
        <f t="shared" si="3"/>
        <v>0.52174459372895776</v>
      </c>
      <c r="AM22" s="22"/>
      <c r="AN22" s="22"/>
      <c r="AO22" s="32"/>
      <c r="AP22" s="32"/>
      <c r="AQ22" s="22"/>
      <c r="AR22" s="22"/>
      <c r="AS22" s="22"/>
      <c r="AT22" s="22"/>
      <c r="AU22" s="22"/>
      <c r="AV22" s="22"/>
      <c r="AW22" s="22"/>
      <c r="AX22" s="22"/>
      <c r="AY22" s="22"/>
      <c r="AZ22" s="22" t="s">
        <v>166</v>
      </c>
      <c r="BA22" s="20">
        <v>1</v>
      </c>
      <c r="BB22" s="20">
        <v>1</v>
      </c>
    </row>
    <row r="23" spans="1:54" s="6" customFormat="1" ht="40" customHeight="1" x14ac:dyDescent="0.25">
      <c r="A23" s="24">
        <f t="shared" si="0"/>
        <v>14</v>
      </c>
      <c r="B23" s="115"/>
      <c r="C23" s="115"/>
      <c r="D23" s="115">
        <v>2</v>
      </c>
      <c r="E23" s="115"/>
      <c r="F23" s="115"/>
      <c r="G23" s="19"/>
      <c r="H23" s="20" t="s">
        <v>227</v>
      </c>
      <c r="I23" s="21"/>
      <c r="J23" s="21" t="s">
        <v>55</v>
      </c>
      <c r="K23" s="20" t="s">
        <v>56</v>
      </c>
      <c r="L23" s="22" t="s">
        <v>166</v>
      </c>
      <c r="M23" s="22" t="s">
        <v>168</v>
      </c>
      <c r="N23" s="24" t="s">
        <v>162</v>
      </c>
      <c r="O23" s="20"/>
      <c r="P23" s="25" t="s">
        <v>161</v>
      </c>
      <c r="Q23" s="21" t="s">
        <v>55</v>
      </c>
      <c r="R23" s="25" t="s">
        <v>161</v>
      </c>
      <c r="S23" s="24" t="s">
        <v>164</v>
      </c>
      <c r="T23" s="24" t="s">
        <v>163</v>
      </c>
      <c r="U23" s="20" t="s">
        <v>256</v>
      </c>
      <c r="V23" s="20" t="s">
        <v>275</v>
      </c>
      <c r="W23" s="20" t="s">
        <v>288</v>
      </c>
      <c r="X23" s="22" t="s">
        <v>166</v>
      </c>
      <c r="Y23" s="20" t="s">
        <v>289</v>
      </c>
      <c r="Z23" s="22" t="s">
        <v>166</v>
      </c>
      <c r="AA23" s="119">
        <v>0.41570000000000001</v>
      </c>
      <c r="AB23" s="22" t="s">
        <v>166</v>
      </c>
      <c r="AC23" s="22" t="s">
        <v>166</v>
      </c>
      <c r="AD23" s="22" t="s">
        <v>166</v>
      </c>
      <c r="AE23" s="22" t="s">
        <v>166</v>
      </c>
      <c r="AF23" s="22" t="s">
        <v>236</v>
      </c>
      <c r="AG23" s="22"/>
      <c r="AH23" s="123">
        <f>AA23/1.134*1000+10</f>
        <v>376.57848324514998</v>
      </c>
      <c r="AI23" s="22">
        <v>25</v>
      </c>
      <c r="AJ23" s="22">
        <v>2</v>
      </c>
      <c r="AK23" s="28">
        <f>AH23*1.134/1000</f>
        <v>0.42704000000000003</v>
      </c>
      <c r="AL23" s="31">
        <f t="shared" si="3"/>
        <v>0.97344511052828775</v>
      </c>
      <c r="AM23" s="22"/>
      <c r="AN23" s="22"/>
      <c r="AO23" s="32"/>
      <c r="AP23" s="32"/>
      <c r="AQ23" s="22"/>
      <c r="AR23" s="22"/>
      <c r="AS23" s="22"/>
      <c r="AT23" s="22"/>
      <c r="AU23" s="22"/>
      <c r="AV23" s="22"/>
      <c r="AW23" s="22"/>
      <c r="AX23" s="22"/>
      <c r="AY23" s="22"/>
      <c r="AZ23" s="22" t="s">
        <v>166</v>
      </c>
      <c r="BA23" s="20">
        <v>1</v>
      </c>
      <c r="BB23" s="20">
        <v>1</v>
      </c>
    </row>
    <row r="24" spans="1:54" s="6" customFormat="1" ht="40" customHeight="1" x14ac:dyDescent="0.25">
      <c r="A24" s="24">
        <f t="shared" si="0"/>
        <v>15</v>
      </c>
      <c r="B24" s="115"/>
      <c r="C24" s="115"/>
      <c r="D24" s="115">
        <v>2</v>
      </c>
      <c r="E24" s="115"/>
      <c r="F24" s="115"/>
      <c r="G24" s="19"/>
      <c r="H24" s="20" t="s">
        <v>227</v>
      </c>
      <c r="I24" s="21"/>
      <c r="J24" s="21" t="s">
        <v>57</v>
      </c>
      <c r="K24" s="20" t="s">
        <v>58</v>
      </c>
      <c r="L24" s="22" t="s">
        <v>166</v>
      </c>
      <c r="M24" s="22" t="s">
        <v>168</v>
      </c>
      <c r="N24" s="24" t="s">
        <v>162</v>
      </c>
      <c r="O24" s="20"/>
      <c r="P24" s="25" t="s">
        <v>161</v>
      </c>
      <c r="Q24" s="21" t="s">
        <v>57</v>
      </c>
      <c r="R24" s="25" t="s">
        <v>161</v>
      </c>
      <c r="S24" s="24" t="s">
        <v>164</v>
      </c>
      <c r="T24" s="24" t="s">
        <v>163</v>
      </c>
      <c r="U24" s="20" t="s">
        <v>256</v>
      </c>
      <c r="V24" s="20" t="s">
        <v>275</v>
      </c>
      <c r="W24" s="20" t="s">
        <v>288</v>
      </c>
      <c r="X24" s="22" t="s">
        <v>166</v>
      </c>
      <c r="Y24" s="20" t="s">
        <v>290</v>
      </c>
      <c r="Z24" s="22" t="s">
        <v>166</v>
      </c>
      <c r="AA24" s="119">
        <v>0.50119999999999998</v>
      </c>
      <c r="AB24" s="22" t="s">
        <v>166</v>
      </c>
      <c r="AC24" s="22" t="s">
        <v>166</v>
      </c>
      <c r="AD24" s="22" t="s">
        <v>166</v>
      </c>
      <c r="AE24" s="22" t="s">
        <v>166</v>
      </c>
      <c r="AF24" s="22" t="s">
        <v>236</v>
      </c>
      <c r="AG24" s="22"/>
      <c r="AH24" s="123">
        <f>AA24/1.134*1000+10</f>
        <v>451.97530864197529</v>
      </c>
      <c r="AI24" s="22">
        <v>25</v>
      </c>
      <c r="AJ24" s="22">
        <v>2</v>
      </c>
      <c r="AK24" s="28">
        <f>AH24*1.134/1000</f>
        <v>0.51254</v>
      </c>
      <c r="AL24" s="31">
        <f t="shared" si="3"/>
        <v>0.97787489756897017</v>
      </c>
      <c r="AM24" s="22"/>
      <c r="AN24" s="22"/>
      <c r="AO24" s="32"/>
      <c r="AP24" s="32"/>
      <c r="AQ24" s="22"/>
      <c r="AR24" s="22"/>
      <c r="AS24" s="22"/>
      <c r="AT24" s="22"/>
      <c r="AU24" s="22"/>
      <c r="AV24" s="22"/>
      <c r="AW24" s="22"/>
      <c r="AX24" s="22"/>
      <c r="AY24" s="22"/>
      <c r="AZ24" s="22" t="s">
        <v>166</v>
      </c>
      <c r="BA24" s="20">
        <v>2</v>
      </c>
      <c r="BB24" s="20">
        <v>2</v>
      </c>
    </row>
    <row r="25" spans="1:54" s="6" customFormat="1" ht="40" customHeight="1" x14ac:dyDescent="0.25">
      <c r="A25" s="24">
        <f t="shared" si="0"/>
        <v>16</v>
      </c>
      <c r="B25" s="115"/>
      <c r="C25" s="115"/>
      <c r="D25" s="115">
        <v>2</v>
      </c>
      <c r="E25" s="115"/>
      <c r="F25" s="115"/>
      <c r="G25" s="19"/>
      <c r="H25" s="20" t="s">
        <v>227</v>
      </c>
      <c r="I25" s="21"/>
      <c r="J25" s="21" t="s">
        <v>89</v>
      </c>
      <c r="K25" s="20" t="s">
        <v>90</v>
      </c>
      <c r="L25" s="22" t="s">
        <v>166</v>
      </c>
      <c r="M25" s="22" t="s">
        <v>168</v>
      </c>
      <c r="N25" s="24" t="s">
        <v>162</v>
      </c>
      <c r="O25" s="20"/>
      <c r="P25" s="25" t="s">
        <v>161</v>
      </c>
      <c r="Q25" s="21" t="s">
        <v>89</v>
      </c>
      <c r="R25" s="25" t="s">
        <v>161</v>
      </c>
      <c r="S25" s="24" t="s">
        <v>164</v>
      </c>
      <c r="T25" s="24" t="s">
        <v>163</v>
      </c>
      <c r="U25" s="20" t="s">
        <v>246</v>
      </c>
      <c r="V25" s="20" t="s">
        <v>257</v>
      </c>
      <c r="W25" s="20" t="s">
        <v>291</v>
      </c>
      <c r="X25" s="22" t="s">
        <v>166</v>
      </c>
      <c r="Y25" s="20" t="s">
        <v>292</v>
      </c>
      <c r="Z25" s="22" t="s">
        <v>166</v>
      </c>
      <c r="AA25" s="120">
        <v>2.5999999999999999E-2</v>
      </c>
      <c r="AB25" s="22" t="s">
        <v>166</v>
      </c>
      <c r="AC25" s="22" t="s">
        <v>166</v>
      </c>
      <c r="AD25" s="22" t="s">
        <v>166</v>
      </c>
      <c r="AE25" s="22" t="s">
        <v>166</v>
      </c>
      <c r="AF25" s="22" t="s">
        <v>250</v>
      </c>
      <c r="AG25" s="22" t="s">
        <v>293</v>
      </c>
      <c r="AH25" s="123">
        <f>55+6</f>
        <v>61</v>
      </c>
      <c r="AI25" s="22">
        <f>20+3.5</f>
        <v>23.5</v>
      </c>
      <c r="AJ25" s="22">
        <v>3</v>
      </c>
      <c r="AK25" s="28">
        <f>AH25*AI25*AJ25*7860/1000000000</f>
        <v>3.3801930000000001E-2</v>
      </c>
      <c r="AL25" s="31">
        <f t="shared" si="3"/>
        <v>0.76918684820659644</v>
      </c>
      <c r="AM25" s="22"/>
      <c r="AN25" s="22"/>
      <c r="AO25" s="32"/>
      <c r="AP25" s="32"/>
      <c r="AQ25" s="22"/>
      <c r="AR25" s="22"/>
      <c r="AS25" s="22"/>
      <c r="AT25" s="22"/>
      <c r="AU25" s="22"/>
      <c r="AV25" s="22"/>
      <c r="AW25" s="22"/>
      <c r="AX25" s="22"/>
      <c r="AY25" s="22"/>
      <c r="AZ25" s="22" t="s">
        <v>166</v>
      </c>
      <c r="BA25" s="20">
        <v>8</v>
      </c>
      <c r="BB25" s="20">
        <v>8</v>
      </c>
    </row>
    <row r="26" spans="1:54" s="6" customFormat="1" ht="40" customHeight="1" x14ac:dyDescent="0.25">
      <c r="A26" s="14">
        <v>48</v>
      </c>
      <c r="B26" s="15"/>
      <c r="C26" s="30"/>
      <c r="D26" s="116">
        <v>2</v>
      </c>
      <c r="E26" s="30"/>
      <c r="F26" s="30"/>
      <c r="G26" s="30"/>
      <c r="H26" s="15" t="s">
        <v>177</v>
      </c>
      <c r="I26" s="15"/>
      <c r="J26" s="16" t="s">
        <v>77</v>
      </c>
      <c r="K26" s="17" t="s">
        <v>78</v>
      </c>
      <c r="L26" s="18" t="s">
        <v>166</v>
      </c>
      <c r="M26" s="18" t="s">
        <v>168</v>
      </c>
      <c r="N26" s="14" t="s">
        <v>162</v>
      </c>
      <c r="O26" s="15"/>
      <c r="P26" s="23" t="s">
        <v>161</v>
      </c>
      <c r="Q26" s="16" t="s">
        <v>77</v>
      </c>
      <c r="R26" s="23" t="s">
        <v>161</v>
      </c>
      <c r="S26" s="14" t="s">
        <v>164</v>
      </c>
      <c r="T26" s="14" t="s">
        <v>163</v>
      </c>
      <c r="U26" s="15" t="s">
        <v>246</v>
      </c>
      <c r="V26" s="15" t="s">
        <v>257</v>
      </c>
      <c r="W26" s="15" t="s">
        <v>288</v>
      </c>
      <c r="X26" s="18" t="s">
        <v>166</v>
      </c>
      <c r="Y26" s="15" t="s">
        <v>294</v>
      </c>
      <c r="Z26" s="18" t="s">
        <v>166</v>
      </c>
      <c r="AA26" s="27">
        <v>3.2599999999999997E-2</v>
      </c>
      <c r="AB26" s="18" t="s">
        <v>166</v>
      </c>
      <c r="AC26" s="18" t="s">
        <v>166</v>
      </c>
      <c r="AD26" s="18" t="s">
        <v>166</v>
      </c>
      <c r="AE26" s="18" t="s">
        <v>166</v>
      </c>
      <c r="AF26" s="18" t="s">
        <v>166</v>
      </c>
      <c r="AG26" s="15"/>
      <c r="AH26" s="15"/>
      <c r="AI26" s="30"/>
      <c r="AJ26" s="30"/>
      <c r="AK26" s="30"/>
      <c r="AL26" s="30"/>
      <c r="AM26" s="30"/>
      <c r="AN26" s="30"/>
      <c r="AO26" s="124"/>
      <c r="AP26" s="124"/>
      <c r="AQ26" s="30"/>
      <c r="AR26" s="30"/>
      <c r="AS26" s="30"/>
      <c r="AT26" s="30"/>
      <c r="AU26" s="30"/>
      <c r="AV26" s="30"/>
      <c r="AW26" s="30"/>
      <c r="AX26" s="30"/>
      <c r="AY26" s="30"/>
      <c r="AZ26" s="30"/>
      <c r="BA26" s="15">
        <v>1</v>
      </c>
      <c r="BB26" s="15">
        <v>1</v>
      </c>
    </row>
  </sheetData>
  <autoFilter ref="A9:BB26" xr:uid="{00000000-0009-0000-0000-000004000000}"/>
  <mergeCells count="58">
    <mergeCell ref="AV8:AV9"/>
    <mergeCell ref="AW8:AW9"/>
    <mergeCell ref="AX8:AX9"/>
    <mergeCell ref="AY8:AY9"/>
    <mergeCell ref="A2:G3"/>
    <mergeCell ref="H2:K3"/>
    <mergeCell ref="L2:AY7"/>
    <mergeCell ref="AQ8:AQ9"/>
    <mergeCell ref="AR8:AR9"/>
    <mergeCell ref="AS8:AS9"/>
    <mergeCell ref="AT8:AT9"/>
    <mergeCell ref="AU8:AU9"/>
    <mergeCell ref="AL8:AL9"/>
    <mergeCell ref="AM8:AM9"/>
    <mergeCell ref="AN8:AN9"/>
    <mergeCell ref="AO8:AO9"/>
    <mergeCell ref="AP8:AP9"/>
    <mergeCell ref="AD8:AD9"/>
    <mergeCell ref="AE8:AE9"/>
    <mergeCell ref="AF8:AF9"/>
    <mergeCell ref="AG8:AG9"/>
    <mergeCell ref="AK8:AK9"/>
    <mergeCell ref="Y8:Y9"/>
    <mergeCell ref="Z8:Z9"/>
    <mergeCell ref="AA8:AA9"/>
    <mergeCell ref="AB8:AB9"/>
    <mergeCell ref="AC8:AC9"/>
    <mergeCell ref="T8:T9"/>
    <mergeCell ref="U8:U9"/>
    <mergeCell ref="V8:V9"/>
    <mergeCell ref="W8:W9"/>
    <mergeCell ref="X8:X9"/>
    <mergeCell ref="O8:O9"/>
    <mergeCell ref="P8:P9"/>
    <mergeCell ref="Q8:Q9"/>
    <mergeCell ref="R8:R9"/>
    <mergeCell ref="S8:S9"/>
    <mergeCell ref="A7:K7"/>
    <mergeCell ref="AH8:AJ8"/>
    <mergeCell ref="A8:A9"/>
    <mergeCell ref="B8:B9"/>
    <mergeCell ref="C8:C9"/>
    <mergeCell ref="D8:D9"/>
    <mergeCell ref="E8:E9"/>
    <mergeCell ref="F8:F9"/>
    <mergeCell ref="G8:G9"/>
    <mergeCell ref="H8:H9"/>
    <mergeCell ref="I8:I9"/>
    <mergeCell ref="J8:J9"/>
    <mergeCell ref="K8:K9"/>
    <mergeCell ref="L8:L9"/>
    <mergeCell ref="M8:M9"/>
    <mergeCell ref="N8:N9"/>
    <mergeCell ref="A1:BB1"/>
    <mergeCell ref="A4:K4"/>
    <mergeCell ref="A5:H5"/>
    <mergeCell ref="J5:K5"/>
    <mergeCell ref="A6:K6"/>
  </mergeCells>
  <phoneticPr fontId="98" type="noConversion"/>
  <conditionalFormatting sqref="H26">
    <cfRule type="containsText" dxfId="131" priority="2" operator="containsText" text="J6L">
      <formula>NOT(ISERROR(SEARCH("J6L",H26)))</formula>
    </cfRule>
  </conditionalFormatting>
  <conditionalFormatting sqref="I26">
    <cfRule type="containsText" dxfId="130" priority="3" operator="containsText" text="J6L">
      <formula>NOT(ISERROR(SEARCH("J6L",I26)))</formula>
    </cfRule>
  </conditionalFormatting>
  <conditionalFormatting sqref="J1:J1048576">
    <cfRule type="duplicateValues" dxfId="129" priority="1"/>
  </conditionalFormatting>
  <conditionalFormatting sqref="H1:I8 H10:H13 H27:I1048576 H14:I25">
    <cfRule type="containsText" dxfId="128" priority="5" operator="containsText" text="J6L">
      <formula>NOT(ISERROR(SEARCH("J6L",H1)))</formula>
    </cfRule>
  </conditionalFormatting>
  <conditionalFormatting sqref="Q1 Q8 Q27:Q1048576">
    <cfRule type="duplicateValues" dxfId="127" priority="6"/>
  </conditionalFormatting>
  <printOptions horizontalCentered="1"/>
  <pageMargins left="0.23622047244094499" right="0.23622047244094499" top="0.74803149606299202" bottom="0.74803149606299202" header="0.31496062992126" footer="0.31496062992126"/>
  <pageSetup paperSize="8" scale="29" orientation="landscape" r:id="rId1"/>
  <headerFooter>
    <oddFooter>&amp;C第 &amp;P 页，共 &amp;N 页</oddFooter>
  </headerFooter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B050"/>
  </sheetPr>
  <dimension ref="A1:AZ18"/>
  <sheetViews>
    <sheetView view="pageBreakPreview" topLeftCell="A8" zoomScale="85" zoomScaleNormal="100" workbookViewId="0">
      <pane xSplit="35" ySplit="3" topLeftCell="AJ11" activePane="bottomRight" state="frozen"/>
      <selection pane="topRight"/>
      <selection pane="bottomLeft"/>
      <selection pane="bottomRight" activeCell="I12" sqref="I12"/>
    </sheetView>
  </sheetViews>
  <sheetFormatPr defaultColWidth="9" defaultRowHeight="14" outlineLevelRow="1" outlineLevelCol="1" x14ac:dyDescent="0.25"/>
  <cols>
    <col min="1" max="1" width="4.453125" style="5" customWidth="1"/>
    <col min="2" max="4" width="2.6328125" style="5" customWidth="1"/>
    <col min="5" max="11" width="2.6328125" style="5" hidden="1" customWidth="1"/>
    <col min="12" max="12" width="5" style="5" customWidth="1"/>
    <col min="13" max="13" width="9.453125" style="5" customWidth="1"/>
    <col min="14" max="14" width="11.6328125" style="5" customWidth="1"/>
    <col min="15" max="15" width="13" style="5" customWidth="1"/>
    <col min="16" max="16" width="20.36328125" style="7" hidden="1" customWidth="1" outlineLevel="1"/>
    <col min="17" max="17" width="4.90625" style="5" hidden="1" customWidth="1" outlineLevel="1"/>
    <col min="18" max="18" width="5.26953125" style="5" hidden="1" customWidth="1" outlineLevel="1"/>
    <col min="19" max="19" width="10.453125" style="5" customWidth="1" collapsed="1"/>
    <col min="20" max="20" width="6.08984375" style="5" hidden="1" customWidth="1" outlineLevel="1"/>
    <col min="21" max="21" width="11.6328125" style="5" hidden="1" customWidth="1" outlineLevel="1"/>
    <col min="22" max="22" width="8.08984375" style="8" hidden="1" customWidth="1" outlineLevel="1"/>
    <col min="23" max="23" width="7.26953125" style="5" hidden="1" customWidth="1" outlineLevel="1"/>
    <col min="24" max="24" width="3.26953125" style="5" hidden="1" customWidth="1" collapsed="1"/>
    <col min="25" max="25" width="7.6328125" style="5" hidden="1" customWidth="1"/>
    <col min="26" max="26" width="9.26953125" style="5" customWidth="1"/>
    <col min="27" max="27" width="9.6328125" style="5" hidden="1" customWidth="1" outlineLevel="1"/>
    <col min="28" max="28" width="10.36328125" style="5" hidden="1" customWidth="1" outlineLevel="1"/>
    <col min="29" max="29" width="7.453125" style="70" customWidth="1" collapsed="1"/>
    <col min="30" max="30" width="8.08984375" style="5" hidden="1" customWidth="1"/>
    <col min="31" max="31" width="7.6328125" style="5" hidden="1" customWidth="1" outlineLevel="1"/>
    <col min="32" max="32" width="10.36328125" style="5" hidden="1" customWidth="1" outlineLevel="1"/>
    <col min="33" max="35" width="7.6328125" style="5" hidden="1" customWidth="1" outlineLevel="1"/>
    <col min="36" max="36" width="7.6328125" style="5" customWidth="1" collapsed="1"/>
    <col min="37" max="37" width="7.6328125" style="5" hidden="1" customWidth="1"/>
    <col min="38" max="38" width="7.6328125" style="71" hidden="1" customWidth="1"/>
    <col min="39" max="39" width="7.6328125" style="70" hidden="1" customWidth="1"/>
    <col min="40" max="40" width="4.7265625" style="5" hidden="1" customWidth="1"/>
    <col min="41" max="41" width="4.6328125" style="5" hidden="1" customWidth="1"/>
    <col min="42" max="42" width="8.6328125" style="5" hidden="1" customWidth="1"/>
    <col min="43" max="43" width="6.90625" style="5" hidden="1" customWidth="1"/>
    <col min="44" max="50" width="8.6328125" style="5" hidden="1" customWidth="1"/>
    <col min="51" max="51" width="11.08984375" style="5" hidden="1" customWidth="1"/>
    <col min="52" max="52" width="16.08984375" style="5" customWidth="1"/>
    <col min="53" max="16384" width="9" style="5"/>
  </cols>
  <sheetData>
    <row r="1" spans="1:52" ht="20.25" hidden="1" customHeight="1" outlineLevel="1" x14ac:dyDescent="0.25">
      <c r="A1" s="398"/>
      <c r="B1" s="398"/>
      <c r="C1" s="398"/>
      <c r="D1" s="398"/>
      <c r="E1" s="398"/>
      <c r="F1" s="398"/>
      <c r="G1" s="398"/>
      <c r="H1" s="398"/>
      <c r="I1" s="398"/>
      <c r="J1" s="398"/>
      <c r="K1" s="398"/>
      <c r="L1" s="398"/>
      <c r="M1" s="398"/>
      <c r="N1" s="398"/>
      <c r="O1" s="398"/>
      <c r="P1" s="400"/>
      <c r="Q1" s="400"/>
      <c r="R1" s="400"/>
      <c r="S1" s="400"/>
      <c r="T1" s="400"/>
      <c r="U1" s="400"/>
      <c r="V1" s="400"/>
      <c r="W1" s="400"/>
      <c r="X1" s="400"/>
      <c r="Y1" s="400"/>
      <c r="Z1" s="400"/>
      <c r="AA1" s="400"/>
      <c r="AB1" s="400"/>
      <c r="AC1" s="556"/>
      <c r="AD1" s="400"/>
      <c r="AE1" s="400"/>
      <c r="AF1" s="400"/>
      <c r="AG1" s="400"/>
      <c r="AH1" s="400"/>
      <c r="AI1" s="400"/>
      <c r="AJ1" s="400"/>
      <c r="AK1" s="400"/>
      <c r="AL1" s="557"/>
      <c r="AM1" s="556"/>
      <c r="AN1" s="400"/>
      <c r="AO1" s="400"/>
      <c r="AP1" s="400"/>
      <c r="AQ1" s="400"/>
      <c r="AR1" s="400"/>
      <c r="AS1" s="400"/>
      <c r="AT1" s="400"/>
      <c r="AU1" s="400"/>
      <c r="AV1" s="400"/>
      <c r="AW1" s="400"/>
      <c r="AX1" s="400"/>
      <c r="AY1" s="398"/>
      <c r="AZ1" s="398"/>
    </row>
    <row r="2" spans="1:52" ht="27.75" hidden="1" customHeight="1" outlineLevel="1" x14ac:dyDescent="0.25">
      <c r="A2" s="561" t="s">
        <v>295</v>
      </c>
      <c r="B2" s="561"/>
      <c r="C2" s="561"/>
      <c r="D2" s="561"/>
      <c r="E2" s="561"/>
      <c r="F2" s="562" t="s">
        <v>187</v>
      </c>
      <c r="G2" s="562"/>
      <c r="H2" s="562"/>
      <c r="I2" s="562"/>
      <c r="J2" s="562"/>
      <c r="K2" s="562"/>
      <c r="L2" s="563" t="s">
        <v>188</v>
      </c>
      <c r="M2" s="563"/>
      <c r="N2" s="563"/>
      <c r="O2" s="563"/>
      <c r="P2" s="564" t="s">
        <v>296</v>
      </c>
      <c r="Q2" s="564"/>
      <c r="R2" s="564"/>
      <c r="S2" s="564"/>
      <c r="T2" s="564"/>
      <c r="U2" s="564"/>
      <c r="V2" s="564"/>
      <c r="W2" s="564"/>
      <c r="X2" s="564"/>
      <c r="Y2" s="564"/>
      <c r="Z2" s="564"/>
      <c r="AA2" s="564"/>
      <c r="AB2" s="564"/>
      <c r="AC2" s="565"/>
      <c r="AD2" s="564"/>
      <c r="AE2" s="564"/>
      <c r="AF2" s="564"/>
      <c r="AG2" s="564"/>
      <c r="AH2" s="564"/>
      <c r="AI2" s="564"/>
      <c r="AJ2" s="564"/>
      <c r="AK2" s="564"/>
      <c r="AL2" s="566"/>
      <c r="AM2" s="565"/>
      <c r="AN2" s="564"/>
      <c r="AO2" s="564"/>
      <c r="AP2" s="564"/>
      <c r="AQ2" s="564"/>
      <c r="AR2" s="564"/>
      <c r="AS2" s="564"/>
      <c r="AT2" s="564"/>
      <c r="AU2" s="564"/>
      <c r="AV2" s="564"/>
      <c r="AW2" s="564"/>
      <c r="AX2" s="564"/>
      <c r="AY2" s="107" t="s">
        <v>44</v>
      </c>
      <c r="AZ2" s="108" t="s">
        <v>297</v>
      </c>
    </row>
    <row r="3" spans="1:52" ht="27.75" hidden="1" customHeight="1" outlineLevel="1" x14ac:dyDescent="0.25">
      <c r="A3" s="561"/>
      <c r="B3" s="561"/>
      <c r="C3" s="561"/>
      <c r="D3" s="561"/>
      <c r="E3" s="561"/>
      <c r="F3" s="562"/>
      <c r="G3" s="562"/>
      <c r="H3" s="562"/>
      <c r="I3" s="562"/>
      <c r="J3" s="562"/>
      <c r="K3" s="562"/>
      <c r="L3" s="563"/>
      <c r="M3" s="563"/>
      <c r="N3" s="563"/>
      <c r="O3" s="563"/>
      <c r="P3" s="564"/>
      <c r="Q3" s="564"/>
      <c r="R3" s="564"/>
      <c r="S3" s="564"/>
      <c r="T3" s="564"/>
      <c r="U3" s="564"/>
      <c r="V3" s="564"/>
      <c r="W3" s="564"/>
      <c r="X3" s="564"/>
      <c r="Y3" s="564"/>
      <c r="Z3" s="564"/>
      <c r="AA3" s="564"/>
      <c r="AB3" s="564"/>
      <c r="AC3" s="565"/>
      <c r="AD3" s="564"/>
      <c r="AE3" s="564"/>
      <c r="AF3" s="564"/>
      <c r="AG3" s="564"/>
      <c r="AH3" s="564"/>
      <c r="AI3" s="564"/>
      <c r="AJ3" s="564"/>
      <c r="AK3" s="564"/>
      <c r="AL3" s="566"/>
      <c r="AM3" s="565"/>
      <c r="AN3" s="564"/>
      <c r="AO3" s="564"/>
      <c r="AP3" s="564"/>
      <c r="AQ3" s="564"/>
      <c r="AR3" s="564"/>
      <c r="AS3" s="564"/>
      <c r="AT3" s="564"/>
      <c r="AU3" s="564"/>
      <c r="AV3" s="564"/>
      <c r="AW3" s="564"/>
      <c r="AX3" s="564"/>
      <c r="AY3" s="107" t="s">
        <v>298</v>
      </c>
      <c r="AZ3" s="108" t="s">
        <v>299</v>
      </c>
    </row>
    <row r="4" spans="1:52" ht="27" hidden="1" customHeight="1" outlineLevel="1" x14ac:dyDescent="0.25">
      <c r="A4" s="410" t="s">
        <v>111</v>
      </c>
      <c r="B4" s="410"/>
      <c r="C4" s="410"/>
      <c r="D4" s="410"/>
      <c r="E4" s="410"/>
      <c r="F4" s="410"/>
      <c r="G4" s="410"/>
      <c r="H4" s="410"/>
      <c r="I4" s="410"/>
      <c r="J4" s="410"/>
      <c r="K4" s="410"/>
      <c r="L4" s="410"/>
      <c r="M4" s="410"/>
      <c r="N4" s="410"/>
      <c r="O4" s="410"/>
      <c r="P4" s="564"/>
      <c r="Q4" s="564"/>
      <c r="R4" s="564"/>
      <c r="S4" s="564"/>
      <c r="T4" s="564"/>
      <c r="U4" s="564"/>
      <c r="V4" s="564"/>
      <c r="W4" s="564"/>
      <c r="X4" s="564"/>
      <c r="Y4" s="564"/>
      <c r="Z4" s="564"/>
      <c r="AA4" s="564"/>
      <c r="AB4" s="564"/>
      <c r="AC4" s="565"/>
      <c r="AD4" s="564"/>
      <c r="AE4" s="564"/>
      <c r="AF4" s="564"/>
      <c r="AG4" s="564"/>
      <c r="AH4" s="564"/>
      <c r="AI4" s="564"/>
      <c r="AJ4" s="564"/>
      <c r="AK4" s="564"/>
      <c r="AL4" s="566"/>
      <c r="AM4" s="565"/>
      <c r="AN4" s="564"/>
      <c r="AO4" s="564"/>
      <c r="AP4" s="564"/>
      <c r="AQ4" s="564"/>
      <c r="AR4" s="564"/>
      <c r="AS4" s="564"/>
      <c r="AT4" s="564"/>
      <c r="AU4" s="564"/>
      <c r="AV4" s="564"/>
      <c r="AW4" s="564"/>
      <c r="AX4" s="564"/>
      <c r="AY4" s="107" t="s">
        <v>4</v>
      </c>
      <c r="AZ4" s="109" t="s">
        <v>300</v>
      </c>
    </row>
    <row r="5" spans="1:52" ht="31.5" hidden="1" customHeight="1" outlineLevel="1" x14ac:dyDescent="0.25">
      <c r="A5" s="558" t="s">
        <v>112</v>
      </c>
      <c r="B5" s="559"/>
      <c r="C5" s="559"/>
      <c r="D5" s="559"/>
      <c r="E5" s="559"/>
      <c r="F5" s="559"/>
      <c r="G5" s="559"/>
      <c r="H5" s="559"/>
      <c r="I5" s="559"/>
      <c r="J5" s="559"/>
      <c r="K5" s="559"/>
      <c r="L5" s="560"/>
      <c r="M5" s="75"/>
      <c r="N5" s="407" t="s">
        <v>113</v>
      </c>
      <c r="O5" s="409"/>
      <c r="P5" s="564"/>
      <c r="Q5" s="564"/>
      <c r="R5" s="564"/>
      <c r="S5" s="564"/>
      <c r="T5" s="564"/>
      <c r="U5" s="564"/>
      <c r="V5" s="564"/>
      <c r="W5" s="564"/>
      <c r="X5" s="564"/>
      <c r="Y5" s="564"/>
      <c r="Z5" s="564"/>
      <c r="AA5" s="564"/>
      <c r="AB5" s="564"/>
      <c r="AC5" s="565"/>
      <c r="AD5" s="564"/>
      <c r="AE5" s="564"/>
      <c r="AF5" s="564"/>
      <c r="AG5" s="564"/>
      <c r="AH5" s="564"/>
      <c r="AI5" s="564"/>
      <c r="AJ5" s="564"/>
      <c r="AK5" s="564"/>
      <c r="AL5" s="566"/>
      <c r="AM5" s="565"/>
      <c r="AN5" s="564"/>
      <c r="AO5" s="564"/>
      <c r="AP5" s="564"/>
      <c r="AQ5" s="564"/>
      <c r="AR5" s="564"/>
      <c r="AS5" s="564"/>
      <c r="AT5" s="564"/>
      <c r="AU5" s="564"/>
      <c r="AV5" s="564"/>
      <c r="AW5" s="564"/>
      <c r="AX5" s="564"/>
      <c r="AY5" s="107" t="s">
        <v>114</v>
      </c>
      <c r="AZ5" s="110" t="s">
        <v>166</v>
      </c>
    </row>
    <row r="6" spans="1:52" ht="28.5" hidden="1" customHeight="1" outlineLevel="1" x14ac:dyDescent="0.25">
      <c r="A6" s="407" t="s">
        <v>115</v>
      </c>
      <c r="B6" s="407"/>
      <c r="C6" s="407"/>
      <c r="D6" s="407"/>
      <c r="E6" s="407"/>
      <c r="F6" s="407"/>
      <c r="G6" s="407"/>
      <c r="H6" s="407"/>
      <c r="I6" s="407"/>
      <c r="J6" s="407"/>
      <c r="K6" s="407"/>
      <c r="L6" s="407"/>
      <c r="M6" s="407"/>
      <c r="N6" s="407"/>
      <c r="O6" s="407"/>
      <c r="P6" s="564"/>
      <c r="Q6" s="564"/>
      <c r="R6" s="564"/>
      <c r="S6" s="564"/>
      <c r="T6" s="564"/>
      <c r="U6" s="564"/>
      <c r="V6" s="564"/>
      <c r="W6" s="564"/>
      <c r="X6" s="564"/>
      <c r="Y6" s="564"/>
      <c r="Z6" s="564"/>
      <c r="AA6" s="564"/>
      <c r="AB6" s="564"/>
      <c r="AC6" s="565"/>
      <c r="AD6" s="564"/>
      <c r="AE6" s="564"/>
      <c r="AF6" s="564"/>
      <c r="AG6" s="564"/>
      <c r="AH6" s="564"/>
      <c r="AI6" s="564"/>
      <c r="AJ6" s="564"/>
      <c r="AK6" s="564"/>
      <c r="AL6" s="566"/>
      <c r="AM6" s="565"/>
      <c r="AN6" s="564"/>
      <c r="AO6" s="564"/>
      <c r="AP6" s="564"/>
      <c r="AQ6" s="564"/>
      <c r="AR6" s="564"/>
      <c r="AS6" s="564"/>
      <c r="AT6" s="564"/>
      <c r="AU6" s="564"/>
      <c r="AV6" s="564"/>
      <c r="AW6" s="564"/>
      <c r="AX6" s="564"/>
      <c r="AY6" s="107" t="s">
        <v>33</v>
      </c>
      <c r="AZ6" s="107" t="s">
        <v>301</v>
      </c>
    </row>
    <row r="7" spans="1:52" ht="28.5" hidden="1" customHeight="1" outlineLevel="1" x14ac:dyDescent="0.25">
      <c r="A7" s="436" t="s">
        <v>116</v>
      </c>
      <c r="B7" s="437"/>
      <c r="C7" s="437"/>
      <c r="D7" s="437"/>
      <c r="E7" s="437"/>
      <c r="F7" s="437"/>
      <c r="G7" s="437"/>
      <c r="H7" s="437"/>
      <c r="I7" s="437"/>
      <c r="J7" s="437"/>
      <c r="K7" s="437"/>
      <c r="L7" s="437"/>
      <c r="M7" s="437"/>
      <c r="N7" s="437"/>
      <c r="O7" s="439"/>
      <c r="P7" s="564"/>
      <c r="Q7" s="564"/>
      <c r="R7" s="564"/>
      <c r="S7" s="564"/>
      <c r="T7" s="564"/>
      <c r="U7" s="564"/>
      <c r="V7" s="564"/>
      <c r="W7" s="564"/>
      <c r="X7" s="564"/>
      <c r="Y7" s="564"/>
      <c r="Z7" s="564"/>
      <c r="AA7" s="564"/>
      <c r="AB7" s="564"/>
      <c r="AC7" s="565"/>
      <c r="AD7" s="564"/>
      <c r="AE7" s="564"/>
      <c r="AF7" s="564"/>
      <c r="AG7" s="564"/>
      <c r="AH7" s="564"/>
      <c r="AI7" s="564"/>
      <c r="AJ7" s="564"/>
      <c r="AK7" s="564"/>
      <c r="AL7" s="566"/>
      <c r="AM7" s="565"/>
      <c r="AN7" s="564"/>
      <c r="AO7" s="564"/>
      <c r="AP7" s="564"/>
      <c r="AQ7" s="564"/>
      <c r="AR7" s="564"/>
      <c r="AS7" s="564"/>
      <c r="AT7" s="564"/>
      <c r="AU7" s="564"/>
      <c r="AV7" s="564"/>
      <c r="AW7" s="564"/>
      <c r="AX7" s="564"/>
      <c r="AY7" s="107" t="s">
        <v>117</v>
      </c>
      <c r="AZ7" s="110" t="s">
        <v>166</v>
      </c>
    </row>
    <row r="8" spans="1:52" s="68" customFormat="1" ht="25" customHeight="1" collapsed="1" x14ac:dyDescent="0.25">
      <c r="A8" s="569" t="s">
        <v>3</v>
      </c>
      <c r="B8" s="463" t="s">
        <v>197</v>
      </c>
      <c r="C8" s="464"/>
      <c r="D8" s="464"/>
      <c r="E8" s="464"/>
      <c r="F8" s="464"/>
      <c r="G8" s="464"/>
      <c r="H8" s="464"/>
      <c r="I8" s="464"/>
      <c r="J8" s="464"/>
      <c r="K8" s="465"/>
      <c r="L8" s="470" t="s">
        <v>118</v>
      </c>
      <c r="M8" s="76"/>
      <c r="N8" s="472" t="s">
        <v>44</v>
      </c>
      <c r="O8" s="470" t="s">
        <v>4</v>
      </c>
      <c r="P8" s="470" t="s">
        <v>120</v>
      </c>
      <c r="Q8" s="470" t="s">
        <v>121</v>
      </c>
      <c r="R8" s="470" t="s">
        <v>122</v>
      </c>
      <c r="S8" s="470" t="s">
        <v>27</v>
      </c>
      <c r="T8" s="472" t="s">
        <v>123</v>
      </c>
      <c r="U8" s="470" t="s">
        <v>124</v>
      </c>
      <c r="V8" s="472" t="s">
        <v>125</v>
      </c>
      <c r="W8" s="472" t="s">
        <v>126</v>
      </c>
      <c r="X8" s="573" t="s">
        <v>302</v>
      </c>
      <c r="Y8" s="573" t="s">
        <v>128</v>
      </c>
      <c r="Z8" s="573" t="s">
        <v>129</v>
      </c>
      <c r="AA8" s="573" t="s">
        <v>131</v>
      </c>
      <c r="AB8" s="470" t="s">
        <v>132</v>
      </c>
      <c r="AC8" s="576" t="s">
        <v>200</v>
      </c>
      <c r="AD8" s="470" t="s">
        <v>138</v>
      </c>
      <c r="AE8" s="578" t="s">
        <v>139</v>
      </c>
      <c r="AF8" s="579" t="s">
        <v>140</v>
      </c>
      <c r="AG8" s="567" t="s">
        <v>141</v>
      </c>
      <c r="AH8" s="567"/>
      <c r="AI8" s="568"/>
      <c r="AJ8" s="581" t="s">
        <v>303</v>
      </c>
      <c r="AK8" s="582" t="s">
        <v>143</v>
      </c>
      <c r="AL8" s="583" t="s">
        <v>144</v>
      </c>
      <c r="AM8" s="581" t="s">
        <v>304</v>
      </c>
      <c r="AN8" s="528" t="s">
        <v>146</v>
      </c>
      <c r="AO8" s="528" t="s">
        <v>147</v>
      </c>
      <c r="AP8" s="528" t="s">
        <v>148</v>
      </c>
      <c r="AQ8" s="528" t="s">
        <v>149</v>
      </c>
      <c r="AR8" s="528" t="s">
        <v>150</v>
      </c>
      <c r="AS8" s="528" t="s">
        <v>151</v>
      </c>
      <c r="AT8" s="535" t="s">
        <v>152</v>
      </c>
      <c r="AU8" s="528" t="s">
        <v>305</v>
      </c>
      <c r="AV8" s="535" t="s">
        <v>154</v>
      </c>
      <c r="AW8" s="535" t="s">
        <v>155</v>
      </c>
      <c r="AX8" s="535" t="s">
        <v>306</v>
      </c>
      <c r="AY8" s="585" t="s">
        <v>5</v>
      </c>
      <c r="AZ8" s="470" t="s">
        <v>157</v>
      </c>
    </row>
    <row r="9" spans="1:52" s="69" customFormat="1" ht="25" customHeight="1" x14ac:dyDescent="0.25">
      <c r="A9" s="570"/>
      <c r="B9" s="73">
        <v>0</v>
      </c>
      <c r="C9" s="73">
        <v>1</v>
      </c>
      <c r="D9" s="73">
        <v>2</v>
      </c>
      <c r="E9" s="73">
        <v>3</v>
      </c>
      <c r="F9" s="73">
        <v>4</v>
      </c>
      <c r="G9" s="73">
        <v>5</v>
      </c>
      <c r="H9" s="73">
        <v>6</v>
      </c>
      <c r="I9" s="73">
        <v>7</v>
      </c>
      <c r="J9" s="73">
        <v>8</v>
      </c>
      <c r="K9" s="77">
        <v>9</v>
      </c>
      <c r="L9" s="471"/>
      <c r="M9" s="78"/>
      <c r="N9" s="473"/>
      <c r="O9" s="571"/>
      <c r="P9" s="571"/>
      <c r="Q9" s="471"/>
      <c r="R9" s="471"/>
      <c r="S9" s="471"/>
      <c r="T9" s="473"/>
      <c r="U9" s="571"/>
      <c r="V9" s="572"/>
      <c r="W9" s="473"/>
      <c r="X9" s="574"/>
      <c r="Y9" s="574"/>
      <c r="Z9" s="575"/>
      <c r="AA9" s="575"/>
      <c r="AB9" s="471"/>
      <c r="AC9" s="577"/>
      <c r="AD9" s="471"/>
      <c r="AE9" s="578"/>
      <c r="AF9" s="580"/>
      <c r="AG9" s="93" t="s">
        <v>158</v>
      </c>
      <c r="AH9" s="94" t="s">
        <v>159</v>
      </c>
      <c r="AI9" s="94" t="s">
        <v>160</v>
      </c>
      <c r="AJ9" s="581"/>
      <c r="AK9" s="582"/>
      <c r="AL9" s="583"/>
      <c r="AM9" s="581"/>
      <c r="AN9" s="584"/>
      <c r="AO9" s="529"/>
      <c r="AP9" s="529"/>
      <c r="AQ9" s="529"/>
      <c r="AR9" s="529"/>
      <c r="AS9" s="529"/>
      <c r="AT9" s="536"/>
      <c r="AU9" s="529"/>
      <c r="AV9" s="536"/>
      <c r="AW9" s="536"/>
      <c r="AX9" s="536"/>
      <c r="AY9" s="586"/>
      <c r="AZ9" s="471"/>
    </row>
    <row r="10" spans="1:52" s="69" customFormat="1" ht="50.15" customHeight="1" x14ac:dyDescent="0.25">
      <c r="A10" s="72">
        <f t="shared" ref="A10:A18" si="0">ROW()-9</f>
        <v>1</v>
      </c>
      <c r="B10" s="3"/>
      <c r="C10" s="3">
        <v>1</v>
      </c>
      <c r="D10" s="3"/>
      <c r="E10" s="3"/>
      <c r="F10" s="3"/>
      <c r="G10" s="3"/>
      <c r="H10" s="3"/>
      <c r="I10" s="3"/>
      <c r="J10" s="3"/>
      <c r="K10" s="3"/>
      <c r="L10" s="3" t="s">
        <v>307</v>
      </c>
      <c r="M10" s="3" t="s">
        <v>308</v>
      </c>
      <c r="N10" s="80" t="s">
        <v>66</v>
      </c>
      <c r="O10" s="80" t="s">
        <v>67</v>
      </c>
      <c r="P10" s="81" t="s">
        <v>309</v>
      </c>
      <c r="Q10" s="85"/>
      <c r="R10" s="3"/>
      <c r="S10" s="86"/>
      <c r="T10" s="87" t="s">
        <v>161</v>
      </c>
      <c r="U10" s="2" t="str">
        <f t="shared" ref="U10:U18" si="1">N10</f>
        <v>SQDZ 6903 000</v>
      </c>
      <c r="V10" s="83" t="s">
        <v>161</v>
      </c>
      <c r="W10" s="79" t="s">
        <v>164</v>
      </c>
      <c r="X10" s="84" t="s">
        <v>163</v>
      </c>
      <c r="Y10" s="82" t="s">
        <v>178</v>
      </c>
      <c r="Z10" s="88" t="s">
        <v>165</v>
      </c>
      <c r="AA10" s="82" t="s">
        <v>166</v>
      </c>
      <c r="AB10" s="88" t="s">
        <v>310</v>
      </c>
      <c r="AC10" s="89">
        <f>AC13+AC14+AC15+AC16+AC17+AC18+AC18*2</f>
        <v>1.2060000000000002</v>
      </c>
      <c r="AD10" s="88" t="s">
        <v>173</v>
      </c>
      <c r="AE10" s="90"/>
      <c r="AF10" s="90"/>
      <c r="AG10" s="90"/>
      <c r="AH10" s="90"/>
      <c r="AI10" s="90"/>
      <c r="AJ10" s="90"/>
      <c r="AK10" s="90"/>
      <c r="AL10" s="95"/>
      <c r="AM10" s="96"/>
      <c r="AN10" s="97" t="s">
        <v>311</v>
      </c>
      <c r="AO10" s="97" t="s">
        <v>312</v>
      </c>
      <c r="AP10" s="97"/>
      <c r="AQ10" s="97"/>
      <c r="AR10" s="97">
        <f>SUMPRODUCT(AR11:AR18,AZ11:AZ18)</f>
        <v>22.431724024637173</v>
      </c>
      <c r="AS10" s="97">
        <v>1.1000000000000001</v>
      </c>
      <c r="AT10" s="97">
        <f>SUMPRODUCT(AT11:AT18,AZ11:AZ18)</f>
        <v>24.214988829564607</v>
      </c>
      <c r="AU10" s="97"/>
      <c r="AV10" s="97">
        <v>24.606660000000002</v>
      </c>
      <c r="AW10" s="97">
        <f>AV10-AT10</f>
        <v>0.39167117043539434</v>
      </c>
      <c r="AX10" s="111">
        <f>(AV10-AT10)/AV10</f>
        <v>1.5917282980924447E-2</v>
      </c>
      <c r="AY10" s="88"/>
      <c r="AZ10" s="80">
        <v>1</v>
      </c>
    </row>
    <row r="11" spans="1:52" s="69" customFormat="1" ht="15.5" x14ac:dyDescent="0.25">
      <c r="A11" s="72"/>
      <c r="B11" s="3"/>
      <c r="C11" s="3"/>
      <c r="D11" s="3"/>
      <c r="E11" s="3"/>
      <c r="F11" s="3"/>
      <c r="G11" s="3"/>
      <c r="H11" s="3"/>
      <c r="I11" s="3"/>
      <c r="J11" s="3"/>
      <c r="K11" s="3"/>
      <c r="L11" s="3"/>
      <c r="M11" s="3"/>
      <c r="N11" s="80"/>
      <c r="O11" s="80"/>
      <c r="P11" s="81"/>
      <c r="Q11" s="85"/>
      <c r="R11" s="3"/>
      <c r="S11" s="86"/>
      <c r="T11" s="87"/>
      <c r="U11" s="2"/>
      <c r="V11" s="83"/>
      <c r="W11" s="79"/>
      <c r="X11" s="84"/>
      <c r="Y11" s="82"/>
      <c r="Z11" s="88"/>
      <c r="AA11" s="82"/>
      <c r="AB11" s="88"/>
      <c r="AC11" s="89"/>
      <c r="AD11" s="88"/>
      <c r="AE11" s="90" t="s">
        <v>173</v>
      </c>
      <c r="AF11" s="90"/>
      <c r="AG11" s="90"/>
      <c r="AH11" s="90"/>
      <c r="AI11" s="90"/>
      <c r="AJ11" s="90"/>
      <c r="AK11" s="90"/>
      <c r="AL11" s="95"/>
      <c r="AM11" s="96">
        <v>9.1999999999999998E-2</v>
      </c>
      <c r="AN11" s="98"/>
      <c r="AO11" s="98"/>
      <c r="AP11" s="97"/>
      <c r="AQ11" s="97">
        <v>14</v>
      </c>
      <c r="AR11" s="97">
        <f>AQ11*AM11</f>
        <v>1.288</v>
      </c>
      <c r="AS11" s="97"/>
      <c r="AT11" s="105">
        <f>AQ11*AM11</f>
        <v>1.288</v>
      </c>
      <c r="AU11" s="97"/>
      <c r="AV11" s="106">
        <f>AR10*1.15</f>
        <v>25.796482628332747</v>
      </c>
      <c r="AW11" s="97"/>
      <c r="AX11" s="97"/>
      <c r="AY11" s="88"/>
      <c r="AZ11" s="80">
        <v>1</v>
      </c>
    </row>
    <row r="12" spans="1:52" s="69" customFormat="1" ht="15.5" x14ac:dyDescent="0.25">
      <c r="A12" s="72"/>
      <c r="B12" s="3"/>
      <c r="C12" s="3"/>
      <c r="D12" s="3"/>
      <c r="E12" s="3"/>
      <c r="F12" s="3"/>
      <c r="G12" s="3"/>
      <c r="H12" s="3"/>
      <c r="I12" s="3"/>
      <c r="J12" s="3"/>
      <c r="K12" s="3"/>
      <c r="L12" s="3"/>
      <c r="M12" s="3"/>
      <c r="N12" s="80"/>
      <c r="O12" s="80"/>
      <c r="P12" s="81"/>
      <c r="Q12" s="85"/>
      <c r="R12" s="3"/>
      <c r="S12" s="86"/>
      <c r="T12" s="87"/>
      <c r="U12" s="2"/>
      <c r="V12" s="83"/>
      <c r="W12" s="79"/>
      <c r="X12" s="84"/>
      <c r="Y12" s="82"/>
      <c r="Z12" s="88"/>
      <c r="AA12" s="82"/>
      <c r="AB12" s="88"/>
      <c r="AC12" s="89"/>
      <c r="AD12" s="88"/>
      <c r="AE12" s="90" t="s">
        <v>263</v>
      </c>
      <c r="AF12" s="90"/>
      <c r="AG12" s="90"/>
      <c r="AH12" s="90"/>
      <c r="AI12" s="90"/>
      <c r="AJ12" s="90"/>
      <c r="AK12" s="90"/>
      <c r="AL12" s="95">
        <v>16</v>
      </c>
      <c r="AM12" s="96"/>
      <c r="AN12" s="98"/>
      <c r="AO12" s="98"/>
      <c r="AP12" s="97"/>
      <c r="AQ12" s="97">
        <v>0.03</v>
      </c>
      <c r="AR12" s="97">
        <f>AQ12*AL12</f>
        <v>0.48</v>
      </c>
      <c r="AS12" s="105">
        <v>1.2</v>
      </c>
      <c r="AT12" s="105">
        <f>AL12*AQ12*AS12</f>
        <v>0.57599999999999996</v>
      </c>
      <c r="AU12" s="97"/>
      <c r="AV12" s="97"/>
      <c r="AW12" s="97"/>
      <c r="AX12" s="97"/>
      <c r="AY12" s="88"/>
      <c r="AZ12" s="80">
        <v>1</v>
      </c>
    </row>
    <row r="13" spans="1:52" s="69" customFormat="1" ht="50.15" customHeight="1" x14ac:dyDescent="0.25">
      <c r="A13" s="72">
        <f t="shared" si="0"/>
        <v>4</v>
      </c>
      <c r="B13" s="3"/>
      <c r="C13" s="3"/>
      <c r="D13" s="3">
        <v>2</v>
      </c>
      <c r="E13" s="3"/>
      <c r="F13" s="3"/>
      <c r="G13" s="3"/>
      <c r="H13" s="3"/>
      <c r="I13" s="3"/>
      <c r="J13" s="3"/>
      <c r="K13" s="3"/>
      <c r="L13" s="3" t="s">
        <v>307</v>
      </c>
      <c r="M13" s="3"/>
      <c r="N13" s="80" t="s">
        <v>313</v>
      </c>
      <c r="O13" s="80" t="s">
        <v>314</v>
      </c>
      <c r="P13" s="82" t="s">
        <v>315</v>
      </c>
      <c r="Q13" s="85"/>
      <c r="R13" s="3"/>
      <c r="S13" s="86"/>
      <c r="T13" s="87" t="s">
        <v>161</v>
      </c>
      <c r="U13" s="2" t="str">
        <f t="shared" si="1"/>
        <v>SQDZ6905201</v>
      </c>
      <c r="V13" s="83" t="s">
        <v>161</v>
      </c>
      <c r="W13" s="79" t="s">
        <v>164</v>
      </c>
      <c r="X13" s="84" t="s">
        <v>163</v>
      </c>
      <c r="Y13" s="82" t="s">
        <v>315</v>
      </c>
      <c r="Z13" s="82" t="s">
        <v>316</v>
      </c>
      <c r="AA13" s="82" t="s">
        <v>317</v>
      </c>
      <c r="AB13" s="88" t="s">
        <v>318</v>
      </c>
      <c r="AC13" s="89">
        <v>0.35799999999999998</v>
      </c>
      <c r="AD13" s="88" t="s">
        <v>166</v>
      </c>
      <c r="AE13" s="91" t="s">
        <v>250</v>
      </c>
      <c r="AF13" s="91" t="s">
        <v>319</v>
      </c>
      <c r="AG13" s="99">
        <v>198</v>
      </c>
      <c r="AH13" s="99">
        <v>102</v>
      </c>
      <c r="AI13" s="99">
        <v>3</v>
      </c>
      <c r="AJ13" s="100">
        <f t="shared" ref="AJ13:AJ15" si="2">AG13*AH13*AI13*7860/1000000000</f>
        <v>0.47622167999999998</v>
      </c>
      <c r="AK13" s="101">
        <f t="shared" ref="AK13:AK16" si="3">AC13/AJ13</f>
        <v>0.75175073927755665</v>
      </c>
      <c r="AL13" s="99"/>
      <c r="AM13" s="100"/>
      <c r="AN13" s="98"/>
      <c r="AO13" s="98"/>
      <c r="AP13" s="105"/>
      <c r="AQ13" s="105">
        <v>6.1061946902654904</v>
      </c>
      <c r="AR13" s="105">
        <f t="shared" ref="AR13:AR16" si="4">AQ13*AJ13</f>
        <v>2.9079022938053112</v>
      </c>
      <c r="AS13" s="105">
        <v>1.2</v>
      </c>
      <c r="AT13" s="105">
        <f t="shared" ref="AT13:AT16" si="5">AS13*AQ13*AJ13</f>
        <v>3.4894827525663734</v>
      </c>
      <c r="AU13" s="105"/>
      <c r="AV13" s="105"/>
      <c r="AW13" s="105"/>
      <c r="AX13" s="105"/>
      <c r="AY13" s="88"/>
      <c r="AZ13" s="80">
        <v>1</v>
      </c>
    </row>
    <row r="14" spans="1:52" s="69" customFormat="1" ht="50.15" customHeight="1" x14ac:dyDescent="0.25">
      <c r="A14" s="72">
        <f t="shared" si="0"/>
        <v>5</v>
      </c>
      <c r="B14" s="3"/>
      <c r="C14" s="3"/>
      <c r="D14" s="3">
        <v>2</v>
      </c>
      <c r="E14" s="3"/>
      <c r="F14" s="3"/>
      <c r="G14" s="3"/>
      <c r="H14" s="3"/>
      <c r="I14" s="3"/>
      <c r="J14" s="3"/>
      <c r="K14" s="3"/>
      <c r="L14" s="3" t="s">
        <v>307</v>
      </c>
      <c r="M14" s="3"/>
      <c r="N14" s="80" t="s">
        <v>320</v>
      </c>
      <c r="O14" s="80" t="s">
        <v>321</v>
      </c>
      <c r="P14" s="82" t="s">
        <v>315</v>
      </c>
      <c r="Q14" s="85"/>
      <c r="R14" s="3"/>
      <c r="S14" s="86"/>
      <c r="T14" s="87" t="s">
        <v>161</v>
      </c>
      <c r="U14" s="2" t="str">
        <f t="shared" si="1"/>
        <v>SQDZ6802411</v>
      </c>
      <c r="V14" s="83" t="s">
        <v>161</v>
      </c>
      <c r="W14" s="79" t="s">
        <v>164</v>
      </c>
      <c r="X14" s="84" t="s">
        <v>163</v>
      </c>
      <c r="Y14" s="82" t="s">
        <v>315</v>
      </c>
      <c r="Z14" s="82" t="s">
        <v>322</v>
      </c>
      <c r="AA14" s="82" t="s">
        <v>317</v>
      </c>
      <c r="AB14" s="88" t="s">
        <v>323</v>
      </c>
      <c r="AC14" s="89">
        <v>0.54800000000000004</v>
      </c>
      <c r="AD14" s="88" t="s">
        <v>166</v>
      </c>
      <c r="AE14" s="90" t="s">
        <v>250</v>
      </c>
      <c r="AF14" s="90" t="s">
        <v>324</v>
      </c>
      <c r="AG14" s="95">
        <v>188</v>
      </c>
      <c r="AH14" s="95">
        <v>104</v>
      </c>
      <c r="AI14" s="95">
        <v>5</v>
      </c>
      <c r="AJ14" s="102">
        <f t="shared" si="2"/>
        <v>0.76839360000000001</v>
      </c>
      <c r="AK14" s="103">
        <f t="shared" si="3"/>
        <v>0.71317616388267679</v>
      </c>
      <c r="AL14" s="104"/>
      <c r="AM14" s="102"/>
      <c r="AN14" s="98"/>
      <c r="AO14" s="98"/>
      <c r="AP14" s="105"/>
      <c r="AQ14" s="105">
        <v>6.1061946902654904</v>
      </c>
      <c r="AR14" s="105">
        <f t="shared" si="4"/>
        <v>4.6919609203539849</v>
      </c>
      <c r="AS14" s="105">
        <v>1.2</v>
      </c>
      <c r="AT14" s="105">
        <f t="shared" si="5"/>
        <v>5.6303531044247821</v>
      </c>
      <c r="AU14" s="105"/>
      <c r="AV14" s="105"/>
      <c r="AW14" s="105"/>
      <c r="AX14" s="105"/>
      <c r="AY14" s="88"/>
      <c r="AZ14" s="80">
        <v>1</v>
      </c>
    </row>
    <row r="15" spans="1:52" s="69" customFormat="1" ht="50.15" customHeight="1" x14ac:dyDescent="0.25">
      <c r="A15" s="72">
        <f t="shared" si="0"/>
        <v>6</v>
      </c>
      <c r="B15" s="3"/>
      <c r="C15" s="3"/>
      <c r="D15" s="3">
        <v>2</v>
      </c>
      <c r="E15" s="3"/>
      <c r="F15" s="3"/>
      <c r="G15" s="3"/>
      <c r="H15" s="3"/>
      <c r="I15" s="3"/>
      <c r="J15" s="3"/>
      <c r="K15" s="3"/>
      <c r="L15" s="3" t="s">
        <v>307</v>
      </c>
      <c r="M15" s="3"/>
      <c r="N15" s="80" t="s">
        <v>325</v>
      </c>
      <c r="O15" s="80" t="s">
        <v>326</v>
      </c>
      <c r="P15" s="82" t="s">
        <v>315</v>
      </c>
      <c r="Q15" s="85"/>
      <c r="R15" s="3"/>
      <c r="S15" s="86"/>
      <c r="T15" s="87" t="s">
        <v>161</v>
      </c>
      <c r="U15" s="2" t="str">
        <f t="shared" si="1"/>
        <v>SQDZ6901001</v>
      </c>
      <c r="V15" s="83" t="s">
        <v>161</v>
      </c>
      <c r="W15" s="79" t="s">
        <v>164</v>
      </c>
      <c r="X15" s="84" t="s">
        <v>163</v>
      </c>
      <c r="Y15" s="82" t="s">
        <v>315</v>
      </c>
      <c r="Z15" s="82" t="s">
        <v>327</v>
      </c>
      <c r="AA15" s="82" t="s">
        <v>317</v>
      </c>
      <c r="AB15" s="88" t="s">
        <v>328</v>
      </c>
      <c r="AC15" s="89">
        <v>4.9000000000000002E-2</v>
      </c>
      <c r="AD15" s="88" t="s">
        <v>166</v>
      </c>
      <c r="AE15" s="90" t="s">
        <v>250</v>
      </c>
      <c r="AF15" s="90" t="s">
        <v>329</v>
      </c>
      <c r="AG15" s="95">
        <v>129</v>
      </c>
      <c r="AH15" s="95">
        <v>45</v>
      </c>
      <c r="AI15" s="95">
        <v>2.5</v>
      </c>
      <c r="AJ15" s="102">
        <f t="shared" si="2"/>
        <v>0.11406825</v>
      </c>
      <c r="AK15" s="103">
        <f t="shared" si="3"/>
        <v>0.42956738619203855</v>
      </c>
      <c r="AL15" s="104"/>
      <c r="AM15" s="102"/>
      <c r="AN15" s="98"/>
      <c r="AO15" s="98"/>
      <c r="AP15" s="105"/>
      <c r="AQ15" s="105">
        <v>6.1061946902654904</v>
      </c>
      <c r="AR15" s="105">
        <f t="shared" si="4"/>
        <v>0.69652294247787649</v>
      </c>
      <c r="AS15" s="105">
        <v>1.2</v>
      </c>
      <c r="AT15" s="105">
        <f t="shared" si="5"/>
        <v>0.83582753097345175</v>
      </c>
      <c r="AU15" s="105"/>
      <c r="AV15" s="105"/>
      <c r="AW15" s="105"/>
      <c r="AX15" s="105"/>
      <c r="AY15" s="88"/>
      <c r="AZ15" s="80">
        <v>1</v>
      </c>
    </row>
    <row r="16" spans="1:52" s="69" customFormat="1" ht="50.15" customHeight="1" x14ac:dyDescent="0.25">
      <c r="A16" s="72">
        <f t="shared" si="0"/>
        <v>7</v>
      </c>
      <c r="B16" s="3"/>
      <c r="C16" s="3"/>
      <c r="D16" s="3">
        <v>2</v>
      </c>
      <c r="E16" s="3"/>
      <c r="F16" s="3"/>
      <c r="G16" s="3"/>
      <c r="H16" s="3"/>
      <c r="I16" s="3"/>
      <c r="J16" s="3"/>
      <c r="K16" s="3"/>
      <c r="L16" s="3" t="s">
        <v>307</v>
      </c>
      <c r="M16" s="3"/>
      <c r="N16" s="80" t="s">
        <v>330</v>
      </c>
      <c r="O16" s="80" t="s">
        <v>331</v>
      </c>
      <c r="P16" s="81" t="s">
        <v>332</v>
      </c>
      <c r="Q16" s="85"/>
      <c r="R16" s="3"/>
      <c r="S16" s="86"/>
      <c r="T16" s="87" t="s">
        <v>161</v>
      </c>
      <c r="U16" s="2" t="str">
        <f t="shared" si="1"/>
        <v>H3-6805103</v>
      </c>
      <c r="V16" s="83" t="s">
        <v>161</v>
      </c>
      <c r="W16" s="79" t="s">
        <v>164</v>
      </c>
      <c r="X16" s="84" t="s">
        <v>163</v>
      </c>
      <c r="Y16" s="81" t="s">
        <v>332</v>
      </c>
      <c r="Z16" s="88" t="s">
        <v>333</v>
      </c>
      <c r="AA16" s="88"/>
      <c r="AB16" s="88" t="s">
        <v>334</v>
      </c>
      <c r="AC16" s="89">
        <v>2.5000000000000001E-2</v>
      </c>
      <c r="AD16" s="88" t="s">
        <v>166</v>
      </c>
      <c r="AE16" s="90" t="s">
        <v>335</v>
      </c>
      <c r="AF16" s="90"/>
      <c r="AG16" s="95">
        <v>14</v>
      </c>
      <c r="AH16" s="95">
        <v>18</v>
      </c>
      <c r="AI16" s="95"/>
      <c r="AJ16" s="96">
        <f>AH16/2*AH16/2*3.14*AG16*7860/1000000000</f>
        <v>2.7987573600000003E-2</v>
      </c>
      <c r="AK16" s="103">
        <f t="shared" si="3"/>
        <v>0.89325356879097229</v>
      </c>
      <c r="AL16" s="95"/>
      <c r="AM16" s="96"/>
      <c r="AN16" s="98"/>
      <c r="AO16" s="98"/>
      <c r="AP16" s="105"/>
      <c r="AQ16" s="105">
        <v>5</v>
      </c>
      <c r="AR16" s="105">
        <f t="shared" si="4"/>
        <v>0.13993786800000002</v>
      </c>
      <c r="AS16" s="105">
        <v>1.2</v>
      </c>
      <c r="AT16" s="105">
        <f t="shared" si="5"/>
        <v>0.1679254416</v>
      </c>
      <c r="AU16" s="105"/>
      <c r="AV16" s="105"/>
      <c r="AW16" s="105"/>
      <c r="AX16" s="105"/>
      <c r="AY16" s="88"/>
      <c r="AZ16" s="80">
        <v>1</v>
      </c>
    </row>
    <row r="17" spans="1:52" s="69" customFormat="1" ht="50.15" customHeight="1" x14ac:dyDescent="0.25">
      <c r="A17" s="72">
        <f t="shared" si="0"/>
        <v>8</v>
      </c>
      <c r="B17" s="3"/>
      <c r="C17" s="3"/>
      <c r="D17" s="3">
        <v>2</v>
      </c>
      <c r="E17" s="3"/>
      <c r="F17" s="3"/>
      <c r="G17" s="3"/>
      <c r="H17" s="3"/>
      <c r="I17" s="3"/>
      <c r="J17" s="3"/>
      <c r="K17" s="3"/>
      <c r="L17" s="3" t="s">
        <v>307</v>
      </c>
      <c r="M17" s="3"/>
      <c r="N17" s="80" t="s">
        <v>336</v>
      </c>
      <c r="O17" s="80" t="s">
        <v>337</v>
      </c>
      <c r="P17" s="81" t="s">
        <v>338</v>
      </c>
      <c r="Q17" s="85"/>
      <c r="R17" s="3"/>
      <c r="S17" s="86"/>
      <c r="T17" s="87" t="s">
        <v>161</v>
      </c>
      <c r="U17" s="2" t="str">
        <f t="shared" si="1"/>
        <v>SQDZ6901300</v>
      </c>
      <c r="V17" s="83" t="s">
        <v>161</v>
      </c>
      <c r="W17" s="79" t="s">
        <v>164</v>
      </c>
      <c r="X17" s="84" t="s">
        <v>163</v>
      </c>
      <c r="Y17" s="81" t="s">
        <v>338</v>
      </c>
      <c r="Z17" s="88" t="s">
        <v>166</v>
      </c>
      <c r="AA17" s="88" t="s">
        <v>166</v>
      </c>
      <c r="AB17" s="88" t="s">
        <v>339</v>
      </c>
      <c r="AC17" s="89">
        <v>0.19600000000000001</v>
      </c>
      <c r="AD17" s="88" t="s">
        <v>166</v>
      </c>
      <c r="AE17" s="90"/>
      <c r="AF17" s="90"/>
      <c r="AG17" s="95"/>
      <c r="AH17" s="95"/>
      <c r="AI17" s="95"/>
      <c r="AJ17" s="96"/>
      <c r="AK17" s="103"/>
      <c r="AL17" s="95"/>
      <c r="AM17" s="96"/>
      <c r="AN17" s="98"/>
      <c r="AO17" s="98"/>
      <c r="AP17" s="105"/>
      <c r="AQ17" s="105"/>
      <c r="AR17" s="105">
        <v>12</v>
      </c>
      <c r="AS17" s="105"/>
      <c r="AT17" s="105">
        <v>12</v>
      </c>
      <c r="AU17" s="105"/>
      <c r="AV17" s="105"/>
      <c r="AW17" s="105"/>
      <c r="AX17" s="105"/>
      <c r="AY17" s="88"/>
      <c r="AZ17" s="80">
        <v>1</v>
      </c>
    </row>
    <row r="18" spans="1:52" s="69" customFormat="1" ht="50.15" customHeight="1" x14ac:dyDescent="0.25">
      <c r="A18" s="72">
        <f t="shared" si="0"/>
        <v>9</v>
      </c>
      <c r="B18" s="3"/>
      <c r="C18" s="3"/>
      <c r="D18" s="3">
        <v>2</v>
      </c>
      <c r="E18" s="3"/>
      <c r="F18" s="3"/>
      <c r="G18" s="3"/>
      <c r="H18" s="3"/>
      <c r="I18" s="3"/>
      <c r="J18" s="3"/>
      <c r="K18" s="3"/>
      <c r="L18" s="3" t="s">
        <v>307</v>
      </c>
      <c r="M18" s="3"/>
      <c r="N18" s="80" t="s">
        <v>340</v>
      </c>
      <c r="O18" s="80" t="s">
        <v>269</v>
      </c>
      <c r="P18" s="81" t="s">
        <v>341</v>
      </c>
      <c r="Q18" s="85"/>
      <c r="R18" s="3"/>
      <c r="S18" s="86"/>
      <c r="T18" s="87" t="s">
        <v>161</v>
      </c>
      <c r="U18" s="2" t="str">
        <f t="shared" si="1"/>
        <v>Q370C6</v>
      </c>
      <c r="V18" s="83" t="s">
        <v>161</v>
      </c>
      <c r="W18" s="79" t="s">
        <v>164</v>
      </c>
      <c r="X18" s="84" t="s">
        <v>163</v>
      </c>
      <c r="Y18" s="82" t="s">
        <v>270</v>
      </c>
      <c r="Z18" s="88" t="s">
        <v>166</v>
      </c>
      <c r="AA18" s="88" t="s">
        <v>166</v>
      </c>
      <c r="AB18" s="88" t="s">
        <v>166</v>
      </c>
      <c r="AC18" s="92">
        <v>0.01</v>
      </c>
      <c r="AD18" s="88" t="s">
        <v>166</v>
      </c>
      <c r="AE18" s="90"/>
      <c r="AF18" s="90"/>
      <c r="AG18" s="90"/>
      <c r="AH18" s="90"/>
      <c r="AI18" s="90"/>
      <c r="AJ18" s="90"/>
      <c r="AK18" s="90"/>
      <c r="AL18" s="95"/>
      <c r="AM18" s="96"/>
      <c r="AN18" s="98"/>
      <c r="AO18" s="98"/>
      <c r="AP18" s="105"/>
      <c r="AQ18" s="105"/>
      <c r="AR18" s="105">
        <v>0.1137</v>
      </c>
      <c r="AS18" s="105"/>
      <c r="AT18" s="105">
        <v>0.1137</v>
      </c>
      <c r="AU18" s="105"/>
      <c r="AV18" s="105"/>
      <c r="AW18" s="105"/>
      <c r="AX18" s="105"/>
      <c r="AY18" s="88"/>
      <c r="AZ18" s="80">
        <v>2</v>
      </c>
    </row>
  </sheetData>
  <autoFilter ref="A9:AZ18" xr:uid="{00000000-0009-0000-0000-000005000000}"/>
  <mergeCells count="50">
    <mergeCell ref="AW8:AW9"/>
    <mergeCell ref="AX8:AX9"/>
    <mergeCell ref="AY8:AY9"/>
    <mergeCell ref="AZ8:AZ9"/>
    <mergeCell ref="AR8:AR9"/>
    <mergeCell ref="AS8:AS9"/>
    <mergeCell ref="AT8:AT9"/>
    <mergeCell ref="AU8:AU9"/>
    <mergeCell ref="AV8:AV9"/>
    <mergeCell ref="AM8:AM9"/>
    <mergeCell ref="AN8:AN9"/>
    <mergeCell ref="AO8:AO9"/>
    <mergeCell ref="AP8:AP9"/>
    <mergeCell ref="AQ8:AQ9"/>
    <mergeCell ref="AE8:AE9"/>
    <mergeCell ref="AF8:AF9"/>
    <mergeCell ref="AJ8:AJ9"/>
    <mergeCell ref="AK8:AK9"/>
    <mergeCell ref="AL8:AL9"/>
    <mergeCell ref="Z8:Z9"/>
    <mergeCell ref="AA8:AA9"/>
    <mergeCell ref="AB8:AB9"/>
    <mergeCell ref="AC8:AC9"/>
    <mergeCell ref="AD8:AD9"/>
    <mergeCell ref="B8:K8"/>
    <mergeCell ref="AG8:AI8"/>
    <mergeCell ref="A8:A9"/>
    <mergeCell ref="L8:L9"/>
    <mergeCell ref="N8:N9"/>
    <mergeCell ref="O8:O9"/>
    <mergeCell ref="P8:P9"/>
    <mergeCell ref="Q8:Q9"/>
    <mergeCell ref="R8:R9"/>
    <mergeCell ref="S8:S9"/>
    <mergeCell ref="T8:T9"/>
    <mergeCell ref="U8:U9"/>
    <mergeCell ref="V8:V9"/>
    <mergeCell ref="W8:W9"/>
    <mergeCell ref="X8:X9"/>
    <mergeCell ref="Y8:Y9"/>
    <mergeCell ref="A1:AZ1"/>
    <mergeCell ref="A4:O4"/>
    <mergeCell ref="A5:L5"/>
    <mergeCell ref="N5:O5"/>
    <mergeCell ref="A6:O6"/>
    <mergeCell ref="A2:E3"/>
    <mergeCell ref="F2:K3"/>
    <mergeCell ref="L2:O3"/>
    <mergeCell ref="P2:AX7"/>
    <mergeCell ref="A7:O7"/>
  </mergeCells>
  <phoneticPr fontId="98" type="noConversion"/>
  <conditionalFormatting sqref="U10:U18">
    <cfRule type="duplicateValues" dxfId="126" priority="1"/>
  </conditionalFormatting>
  <conditionalFormatting sqref="AZ2:AZ3">
    <cfRule type="duplicateValues" dxfId="125" priority="2"/>
  </conditionalFormatting>
  <printOptions horizontalCentered="1"/>
  <pageMargins left="0.31496062992126" right="0.27559055118110198" top="0.39370078740157499" bottom="0.55118110236220497" header="0.31496062992126" footer="0.31496062992126"/>
  <pageSetup paperSize="8" scale="67" orientation="landscape" r:id="rId1"/>
  <headerFooter>
    <oddFooter>&amp;C第 &amp;P 页，共 &amp;N 页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X111"/>
  <sheetViews>
    <sheetView zoomScale="55" zoomScaleNormal="55" workbookViewId="0">
      <pane xSplit="15" ySplit="2" topLeftCell="P3" activePane="bottomRight" state="frozen"/>
      <selection pane="topRight"/>
      <selection pane="bottomLeft"/>
      <selection pane="bottomRight" activeCell="I12" sqref="I12"/>
    </sheetView>
  </sheetViews>
  <sheetFormatPr defaultColWidth="9" defaultRowHeight="13" outlineLevelCol="1" x14ac:dyDescent="0.25"/>
  <cols>
    <col min="1" max="1" width="6.6328125" style="39" customWidth="1"/>
    <col min="2" max="10" width="4.08984375" style="39" customWidth="1"/>
    <col min="11" max="11" width="3.6328125" style="40" customWidth="1"/>
    <col min="12" max="12" width="11.453125" style="41" customWidth="1"/>
    <col min="13" max="13" width="14.90625" style="39" customWidth="1"/>
    <col min="14" max="14" width="3.90625" style="40" customWidth="1"/>
    <col min="15" max="15" width="21" style="42" customWidth="1"/>
    <col min="16" max="16" width="6.7265625" style="40" customWidth="1"/>
    <col min="17" max="17" width="9" style="40" customWidth="1"/>
    <col min="18" max="18" width="8" style="40" customWidth="1"/>
    <col min="19" max="19" width="9" style="40" customWidth="1"/>
    <col min="20" max="20" width="7.26953125" style="39" customWidth="1"/>
    <col min="21" max="22" width="9" style="39" customWidth="1"/>
    <col min="23" max="25" width="9" style="43" customWidth="1"/>
    <col min="26" max="26" width="10.08984375" style="39" customWidth="1"/>
    <col min="27" max="27" width="8.26953125" style="39" customWidth="1"/>
    <col min="28" max="28" width="7.26953125" style="39" customWidth="1"/>
    <col min="29" max="29" width="7" style="39" customWidth="1"/>
    <col min="30" max="30" width="10.453125" style="44" customWidth="1"/>
    <col min="31" max="37" width="8.08984375" style="45" customWidth="1"/>
    <col min="38" max="38" width="9" style="39" customWidth="1"/>
    <col min="39" max="39" width="8.36328125" style="39" customWidth="1"/>
    <col min="40" max="40" width="8.36328125" style="39" hidden="1" customWidth="1" outlineLevel="1"/>
    <col min="41" max="41" width="10.90625" style="39" hidden="1" customWidth="1" outlineLevel="1"/>
    <col min="42" max="42" width="9" style="39" hidden="1" outlineLevel="1"/>
    <col min="43" max="43" width="9.36328125" style="39" hidden="1" customWidth="1" outlineLevel="1"/>
    <col min="44" max="44" width="8.453125" style="42" hidden="1" customWidth="1" outlineLevel="1"/>
    <col min="45" max="45" width="9.7265625" style="42" hidden="1" customWidth="1" outlineLevel="1"/>
    <col min="46" max="46" width="10" style="42" hidden="1" customWidth="1" outlineLevel="1"/>
    <col min="47" max="47" width="9.26953125" style="46" hidden="1" customWidth="1" outlineLevel="1"/>
    <col min="48" max="48" width="10.26953125" style="39" hidden="1" customWidth="1" outlineLevel="1"/>
    <col min="49" max="49" width="9.08984375" style="39" hidden="1" customWidth="1" outlineLevel="1"/>
    <col min="50" max="50" width="9" style="39" collapsed="1"/>
    <col min="51" max="16384" width="9" style="39"/>
  </cols>
  <sheetData>
    <row r="1" spans="1:49" x14ac:dyDescent="0.25">
      <c r="A1" s="593" t="s">
        <v>3</v>
      </c>
      <c r="B1" s="587" t="s">
        <v>342</v>
      </c>
      <c r="C1" s="588"/>
      <c r="D1" s="588"/>
      <c r="E1" s="588"/>
      <c r="F1" s="588"/>
      <c r="G1" s="588"/>
      <c r="H1" s="588"/>
      <c r="I1" s="588"/>
      <c r="J1" s="589"/>
      <c r="K1" s="595" t="s">
        <v>343</v>
      </c>
      <c r="L1" s="597" t="s">
        <v>344</v>
      </c>
      <c r="M1" s="595" t="s">
        <v>44</v>
      </c>
      <c r="N1" s="595" t="s">
        <v>345</v>
      </c>
      <c r="O1" s="595" t="s">
        <v>45</v>
      </c>
      <c r="P1" s="595" t="s">
        <v>346</v>
      </c>
      <c r="Q1" s="595" t="s">
        <v>347</v>
      </c>
      <c r="R1" s="595" t="s">
        <v>114</v>
      </c>
      <c r="S1" s="595" t="s">
        <v>348</v>
      </c>
      <c r="T1" s="595" t="s">
        <v>349</v>
      </c>
      <c r="U1" s="595" t="s">
        <v>350</v>
      </c>
      <c r="V1" s="599" t="s">
        <v>351</v>
      </c>
      <c r="W1" s="601" t="s">
        <v>352</v>
      </c>
      <c r="X1" s="599" t="s">
        <v>353</v>
      </c>
      <c r="Y1" s="603" t="s">
        <v>139</v>
      </c>
      <c r="Z1" s="603" t="s">
        <v>141</v>
      </c>
      <c r="AA1" s="603" t="s">
        <v>354</v>
      </c>
      <c r="AB1" s="605" t="s">
        <v>143</v>
      </c>
      <c r="AC1" s="607" t="s">
        <v>202</v>
      </c>
      <c r="AD1" s="609" t="s">
        <v>203</v>
      </c>
      <c r="AE1" s="603" t="s">
        <v>355</v>
      </c>
      <c r="AF1" s="603" t="s">
        <v>356</v>
      </c>
      <c r="AG1" s="603" t="s">
        <v>357</v>
      </c>
      <c r="AH1" s="603" t="s">
        <v>358</v>
      </c>
      <c r="AI1" s="603" t="s">
        <v>359</v>
      </c>
      <c r="AJ1" s="603" t="s">
        <v>360</v>
      </c>
      <c r="AK1" s="607" t="s">
        <v>361</v>
      </c>
      <c r="AL1" s="595" t="s">
        <v>362</v>
      </c>
      <c r="AM1" s="595" t="s">
        <v>147</v>
      </c>
      <c r="AN1" s="595" t="s">
        <v>363</v>
      </c>
      <c r="AO1" s="595" t="s">
        <v>364</v>
      </c>
      <c r="AP1" s="595" t="s">
        <v>365</v>
      </c>
      <c r="AQ1" s="595" t="s">
        <v>366</v>
      </c>
      <c r="AR1" s="590" t="s">
        <v>367</v>
      </c>
      <c r="AS1" s="590"/>
      <c r="AT1" s="590" t="s">
        <v>368</v>
      </c>
      <c r="AU1" s="590"/>
      <c r="AV1" s="591" t="s">
        <v>369</v>
      </c>
      <c r="AW1" s="592"/>
    </row>
    <row r="2" spans="1:49" x14ac:dyDescent="0.25">
      <c r="A2" s="594"/>
      <c r="B2" s="47">
        <v>0</v>
      </c>
      <c r="C2" s="47">
        <v>1</v>
      </c>
      <c r="D2" s="47">
        <v>2</v>
      </c>
      <c r="E2" s="47">
        <v>3</v>
      </c>
      <c r="F2" s="47">
        <v>4</v>
      </c>
      <c r="G2" s="47">
        <v>5</v>
      </c>
      <c r="H2" s="47">
        <v>6</v>
      </c>
      <c r="I2" s="47">
        <v>7</v>
      </c>
      <c r="J2" s="47">
        <v>8</v>
      </c>
      <c r="K2" s="596"/>
      <c r="L2" s="598"/>
      <c r="M2" s="596"/>
      <c r="N2" s="596"/>
      <c r="O2" s="596"/>
      <c r="P2" s="596"/>
      <c r="Q2" s="596"/>
      <c r="R2" s="596"/>
      <c r="S2" s="596"/>
      <c r="T2" s="596"/>
      <c r="U2" s="596"/>
      <c r="V2" s="600"/>
      <c r="W2" s="602"/>
      <c r="X2" s="600"/>
      <c r="Y2" s="604"/>
      <c r="Z2" s="604"/>
      <c r="AA2" s="604"/>
      <c r="AB2" s="606"/>
      <c r="AC2" s="608"/>
      <c r="AD2" s="610"/>
      <c r="AE2" s="604"/>
      <c r="AF2" s="604"/>
      <c r="AG2" s="604"/>
      <c r="AH2" s="604"/>
      <c r="AI2" s="604"/>
      <c r="AJ2" s="604"/>
      <c r="AK2" s="608"/>
      <c r="AL2" s="596"/>
      <c r="AM2" s="596"/>
      <c r="AN2" s="596"/>
      <c r="AO2" s="596"/>
      <c r="AP2" s="596"/>
      <c r="AQ2" s="596"/>
      <c r="AR2" s="62" t="s">
        <v>4</v>
      </c>
      <c r="AS2" s="62" t="s">
        <v>196</v>
      </c>
      <c r="AT2" s="62" t="s">
        <v>4</v>
      </c>
      <c r="AU2" s="62" t="s">
        <v>196</v>
      </c>
      <c r="AV2" s="49" t="s">
        <v>4</v>
      </c>
      <c r="AW2" s="66" t="s">
        <v>196</v>
      </c>
    </row>
    <row r="3" spans="1:49" ht="42" customHeight="1" x14ac:dyDescent="0.25">
      <c r="A3" s="48">
        <f t="shared" ref="A3:A7" si="0">ROW()-2</f>
        <v>1</v>
      </c>
      <c r="B3" s="49"/>
      <c r="C3" s="49" t="s">
        <v>370</v>
      </c>
      <c r="D3" s="49"/>
      <c r="E3" s="49"/>
      <c r="F3" s="49"/>
      <c r="G3" s="49"/>
      <c r="H3" s="50"/>
      <c r="I3" s="50"/>
      <c r="J3" s="49"/>
      <c r="K3" s="50"/>
      <c r="L3" s="51" t="s">
        <v>371</v>
      </c>
      <c r="M3" s="49" t="s">
        <v>372</v>
      </c>
      <c r="N3" s="50">
        <v>1</v>
      </c>
      <c r="O3" s="49" t="s">
        <v>74</v>
      </c>
      <c r="P3" s="47">
        <v>1</v>
      </c>
      <c r="Q3" s="47">
        <v>1.2</v>
      </c>
      <c r="R3" s="49"/>
      <c r="S3" s="49" t="s">
        <v>373</v>
      </c>
      <c r="T3" s="54"/>
      <c r="U3" s="55"/>
      <c r="V3" s="55"/>
      <c r="W3" s="56"/>
      <c r="X3" s="56"/>
      <c r="Y3" s="58" t="s">
        <v>263</v>
      </c>
      <c r="Z3" s="50"/>
      <c r="AA3" s="50"/>
      <c r="AB3" s="50"/>
      <c r="AC3" s="50">
        <v>7</v>
      </c>
      <c r="AD3" s="57"/>
      <c r="AE3" s="58"/>
      <c r="AF3" s="58"/>
      <c r="AG3" s="58"/>
      <c r="AH3" s="58"/>
      <c r="AI3" s="58"/>
      <c r="AJ3" s="58"/>
      <c r="AK3" s="58"/>
      <c r="AL3" s="50" t="s">
        <v>175</v>
      </c>
      <c r="AM3" s="50"/>
      <c r="AN3" s="50" t="s">
        <v>374</v>
      </c>
      <c r="AO3" s="63"/>
      <c r="AP3" s="64"/>
      <c r="AQ3" s="64"/>
      <c r="AR3" s="62"/>
      <c r="AS3" s="62"/>
      <c r="AT3" s="62"/>
      <c r="AU3" s="62"/>
      <c r="AV3" s="65"/>
      <c r="AW3" s="67"/>
    </row>
    <row r="4" spans="1:49" ht="42" customHeight="1" x14ac:dyDescent="0.25">
      <c r="A4" s="48">
        <f t="shared" si="0"/>
        <v>2</v>
      </c>
      <c r="B4" s="49"/>
      <c r="C4" s="49"/>
      <c r="D4" s="49" t="s">
        <v>370</v>
      </c>
      <c r="E4" s="49"/>
      <c r="F4" s="49"/>
      <c r="G4" s="49"/>
      <c r="H4" s="50"/>
      <c r="I4" s="50"/>
      <c r="J4" s="49"/>
      <c r="K4" s="50"/>
      <c r="L4" s="47" t="s">
        <v>375</v>
      </c>
      <c r="M4" s="47" t="s">
        <v>376</v>
      </c>
      <c r="N4" s="50">
        <v>1</v>
      </c>
      <c r="O4" s="49" t="s">
        <v>377</v>
      </c>
      <c r="P4" s="47">
        <v>1</v>
      </c>
      <c r="Q4" s="47">
        <v>8.9999999999999993E-3</v>
      </c>
      <c r="R4" s="49"/>
      <c r="S4" s="49">
        <v>45</v>
      </c>
      <c r="T4" s="54"/>
      <c r="U4" s="55"/>
      <c r="V4" s="55"/>
      <c r="W4" s="56"/>
      <c r="X4" s="56"/>
      <c r="Y4" s="58" t="s">
        <v>378</v>
      </c>
      <c r="Z4" s="50" t="s">
        <v>379</v>
      </c>
      <c r="AA4" s="57">
        <f>5*5*3.14*25*7850/1000000000</f>
        <v>1.5405624999999999E-2</v>
      </c>
      <c r="AB4" s="59">
        <f>Q4/AA4</f>
        <v>0.58420219887216518</v>
      </c>
      <c r="AC4" s="60"/>
      <c r="AD4" s="57"/>
      <c r="AE4" s="50">
        <v>1</v>
      </c>
      <c r="AF4" s="50" t="s">
        <v>378</v>
      </c>
      <c r="AG4" s="58"/>
      <c r="AH4" s="58"/>
      <c r="AI4" s="58"/>
      <c r="AJ4" s="58"/>
      <c r="AK4" s="58"/>
      <c r="AL4" s="50" t="s">
        <v>217</v>
      </c>
      <c r="AM4" s="50"/>
      <c r="AN4" s="50"/>
      <c r="AO4" s="63"/>
      <c r="AP4" s="64"/>
      <c r="AQ4" s="64"/>
      <c r="AR4" s="62"/>
      <c r="AS4" s="62"/>
      <c r="AT4" s="62"/>
      <c r="AU4" s="62"/>
      <c r="AV4" s="65"/>
      <c r="AW4" s="67"/>
    </row>
    <row r="5" spans="1:49" ht="42" customHeight="1" x14ac:dyDescent="0.25">
      <c r="A5" s="48">
        <f t="shared" si="0"/>
        <v>3</v>
      </c>
      <c r="B5" s="49"/>
      <c r="C5" s="49"/>
      <c r="D5" s="49" t="s">
        <v>370</v>
      </c>
      <c r="E5" s="49"/>
      <c r="F5" s="49"/>
      <c r="G5" s="49"/>
      <c r="H5" s="50"/>
      <c r="I5" s="50"/>
      <c r="J5" s="49"/>
      <c r="K5" s="50"/>
      <c r="L5" s="47" t="s">
        <v>380</v>
      </c>
      <c r="M5" s="47"/>
      <c r="N5" s="50">
        <v>1</v>
      </c>
      <c r="O5" s="49" t="s">
        <v>381</v>
      </c>
      <c r="P5" s="47">
        <v>1</v>
      </c>
      <c r="Q5" s="47"/>
      <c r="R5" s="49"/>
      <c r="S5" s="49"/>
      <c r="T5" s="54"/>
      <c r="U5" s="55"/>
      <c r="V5" s="55"/>
      <c r="W5" s="56"/>
      <c r="X5" s="56"/>
      <c r="Y5" s="58" t="s">
        <v>173</v>
      </c>
      <c r="Z5" s="50"/>
      <c r="AA5" s="57"/>
      <c r="AB5" s="57"/>
      <c r="AC5" s="60"/>
      <c r="AD5" s="57">
        <v>4.7500000000000001E-2</v>
      </c>
      <c r="AE5" s="58"/>
      <c r="AF5" s="58"/>
      <c r="AG5" s="58"/>
      <c r="AH5" s="58"/>
      <c r="AI5" s="58"/>
      <c r="AJ5" s="58"/>
      <c r="AK5" s="58"/>
      <c r="AL5" s="50" t="s">
        <v>175</v>
      </c>
      <c r="AM5" s="50"/>
      <c r="AN5" s="50"/>
      <c r="AO5" s="63"/>
      <c r="AP5" s="64"/>
      <c r="AQ5" s="64"/>
      <c r="AR5" s="62"/>
      <c r="AS5" s="62"/>
      <c r="AT5" s="62"/>
      <c r="AU5" s="62"/>
      <c r="AV5" s="65"/>
      <c r="AW5" s="67"/>
    </row>
    <row r="6" spans="1:49" ht="42" customHeight="1" x14ac:dyDescent="0.25">
      <c r="A6" s="48">
        <f t="shared" si="0"/>
        <v>4</v>
      </c>
      <c r="B6" s="49"/>
      <c r="C6" s="49"/>
      <c r="D6" s="49"/>
      <c r="E6" s="49" t="s">
        <v>370</v>
      </c>
      <c r="F6" s="49"/>
      <c r="G6" s="49"/>
      <c r="H6" s="50"/>
      <c r="I6" s="50"/>
      <c r="J6" s="49"/>
      <c r="K6" s="50"/>
      <c r="L6" s="47" t="s">
        <v>382</v>
      </c>
      <c r="M6" s="47"/>
      <c r="N6" s="50">
        <v>1</v>
      </c>
      <c r="O6" s="49" t="s">
        <v>383</v>
      </c>
      <c r="P6" s="47">
        <v>1</v>
      </c>
      <c r="Q6" s="47"/>
      <c r="R6" s="49"/>
      <c r="S6" s="49"/>
      <c r="T6" s="54"/>
      <c r="U6" s="55"/>
      <c r="V6" s="55"/>
      <c r="W6" s="56"/>
      <c r="X6" s="56"/>
      <c r="Y6" s="58" t="s">
        <v>263</v>
      </c>
      <c r="Z6" s="50"/>
      <c r="AA6" s="57"/>
      <c r="AB6" s="57"/>
      <c r="AC6" s="60">
        <v>9</v>
      </c>
      <c r="AD6" s="57"/>
      <c r="AE6" s="58"/>
      <c r="AF6" s="58"/>
      <c r="AG6" s="58"/>
      <c r="AH6" s="58"/>
      <c r="AI6" s="58"/>
      <c r="AJ6" s="58"/>
      <c r="AK6" s="58"/>
      <c r="AL6" s="50" t="s">
        <v>217</v>
      </c>
      <c r="AM6" s="50" t="s">
        <v>384</v>
      </c>
      <c r="AN6" s="50"/>
      <c r="AO6" s="63"/>
      <c r="AP6" s="64"/>
      <c r="AQ6" s="64"/>
      <c r="AR6" s="62"/>
      <c r="AS6" s="62"/>
      <c r="AT6" s="62"/>
      <c r="AU6" s="62"/>
      <c r="AV6" s="65"/>
      <c r="AW6" s="67"/>
    </row>
    <row r="7" spans="1:49" ht="42" customHeight="1" x14ac:dyDescent="0.25">
      <c r="A7" s="48">
        <f t="shared" si="0"/>
        <v>5</v>
      </c>
      <c r="B7" s="49"/>
      <c r="C7" s="49"/>
      <c r="D7" s="49"/>
      <c r="E7" s="49"/>
      <c r="F7" s="49" t="s">
        <v>370</v>
      </c>
      <c r="G7" s="49"/>
      <c r="H7" s="50"/>
      <c r="I7" s="50"/>
      <c r="J7" s="49"/>
      <c r="K7" s="50"/>
      <c r="L7" s="52"/>
      <c r="M7" s="47"/>
      <c r="N7" s="50">
        <v>1</v>
      </c>
      <c r="O7" s="49" t="s">
        <v>385</v>
      </c>
      <c r="P7" s="47">
        <v>1</v>
      </c>
      <c r="Q7" s="47">
        <v>0.372</v>
      </c>
      <c r="R7" s="49" t="s">
        <v>386</v>
      </c>
      <c r="S7" s="49" t="s">
        <v>257</v>
      </c>
      <c r="T7" s="54"/>
      <c r="U7" s="55"/>
      <c r="V7" s="55"/>
      <c r="W7" s="56"/>
      <c r="X7" s="56"/>
      <c r="Y7" s="58" t="s">
        <v>250</v>
      </c>
      <c r="Z7" s="50" t="s">
        <v>387</v>
      </c>
      <c r="AA7" s="57">
        <f>211*104*3*7850/1000000000</f>
        <v>0.51678120000000005</v>
      </c>
      <c r="AB7" s="59">
        <f>Q7/AA7</f>
        <v>0.71984042763165523</v>
      </c>
      <c r="AC7" s="60"/>
      <c r="AD7" s="57"/>
      <c r="AE7" s="60">
        <v>1</v>
      </c>
      <c r="AF7" s="58" t="s">
        <v>388</v>
      </c>
      <c r="AG7" s="58" t="s">
        <v>389</v>
      </c>
      <c r="AH7" s="58"/>
      <c r="AI7" s="58"/>
      <c r="AJ7" s="58"/>
      <c r="AK7" s="58"/>
      <c r="AL7" s="50"/>
      <c r="AM7" s="50"/>
      <c r="AN7" s="50"/>
      <c r="AO7" s="63"/>
      <c r="AP7" s="64"/>
      <c r="AQ7" s="64"/>
      <c r="AR7" s="62"/>
      <c r="AS7" s="62"/>
      <c r="AT7" s="62"/>
      <c r="AU7" s="62"/>
      <c r="AV7" s="65"/>
      <c r="AW7" s="67"/>
    </row>
    <row r="8" spans="1:49" ht="25" customHeight="1" x14ac:dyDescent="0.25">
      <c r="A8" s="48"/>
      <c r="B8" s="49"/>
      <c r="C8" s="49"/>
      <c r="D8" s="49"/>
      <c r="E8" s="49"/>
      <c r="F8" s="49"/>
      <c r="G8" s="49"/>
      <c r="H8" s="50"/>
      <c r="I8" s="50"/>
      <c r="J8" s="49"/>
      <c r="K8" s="50"/>
      <c r="L8" s="52"/>
      <c r="M8" s="47"/>
      <c r="N8" s="50"/>
      <c r="O8" s="49"/>
      <c r="P8" s="47"/>
      <c r="Q8" s="47"/>
      <c r="R8" s="49"/>
      <c r="S8" s="49"/>
      <c r="T8" s="54"/>
      <c r="U8" s="55"/>
      <c r="V8" s="55"/>
      <c r="W8" s="56"/>
      <c r="X8" s="56"/>
      <c r="Y8" s="58"/>
      <c r="Z8" s="50"/>
      <c r="AA8" s="57"/>
      <c r="AB8" s="59"/>
      <c r="AC8" s="60"/>
      <c r="AD8" s="57"/>
      <c r="AE8" s="60">
        <v>1</v>
      </c>
      <c r="AF8" s="58" t="s">
        <v>390</v>
      </c>
      <c r="AG8" s="58" t="s">
        <v>391</v>
      </c>
      <c r="AH8" s="58"/>
      <c r="AI8" s="58"/>
      <c r="AJ8" s="58"/>
      <c r="AK8" s="58"/>
      <c r="AL8" s="50"/>
      <c r="AM8" s="50"/>
      <c r="AN8" s="50"/>
      <c r="AO8" s="63"/>
      <c r="AP8" s="64"/>
      <c r="AQ8" s="64"/>
      <c r="AR8" s="62"/>
      <c r="AS8" s="62"/>
      <c r="AT8" s="62"/>
      <c r="AU8" s="62"/>
      <c r="AV8" s="65"/>
      <c r="AW8" s="67"/>
    </row>
    <row r="9" spans="1:49" ht="25" customHeight="1" x14ac:dyDescent="0.25">
      <c r="A9" s="48"/>
      <c r="B9" s="49"/>
      <c r="C9" s="49"/>
      <c r="D9" s="49"/>
      <c r="E9" s="49"/>
      <c r="F9" s="49"/>
      <c r="G9" s="49"/>
      <c r="H9" s="50"/>
      <c r="I9" s="50"/>
      <c r="J9" s="49"/>
      <c r="K9" s="50"/>
      <c r="L9" s="52"/>
      <c r="M9" s="47"/>
      <c r="N9" s="50"/>
      <c r="O9" s="49"/>
      <c r="P9" s="47"/>
      <c r="Q9" s="47"/>
      <c r="R9" s="49"/>
      <c r="S9" s="49"/>
      <c r="T9" s="54"/>
      <c r="U9" s="55"/>
      <c r="V9" s="55"/>
      <c r="W9" s="56"/>
      <c r="X9" s="56"/>
      <c r="Y9" s="58"/>
      <c r="Z9" s="50"/>
      <c r="AA9" s="57"/>
      <c r="AB9" s="59"/>
      <c r="AC9" s="60"/>
      <c r="AD9" s="57"/>
      <c r="AE9" s="60">
        <v>1</v>
      </c>
      <c r="AF9" s="58" t="s">
        <v>392</v>
      </c>
      <c r="AG9" s="58" t="s">
        <v>391</v>
      </c>
      <c r="AH9" s="58"/>
      <c r="AI9" s="58"/>
      <c r="AJ9" s="58"/>
      <c r="AK9" s="58"/>
      <c r="AL9" s="50"/>
      <c r="AM9" s="50"/>
      <c r="AN9" s="50"/>
      <c r="AO9" s="63"/>
      <c r="AP9" s="64"/>
      <c r="AQ9" s="64"/>
      <c r="AR9" s="62"/>
      <c r="AS9" s="62"/>
      <c r="AT9" s="62"/>
      <c r="AU9" s="62"/>
      <c r="AV9" s="65"/>
      <c r="AW9" s="67"/>
    </row>
    <row r="10" spans="1:49" ht="42" customHeight="1" x14ac:dyDescent="0.25">
      <c r="A10" s="48">
        <f t="shared" ref="A10:A16" si="1">ROW()-2</f>
        <v>8</v>
      </c>
      <c r="B10" s="49"/>
      <c r="C10" s="49"/>
      <c r="D10" s="49"/>
      <c r="E10" s="49"/>
      <c r="F10" s="49" t="s">
        <v>370</v>
      </c>
      <c r="G10" s="49"/>
      <c r="H10" s="50"/>
      <c r="I10" s="50"/>
      <c r="J10" s="49"/>
      <c r="K10" s="50"/>
      <c r="L10" s="52"/>
      <c r="M10" s="47"/>
      <c r="N10" s="50">
        <v>1</v>
      </c>
      <c r="O10" s="49" t="s">
        <v>393</v>
      </c>
      <c r="P10" s="47">
        <v>1</v>
      </c>
      <c r="Q10" s="47">
        <v>1.2E-2</v>
      </c>
      <c r="R10" s="49"/>
      <c r="S10" s="49" t="s">
        <v>333</v>
      </c>
      <c r="T10" s="54"/>
      <c r="U10" s="55"/>
      <c r="V10" s="55"/>
      <c r="W10" s="56"/>
      <c r="X10" s="56"/>
      <c r="Y10" s="58" t="s">
        <v>335</v>
      </c>
      <c r="Z10" s="50" t="s">
        <v>394</v>
      </c>
      <c r="AA10" s="57">
        <f>12*12*3.14*8*7850/1000000000</f>
        <v>2.8395647999999999E-2</v>
      </c>
      <c r="AB10" s="59">
        <f>Q10/AA10</f>
        <v>0.42259997024896212</v>
      </c>
      <c r="AC10" s="60"/>
      <c r="AD10" s="57"/>
      <c r="AE10" s="50">
        <v>1</v>
      </c>
      <c r="AF10" s="58" t="s">
        <v>335</v>
      </c>
      <c r="AG10" s="50"/>
      <c r="AH10" s="58"/>
      <c r="AI10" s="58"/>
      <c r="AJ10" s="58"/>
      <c r="AK10" s="58"/>
      <c r="AL10" s="50"/>
      <c r="AM10" s="50"/>
      <c r="AN10" s="50"/>
      <c r="AO10" s="63"/>
      <c r="AP10" s="64"/>
      <c r="AQ10" s="64"/>
      <c r="AR10" s="62"/>
      <c r="AS10" s="62"/>
      <c r="AT10" s="62"/>
      <c r="AU10" s="62"/>
      <c r="AV10" s="65"/>
      <c r="AW10" s="67"/>
    </row>
    <row r="11" spans="1:49" ht="42" customHeight="1" x14ac:dyDescent="0.25">
      <c r="A11" s="48">
        <f t="shared" si="1"/>
        <v>9</v>
      </c>
      <c r="B11" s="49"/>
      <c r="C11" s="49"/>
      <c r="D11" s="49" t="s">
        <v>370</v>
      </c>
      <c r="E11" s="49"/>
      <c r="F11" s="49"/>
      <c r="G11" s="49"/>
      <c r="H11" s="50"/>
      <c r="I11" s="50"/>
      <c r="J11" s="49"/>
      <c r="K11" s="50"/>
      <c r="L11" s="52"/>
      <c r="M11" s="47"/>
      <c r="N11" s="50"/>
      <c r="O11" s="49" t="s">
        <v>395</v>
      </c>
      <c r="P11" s="47"/>
      <c r="Q11" s="47"/>
      <c r="R11" s="49"/>
      <c r="S11" s="49"/>
      <c r="T11" s="54"/>
      <c r="U11" s="55"/>
      <c r="V11" s="55"/>
      <c r="W11" s="56"/>
      <c r="X11" s="56"/>
      <c r="Y11" s="58" t="s">
        <v>167</v>
      </c>
      <c r="Z11" s="50"/>
      <c r="AA11" s="57"/>
      <c r="AB11" s="59"/>
      <c r="AC11" s="60"/>
      <c r="AD11" s="57"/>
      <c r="AE11" s="50"/>
      <c r="AF11" s="58"/>
      <c r="AG11" s="50"/>
      <c r="AH11" s="58"/>
      <c r="AI11" s="58"/>
      <c r="AJ11" s="61">
        <f>20/60</f>
        <v>0.33333333333333331</v>
      </c>
      <c r="AK11" s="50">
        <v>1</v>
      </c>
      <c r="AL11" s="50" t="s">
        <v>175</v>
      </c>
      <c r="AM11" s="50"/>
      <c r="AN11" s="50"/>
      <c r="AO11" s="63"/>
      <c r="AP11" s="64"/>
      <c r="AQ11" s="64"/>
      <c r="AR11" s="62"/>
      <c r="AS11" s="62"/>
      <c r="AT11" s="62"/>
      <c r="AU11" s="62"/>
      <c r="AV11" s="65"/>
      <c r="AW11" s="67"/>
    </row>
    <row r="12" spans="1:49" ht="42" customHeight="1" x14ac:dyDescent="0.25">
      <c r="A12" s="48">
        <f t="shared" si="1"/>
        <v>10</v>
      </c>
      <c r="B12" s="49"/>
      <c r="C12" s="49"/>
      <c r="D12" s="49"/>
      <c r="E12" s="49" t="s">
        <v>370</v>
      </c>
      <c r="F12" s="49"/>
      <c r="G12" s="49"/>
      <c r="H12" s="50"/>
      <c r="I12" s="50"/>
      <c r="J12" s="49"/>
      <c r="K12" s="50"/>
      <c r="L12" s="52" t="s">
        <v>396</v>
      </c>
      <c r="M12" s="47" t="s">
        <v>397</v>
      </c>
      <c r="N12" s="50">
        <v>1</v>
      </c>
      <c r="O12" s="49" t="s">
        <v>398</v>
      </c>
      <c r="P12" s="47">
        <v>1</v>
      </c>
      <c r="Q12" s="47">
        <v>0.218</v>
      </c>
      <c r="R12" s="49"/>
      <c r="S12" s="49" t="s">
        <v>399</v>
      </c>
      <c r="T12" s="54"/>
      <c r="U12" s="55"/>
      <c r="V12" s="55"/>
      <c r="W12" s="56"/>
      <c r="X12" s="56"/>
      <c r="Y12" s="58"/>
      <c r="Z12" s="50" t="s">
        <v>400</v>
      </c>
      <c r="AA12" s="57"/>
      <c r="AB12" s="57"/>
      <c r="AC12" s="60"/>
      <c r="AD12" s="57"/>
      <c r="AE12" s="50"/>
      <c r="AF12" s="50"/>
      <c r="AG12" s="58"/>
      <c r="AH12" s="58"/>
      <c r="AI12" s="58"/>
      <c r="AJ12" s="58"/>
      <c r="AK12" s="58"/>
      <c r="AL12" s="50" t="s">
        <v>217</v>
      </c>
      <c r="AM12" s="50" t="s">
        <v>401</v>
      </c>
      <c r="AN12" s="50"/>
      <c r="AO12" s="63"/>
      <c r="AP12" s="64"/>
      <c r="AQ12" s="64"/>
      <c r="AR12" s="62"/>
      <c r="AS12" s="62"/>
      <c r="AT12" s="62"/>
      <c r="AU12" s="62"/>
      <c r="AV12" s="65"/>
      <c r="AW12" s="67"/>
    </row>
    <row r="13" spans="1:49" ht="42" customHeight="1" x14ac:dyDescent="0.25">
      <c r="A13" s="48">
        <f t="shared" si="1"/>
        <v>11</v>
      </c>
      <c r="B13" s="49"/>
      <c r="C13" s="49"/>
      <c r="D13" s="49"/>
      <c r="E13" s="49" t="s">
        <v>370</v>
      </c>
      <c r="F13" s="49"/>
      <c r="G13" s="49"/>
      <c r="H13" s="50"/>
      <c r="I13" s="50"/>
      <c r="J13" s="49"/>
      <c r="K13" s="50"/>
      <c r="L13" s="52" t="s">
        <v>402</v>
      </c>
      <c r="M13" s="47" t="s">
        <v>403</v>
      </c>
      <c r="N13" s="50">
        <v>1</v>
      </c>
      <c r="O13" s="49" t="s">
        <v>404</v>
      </c>
      <c r="P13" s="47">
        <v>1</v>
      </c>
      <c r="Q13" s="47">
        <v>6.2E-2</v>
      </c>
      <c r="R13" s="49"/>
      <c r="S13" s="49" t="s">
        <v>333</v>
      </c>
      <c r="T13" s="54"/>
      <c r="U13" s="55"/>
      <c r="V13" s="55"/>
      <c r="W13" s="56"/>
      <c r="X13" s="56"/>
      <c r="Y13" s="58" t="s">
        <v>335</v>
      </c>
      <c r="Z13" s="50" t="s">
        <v>405</v>
      </c>
      <c r="AA13" s="57">
        <f>7*7*3.14*63*7850/1000000000</f>
        <v>7.6091462999999998E-2</v>
      </c>
      <c r="AB13" s="59">
        <f>Q13/AA13</f>
        <v>0.8148088833565994</v>
      </c>
      <c r="AC13" s="60"/>
      <c r="AD13" s="57"/>
      <c r="AE13" s="50">
        <v>1</v>
      </c>
      <c r="AF13" s="58" t="s">
        <v>335</v>
      </c>
      <c r="AG13" s="58"/>
      <c r="AH13" s="58"/>
      <c r="AI13" s="58"/>
      <c r="AJ13" s="58"/>
      <c r="AK13" s="58"/>
      <c r="AL13" s="50" t="s">
        <v>217</v>
      </c>
      <c r="AM13" s="50" t="s">
        <v>406</v>
      </c>
      <c r="AN13" s="50"/>
      <c r="AO13" s="63"/>
      <c r="AP13" s="64"/>
      <c r="AQ13" s="64"/>
      <c r="AR13" s="62"/>
      <c r="AS13" s="62"/>
      <c r="AT13" s="62"/>
      <c r="AU13" s="62"/>
      <c r="AV13" s="65"/>
      <c r="AW13" s="67"/>
    </row>
    <row r="14" spans="1:49" ht="42" customHeight="1" x14ac:dyDescent="0.25">
      <c r="A14" s="48">
        <f t="shared" si="1"/>
        <v>12</v>
      </c>
      <c r="B14" s="49"/>
      <c r="C14" s="49"/>
      <c r="D14" s="49"/>
      <c r="E14" s="49" t="s">
        <v>370</v>
      </c>
      <c r="F14" s="49"/>
      <c r="G14" s="49"/>
      <c r="H14" s="50"/>
      <c r="I14" s="50"/>
      <c r="J14" s="49"/>
      <c r="K14" s="50"/>
      <c r="L14" s="52" t="s">
        <v>407</v>
      </c>
      <c r="M14" s="47"/>
      <c r="N14" s="50"/>
      <c r="O14" s="49" t="s">
        <v>408</v>
      </c>
      <c r="P14" s="47">
        <v>1</v>
      </c>
      <c r="Q14" s="47"/>
      <c r="R14" s="49"/>
      <c r="S14" s="49"/>
      <c r="T14" s="54"/>
      <c r="U14" s="55"/>
      <c r="V14" s="55"/>
      <c r="W14" s="56"/>
      <c r="X14" s="56"/>
      <c r="Y14" s="58" t="s">
        <v>173</v>
      </c>
      <c r="Z14" s="50"/>
      <c r="AA14" s="57"/>
      <c r="AB14" s="59"/>
      <c r="AC14" s="60"/>
      <c r="AD14" s="57">
        <v>4.36E-2</v>
      </c>
      <c r="AE14" s="60"/>
      <c r="AF14" s="58"/>
      <c r="AG14" s="58"/>
      <c r="AH14" s="58"/>
      <c r="AI14" s="58"/>
      <c r="AJ14" s="58"/>
      <c r="AK14" s="58"/>
      <c r="AL14" s="50" t="s">
        <v>175</v>
      </c>
      <c r="AM14" s="50"/>
      <c r="AN14" s="50"/>
      <c r="AO14" s="63"/>
      <c r="AP14" s="64"/>
      <c r="AQ14" s="64"/>
      <c r="AR14" s="62"/>
      <c r="AS14" s="62"/>
      <c r="AT14" s="62"/>
      <c r="AU14" s="62"/>
      <c r="AV14" s="65"/>
      <c r="AW14" s="67"/>
    </row>
    <row r="15" spans="1:49" ht="42" customHeight="1" x14ac:dyDescent="0.25">
      <c r="A15" s="48">
        <f t="shared" si="1"/>
        <v>13</v>
      </c>
      <c r="B15" s="49"/>
      <c r="C15" s="49"/>
      <c r="D15" s="49"/>
      <c r="E15" s="49"/>
      <c r="F15" s="49" t="s">
        <v>370</v>
      </c>
      <c r="G15" s="49"/>
      <c r="H15" s="50"/>
      <c r="I15" s="50"/>
      <c r="J15" s="49"/>
      <c r="K15" s="50"/>
      <c r="L15" s="52" t="s">
        <v>409</v>
      </c>
      <c r="M15" s="47"/>
      <c r="N15" s="50"/>
      <c r="O15" s="49" t="s">
        <v>410</v>
      </c>
      <c r="P15" s="47">
        <v>1</v>
      </c>
      <c r="Q15" s="47"/>
      <c r="R15" s="49"/>
      <c r="S15" s="49"/>
      <c r="T15" s="54"/>
      <c r="U15" s="55"/>
      <c r="V15" s="55"/>
      <c r="W15" s="56"/>
      <c r="X15" s="56"/>
      <c r="Y15" s="58" t="s">
        <v>263</v>
      </c>
      <c r="Z15" s="50"/>
      <c r="AA15" s="57"/>
      <c r="AB15" s="59"/>
      <c r="AC15" s="60">
        <v>14</v>
      </c>
      <c r="AD15" s="57"/>
      <c r="AE15" s="60"/>
      <c r="AF15" s="58"/>
      <c r="AG15" s="58"/>
      <c r="AH15" s="58"/>
      <c r="AI15" s="58"/>
      <c r="AJ15" s="58"/>
      <c r="AK15" s="58"/>
      <c r="AL15" s="50" t="s">
        <v>175</v>
      </c>
      <c r="AM15" s="50"/>
      <c r="AN15" s="50"/>
      <c r="AO15" s="63"/>
      <c r="AP15" s="64"/>
      <c r="AQ15" s="64"/>
      <c r="AR15" s="62"/>
      <c r="AS15" s="62"/>
      <c r="AT15" s="62"/>
      <c r="AU15" s="62"/>
      <c r="AV15" s="65"/>
      <c r="AW15" s="67"/>
    </row>
    <row r="16" spans="1:49" ht="42" customHeight="1" x14ac:dyDescent="0.25">
      <c r="A16" s="48">
        <f t="shared" si="1"/>
        <v>14</v>
      </c>
      <c r="B16" s="49"/>
      <c r="C16" s="49"/>
      <c r="D16" s="49"/>
      <c r="E16" s="49"/>
      <c r="F16" s="49"/>
      <c r="G16" s="49" t="s">
        <v>370</v>
      </c>
      <c r="H16" s="50"/>
      <c r="I16" s="50"/>
      <c r="J16" s="49"/>
      <c r="K16" s="50"/>
      <c r="L16" s="52" t="s">
        <v>411</v>
      </c>
      <c r="M16" s="47" t="s">
        <v>412</v>
      </c>
      <c r="N16" s="50">
        <v>1</v>
      </c>
      <c r="O16" s="49" t="s">
        <v>413</v>
      </c>
      <c r="P16" s="47">
        <v>1</v>
      </c>
      <c r="Q16" s="47">
        <v>0.56200000000000006</v>
      </c>
      <c r="R16" s="49" t="s">
        <v>414</v>
      </c>
      <c r="S16" s="49" t="s">
        <v>257</v>
      </c>
      <c r="T16" s="54"/>
      <c r="U16" s="55"/>
      <c r="V16" s="55"/>
      <c r="W16" s="56"/>
      <c r="X16" s="56"/>
      <c r="Y16" s="58" t="s">
        <v>250</v>
      </c>
      <c r="Z16" s="50" t="s">
        <v>415</v>
      </c>
      <c r="AA16" s="57">
        <f>188*106*5*7850/1000000000</f>
        <v>0.78217400000000004</v>
      </c>
      <c r="AB16" s="59">
        <f t="shared" ref="AB16:AB21" si="2">Q16/AA16</f>
        <v>0.71851020361198403</v>
      </c>
      <c r="AC16" s="60"/>
      <c r="AD16" s="57"/>
      <c r="AE16" s="60">
        <v>1</v>
      </c>
      <c r="AF16" s="58" t="s">
        <v>388</v>
      </c>
      <c r="AG16" s="58" t="s">
        <v>389</v>
      </c>
      <c r="AH16" s="58"/>
      <c r="AI16" s="58"/>
      <c r="AJ16" s="58"/>
      <c r="AK16" s="58"/>
      <c r="AL16" s="50" t="s">
        <v>217</v>
      </c>
      <c r="AM16" s="50" t="s">
        <v>416</v>
      </c>
      <c r="AN16" s="50"/>
      <c r="AO16" s="63"/>
      <c r="AP16" s="64"/>
      <c r="AQ16" s="64"/>
      <c r="AR16" s="62"/>
      <c r="AS16" s="62"/>
      <c r="AT16" s="62"/>
      <c r="AU16" s="62"/>
      <c r="AV16" s="65"/>
      <c r="AW16" s="67"/>
    </row>
    <row r="17" spans="1:49" ht="25" customHeight="1" x14ac:dyDescent="0.25">
      <c r="A17" s="48"/>
      <c r="B17" s="49"/>
      <c r="C17" s="49"/>
      <c r="D17" s="49"/>
      <c r="E17" s="49"/>
      <c r="F17" s="49"/>
      <c r="G17" s="49"/>
      <c r="H17" s="50"/>
      <c r="I17" s="50"/>
      <c r="J17" s="49"/>
      <c r="K17" s="50"/>
      <c r="L17" s="52"/>
      <c r="M17" s="47"/>
      <c r="N17" s="50"/>
      <c r="O17" s="49"/>
      <c r="P17" s="47"/>
      <c r="Q17" s="47"/>
      <c r="R17" s="49"/>
      <c r="S17" s="49"/>
      <c r="T17" s="54"/>
      <c r="U17" s="55"/>
      <c r="V17" s="55"/>
      <c r="W17" s="56"/>
      <c r="X17" s="56"/>
      <c r="Y17" s="58"/>
      <c r="Z17" s="50"/>
      <c r="AA17" s="57"/>
      <c r="AB17" s="59"/>
      <c r="AC17" s="60"/>
      <c r="AD17" s="57"/>
      <c r="AE17" s="60">
        <v>1</v>
      </c>
      <c r="AF17" s="58" t="s">
        <v>390</v>
      </c>
      <c r="AG17" s="58" t="s">
        <v>391</v>
      </c>
      <c r="AH17" s="58"/>
      <c r="AI17" s="58"/>
      <c r="AJ17" s="58"/>
      <c r="AK17" s="58"/>
      <c r="AL17" s="50"/>
      <c r="AM17" s="50"/>
      <c r="AN17" s="50"/>
      <c r="AO17" s="63"/>
      <c r="AP17" s="64"/>
      <c r="AQ17" s="64"/>
      <c r="AR17" s="62"/>
      <c r="AS17" s="62"/>
      <c r="AT17" s="62"/>
      <c r="AU17" s="62"/>
      <c r="AV17" s="65"/>
      <c r="AW17" s="67"/>
    </row>
    <row r="18" spans="1:49" ht="25" customHeight="1" x14ac:dyDescent="0.25">
      <c r="A18" s="48"/>
      <c r="B18" s="49"/>
      <c r="C18" s="49"/>
      <c r="D18" s="49"/>
      <c r="E18" s="49"/>
      <c r="F18" s="49"/>
      <c r="G18" s="49"/>
      <c r="H18" s="50"/>
      <c r="I18" s="50"/>
      <c r="J18" s="49"/>
      <c r="K18" s="50"/>
      <c r="L18" s="52"/>
      <c r="M18" s="47"/>
      <c r="N18" s="50"/>
      <c r="O18" s="49"/>
      <c r="P18" s="47"/>
      <c r="Q18" s="47"/>
      <c r="R18" s="49"/>
      <c r="S18" s="49"/>
      <c r="T18" s="54"/>
      <c r="U18" s="55"/>
      <c r="V18" s="55"/>
      <c r="W18" s="56"/>
      <c r="X18" s="56"/>
      <c r="Y18" s="58"/>
      <c r="Z18" s="50"/>
      <c r="AA18" s="57"/>
      <c r="AB18" s="59"/>
      <c r="AC18" s="60"/>
      <c r="AD18" s="57"/>
      <c r="AE18" s="60">
        <v>1</v>
      </c>
      <c r="AF18" s="58" t="s">
        <v>392</v>
      </c>
      <c r="AG18" s="58" t="s">
        <v>391</v>
      </c>
      <c r="AH18" s="58"/>
      <c r="AI18" s="58"/>
      <c r="AJ18" s="58"/>
      <c r="AK18" s="58"/>
      <c r="AL18" s="50"/>
      <c r="AM18" s="50"/>
      <c r="AN18" s="50"/>
      <c r="AO18" s="63"/>
      <c r="AP18" s="64"/>
      <c r="AQ18" s="64"/>
      <c r="AR18" s="62"/>
      <c r="AS18" s="62"/>
      <c r="AT18" s="62"/>
      <c r="AU18" s="62"/>
      <c r="AV18" s="65"/>
      <c r="AW18" s="67"/>
    </row>
    <row r="19" spans="1:49" ht="42" customHeight="1" x14ac:dyDescent="0.25">
      <c r="A19" s="48">
        <f t="shared" ref="A19:A21" si="3">ROW()-2</f>
        <v>17</v>
      </c>
      <c r="B19" s="49"/>
      <c r="C19" s="49"/>
      <c r="D19" s="49"/>
      <c r="E19" s="49"/>
      <c r="F19" s="49"/>
      <c r="G19" s="49" t="s">
        <v>370</v>
      </c>
      <c r="H19" s="50"/>
      <c r="I19" s="50"/>
      <c r="J19" s="49"/>
      <c r="K19" s="50"/>
      <c r="L19" s="52" t="s">
        <v>417</v>
      </c>
      <c r="M19" s="47" t="s">
        <v>418</v>
      </c>
      <c r="N19" s="50">
        <v>1</v>
      </c>
      <c r="O19" s="49" t="s">
        <v>419</v>
      </c>
      <c r="P19" s="47">
        <v>1</v>
      </c>
      <c r="Q19" s="47">
        <v>2.5000000000000001E-2</v>
      </c>
      <c r="R19" s="49"/>
      <c r="S19" s="49" t="s">
        <v>333</v>
      </c>
      <c r="T19" s="54"/>
      <c r="U19" s="55"/>
      <c r="V19" s="55"/>
      <c r="W19" s="56"/>
      <c r="X19" s="56"/>
      <c r="Y19" s="58" t="s">
        <v>335</v>
      </c>
      <c r="Z19" s="50" t="s">
        <v>420</v>
      </c>
      <c r="AA19" s="57">
        <f>10*10*24*3.14*7850/1000000000</f>
        <v>5.9157599999999998E-2</v>
      </c>
      <c r="AB19" s="59">
        <f t="shared" si="2"/>
        <v>0.42259997024896212</v>
      </c>
      <c r="AC19" s="60"/>
      <c r="AD19" s="57"/>
      <c r="AE19" s="50">
        <v>1</v>
      </c>
      <c r="AF19" s="58" t="s">
        <v>335</v>
      </c>
      <c r="AG19" s="50"/>
      <c r="AH19" s="58"/>
      <c r="AI19" s="58"/>
      <c r="AJ19" s="58"/>
      <c r="AK19" s="58"/>
      <c r="AL19" s="50" t="s">
        <v>217</v>
      </c>
      <c r="AM19" s="50" t="s">
        <v>406</v>
      </c>
      <c r="AN19" s="50"/>
      <c r="AO19" s="63"/>
      <c r="AP19" s="64"/>
      <c r="AQ19" s="64"/>
      <c r="AR19" s="62"/>
      <c r="AS19" s="62"/>
      <c r="AT19" s="62"/>
      <c r="AU19" s="62"/>
      <c r="AV19" s="65"/>
      <c r="AW19" s="67"/>
    </row>
    <row r="20" spans="1:49" ht="42" customHeight="1" x14ac:dyDescent="0.25">
      <c r="A20" s="48">
        <f t="shared" si="3"/>
        <v>18</v>
      </c>
      <c r="B20" s="49"/>
      <c r="C20" s="49"/>
      <c r="D20" s="49"/>
      <c r="E20" s="49"/>
      <c r="F20" s="49"/>
      <c r="G20" s="49" t="s">
        <v>370</v>
      </c>
      <c r="H20" s="50"/>
      <c r="I20" s="50"/>
      <c r="J20" s="49"/>
      <c r="K20" s="50"/>
      <c r="L20" s="52" t="s">
        <v>421</v>
      </c>
      <c r="M20" s="47" t="s">
        <v>422</v>
      </c>
      <c r="N20" s="50">
        <v>1</v>
      </c>
      <c r="O20" s="49" t="s">
        <v>423</v>
      </c>
      <c r="P20" s="47">
        <v>1</v>
      </c>
      <c r="Q20" s="57">
        <f>30*21*1.5*7850/1000000000</f>
        <v>7.4182500000000004E-3</v>
      </c>
      <c r="R20" s="49" t="s">
        <v>424</v>
      </c>
      <c r="S20" s="49" t="s">
        <v>257</v>
      </c>
      <c r="T20" s="54"/>
      <c r="U20" s="55"/>
      <c r="V20" s="55"/>
      <c r="W20" s="56"/>
      <c r="X20" s="56"/>
      <c r="Y20" s="58" t="s">
        <v>250</v>
      </c>
      <c r="Z20" s="50" t="s">
        <v>425</v>
      </c>
      <c r="AA20" s="57">
        <f>36*21*1.5*7850/1000000000</f>
        <v>8.9019000000000008E-3</v>
      </c>
      <c r="AB20" s="59">
        <f t="shared" si="2"/>
        <v>0.83333333333333326</v>
      </c>
      <c r="AC20" s="60"/>
      <c r="AD20" s="57"/>
      <c r="AE20" s="50">
        <v>1</v>
      </c>
      <c r="AF20" s="50" t="s">
        <v>426</v>
      </c>
      <c r="AG20" s="58" t="s">
        <v>427</v>
      </c>
      <c r="AH20" s="58"/>
      <c r="AI20" s="58"/>
      <c r="AJ20" s="58"/>
      <c r="AK20" s="58"/>
      <c r="AL20" s="50" t="s">
        <v>217</v>
      </c>
      <c r="AM20" s="50" t="s">
        <v>428</v>
      </c>
      <c r="AN20" s="50"/>
      <c r="AO20" s="63"/>
      <c r="AP20" s="64"/>
      <c r="AQ20" s="64"/>
      <c r="AR20" s="62"/>
      <c r="AS20" s="62"/>
      <c r="AT20" s="62"/>
      <c r="AU20" s="62"/>
      <c r="AV20" s="65"/>
      <c r="AW20" s="67"/>
    </row>
    <row r="21" spans="1:49" ht="42" customHeight="1" x14ac:dyDescent="0.25">
      <c r="A21" s="48">
        <f t="shared" si="3"/>
        <v>19</v>
      </c>
      <c r="B21" s="49"/>
      <c r="C21" s="49"/>
      <c r="D21" s="49"/>
      <c r="E21" s="49"/>
      <c r="F21" s="49"/>
      <c r="G21" s="49" t="s">
        <v>370</v>
      </c>
      <c r="H21" s="50"/>
      <c r="I21" s="50"/>
      <c r="J21" s="49"/>
      <c r="K21" s="50"/>
      <c r="L21" s="52" t="s">
        <v>429</v>
      </c>
      <c r="M21" s="47" t="s">
        <v>430</v>
      </c>
      <c r="N21" s="50">
        <v>1</v>
      </c>
      <c r="O21" s="49" t="s">
        <v>431</v>
      </c>
      <c r="P21" s="47">
        <v>1</v>
      </c>
      <c r="Q21" s="57">
        <f>4*4*3.14*15*7850/1000000000</f>
        <v>5.9157599999999999E-3</v>
      </c>
      <c r="R21" s="47" t="s">
        <v>432</v>
      </c>
      <c r="S21" s="49" t="s">
        <v>257</v>
      </c>
      <c r="T21" s="54"/>
      <c r="U21" s="55"/>
      <c r="V21" s="55"/>
      <c r="W21" s="56"/>
      <c r="X21" s="56"/>
      <c r="Y21" s="58" t="s">
        <v>335</v>
      </c>
      <c r="Z21" s="50" t="s">
        <v>433</v>
      </c>
      <c r="AA21" s="57">
        <f>4*4*3.14*22*7850/1000000000</f>
        <v>8.6764479999999998E-3</v>
      </c>
      <c r="AB21" s="59">
        <f t="shared" si="2"/>
        <v>0.68181818181818188</v>
      </c>
      <c r="AC21" s="60"/>
      <c r="AD21" s="57"/>
      <c r="AE21" s="50">
        <v>1</v>
      </c>
      <c r="AF21" s="50" t="s">
        <v>335</v>
      </c>
      <c r="AG21" s="50"/>
      <c r="AH21" s="58"/>
      <c r="AI21" s="58"/>
      <c r="AJ21" s="58"/>
      <c r="AK21" s="58"/>
      <c r="AL21" s="50" t="s">
        <v>217</v>
      </c>
      <c r="AM21" s="50" t="s">
        <v>406</v>
      </c>
      <c r="AN21" s="50"/>
      <c r="AO21" s="63"/>
      <c r="AP21" s="64"/>
      <c r="AQ21" s="64"/>
      <c r="AR21" s="62"/>
      <c r="AS21" s="62"/>
      <c r="AT21" s="62"/>
      <c r="AU21" s="62"/>
      <c r="AV21" s="65"/>
      <c r="AW21" s="67"/>
    </row>
    <row r="22" spans="1:49" ht="50.15" customHeight="1" x14ac:dyDescent="0.25">
      <c r="A22" s="46"/>
      <c r="B22" s="46"/>
      <c r="D22" s="46"/>
      <c r="E22" s="46"/>
      <c r="F22" s="46"/>
      <c r="G22" s="46"/>
      <c r="H22" s="46"/>
      <c r="I22" s="53"/>
      <c r="J22" s="53"/>
    </row>
    <row r="23" spans="1:49" ht="50.15" customHeight="1" x14ac:dyDescent="0.25">
      <c r="A23" s="46"/>
      <c r="B23" s="46"/>
      <c r="C23" s="46"/>
      <c r="D23" s="46"/>
      <c r="E23" s="46"/>
      <c r="F23" s="46"/>
      <c r="G23" s="46"/>
      <c r="H23" s="46"/>
      <c r="I23" s="53"/>
      <c r="J23" s="53"/>
    </row>
    <row r="24" spans="1:49" ht="50.15" customHeight="1" x14ac:dyDescent="0.25">
      <c r="A24" s="46"/>
      <c r="B24" s="46"/>
      <c r="C24" s="46"/>
      <c r="D24" s="46"/>
      <c r="E24" s="46"/>
      <c r="F24" s="46"/>
      <c r="G24" s="46"/>
      <c r="H24" s="46"/>
      <c r="I24" s="53"/>
      <c r="J24" s="53"/>
    </row>
    <row r="25" spans="1:49" ht="50.15" customHeight="1" x14ac:dyDescent="0.25">
      <c r="A25" s="46"/>
      <c r="B25" s="46"/>
      <c r="C25" s="46"/>
      <c r="D25" s="46"/>
      <c r="E25" s="46"/>
      <c r="F25" s="46"/>
      <c r="G25" s="46"/>
      <c r="H25" s="46"/>
      <c r="I25" s="53"/>
      <c r="J25" s="53"/>
    </row>
    <row r="26" spans="1:49" ht="50.15" customHeight="1" x14ac:dyDescent="0.25">
      <c r="A26" s="46"/>
      <c r="B26" s="46"/>
      <c r="C26" s="46"/>
      <c r="D26" s="46"/>
      <c r="E26" s="46"/>
      <c r="F26" s="46"/>
      <c r="G26" s="46"/>
      <c r="H26" s="46"/>
      <c r="I26" s="53"/>
      <c r="J26" s="53"/>
    </row>
    <row r="27" spans="1:49" ht="50.15" customHeight="1" x14ac:dyDescent="0.25">
      <c r="A27" s="46"/>
      <c r="B27" s="46"/>
      <c r="C27" s="46"/>
      <c r="D27" s="46"/>
      <c r="E27" s="46"/>
      <c r="F27" s="46"/>
      <c r="G27" s="46"/>
      <c r="H27" s="46"/>
      <c r="I27" s="53"/>
      <c r="J27" s="53"/>
    </row>
    <row r="28" spans="1:49" ht="50.15" customHeight="1" x14ac:dyDescent="0.25">
      <c r="A28" s="46"/>
      <c r="B28" s="46"/>
      <c r="C28" s="46"/>
      <c r="D28" s="46"/>
      <c r="E28" s="46"/>
      <c r="F28" s="46"/>
      <c r="G28" s="46"/>
      <c r="H28" s="46"/>
      <c r="I28" s="53"/>
      <c r="J28" s="53"/>
    </row>
    <row r="29" spans="1:49" ht="50.15" customHeight="1" x14ac:dyDescent="0.25">
      <c r="A29" s="46"/>
      <c r="B29" s="46"/>
      <c r="C29" s="46"/>
      <c r="D29" s="46"/>
      <c r="E29" s="46"/>
      <c r="F29" s="46"/>
      <c r="G29" s="46"/>
      <c r="H29" s="46"/>
      <c r="I29" s="53"/>
      <c r="J29" s="53"/>
    </row>
    <row r="30" spans="1:49" ht="50.15" customHeight="1" x14ac:dyDescent="0.25">
      <c r="A30" s="46"/>
      <c r="B30" s="46"/>
      <c r="C30" s="46"/>
      <c r="D30" s="46"/>
      <c r="E30" s="46"/>
      <c r="F30" s="46"/>
      <c r="G30" s="46"/>
      <c r="H30" s="46"/>
      <c r="I30" s="53"/>
      <c r="J30" s="53"/>
    </row>
    <row r="31" spans="1:49" ht="50.15" customHeight="1" x14ac:dyDescent="0.25">
      <c r="A31" s="46"/>
      <c r="B31" s="46"/>
      <c r="C31" s="46"/>
      <c r="D31" s="46"/>
      <c r="E31" s="46"/>
      <c r="F31" s="46"/>
      <c r="G31" s="46"/>
      <c r="H31" s="46"/>
      <c r="I31" s="53"/>
      <c r="J31" s="46"/>
    </row>
    <row r="32" spans="1:49" ht="50.15" customHeight="1" x14ac:dyDescent="0.25">
      <c r="A32" s="46"/>
      <c r="B32" s="46"/>
      <c r="C32" s="46"/>
      <c r="D32" s="46"/>
      <c r="E32" s="46"/>
      <c r="F32" s="46"/>
      <c r="G32" s="46"/>
      <c r="H32" s="46"/>
      <c r="I32" s="53"/>
      <c r="J32" s="46"/>
    </row>
    <row r="33" spans="1:8" ht="50.15" customHeight="1" x14ac:dyDescent="0.25">
      <c r="A33" s="46"/>
      <c r="B33" s="46"/>
      <c r="D33" s="46"/>
      <c r="E33" s="46"/>
      <c r="F33" s="46"/>
      <c r="G33" s="46"/>
      <c r="H33" s="46"/>
    </row>
    <row r="34" spans="1:8" ht="50.15" customHeight="1" x14ac:dyDescent="0.25">
      <c r="A34" s="46"/>
      <c r="B34" s="46"/>
      <c r="D34" s="46"/>
      <c r="E34" s="46"/>
      <c r="F34" s="46"/>
      <c r="G34" s="46"/>
      <c r="H34" s="46"/>
    </row>
    <row r="35" spans="1:8" ht="50.15" customHeight="1" x14ac:dyDescent="0.25">
      <c r="A35" s="46"/>
      <c r="B35" s="46"/>
      <c r="C35" s="46"/>
      <c r="D35" s="46"/>
      <c r="E35" s="46"/>
      <c r="F35" s="46"/>
      <c r="G35" s="46"/>
      <c r="H35" s="46"/>
    </row>
    <row r="36" spans="1:8" ht="50.15" customHeight="1" x14ac:dyDescent="0.25">
      <c r="A36" s="46"/>
      <c r="B36" s="46"/>
      <c r="C36" s="46"/>
      <c r="D36" s="46"/>
      <c r="E36" s="46"/>
      <c r="F36" s="46"/>
      <c r="G36" s="46"/>
      <c r="H36" s="46"/>
    </row>
    <row r="37" spans="1:8" ht="50.15" customHeight="1" x14ac:dyDescent="0.25">
      <c r="A37" s="46"/>
      <c r="B37" s="46"/>
      <c r="D37" s="46"/>
      <c r="E37" s="46"/>
      <c r="F37" s="46"/>
      <c r="G37" s="46"/>
      <c r="H37" s="46"/>
    </row>
    <row r="38" spans="1:8" ht="50.15" customHeight="1" x14ac:dyDescent="0.25">
      <c r="A38" s="46"/>
      <c r="B38" s="46"/>
      <c r="C38" s="46"/>
      <c r="D38" s="46"/>
      <c r="F38" s="46"/>
      <c r="G38" s="46"/>
      <c r="H38" s="46"/>
    </row>
    <row r="39" spans="1:8" ht="50.15" customHeight="1" x14ac:dyDescent="0.25">
      <c r="A39" s="46"/>
      <c r="B39" s="46"/>
      <c r="C39" s="46"/>
      <c r="D39" s="46"/>
      <c r="F39" s="46"/>
      <c r="G39" s="46"/>
      <c r="H39" s="46"/>
    </row>
    <row r="40" spans="1:8" ht="50.15" customHeight="1" x14ac:dyDescent="0.25">
      <c r="A40" s="46"/>
      <c r="B40" s="46"/>
      <c r="C40" s="46"/>
      <c r="D40" s="46"/>
      <c r="F40" s="46"/>
      <c r="G40" s="46"/>
    </row>
    <row r="41" spans="1:8" ht="50.15" customHeight="1" x14ac:dyDescent="0.25">
      <c r="A41" s="46"/>
      <c r="B41" s="46"/>
      <c r="C41" s="46"/>
      <c r="D41" s="46"/>
      <c r="F41" s="46"/>
      <c r="G41" s="46"/>
      <c r="H41" s="46"/>
    </row>
    <row r="42" spans="1:8" ht="50.15" customHeight="1" x14ac:dyDescent="0.25">
      <c r="A42" s="46"/>
      <c r="B42" s="46"/>
      <c r="C42" s="46"/>
      <c r="D42" s="46"/>
      <c r="F42" s="46"/>
      <c r="G42" s="46"/>
      <c r="H42" s="46"/>
    </row>
    <row r="43" spans="1:8" ht="50.15" customHeight="1" x14ac:dyDescent="0.25">
      <c r="A43" s="46"/>
      <c r="B43" s="46"/>
      <c r="C43" s="46"/>
      <c r="D43" s="46"/>
      <c r="F43" s="46"/>
      <c r="G43" s="46"/>
      <c r="H43" s="46"/>
    </row>
    <row r="44" spans="1:8" ht="50.15" customHeight="1" x14ac:dyDescent="0.25">
      <c r="A44" s="46"/>
      <c r="B44" s="46"/>
      <c r="C44" s="46"/>
      <c r="D44" s="46"/>
      <c r="F44" s="46"/>
      <c r="G44" s="46"/>
      <c r="H44" s="46"/>
    </row>
    <row r="45" spans="1:8" ht="50.15" customHeight="1" x14ac:dyDescent="0.25">
      <c r="A45" s="46"/>
      <c r="B45" s="46"/>
      <c r="C45" s="46"/>
      <c r="D45" s="46"/>
      <c r="F45" s="46"/>
      <c r="G45" s="46"/>
      <c r="H45" s="46"/>
    </row>
    <row r="46" spans="1:8" ht="50.15" customHeight="1" x14ac:dyDescent="0.25">
      <c r="A46" s="46"/>
      <c r="B46" s="46"/>
      <c r="C46" s="46"/>
      <c r="D46" s="46"/>
      <c r="F46" s="46"/>
      <c r="G46" s="46"/>
      <c r="H46" s="46"/>
    </row>
    <row r="47" spans="1:8" ht="50.15" customHeight="1" x14ac:dyDescent="0.25">
      <c r="A47" s="46"/>
      <c r="B47" s="46"/>
      <c r="C47" s="46"/>
      <c r="D47" s="46"/>
      <c r="F47" s="46"/>
      <c r="G47" s="46"/>
      <c r="H47" s="46"/>
    </row>
    <row r="48" spans="1:8" ht="50.15" customHeight="1" x14ac:dyDescent="0.25">
      <c r="A48" s="46"/>
      <c r="B48" s="46"/>
      <c r="C48" s="46"/>
      <c r="D48" s="46"/>
      <c r="F48" s="46"/>
      <c r="G48" s="46"/>
      <c r="H48" s="46"/>
    </row>
    <row r="49" spans="1:8" ht="50.15" customHeight="1" x14ac:dyDescent="0.25">
      <c r="A49" s="46"/>
      <c r="B49" s="46"/>
      <c r="C49" s="46"/>
      <c r="D49" s="46"/>
      <c r="F49" s="46"/>
      <c r="G49" s="46"/>
      <c r="H49" s="46"/>
    </row>
    <row r="50" spans="1:8" ht="50.15" customHeight="1" x14ac:dyDescent="0.25">
      <c r="A50" s="46"/>
      <c r="B50" s="46"/>
      <c r="C50" s="46"/>
      <c r="D50" s="46"/>
      <c r="F50" s="46"/>
      <c r="G50" s="46"/>
      <c r="H50" s="46"/>
    </row>
    <row r="51" spans="1:8" ht="50.15" customHeight="1" x14ac:dyDescent="0.25">
      <c r="A51" s="46"/>
      <c r="B51" s="46"/>
      <c r="C51" s="42"/>
      <c r="E51" s="42"/>
      <c r="F51" s="46"/>
      <c r="G51" s="42"/>
      <c r="H51" s="46"/>
    </row>
    <row r="52" spans="1:8" ht="50.15" customHeight="1" x14ac:dyDescent="0.25"/>
    <row r="53" spans="1:8" ht="50.15" customHeight="1" x14ac:dyDescent="0.25"/>
    <row r="54" spans="1:8" ht="50.15" customHeight="1" x14ac:dyDescent="0.25"/>
    <row r="55" spans="1:8" ht="50.15" customHeight="1" x14ac:dyDescent="0.25"/>
    <row r="56" spans="1:8" ht="50.15" customHeight="1" x14ac:dyDescent="0.25"/>
    <row r="57" spans="1:8" ht="50.15" customHeight="1" x14ac:dyDescent="0.25"/>
    <row r="58" spans="1:8" ht="50.15" customHeight="1" x14ac:dyDescent="0.25"/>
    <row r="59" spans="1:8" ht="50.15" customHeight="1" x14ac:dyDescent="0.25"/>
    <row r="60" spans="1:8" ht="50.15" customHeight="1" x14ac:dyDescent="0.25"/>
    <row r="61" spans="1:8" ht="50.15" customHeight="1" x14ac:dyDescent="0.25"/>
    <row r="62" spans="1:8" ht="50.15" customHeight="1" x14ac:dyDescent="0.25"/>
    <row r="63" spans="1:8" ht="50.15" customHeight="1" x14ac:dyDescent="0.25"/>
    <row r="64" spans="1:8" ht="50.15" customHeight="1" x14ac:dyDescent="0.25"/>
    <row r="65" ht="50.15" customHeight="1" x14ac:dyDescent="0.25"/>
    <row r="66" ht="50.15" customHeight="1" x14ac:dyDescent="0.25"/>
    <row r="67" ht="50.15" customHeight="1" x14ac:dyDescent="0.25"/>
    <row r="68" ht="50.15" customHeight="1" x14ac:dyDescent="0.25"/>
    <row r="69" ht="50.15" customHeight="1" x14ac:dyDescent="0.25"/>
    <row r="70" ht="50.15" customHeight="1" x14ac:dyDescent="0.25"/>
    <row r="71" ht="50.15" customHeight="1" x14ac:dyDescent="0.25"/>
    <row r="72" ht="50.15" customHeight="1" x14ac:dyDescent="0.25"/>
    <row r="73" ht="50.15" customHeight="1" x14ac:dyDescent="0.25"/>
    <row r="74" ht="50.15" customHeight="1" x14ac:dyDescent="0.25"/>
    <row r="75" ht="50.15" customHeight="1" x14ac:dyDescent="0.25"/>
    <row r="76" ht="50.15" customHeight="1" x14ac:dyDescent="0.25"/>
    <row r="77" ht="50.15" customHeight="1" x14ac:dyDescent="0.25"/>
    <row r="78" ht="50.15" customHeight="1" x14ac:dyDescent="0.25"/>
    <row r="79" ht="50.15" customHeight="1" x14ac:dyDescent="0.25"/>
    <row r="80" ht="50.15" customHeight="1" x14ac:dyDescent="0.25"/>
    <row r="81" ht="50.15" customHeight="1" x14ac:dyDescent="0.25"/>
    <row r="82" ht="50.15" customHeight="1" x14ac:dyDescent="0.25"/>
    <row r="83" ht="50.15" customHeight="1" x14ac:dyDescent="0.25"/>
    <row r="84" ht="50.15" customHeight="1" x14ac:dyDescent="0.25"/>
    <row r="85" ht="50.15" customHeight="1" x14ac:dyDescent="0.25"/>
    <row r="86" ht="50.15" customHeight="1" x14ac:dyDescent="0.25"/>
    <row r="87" ht="50.15" customHeight="1" x14ac:dyDescent="0.25"/>
    <row r="88" ht="50.15" customHeight="1" x14ac:dyDescent="0.25"/>
    <row r="89" ht="50.15" customHeight="1" x14ac:dyDescent="0.25"/>
    <row r="90" ht="50.15" customHeight="1" x14ac:dyDescent="0.25"/>
    <row r="91" ht="50.15" customHeight="1" x14ac:dyDescent="0.25"/>
    <row r="92" ht="50.15" customHeight="1" x14ac:dyDescent="0.25"/>
    <row r="93" ht="50.15" customHeight="1" x14ac:dyDescent="0.25"/>
    <row r="94" ht="50.15" customHeight="1" x14ac:dyDescent="0.25"/>
    <row r="95" ht="50.15" customHeight="1" x14ac:dyDescent="0.25"/>
    <row r="96" ht="50.15" customHeight="1" x14ac:dyDescent="0.25"/>
    <row r="97" ht="50.15" customHeight="1" x14ac:dyDescent="0.25"/>
    <row r="98" ht="50.15" customHeight="1" x14ac:dyDescent="0.25"/>
    <row r="99" ht="50.15" customHeight="1" x14ac:dyDescent="0.25"/>
    <row r="100" ht="50.15" customHeight="1" x14ac:dyDescent="0.25"/>
    <row r="101" ht="50.15" customHeight="1" x14ac:dyDescent="0.25"/>
    <row r="102" ht="50.15" customHeight="1" x14ac:dyDescent="0.25"/>
    <row r="103" ht="50.15" customHeight="1" x14ac:dyDescent="0.25"/>
    <row r="104" ht="50.15" customHeight="1" x14ac:dyDescent="0.25"/>
    <row r="105" ht="50.15" customHeight="1" x14ac:dyDescent="0.25"/>
    <row r="106" ht="50.15" customHeight="1" x14ac:dyDescent="0.25"/>
    <row r="107" ht="50.15" customHeight="1" x14ac:dyDescent="0.25"/>
    <row r="108" ht="50.15" customHeight="1" x14ac:dyDescent="0.25"/>
    <row r="109" ht="50.15" customHeight="1" x14ac:dyDescent="0.25"/>
    <row r="110" ht="50.15" customHeight="1" x14ac:dyDescent="0.25"/>
    <row r="111" ht="50.15" customHeight="1" x14ac:dyDescent="0.25"/>
  </sheetData>
  <mergeCells count="38">
    <mergeCell ref="AP1:AP2"/>
    <mergeCell ref="AQ1:AQ2"/>
    <mergeCell ref="AK1:AK2"/>
    <mergeCell ref="AL1:AL2"/>
    <mergeCell ref="AM1:AM2"/>
    <mergeCell ref="AN1:AN2"/>
    <mergeCell ref="AO1:AO2"/>
    <mergeCell ref="AF1:AF2"/>
    <mergeCell ref="AG1:AG2"/>
    <mergeCell ref="AH1:AH2"/>
    <mergeCell ref="AI1:AI2"/>
    <mergeCell ref="AJ1:AJ2"/>
    <mergeCell ref="AA1:AA2"/>
    <mergeCell ref="AB1:AB2"/>
    <mergeCell ref="AC1:AC2"/>
    <mergeCell ref="AD1:AD2"/>
    <mergeCell ref="AE1:AE2"/>
    <mergeCell ref="V1:V2"/>
    <mergeCell ref="W1:W2"/>
    <mergeCell ref="X1:X2"/>
    <mergeCell ref="Y1:Y2"/>
    <mergeCell ref="Z1:Z2"/>
    <mergeCell ref="B1:J1"/>
    <mergeCell ref="AR1:AS1"/>
    <mergeCell ref="AT1:AU1"/>
    <mergeCell ref="AV1:AW1"/>
    <mergeCell ref="A1:A2"/>
    <mergeCell ref="K1:K2"/>
    <mergeCell ref="L1:L2"/>
    <mergeCell ref="M1:M2"/>
    <mergeCell ref="N1:N2"/>
    <mergeCell ref="O1:O2"/>
    <mergeCell ref="P1:P2"/>
    <mergeCell ref="Q1:Q2"/>
    <mergeCell ref="R1:R2"/>
    <mergeCell ref="S1:S2"/>
    <mergeCell ref="T1:T2"/>
    <mergeCell ref="U1:U2"/>
  </mergeCells>
  <phoneticPr fontId="98" type="noConversion"/>
  <pageMargins left="0.7" right="0.7" top="0.75" bottom="0.75" header="0.3" footer="0.3"/>
  <pageSetup paperSize="9" orientation="portrait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B2:K9"/>
  <sheetViews>
    <sheetView workbookViewId="0">
      <selection activeCell="F9" sqref="F9"/>
    </sheetView>
  </sheetViews>
  <sheetFormatPr defaultRowHeight="14" x14ac:dyDescent="0.25"/>
  <cols>
    <col min="1" max="1" width="3.6328125" customWidth="1"/>
    <col min="2" max="2" width="12.08984375" style="236" customWidth="1"/>
    <col min="3" max="3" width="18.08984375" style="236" customWidth="1"/>
    <col min="4" max="4" width="10.08984375" style="236" customWidth="1"/>
    <col min="5" max="5" width="9.26953125" style="338" bestFit="1" customWidth="1"/>
    <col min="6" max="7" width="9.26953125" style="338" customWidth="1"/>
    <col min="8" max="8" width="9.26953125" style="339" customWidth="1"/>
    <col min="9" max="9" width="11.36328125" style="339" customWidth="1"/>
    <col min="10" max="10" width="11.453125" style="339" customWidth="1"/>
    <col min="11" max="11" width="8.90625" bestFit="1" customWidth="1"/>
  </cols>
  <sheetData>
    <row r="2" spans="2:11" ht="23.25" customHeight="1" x14ac:dyDescent="0.25">
      <c r="B2" s="616" t="s">
        <v>520</v>
      </c>
      <c r="C2" s="616" t="s">
        <v>521</v>
      </c>
      <c r="D2" s="616" t="s">
        <v>522</v>
      </c>
      <c r="E2" s="615" t="s">
        <v>616</v>
      </c>
      <c r="F2" s="615"/>
      <c r="G2" s="615"/>
      <c r="H2" s="615"/>
      <c r="I2" s="611" t="s">
        <v>614</v>
      </c>
      <c r="J2" s="611" t="s">
        <v>615</v>
      </c>
      <c r="K2" s="613" t="s">
        <v>637</v>
      </c>
    </row>
    <row r="3" spans="2:11" ht="24.75" customHeight="1" x14ac:dyDescent="0.25">
      <c r="B3" s="616"/>
      <c r="C3" s="616"/>
      <c r="D3" s="616"/>
      <c r="E3" s="373" t="s">
        <v>599</v>
      </c>
      <c r="F3" s="373" t="s">
        <v>601</v>
      </c>
      <c r="G3" s="373" t="s">
        <v>600</v>
      </c>
      <c r="H3" s="372" t="s">
        <v>602</v>
      </c>
      <c r="I3" s="612"/>
      <c r="J3" s="612"/>
      <c r="K3" s="614"/>
    </row>
    <row r="4" spans="2:11" ht="28" x14ac:dyDescent="0.25">
      <c r="B4" s="345" t="s">
        <v>180</v>
      </c>
      <c r="C4" s="345" t="s">
        <v>181</v>
      </c>
      <c r="D4" s="358">
        <f>副驾底支架总成新!AQ10</f>
        <v>47.256103029200005</v>
      </c>
      <c r="E4" s="343">
        <f>副驾底支架总成新!AN10</f>
        <v>39.097411903400001</v>
      </c>
      <c r="F4" s="343">
        <f>'底支架-人工费用'!H23</f>
        <v>4.0467277777777779</v>
      </c>
      <c r="G4" s="343">
        <f>'底支架-制造费用（自制）'!O24</f>
        <v>3.1047698649999997</v>
      </c>
      <c r="H4" s="344">
        <f>SUM(E4:G4)</f>
        <v>46.248909546177778</v>
      </c>
      <c r="I4" s="344">
        <f>'包装+运费'!K4</f>
        <v>7.1247000000000007</v>
      </c>
      <c r="J4" s="344">
        <f>'包装+运费'!P4</f>
        <v>13.75</v>
      </c>
      <c r="K4" s="367">
        <f>SUM(H4:J4)</f>
        <v>67.123609546177775</v>
      </c>
    </row>
    <row r="5" spans="2:11" ht="28" x14ac:dyDescent="0.25">
      <c r="B5" s="3" t="s">
        <v>94</v>
      </c>
      <c r="C5" s="3" t="s">
        <v>169</v>
      </c>
      <c r="D5" s="359">
        <f>'1.0整体靠背骨架'!AQ3</f>
        <v>36.781351775430124</v>
      </c>
      <c r="E5" s="343">
        <f>'1.0整体靠背骨架'!AN3</f>
        <v>29.14148335675462</v>
      </c>
      <c r="F5" s="343">
        <f>'靠背骨架-人工费用'!H28</f>
        <v>3.0924916666666666</v>
      </c>
      <c r="G5" s="343">
        <f>'靠背骨架-制造费用（自制）'!O28</f>
        <v>2.7872266605902776</v>
      </c>
      <c r="H5" s="344">
        <f>SUM(E5:G5)</f>
        <v>35.021201684011565</v>
      </c>
      <c r="I5" s="344">
        <f>'包装+运费'!K5</f>
        <v>3.5855874999999999</v>
      </c>
      <c r="J5" s="344">
        <f>'包装+运费'!P5</f>
        <v>7.6388888888888893</v>
      </c>
      <c r="K5" s="367">
        <f>SUM(H5:J5)</f>
        <v>46.245678072900461</v>
      </c>
    </row>
    <row r="6" spans="2:11" ht="38.25" customHeight="1" x14ac:dyDescent="0.25">
      <c r="B6" s="362"/>
      <c r="C6" s="366" t="s">
        <v>636</v>
      </c>
      <c r="D6" s="370">
        <f>SUM(D4:D5)</f>
        <v>84.03745480463013</v>
      </c>
      <c r="E6" s="368">
        <f t="shared" ref="E6:J6" si="0">SUM(E4:E5)</f>
        <v>68.238895260154621</v>
      </c>
      <c r="F6" s="368">
        <f t="shared" si="0"/>
        <v>7.1392194444444446</v>
      </c>
      <c r="G6" s="368">
        <f t="shared" si="0"/>
        <v>5.8919965255902778</v>
      </c>
      <c r="H6" s="371">
        <f t="shared" si="0"/>
        <v>81.270111230189343</v>
      </c>
      <c r="I6" s="368">
        <f t="shared" si="0"/>
        <v>10.7102875</v>
      </c>
      <c r="J6" s="368">
        <f t="shared" si="0"/>
        <v>21.388888888888889</v>
      </c>
      <c r="K6" s="368">
        <f>SUM(K4:K5)</f>
        <v>113.36928761907824</v>
      </c>
    </row>
    <row r="7" spans="2:11" ht="24" customHeight="1" x14ac:dyDescent="0.25">
      <c r="B7" s="362"/>
      <c r="C7" s="366" t="s">
        <v>638</v>
      </c>
      <c r="D7" s="366"/>
      <c r="E7" s="369">
        <f>E6/$K$6</f>
        <v>0.60191694499693682</v>
      </c>
      <c r="F7" s="369">
        <f t="shared" ref="F7:K7" si="1">F6/$K$6</f>
        <v>6.297313491491878E-2</v>
      </c>
      <c r="G7" s="369">
        <f t="shared" si="1"/>
        <v>5.1971716937901521E-2</v>
      </c>
      <c r="H7" s="369">
        <f t="shared" si="1"/>
        <v>0.71686179684975704</v>
      </c>
      <c r="I7" s="369">
        <f t="shared" si="1"/>
        <v>9.4472565938551689E-2</v>
      </c>
      <c r="J7" s="369">
        <f t="shared" si="1"/>
        <v>0.18866563721169119</v>
      </c>
      <c r="K7" s="369">
        <f t="shared" si="1"/>
        <v>1</v>
      </c>
    </row>
    <row r="8" spans="2:11" ht="32.25" customHeight="1" x14ac:dyDescent="0.25">
      <c r="B8" s="362"/>
      <c r="C8" s="361" t="s">
        <v>639</v>
      </c>
      <c r="D8" s="362"/>
      <c r="E8" s="364"/>
      <c r="F8" s="364"/>
      <c r="G8" s="364"/>
      <c r="H8" s="363"/>
      <c r="I8" s="365" t="s">
        <v>640</v>
      </c>
      <c r="J8" s="365" t="s">
        <v>640</v>
      </c>
      <c r="K8" s="360"/>
    </row>
    <row r="9" spans="2:11" ht="63.75" customHeight="1" x14ac:dyDescent="0.25">
      <c r="I9" s="376" t="s">
        <v>643</v>
      </c>
    </row>
  </sheetData>
  <mergeCells count="7">
    <mergeCell ref="J2:J3"/>
    <mergeCell ref="K2:K3"/>
    <mergeCell ref="E2:H2"/>
    <mergeCell ref="B2:B3"/>
    <mergeCell ref="C2:C3"/>
    <mergeCell ref="D2:D3"/>
    <mergeCell ref="I2:I3"/>
  </mergeCells>
  <phoneticPr fontId="98" type="noConversion"/>
  <conditionalFormatting sqref="B4">
    <cfRule type="duplicateValues" dxfId="124" priority="3"/>
  </conditionalFormatting>
  <conditionalFormatting sqref="B5:D5">
    <cfRule type="duplicateValues" dxfId="123" priority="242"/>
  </conditionalFormatting>
  <pageMargins left="0.7" right="0.7" top="0.75" bottom="0.75" header="0.3" footer="0.3"/>
  <ignoredErrors>
    <ignoredError sqref="D5" unlockedFormula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B2:R10"/>
  <sheetViews>
    <sheetView workbookViewId="0">
      <selection activeCell="I9" sqref="I9"/>
    </sheetView>
  </sheetViews>
  <sheetFormatPr defaultRowHeight="14" x14ac:dyDescent="0.25"/>
  <cols>
    <col min="1" max="1" width="4" customWidth="1"/>
    <col min="2" max="2" width="10.7265625" customWidth="1"/>
    <col min="3" max="3" width="15.90625" customWidth="1"/>
    <col min="4" max="4" width="5" style="354" customWidth="1"/>
    <col min="5" max="5" width="4.36328125" style="354" customWidth="1"/>
    <col min="6" max="6" width="4.6328125" style="354" customWidth="1"/>
    <col min="7" max="7" width="5.7265625" style="339" customWidth="1"/>
    <col min="8" max="9" width="7.36328125" customWidth="1"/>
    <col min="10" max="10" width="9.08984375" customWidth="1"/>
    <col min="11" max="11" width="8.6328125" style="338" customWidth="1"/>
    <col min="12" max="12" width="7.26953125" style="236" customWidth="1"/>
    <col min="13" max="13" width="7.90625" style="236" customWidth="1"/>
    <col min="14" max="15" width="8.7265625" style="236"/>
    <col min="16" max="16" width="8.7265625" style="338"/>
    <col min="18" max="18" width="19.08984375" customWidth="1"/>
  </cols>
  <sheetData>
    <row r="2" spans="2:18" ht="26.25" customHeight="1" x14ac:dyDescent="0.25">
      <c r="B2" s="617" t="s">
        <v>520</v>
      </c>
      <c r="C2" s="617" t="s">
        <v>521</v>
      </c>
      <c r="D2" s="617" t="s">
        <v>614</v>
      </c>
      <c r="E2" s="618"/>
      <c r="F2" s="618"/>
      <c r="G2" s="618"/>
      <c r="H2" s="618"/>
      <c r="I2" s="618"/>
      <c r="J2" s="618"/>
      <c r="K2" s="618"/>
      <c r="L2" s="617" t="s">
        <v>615</v>
      </c>
      <c r="M2" s="618"/>
      <c r="N2" s="618"/>
      <c r="O2" s="618"/>
      <c r="P2" s="618"/>
    </row>
    <row r="3" spans="2:18" ht="40.5" customHeight="1" x14ac:dyDescent="0.25">
      <c r="B3" s="617"/>
      <c r="C3" s="617"/>
      <c r="D3" s="340" t="s">
        <v>617</v>
      </c>
      <c r="E3" s="340" t="s">
        <v>618</v>
      </c>
      <c r="F3" s="340" t="s">
        <v>619</v>
      </c>
      <c r="G3" s="355" t="s">
        <v>628</v>
      </c>
      <c r="H3" s="346" t="s">
        <v>627</v>
      </c>
      <c r="I3" s="355" t="s">
        <v>632</v>
      </c>
      <c r="J3" s="345" t="s">
        <v>620</v>
      </c>
      <c r="K3" s="342" t="s">
        <v>621</v>
      </c>
      <c r="L3" s="345" t="s">
        <v>622</v>
      </c>
      <c r="M3" s="345" t="s">
        <v>626</v>
      </c>
      <c r="N3" s="345" t="s">
        <v>623</v>
      </c>
      <c r="O3" s="340" t="s">
        <v>624</v>
      </c>
      <c r="P3" s="342" t="s">
        <v>625</v>
      </c>
    </row>
    <row r="4" spans="2:18" ht="28" x14ac:dyDescent="0.25">
      <c r="B4" s="345" t="s">
        <v>180</v>
      </c>
      <c r="C4" s="345" t="s">
        <v>181</v>
      </c>
      <c r="D4" s="353">
        <v>670</v>
      </c>
      <c r="E4" s="353">
        <v>550</v>
      </c>
      <c r="F4" s="353">
        <v>440</v>
      </c>
      <c r="G4" s="356">
        <f>(D4+E4+50)*(E4+F4+30)*2/1000000</f>
        <v>2.5908000000000002</v>
      </c>
      <c r="H4" s="343">
        <f>D4*E4*F4/1000000000</f>
        <v>0.16214000000000001</v>
      </c>
      <c r="I4" s="343">
        <v>5.5</v>
      </c>
      <c r="J4" s="343">
        <f>I4*G4</f>
        <v>14.249400000000001</v>
      </c>
      <c r="K4" s="357">
        <f>J4/L4</f>
        <v>7.1247000000000007</v>
      </c>
      <c r="L4" s="341">
        <v>2</v>
      </c>
      <c r="M4" s="341">
        <f>20*4*5</f>
        <v>400</v>
      </c>
      <c r="N4" s="341">
        <v>1100</v>
      </c>
      <c r="O4" s="341">
        <v>11000</v>
      </c>
      <c r="P4" s="357">
        <f>O4/M4/L4</f>
        <v>13.75</v>
      </c>
    </row>
    <row r="5" spans="2:18" ht="73.5" customHeight="1" x14ac:dyDescent="0.25">
      <c r="B5" s="3" t="s">
        <v>94</v>
      </c>
      <c r="C5" s="3" t="s">
        <v>169</v>
      </c>
      <c r="D5" s="353">
        <v>900</v>
      </c>
      <c r="E5" s="353">
        <v>515</v>
      </c>
      <c r="F5" s="353">
        <v>345</v>
      </c>
      <c r="G5" s="356">
        <f>(D5+E5+50)*(E5+F5+30)*2/1000000</f>
        <v>2.6076999999999999</v>
      </c>
      <c r="H5" s="343">
        <f>D5*E5*F5/1000000000</f>
        <v>0.15990750000000001</v>
      </c>
      <c r="I5" s="343">
        <v>5.5</v>
      </c>
      <c r="J5" s="343">
        <f>I5*G5</f>
        <v>14.34235</v>
      </c>
      <c r="K5" s="357">
        <f>J5/L5</f>
        <v>3.5855874999999999</v>
      </c>
      <c r="L5" s="341">
        <v>4</v>
      </c>
      <c r="M5" s="341">
        <f>15*4*6</f>
        <v>360</v>
      </c>
      <c r="N5" s="341">
        <v>1100</v>
      </c>
      <c r="O5" s="341">
        <v>11000</v>
      </c>
      <c r="P5" s="357">
        <f>O5/M5/L5</f>
        <v>7.6388888888888893</v>
      </c>
      <c r="Q5" s="374" t="s">
        <v>642</v>
      </c>
      <c r="R5" s="375" t="s">
        <v>641</v>
      </c>
    </row>
    <row r="8" spans="2:18" x14ac:dyDescent="0.25">
      <c r="C8" s="235" t="s">
        <v>633</v>
      </c>
      <c r="D8" s="354">
        <v>3.8</v>
      </c>
    </row>
    <row r="9" spans="2:18" x14ac:dyDescent="0.25">
      <c r="C9" s="235" t="s">
        <v>634</v>
      </c>
      <c r="D9" s="354">
        <v>5.5</v>
      </c>
    </row>
    <row r="10" spans="2:18" x14ac:dyDescent="0.25">
      <c r="C10" s="235" t="s">
        <v>635</v>
      </c>
      <c r="D10" s="354">
        <v>8</v>
      </c>
    </row>
  </sheetData>
  <mergeCells count="4">
    <mergeCell ref="B2:B3"/>
    <mergeCell ref="C2:C3"/>
    <mergeCell ref="D2:K2"/>
    <mergeCell ref="L2:P2"/>
  </mergeCells>
  <phoneticPr fontId="98" type="noConversion"/>
  <conditionalFormatting sqref="B4">
    <cfRule type="duplicateValues" dxfId="122" priority="2"/>
  </conditionalFormatting>
  <conditionalFormatting sqref="B5:C5">
    <cfRule type="duplicateValues" dxfId="121" priority="1"/>
  </conditionalFormatting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comments xmlns="https://web.wps.cn/et/2018/main" xmlns:s="http://schemas.openxmlformats.org/spreadsheetml/2006/main">
  <commentList sheetStid="32">
    <comment s:ref="C35" rgbClr="3C9A3C"/>
  </commentList>
  <commentList sheetStid="5"/>
  <commentList sheetStid="25"/>
</comments>
</file>

<file path=customXml/itemProps1.xml><?xml version="1.0" encoding="utf-8"?>
<ds:datastoreItem xmlns:ds="http://schemas.openxmlformats.org/officeDocument/2006/customXml" ds:itemID="{06A0048C-2381-489B-AA07-9611017176EA}">
  <ds:schemaRefs>
    <ds:schemaRef ds:uri="https://web.wps.cn/et/2018/main"/>
    <ds:schemaRef ds:uri="http://schemas.openxmlformats.org/spreadsheetml/2006/ma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14</vt:i4>
      </vt:variant>
      <vt:variant>
        <vt:lpstr>命名范围</vt:lpstr>
      </vt:variant>
      <vt:variant>
        <vt:i4>7</vt:i4>
      </vt:variant>
    </vt:vector>
  </HeadingPairs>
  <TitlesOfParts>
    <vt:vector size="21" baseType="lpstr">
      <vt:lpstr>驾驶员座椅总成首页</vt:lpstr>
      <vt:lpstr>靠背泡沫</vt:lpstr>
      <vt:lpstr>座垫泡沫</vt:lpstr>
      <vt:lpstr>副驾焊接底支架降本前</vt:lpstr>
      <vt:lpstr>主边调角器</vt:lpstr>
      <vt:lpstr>副边调角器</vt:lpstr>
      <vt:lpstr>汇总表</vt:lpstr>
      <vt:lpstr>包装+运费</vt:lpstr>
      <vt:lpstr>副驾底支架总成新</vt:lpstr>
      <vt:lpstr>底支架-人工费用</vt:lpstr>
      <vt:lpstr>底支架-制造费用（自制）</vt:lpstr>
      <vt:lpstr>1.0整体靠背骨架</vt:lpstr>
      <vt:lpstr>靠背骨架-人工费用</vt:lpstr>
      <vt:lpstr>靠背骨架-制造费用（自制）</vt:lpstr>
      <vt:lpstr>副驾焊接底支架降本前!Print_Area</vt:lpstr>
      <vt:lpstr>驾驶员座椅总成首页!Print_Area</vt:lpstr>
      <vt:lpstr>靠背泡沫!Print_Area</vt:lpstr>
      <vt:lpstr>主边调角器!Print_Area</vt:lpstr>
      <vt:lpstr>座垫泡沫!Print_Area</vt:lpstr>
      <vt:lpstr>副驾焊接底支架降本前!Print_Titles</vt:lpstr>
      <vt:lpstr>主边调角器!Print_Titles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2006-09-13T11:21:00Z</dcterms:created>
  <dcterms:modified xsi:type="dcterms:W3CDTF">2022-11-02T06:36:45Z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2052-11.1.0.12116</vt:lpwstr>
  </property>
  <property fmtid="{D5CDD505-2E9C-101B-9397-08002B2CF9AE}" pid="3" name="KSOReadingLayout">
    <vt:bool>true</vt:bool>
  </property>
  <property fmtid="{D5CDD505-2E9C-101B-9397-08002B2CF9AE}" pid="4" name="ICV">
    <vt:lpwstr>0309A471648246C78B4CB5B3C1E4670C</vt:lpwstr>
  </property>
</Properties>
</file>