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wangguangqun\Desktop\H6新前下及塑料件\"/>
    </mc:Choice>
  </mc:AlternateContent>
  <bookViews>
    <workbookView xWindow="0" yWindow="0" windowWidth="22365" windowHeight="9420"/>
  </bookViews>
  <sheets>
    <sheet name="Cover--BOM" sheetId="1" r:id="rId1"/>
    <sheet name="模具清单--SDC" sheetId="2" r:id="rId2"/>
    <sheet name="H6后视镜壳" sheetId="3" r:id="rId3"/>
    <sheet name="护罩" sheetId="4" r:id="rId4"/>
  </sheets>
  <externalReferences>
    <externalReference r:id="rId5"/>
  </externalReferences>
  <definedNames>
    <definedName name="_xlnm._FilterDatabase" localSheetId="0" hidden="1">'Cover--BOM'!$C$1:$Y$205</definedName>
    <definedName name="_xlnm.Print_Area" localSheetId="0">'Cover--BOM'!$C$1:$Y$12</definedName>
    <definedName name="_xlnm.Print_Titles" localSheetId="0">'Cover--BOM'!$1:$4</definedName>
  </definedNames>
  <calcPr calcId="162913"/>
</workbook>
</file>

<file path=xl/calcChain.xml><?xml version="1.0" encoding="utf-8"?>
<calcChain xmlns="http://schemas.openxmlformats.org/spreadsheetml/2006/main">
  <c r="U6" i="1" l="1"/>
  <c r="U7" i="1"/>
  <c r="U8" i="1"/>
  <c r="U9" i="1"/>
  <c r="U10" i="1"/>
  <c r="U5" i="1"/>
  <c r="Z10" i="1" l="1"/>
  <c r="Z9" i="1"/>
  <c r="Z8" i="1"/>
  <c r="Z7" i="1"/>
  <c r="Z6" i="1"/>
  <c r="Z5" i="1"/>
  <c r="AG9" i="1" l="1"/>
  <c r="AG8" i="1"/>
  <c r="AG6" i="1"/>
  <c r="AG5" i="1"/>
  <c r="D21" i="4"/>
  <c r="F21" i="4" s="1"/>
  <c r="E20" i="4"/>
  <c r="F20" i="4" s="1"/>
  <c r="G20" i="4" s="1"/>
  <c r="N8" i="4" s="1"/>
  <c r="G14" i="4"/>
  <c r="E14" i="4"/>
  <c r="E13" i="4"/>
  <c r="G13" i="4" s="1"/>
  <c r="E12" i="4"/>
  <c r="G12" i="4" s="1"/>
  <c r="E11" i="4"/>
  <c r="G11" i="4" s="1"/>
  <c r="C8" i="4"/>
  <c r="E8" i="4" s="1"/>
  <c r="F8" i="4" s="1"/>
  <c r="H8" i="4" s="1"/>
  <c r="F21" i="3"/>
  <c r="D21" i="3"/>
  <c r="F20" i="3"/>
  <c r="G20" i="3" s="1"/>
  <c r="N8" i="3" s="1"/>
  <c r="E20" i="3"/>
  <c r="E14" i="3"/>
  <c r="G14" i="3" s="1"/>
  <c r="E13" i="3"/>
  <c r="G13" i="3" s="1"/>
  <c r="G12" i="3"/>
  <c r="E12" i="3"/>
  <c r="G11" i="3"/>
  <c r="E11" i="3"/>
  <c r="E8" i="3"/>
  <c r="F8" i="3" s="1"/>
  <c r="H8" i="3" s="1"/>
  <c r="C8" i="3"/>
  <c r="O8" i="3" l="1"/>
  <c r="Q8" i="3"/>
  <c r="J8" i="3"/>
  <c r="K8" i="3" s="1"/>
  <c r="H11" i="3"/>
  <c r="L8" i="3" s="1"/>
  <c r="M8" i="3" s="1"/>
  <c r="S8" i="3" s="1"/>
  <c r="Q8" i="4"/>
  <c r="J8" i="4"/>
  <c r="K8" i="4" s="1"/>
  <c r="O8" i="4"/>
  <c r="H11" i="4"/>
  <c r="L8" i="4" s="1"/>
  <c r="M8" i="4" s="1"/>
  <c r="S8" i="4" s="1"/>
  <c r="AM7" i="1"/>
  <c r="AM10" i="1"/>
  <c r="AL6" i="1"/>
  <c r="AL7" i="1"/>
  <c r="AL8" i="1"/>
  <c r="AL9" i="1"/>
  <c r="AL10" i="1"/>
  <c r="AL5" i="1"/>
  <c r="AH6" i="1" l="1"/>
  <c r="AH7" i="1"/>
  <c r="W7" i="1" s="1"/>
  <c r="X7" i="1" s="1"/>
  <c r="AH8" i="1"/>
  <c r="AM8" i="1" s="1"/>
  <c r="AH9" i="1"/>
  <c r="AH10" i="1"/>
  <c r="W10" i="1" s="1"/>
  <c r="X10" i="1" s="1"/>
  <c r="AH5" i="1"/>
  <c r="W9" i="1" l="1"/>
  <c r="X9" i="1" s="1"/>
  <c r="AM9" i="1"/>
  <c r="W8" i="1"/>
  <c r="X8" i="1" s="1"/>
  <c r="W6" i="1"/>
  <c r="X6" i="1" s="1"/>
  <c r="AM6" i="1"/>
  <c r="W5" i="1"/>
  <c r="X5" i="1" s="1"/>
  <c r="AM5" i="1"/>
  <c r="J6" i="2"/>
  <c r="S10" i="1"/>
  <c r="N10" i="1"/>
  <c r="S9" i="1"/>
  <c r="S8" i="1"/>
  <c r="N8" i="1"/>
  <c r="S7" i="1"/>
  <c r="S6" i="1"/>
  <c r="S5" i="1"/>
</calcChain>
</file>

<file path=xl/comments1.xml><?xml version="1.0" encoding="utf-8"?>
<comments xmlns="http://schemas.openxmlformats.org/spreadsheetml/2006/main">
  <authors>
    <author>zzf</author>
  </authors>
  <commentList>
    <comment ref="AG5" authorId="0" shapeId="0">
      <text>
        <r>
          <rPr>
            <b/>
            <sz val="9"/>
            <color indexed="81"/>
            <rFont val="宋体"/>
            <family val="3"/>
            <charset val="134"/>
          </rPr>
          <t>zzf:</t>
        </r>
        <r>
          <rPr>
            <sz val="9"/>
            <color indexed="81"/>
            <rFont val="宋体"/>
            <family val="3"/>
            <charset val="134"/>
          </rPr>
          <t xml:space="preserve">
自制、不含面漆15.03</t>
        </r>
      </text>
    </comment>
    <comment ref="AG6" authorId="0" shapeId="0">
      <text>
        <r>
          <rPr>
            <b/>
            <sz val="9"/>
            <color indexed="81"/>
            <rFont val="宋体"/>
            <family val="3"/>
            <charset val="134"/>
          </rPr>
          <t>zzf:</t>
        </r>
        <r>
          <rPr>
            <sz val="9"/>
            <color indexed="81"/>
            <rFont val="宋体"/>
            <family val="3"/>
            <charset val="134"/>
          </rPr>
          <t xml:space="preserve">
自制、不含面漆6.66</t>
        </r>
      </text>
    </comment>
  </commentList>
</comments>
</file>

<file path=xl/sharedStrings.xml><?xml version="1.0" encoding="utf-8"?>
<sst xmlns="http://schemas.openxmlformats.org/spreadsheetml/2006/main" count="221" uniqueCount="136">
  <si>
    <t>H6后视镜壳体BOM成本</t>
  </si>
  <si>
    <t>表面处理</t>
  </si>
  <si>
    <t>供应商</t>
  </si>
  <si>
    <r>
      <rPr>
        <sz val="10"/>
        <rFont val="Arial"/>
        <family val="2"/>
      </rPr>
      <t>有</t>
    </r>
    <r>
      <rPr>
        <sz val="10"/>
        <rFont val="Arial"/>
        <family val="2"/>
      </rPr>
      <t>2D</t>
    </r>
  </si>
  <si>
    <t>√</t>
  </si>
  <si>
    <t>REM0010156-2</t>
  </si>
  <si>
    <t>A9608118007-2</t>
  </si>
  <si>
    <r>
      <t>左后盖</t>
    </r>
    <r>
      <rPr>
        <sz val="10"/>
        <rFont val="微软雅黑"/>
        <family val="2"/>
        <charset val="134"/>
      </rPr>
      <t xml:space="preserve"> ABDECKUNG LI FHS2500 CHN</t>
    </r>
  </si>
  <si>
    <t>个</t>
  </si>
  <si>
    <t>ABS HH106</t>
  </si>
  <si>
    <t>喷漆</t>
  </si>
  <si>
    <t>河北光华荣昌汽车部件有限公司</t>
  </si>
  <si>
    <t>REM0010157-2</t>
  </si>
  <si>
    <t>A9608118207-2</t>
  </si>
  <si>
    <t>左后盖装饰盖 ABDECKUNG UT LI CHN</t>
  </si>
  <si>
    <t>REM0010157-3</t>
  </si>
  <si>
    <t>A9608118207-3</t>
  </si>
  <si>
    <t>ABS P2MT</t>
  </si>
  <si>
    <t>镀铬</t>
  </si>
  <si>
    <r>
      <rPr>
        <sz val="10"/>
        <rFont val="Arial"/>
        <family val="2"/>
      </rPr>
      <t>无</t>
    </r>
    <r>
      <rPr>
        <sz val="10"/>
        <rFont val="Arial"/>
        <family val="2"/>
      </rPr>
      <t>2D</t>
    </r>
  </si>
  <si>
    <t>REM0010216-2</t>
  </si>
  <si>
    <t>A9608118107-2</t>
  </si>
  <si>
    <r>
      <t>右后盖</t>
    </r>
    <r>
      <rPr>
        <sz val="10"/>
        <rFont val="微软雅黑"/>
        <family val="2"/>
        <charset val="134"/>
      </rPr>
      <t xml:space="preserve"> ABDECKUNG RE FHS2500 CHN</t>
    </r>
  </si>
  <si>
    <t>REM0010217-2</t>
  </si>
  <si>
    <t>A9608118307-2</t>
  </si>
  <si>
    <t>右后盖装饰盖 ABDECKUNG UT RE CHN</t>
  </si>
  <si>
    <t>REM0010217-3</t>
  </si>
  <si>
    <t>A9608118307-3</t>
  </si>
  <si>
    <t xml:space="preserve">                          编制：                                                          审核：                                                              批准：              </t>
  </si>
  <si>
    <t>H6面罩喷漆--电镀模具清单</t>
  </si>
  <si>
    <t>序
号</t>
  </si>
  <si>
    <t>零件名称 part name</t>
  </si>
  <si>
    <t>产品图片描述 photo</t>
  </si>
  <si>
    <t>材质material</t>
  </si>
  <si>
    <t>型腔 Cav.</t>
  </si>
  <si>
    <t>模具寿命Tooling life</t>
  </si>
  <si>
    <t>表面要求Cover requirement</t>
  </si>
  <si>
    <t>产品
颜色Color</t>
  </si>
  <si>
    <t xml:space="preserve">单件重量weight/g
</t>
  </si>
  <si>
    <t>模具费Tooling fee</t>
  </si>
  <si>
    <t>备注Remark</t>
  </si>
  <si>
    <t>左后盖 ABDECKUNG LI FHS2500 CHN</t>
  </si>
  <si>
    <t>0.3 million</t>
  </si>
  <si>
    <t>喷漆/Painting</t>
  </si>
  <si>
    <t>车身色</t>
  </si>
  <si>
    <t>右后盖装饰盖 ABDECKUNG UT RI CHN</t>
  </si>
  <si>
    <t>左/右后盖装饰盖 ABDECKUNG UT RE CHN</t>
  </si>
  <si>
    <t>1+1</t>
  </si>
  <si>
    <t>喷漆/电镀Painting/electroplating</t>
  </si>
  <si>
    <t>车身色/电镀</t>
  </si>
  <si>
    <t>130/130</t>
  </si>
  <si>
    <t>开发费</t>
  </si>
  <si>
    <t>SDC费用</t>
  </si>
  <si>
    <t>/</t>
  </si>
  <si>
    <t>确定DVP&amp;R后再核算</t>
  </si>
  <si>
    <t>未税原材料成本</t>
    <phoneticPr fontId="25" type="noConversion"/>
  </si>
  <si>
    <t>制造费用</t>
  </si>
  <si>
    <t>人工成本</t>
    <phoneticPr fontId="25" type="noConversion"/>
  </si>
  <si>
    <t>人工工时h</t>
    <phoneticPr fontId="25" type="noConversion"/>
  </si>
  <si>
    <t>金额</t>
    <phoneticPr fontId="25" type="noConversion"/>
  </si>
  <si>
    <t>机器工时h</t>
    <phoneticPr fontId="25" type="noConversion"/>
  </si>
  <si>
    <t>变动</t>
    <phoneticPr fontId="25" type="noConversion"/>
  </si>
  <si>
    <t>固定</t>
    <phoneticPr fontId="25" type="noConversion"/>
  </si>
  <si>
    <t>喷漆/电镀</t>
    <phoneticPr fontId="25" type="noConversion"/>
  </si>
  <si>
    <t>未税销价</t>
    <phoneticPr fontId="25" type="noConversion"/>
  </si>
  <si>
    <t>序号no.</t>
  </si>
  <si>
    <t>图号drawing No.</t>
  </si>
  <si>
    <r>
      <t>客户图号</t>
    </r>
    <r>
      <rPr>
        <sz val="14"/>
        <rFont val="Arial"/>
        <family val="2"/>
      </rPr>
      <t>Customer drawing No.</t>
    </r>
    <r>
      <rPr>
        <sz val="14"/>
        <rFont val="宋体"/>
        <family val="3"/>
        <charset val="134"/>
      </rPr>
      <t>；</t>
    </r>
  </si>
  <si>
    <t>图片 picture</t>
  </si>
  <si>
    <t>零件名称part name</t>
  </si>
  <si>
    <t>数量No.</t>
  </si>
  <si>
    <t>单位Unit</t>
  </si>
  <si>
    <t>材料material</t>
  </si>
  <si>
    <t>重量weight/g</t>
  </si>
  <si>
    <t>零件编码part coding</t>
  </si>
  <si>
    <t>备注remark</t>
  </si>
  <si>
    <t>毛利</t>
    <phoneticPr fontId="25" type="noConversion"/>
  </si>
  <si>
    <t>毛利率</t>
    <phoneticPr fontId="25" type="noConversion"/>
  </si>
  <si>
    <t>含喷漆</t>
    <phoneticPr fontId="25" type="noConversion"/>
  </si>
  <si>
    <t>含镀铬</t>
    <phoneticPr fontId="25" type="noConversion"/>
  </si>
  <si>
    <t>大焊公司</t>
    <phoneticPr fontId="25" type="noConversion"/>
  </si>
  <si>
    <t>注塑件</t>
    <phoneticPr fontId="25" type="noConversion"/>
  </si>
  <si>
    <t>表面处理</t>
    <phoneticPr fontId="25" type="noConversion"/>
  </si>
  <si>
    <t>差异</t>
    <phoneticPr fontId="25" type="noConversion"/>
  </si>
  <si>
    <t>产品名称</t>
  </si>
  <si>
    <t>每盘治具产品数量（PCS)</t>
  </si>
  <si>
    <t>每组数量
（2盘每组）</t>
  </si>
  <si>
    <t>每组节拍（秒）</t>
  </si>
  <si>
    <t>每件节拍(秒)</t>
  </si>
  <si>
    <t>小时产能</t>
  </si>
  <si>
    <t>良率</t>
  </si>
  <si>
    <t>每小时产出</t>
  </si>
  <si>
    <t>每班运行时间(H)</t>
  </si>
  <si>
    <t>每班产出（pcs）</t>
  </si>
  <si>
    <t>年产能
（270天*2班）</t>
  </si>
  <si>
    <t>每小时能耗（元）</t>
  </si>
  <si>
    <t>每件能耗</t>
  </si>
  <si>
    <t>油漆成本</t>
  </si>
  <si>
    <t>人工成本</t>
  </si>
  <si>
    <t>辅料成本</t>
  </si>
  <si>
    <t>设备损耗</t>
  </si>
  <si>
    <t>包装</t>
  </si>
  <si>
    <t>合计成本
（不含塑件成本，
不含治具费用，
不含包装箱和运输费用）</t>
    <phoneticPr fontId="33" type="noConversion"/>
  </si>
  <si>
    <t>H6后视镜镜壳（底漆）</t>
    <phoneticPr fontId="33" type="noConversion"/>
  </si>
  <si>
    <t>类别</t>
  </si>
  <si>
    <t>功率</t>
  </si>
  <si>
    <t>运行比例</t>
  </si>
  <si>
    <t>运行功率</t>
  </si>
  <si>
    <t>单价(元）</t>
  </si>
  <si>
    <t>每小时费用</t>
  </si>
  <si>
    <t>合计(元）</t>
  </si>
  <si>
    <t>电总功率KW/H</t>
  </si>
  <si>
    <t>天然气m³/h</t>
  </si>
  <si>
    <t>压缩空气总量（m³）</t>
  </si>
  <si>
    <t>水(m³/h)</t>
  </si>
  <si>
    <t>2000万元/15年/270天/2班=2469元/班/12H=206元/H；</t>
  </si>
  <si>
    <r>
      <t>28</t>
    </r>
    <r>
      <rPr>
        <sz val="11"/>
        <color theme="1"/>
        <rFont val="宋体"/>
        <family val="3"/>
        <charset val="134"/>
        <scheme val="minor"/>
      </rPr>
      <t>人*22元/H=</t>
    </r>
    <r>
      <rPr>
        <sz val="11"/>
        <color theme="1"/>
        <rFont val="宋体"/>
        <family val="3"/>
        <charset val="134"/>
        <scheme val="minor"/>
      </rPr>
      <t>616</t>
    </r>
    <r>
      <rPr>
        <sz val="11"/>
        <color theme="1"/>
        <rFont val="宋体"/>
        <family val="3"/>
        <charset val="134"/>
        <scheme val="minor"/>
      </rPr>
      <t>元/H</t>
    </r>
    <phoneticPr fontId="33" type="noConversion"/>
  </si>
  <si>
    <t>包装成本</t>
  </si>
  <si>
    <t>约2元</t>
    <phoneticPr fontId="33" type="noConversion"/>
  </si>
  <si>
    <t>油漆成本</t>
    <phoneticPr fontId="33" type="noConversion"/>
  </si>
  <si>
    <t>单耗（kg）</t>
  </si>
  <si>
    <t>单价</t>
  </si>
  <si>
    <t>成本</t>
  </si>
  <si>
    <t>合计成本</t>
  </si>
  <si>
    <t>底漆128908</t>
  </si>
  <si>
    <t>底漆稀释剂126679</t>
  </si>
  <si>
    <t>治具费用</t>
    <phoneticPr fontId="33" type="noConversion"/>
  </si>
  <si>
    <t>约5万元</t>
    <phoneticPr fontId="33" type="noConversion"/>
  </si>
  <si>
    <t xml:space="preserve"> </t>
    <phoneticPr fontId="33" type="noConversion"/>
  </si>
  <si>
    <t>H6后视镜护罩（底漆）</t>
    <phoneticPr fontId="33" type="noConversion"/>
  </si>
  <si>
    <t>约０．６元</t>
    <phoneticPr fontId="33" type="noConversion"/>
  </si>
  <si>
    <t>约2万元</t>
    <phoneticPr fontId="33" type="noConversion"/>
  </si>
  <si>
    <t>未税成本</t>
    <phoneticPr fontId="25" type="noConversion"/>
  </si>
  <si>
    <t>注塑件制造成本小计</t>
    <phoneticPr fontId="25" type="noConversion"/>
  </si>
  <si>
    <t>自制成本合计</t>
    <phoneticPr fontId="25" type="noConversion"/>
  </si>
  <si>
    <t>外购成本合计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</si>
</sst>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76" formatCode="0_);[Red]\!\(0\!\)"/>
    <numFmt numFmtId="177" formatCode="0_);[Red]\(0\)"/>
    <numFmt numFmtId="178" formatCode="0.000_);[Red]\(0.000\)"/>
    <numFmt numFmtId="179" formatCode="000000"/>
    <numFmt numFmtId="180" formatCode="0.00_);[Red]\(0.00\)"/>
    <numFmt numFmtId="181" formatCode="0.0%"/>
    <numFmt numFmtId="182" formatCode="0.00_ "/>
    <numFmt numFmtId="183" formatCode="0_ "/>
  </numFmts>
  <fonts count="41">
    <font>
      <sz val="12"/>
      <name val="宋体"/>
      <charset val="134"/>
    </font>
    <font>
      <b/>
      <sz val="14"/>
      <name val="宋体"/>
      <family val="3"/>
      <charset val="134"/>
    </font>
    <font>
      <b/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微软雅黑"/>
      <family val="2"/>
      <charset val="134"/>
    </font>
    <font>
      <sz val="10"/>
      <name val="宋体"/>
      <family val="3"/>
      <charset val="134"/>
    </font>
    <font>
      <sz val="10"/>
      <name val="Arial"/>
      <family val="2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Calibri"/>
      <family val="2"/>
    </font>
    <font>
      <sz val="14"/>
      <name val="Calibri"/>
      <family val="2"/>
    </font>
    <font>
      <sz val="16"/>
      <name val="Calibri"/>
      <family val="2"/>
    </font>
    <font>
      <b/>
      <sz val="12"/>
      <name val="宋体"/>
      <family val="3"/>
      <charset val="134"/>
    </font>
    <font>
      <sz val="18"/>
      <name val="微软雅黑"/>
      <family val="2"/>
      <charset val="134"/>
    </font>
    <font>
      <sz val="12"/>
      <name val="Arial"/>
      <family val="2"/>
    </font>
    <font>
      <b/>
      <sz val="18"/>
      <name val="宋体"/>
      <family val="3"/>
      <charset val="134"/>
    </font>
    <font>
      <b/>
      <sz val="18"/>
      <name val="Arial"/>
      <family val="2"/>
    </font>
    <font>
      <b/>
      <sz val="10"/>
      <name val="Arial"/>
      <family val="2"/>
    </font>
    <font>
      <b/>
      <sz val="11"/>
      <name val="微软雅黑"/>
      <family val="2"/>
      <charset val="134"/>
    </font>
    <font>
      <sz val="10"/>
      <name val="微软雅黑"/>
      <family val="2"/>
      <charset val="134"/>
    </font>
    <font>
      <sz val="16"/>
      <name val="微软雅黑"/>
      <family val="2"/>
      <charset val="134"/>
    </font>
    <font>
      <sz val="9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charset val="134"/>
    </font>
    <font>
      <sz val="14"/>
      <name val="Arial"/>
      <family val="2"/>
    </font>
    <font>
      <sz val="14"/>
      <name val="宋体"/>
      <family val="3"/>
      <charset val="134"/>
    </font>
    <font>
      <sz val="12"/>
      <name val="바탕체"/>
      <family val="3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.5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.5"/>
      <color rgb="FF000000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18"/>
      <name val="微软雅黑"/>
      <family val="2"/>
      <charset val="134"/>
    </font>
    <font>
      <b/>
      <sz val="14"/>
      <name val="Arial"/>
      <family val="2"/>
    </font>
    <font>
      <b/>
      <sz val="10"/>
      <name val="微软雅黑"/>
      <family val="2"/>
      <charset val="134"/>
    </font>
    <font>
      <b/>
      <sz val="16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BD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0" fontId="23" fillId="0" borderId="1" applyNumberFormat="0" applyFill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43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29" fillId="0" borderId="0"/>
    <xf numFmtId="0" fontId="31" fillId="0" borderId="0">
      <alignment vertical="center"/>
    </xf>
  </cellStyleXfs>
  <cellXfs count="160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177" fontId="10" fillId="0" borderId="1" xfId="1" applyNumberFormat="1" applyFont="1" applyFill="1" applyBorder="1" applyAlignment="1" applyProtection="1">
      <alignment horizontal="center" vertical="center" wrapText="1"/>
      <protection locked="0"/>
    </xf>
    <xf numFmtId="177" fontId="11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49" fontId="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0" fillId="0" borderId="0" xfId="0" applyFill="1"/>
    <xf numFmtId="0" fontId="15" fillId="0" borderId="0" xfId="0" applyFont="1"/>
    <xf numFmtId="0" fontId="0" fillId="0" borderId="0" xfId="0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vertical="center"/>
    </xf>
    <xf numFmtId="0" fontId="0" fillId="2" borderId="0" xfId="0" applyFill="1"/>
    <xf numFmtId="0" fontId="16" fillId="0" borderId="0" xfId="0" applyFont="1"/>
    <xf numFmtId="0" fontId="16" fillId="0" borderId="0" xfId="0" applyFont="1" applyFill="1"/>
    <xf numFmtId="0" fontId="6" fillId="0" borderId="7" xfId="0" applyFont="1" applyBorder="1" applyAlignment="1">
      <alignment horizontal="center" vertical="center"/>
    </xf>
    <xf numFmtId="0" fontId="6" fillId="0" borderId="0" xfId="0" applyFont="1" applyFill="1" applyBorder="1"/>
    <xf numFmtId="0" fontId="6" fillId="0" borderId="1" xfId="0" applyFont="1" applyFill="1" applyBorder="1"/>
    <xf numFmtId="0" fontId="6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6" fillId="0" borderId="9" xfId="0" applyFont="1" applyFill="1" applyBorder="1"/>
    <xf numFmtId="0" fontId="16" fillId="0" borderId="0" xfId="0" applyFont="1" applyFill="1" applyAlignment="1">
      <alignment horizontal="center" vertical="center"/>
    </xf>
    <xf numFmtId="0" fontId="6" fillId="0" borderId="0" xfId="0" applyFont="1" applyFill="1"/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/>
    <xf numFmtId="0" fontId="6" fillId="0" borderId="0" xfId="0" applyFont="1" applyAlignment="1">
      <alignment horizontal="center" vertical="center"/>
    </xf>
    <xf numFmtId="0" fontId="0" fillId="0" borderId="0" xfId="0" applyFill="1" applyBorder="1"/>
    <xf numFmtId="0" fontId="19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 wrapText="1"/>
    </xf>
    <xf numFmtId="0" fontId="6" fillId="0" borderId="0" xfId="3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vertical="center"/>
    </xf>
    <xf numFmtId="0" fontId="20" fillId="0" borderId="1" xfId="0" applyFont="1" applyFill="1" applyBorder="1" applyAlignment="1">
      <alignment horizontal="center" vertical="center" wrapText="1"/>
    </xf>
    <xf numFmtId="179" fontId="21" fillId="0" borderId="1" xfId="4" applyNumberFormat="1" applyFont="1" applyFill="1" applyBorder="1" applyAlignment="1">
      <alignment horizontal="center" vertical="center" wrapText="1"/>
    </xf>
    <xf numFmtId="0" fontId="6" fillId="0" borderId="0" xfId="4" applyFont="1" applyFill="1" applyBorder="1" applyAlignment="1">
      <alignment horizontal="center" vertical="center" wrapText="1"/>
    </xf>
    <xf numFmtId="179" fontId="21" fillId="0" borderId="0" xfId="4" applyNumberFormat="1" applyFont="1" applyFill="1" applyBorder="1" applyAlignment="1">
      <alignment horizontal="center" vertical="center" wrapText="1"/>
    </xf>
    <xf numFmtId="180" fontId="22" fillId="2" borderId="0" xfId="4" applyNumberFormat="1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0" fillId="2" borderId="0" xfId="0" applyFill="1" applyBorder="1"/>
    <xf numFmtId="0" fontId="0" fillId="0" borderId="0" xfId="0" applyFill="1" applyBorder="1" applyAlignment="1"/>
    <xf numFmtId="0" fontId="6" fillId="0" borderId="1" xfId="0" applyFont="1" applyFill="1" applyBorder="1" applyAlignment="1">
      <alignment horizontal="center" vertical="center" wrapText="1"/>
    </xf>
    <xf numFmtId="43" fontId="0" fillId="0" borderId="1" xfId="5" applyFont="1" applyFill="1" applyBorder="1" applyAlignment="1">
      <alignment horizontal="center" vertical="center"/>
    </xf>
    <xf numFmtId="43" fontId="0" fillId="0" borderId="1" xfId="5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6" xfId="0" applyFont="1" applyFill="1" applyBorder="1"/>
    <xf numFmtId="0" fontId="28" fillId="0" borderId="0" xfId="0" applyFont="1" applyFill="1"/>
    <xf numFmtId="0" fontId="28" fillId="0" borderId="0" xfId="0" applyFont="1"/>
    <xf numFmtId="0" fontId="27" fillId="0" borderId="7" xfId="0" applyFont="1" applyBorder="1" applyAlignment="1">
      <alignment horizontal="center" vertical="center"/>
    </xf>
    <xf numFmtId="0" fontId="27" fillId="0" borderId="0" xfId="0" applyFont="1" applyFill="1" applyBorder="1"/>
    <xf numFmtId="0" fontId="27" fillId="0" borderId="1" xfId="0" applyFont="1" applyFill="1" applyBorder="1" applyAlignment="1">
      <alignment horizontal="center" vertical="center" wrapText="1"/>
    </xf>
    <xf numFmtId="0" fontId="28" fillId="5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178" fontId="21" fillId="2" borderId="1" xfId="4" applyNumberFormat="1" applyFont="1" applyFill="1" applyBorder="1" applyAlignment="1">
      <alignment horizontal="center" vertical="center" wrapText="1"/>
    </xf>
    <xf numFmtId="0" fontId="6" fillId="0" borderId="1" xfId="4" applyFont="1" applyFill="1" applyBorder="1" applyAlignment="1">
      <alignment horizontal="center" vertical="center" wrapText="1"/>
    </xf>
    <xf numFmtId="181" fontId="21" fillId="2" borderId="1" xfId="6" applyNumberFormat="1" applyFont="1" applyFill="1" applyBorder="1" applyAlignment="1">
      <alignment horizontal="center" vertical="center" wrapText="1"/>
    </xf>
    <xf numFmtId="43" fontId="0" fillId="6" borderId="1" xfId="5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43" fontId="0" fillId="5" borderId="1" xfId="5" applyFont="1" applyFill="1" applyBorder="1" applyAlignment="1">
      <alignment horizontal="center" vertical="center"/>
    </xf>
    <xf numFmtId="43" fontId="0" fillId="8" borderId="1" xfId="5" applyFont="1" applyFill="1" applyBorder="1" applyAlignment="1">
      <alignment vertical="center"/>
    </xf>
    <xf numFmtId="0" fontId="28" fillId="8" borderId="1" xfId="0" applyFont="1" applyFill="1" applyBorder="1" applyAlignment="1">
      <alignment horizontal="center" vertical="center"/>
    </xf>
    <xf numFmtId="0" fontId="32" fillId="0" borderId="1" xfId="8" applyFont="1" applyBorder="1" applyAlignment="1">
      <alignment horizontal="center" vertical="center" wrapText="1"/>
    </xf>
    <xf numFmtId="0" fontId="32" fillId="5" borderId="1" xfId="8" applyFont="1" applyFill="1" applyBorder="1" applyAlignment="1">
      <alignment horizontal="center" vertical="center" wrapText="1"/>
    </xf>
    <xf numFmtId="0" fontId="31" fillId="0" borderId="0" xfId="8">
      <alignment vertical="center"/>
    </xf>
    <xf numFmtId="182" fontId="32" fillId="0" borderId="1" xfId="8" applyNumberFormat="1" applyFont="1" applyBorder="1" applyAlignment="1">
      <alignment horizontal="center" vertical="center" wrapText="1"/>
    </xf>
    <xf numFmtId="183" fontId="32" fillId="0" borderId="1" xfId="8" applyNumberFormat="1" applyFont="1" applyBorder="1" applyAlignment="1">
      <alignment horizontal="center" vertical="center" wrapText="1"/>
    </xf>
    <xf numFmtId="9" fontId="32" fillId="0" borderId="1" xfId="8" applyNumberFormat="1" applyFont="1" applyBorder="1" applyAlignment="1">
      <alignment horizontal="center" vertical="center" wrapText="1"/>
    </xf>
    <xf numFmtId="182" fontId="32" fillId="2" borderId="1" xfId="8" applyNumberFormat="1" applyFont="1" applyFill="1" applyBorder="1" applyAlignment="1">
      <alignment horizontal="center" vertical="center" wrapText="1"/>
    </xf>
    <xf numFmtId="182" fontId="34" fillId="0" borderId="1" xfId="8" applyNumberFormat="1" applyFont="1" applyBorder="1" applyAlignment="1">
      <alignment horizontal="center" vertical="center" wrapText="1"/>
    </xf>
    <xf numFmtId="0" fontId="31" fillId="0" borderId="1" xfId="8" applyBorder="1" applyAlignment="1">
      <alignment horizontal="center" vertical="center"/>
    </xf>
    <xf numFmtId="0" fontId="31" fillId="7" borderId="1" xfId="8" applyFill="1" applyBorder="1" applyAlignment="1">
      <alignment horizontal="center" vertical="center"/>
    </xf>
    <xf numFmtId="9" fontId="31" fillId="7" borderId="1" xfId="8" applyNumberFormat="1" applyFill="1" applyBorder="1" applyAlignment="1">
      <alignment horizontal="center" vertical="center"/>
    </xf>
    <xf numFmtId="183" fontId="31" fillId="7" borderId="1" xfId="8" applyNumberFormat="1" applyFill="1" applyBorder="1" applyAlignment="1">
      <alignment horizontal="center" vertical="center"/>
    </xf>
    <xf numFmtId="0" fontId="31" fillId="0" borderId="0" xfId="8" applyAlignment="1">
      <alignment horizontal="center" vertical="center"/>
    </xf>
    <xf numFmtId="0" fontId="31" fillId="2" borderId="1" xfId="8" applyFill="1" applyBorder="1" applyAlignment="1">
      <alignment horizontal="center" vertical="center"/>
    </xf>
    <xf numFmtId="0" fontId="31" fillId="2" borderId="1" xfId="8" applyFill="1" applyBorder="1" applyAlignment="1">
      <alignment horizontal="center" vertical="center" wrapText="1"/>
    </xf>
    <xf numFmtId="0" fontId="31" fillId="0" borderId="10" xfId="8" applyBorder="1" applyAlignment="1">
      <alignment vertical="center"/>
    </xf>
    <xf numFmtId="0" fontId="31" fillId="0" borderId="0" xfId="8" applyAlignment="1">
      <alignment vertical="center"/>
    </xf>
    <xf numFmtId="0" fontId="31" fillId="0" borderId="1" xfId="8" applyBorder="1">
      <alignment vertical="center"/>
    </xf>
    <xf numFmtId="0" fontId="31" fillId="0" borderId="1" xfId="8" applyFill="1" applyBorder="1" applyAlignment="1">
      <alignment horizontal="center" vertical="center"/>
    </xf>
    <xf numFmtId="0" fontId="31" fillId="2" borderId="1" xfId="8" applyFill="1" applyBorder="1">
      <alignment vertical="center"/>
    </xf>
    <xf numFmtId="0" fontId="31" fillId="0" borderId="1" xfId="8" applyFont="1" applyBorder="1">
      <alignment vertical="center"/>
    </xf>
    <xf numFmtId="0" fontId="31" fillId="0" borderId="0" xfId="8" applyFont="1">
      <alignment vertical="center"/>
    </xf>
    <xf numFmtId="0" fontId="30" fillId="8" borderId="1" xfId="7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43" fontId="28" fillId="5" borderId="1" xfId="5" applyFont="1" applyFill="1" applyBorder="1" applyAlignment="1">
      <alignment horizontal="center" vertical="center" wrapText="1"/>
    </xf>
    <xf numFmtId="0" fontId="28" fillId="5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0" fontId="31" fillId="0" borderId="1" xfId="8" applyFont="1" applyBorder="1" applyAlignment="1">
      <alignment horizontal="center" vertical="center"/>
    </xf>
    <xf numFmtId="183" fontId="31" fillId="7" borderId="1" xfId="8" applyNumberFormat="1" applyFill="1" applyBorder="1" applyAlignment="1">
      <alignment horizontal="center" vertical="center"/>
    </xf>
    <xf numFmtId="0" fontId="31" fillId="2" borderId="1" xfId="8" applyFill="1" applyBorder="1" applyAlignment="1">
      <alignment horizontal="left" vertical="center" wrapText="1"/>
    </xf>
    <xf numFmtId="0" fontId="31" fillId="2" borderId="1" xfId="8" applyFont="1" applyFill="1" applyBorder="1" applyAlignment="1">
      <alignment horizontal="center" vertical="center"/>
    </xf>
    <xf numFmtId="0" fontId="31" fillId="2" borderId="1" xfId="8" applyFill="1" applyBorder="1" applyAlignment="1">
      <alignment horizontal="center" vertical="center"/>
    </xf>
    <xf numFmtId="182" fontId="31" fillId="0" borderId="1" xfId="8" applyNumberFormat="1" applyBorder="1" applyAlignment="1">
      <alignment horizontal="center" vertical="center"/>
    </xf>
    <xf numFmtId="0" fontId="28" fillId="9" borderId="4" xfId="0" applyFont="1" applyFill="1" applyBorder="1" applyAlignment="1">
      <alignment horizontal="center" vertical="center"/>
    </xf>
    <xf numFmtId="0" fontId="28" fillId="9" borderId="10" xfId="0" applyFont="1" applyFill="1" applyBorder="1" applyAlignment="1">
      <alignment horizontal="center" vertical="center"/>
    </xf>
    <xf numFmtId="43" fontId="0" fillId="9" borderId="1" xfId="0" applyNumberFormat="1" applyFill="1" applyBorder="1" applyAlignment="1">
      <alignment vertical="center"/>
    </xf>
    <xf numFmtId="0" fontId="14" fillId="0" borderId="0" xfId="0" applyFont="1" applyFill="1"/>
    <xf numFmtId="0" fontId="1" fillId="5" borderId="1" xfId="0" applyFont="1" applyFill="1" applyBorder="1" applyAlignment="1">
      <alignment horizontal="center" vertical="center" wrapText="1"/>
    </xf>
    <xf numFmtId="43" fontId="14" fillId="0" borderId="1" xfId="5" applyFont="1" applyFill="1" applyBorder="1" applyAlignment="1">
      <alignment horizontal="center" vertical="center"/>
    </xf>
    <xf numFmtId="0" fontId="37" fillId="0" borderId="0" xfId="0" applyFont="1" applyFill="1"/>
    <xf numFmtId="43" fontId="14" fillId="8" borderId="1" xfId="0" applyNumberFormat="1" applyFont="1" applyFill="1" applyBorder="1" applyAlignment="1">
      <alignment vertical="center"/>
    </xf>
    <xf numFmtId="43" fontId="1" fillId="0" borderId="1" xfId="5" applyFont="1" applyFill="1" applyBorder="1" applyAlignment="1">
      <alignment horizontal="center" vertical="center" wrapText="1"/>
    </xf>
    <xf numFmtId="43" fontId="1" fillId="2" borderId="1" xfId="5" applyFont="1" applyFill="1" applyBorder="1" applyAlignment="1">
      <alignment horizontal="center" vertical="center" wrapText="1"/>
    </xf>
    <xf numFmtId="43" fontId="38" fillId="0" borderId="1" xfId="5" applyFont="1" applyFill="1" applyBorder="1" applyAlignment="1">
      <alignment horizontal="center" vertical="center" wrapText="1"/>
    </xf>
    <xf numFmtId="43" fontId="38" fillId="2" borderId="1" xfId="5" applyFont="1" applyFill="1" applyBorder="1" applyAlignment="1">
      <alignment horizontal="center" vertical="center" wrapText="1"/>
    </xf>
    <xf numFmtId="43" fontId="39" fillId="0" borderId="1" xfId="5" applyFont="1" applyFill="1" applyBorder="1" applyAlignment="1">
      <alignment horizontal="center" vertical="center" wrapText="1"/>
    </xf>
    <xf numFmtId="43" fontId="40" fillId="0" borderId="0" xfId="5" applyFont="1" applyFill="1" applyBorder="1" applyAlignment="1">
      <alignment horizontal="center" vertical="center" wrapText="1"/>
    </xf>
    <xf numFmtId="43" fontId="40" fillId="2" borderId="0" xfId="5" applyFont="1" applyFill="1" applyBorder="1" applyAlignment="1">
      <alignment horizontal="center" vertical="center" wrapText="1"/>
    </xf>
    <xf numFmtId="43" fontId="19" fillId="0" borderId="0" xfId="5" applyFont="1" applyFill="1" applyBorder="1" applyAlignment="1"/>
    <xf numFmtId="43" fontId="19" fillId="2" borderId="0" xfId="5" applyFont="1" applyFill="1" applyBorder="1" applyAlignment="1"/>
    <xf numFmtId="43" fontId="14" fillId="0" borderId="0" xfId="5" applyFont="1" applyFill="1" applyBorder="1" applyAlignment="1"/>
    <xf numFmtId="43" fontId="14" fillId="2" borderId="0" xfId="5" applyFont="1" applyFill="1" applyBorder="1" applyAlignment="1"/>
    <xf numFmtId="43" fontId="14" fillId="0" borderId="0" xfId="5" applyFont="1" applyFill="1" applyAlignment="1"/>
    <xf numFmtId="43" fontId="14" fillId="2" borderId="0" xfId="5" applyFont="1" applyFill="1" applyAlignment="1"/>
    <xf numFmtId="0" fontId="1" fillId="8" borderId="1" xfId="0" applyFont="1" applyFill="1" applyBorder="1" applyAlignment="1">
      <alignment horizontal="center" vertical="center" wrapText="1"/>
    </xf>
    <xf numFmtId="43" fontId="39" fillId="2" borderId="1" xfId="5" applyFont="1" applyFill="1" applyBorder="1" applyAlignment="1" applyProtection="1">
      <alignment vertical="center" wrapText="1"/>
      <protection locked="0"/>
    </xf>
  </cellXfs>
  <cellStyles count="9">
    <cellStyle name="BOM_Level_Below3" xfId="1"/>
    <cellStyle name="百分比" xfId="6" builtinId="5"/>
    <cellStyle name="常规" xfId="0" builtinId="0"/>
    <cellStyle name="常规 2" xfId="8"/>
    <cellStyle name="常规 2 2" xfId="3"/>
    <cellStyle name="常规 3" xfId="4"/>
    <cellStyle name="千位分隔" xfId="5" builtinId="3"/>
    <cellStyle name="样式 1 2" xfId="2"/>
    <cellStyle name="표준_EF 비교원가계산서(20020704)" xfId="7"/>
  </cellStyles>
  <dxfs count="12"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84455</xdr:colOff>
      <xdr:row>4</xdr:row>
      <xdr:rowOff>135890</xdr:rowOff>
    </xdr:from>
    <xdr:to>
      <xdr:col>11</xdr:col>
      <xdr:colOff>922655</xdr:colOff>
      <xdr:row>4</xdr:row>
      <xdr:rowOff>486410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3980815" y="2143760"/>
          <a:ext cx="838200" cy="350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11</xdr:col>
      <xdr:colOff>99060</xdr:colOff>
      <xdr:row>7</xdr:row>
      <xdr:rowOff>135890</xdr:rowOff>
    </xdr:from>
    <xdr:to>
      <xdr:col>11</xdr:col>
      <xdr:colOff>937260</xdr:colOff>
      <xdr:row>7</xdr:row>
      <xdr:rowOff>486410</xdr:rowOff>
    </xdr:to>
    <xdr:pic>
      <xdr:nvPicPr>
        <xdr:cNvPr id="3" name="图片 3"/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3995420" y="4201160"/>
          <a:ext cx="838200" cy="350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11</xdr:col>
      <xdr:colOff>234950</xdr:colOff>
      <xdr:row>5</xdr:row>
      <xdr:rowOff>40005</xdr:rowOff>
    </xdr:from>
    <xdr:to>
      <xdr:col>11</xdr:col>
      <xdr:colOff>904240</xdr:colOff>
      <xdr:row>5</xdr:row>
      <xdr:rowOff>634365</xdr:rowOff>
    </xdr:to>
    <xdr:pic>
      <xdr:nvPicPr>
        <xdr:cNvPr id="4" name="图片 4"/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rcRect l="8110" t="6877" r="6085" b="5440"/>
        <a:stretch>
          <a:fillRect/>
        </a:stretch>
      </xdr:blipFill>
      <xdr:spPr>
        <a:xfrm>
          <a:off x="4131310" y="2733675"/>
          <a:ext cx="669290" cy="594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11</xdr:col>
      <xdr:colOff>258445</xdr:colOff>
      <xdr:row>9</xdr:row>
      <xdr:rowOff>146050</xdr:rowOff>
    </xdr:from>
    <xdr:to>
      <xdr:col>11</xdr:col>
      <xdr:colOff>937260</xdr:colOff>
      <xdr:row>9</xdr:row>
      <xdr:rowOff>610235</xdr:rowOff>
    </xdr:to>
    <xdr:pic>
      <xdr:nvPicPr>
        <xdr:cNvPr id="5" name="图片 5"/>
        <xdr:cNvPicPr>
          <a:picLocks noChangeAspect="1"/>
        </xdr:cNvPicPr>
      </xdr:nvPicPr>
      <xdr:blipFill>
        <a:blip xmlns:r="http://schemas.openxmlformats.org/officeDocument/2006/relationships" r:embed="rId4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rcRect l="8110" t="5440" r="6085" b="6877"/>
        <a:stretch>
          <a:fillRect/>
        </a:stretch>
      </xdr:blipFill>
      <xdr:spPr>
        <a:xfrm>
          <a:off x="4154805" y="5582920"/>
          <a:ext cx="678815" cy="46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11</xdr:col>
      <xdr:colOff>225425</xdr:colOff>
      <xdr:row>6</xdr:row>
      <xdr:rowOff>29210</xdr:rowOff>
    </xdr:from>
    <xdr:to>
      <xdr:col>11</xdr:col>
      <xdr:colOff>894715</xdr:colOff>
      <xdr:row>6</xdr:row>
      <xdr:rowOff>623570</xdr:rowOff>
    </xdr:to>
    <xdr:pic>
      <xdr:nvPicPr>
        <xdr:cNvPr id="6" name="图片 4"/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rcRect l="8110" t="6877" r="6085" b="5440"/>
        <a:stretch>
          <a:fillRect/>
        </a:stretch>
      </xdr:blipFill>
      <xdr:spPr>
        <a:xfrm>
          <a:off x="4121785" y="3408680"/>
          <a:ext cx="669290" cy="594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11</xdr:col>
      <xdr:colOff>191135</xdr:colOff>
      <xdr:row>8</xdr:row>
      <xdr:rowOff>111125</xdr:rowOff>
    </xdr:from>
    <xdr:to>
      <xdr:col>11</xdr:col>
      <xdr:colOff>869950</xdr:colOff>
      <xdr:row>8</xdr:row>
      <xdr:rowOff>575310</xdr:rowOff>
    </xdr:to>
    <xdr:pic>
      <xdr:nvPicPr>
        <xdr:cNvPr id="7" name="图片 5"/>
        <xdr:cNvPicPr>
          <a:picLocks noChangeAspect="1"/>
        </xdr:cNvPicPr>
      </xdr:nvPicPr>
      <xdr:blipFill>
        <a:blip xmlns:r="http://schemas.openxmlformats.org/officeDocument/2006/relationships" r:embed="rId4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rcRect l="8110" t="5440" r="6085" b="6877"/>
        <a:stretch>
          <a:fillRect/>
        </a:stretch>
      </xdr:blipFill>
      <xdr:spPr>
        <a:xfrm>
          <a:off x="4087495" y="4862195"/>
          <a:ext cx="678815" cy="4641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0</xdr:col>
      <xdr:colOff>304800</xdr:colOff>
      <xdr:row>4</xdr:row>
      <xdr:rowOff>65405</xdr:rowOff>
    </xdr:to>
    <xdr:sp macro="" textlink="">
      <xdr:nvSpPr>
        <xdr:cNvPr id="2" name="AutoShape 127" descr="K1[I93HBbY`S02V2C2UT7"/>
        <xdr:cNvSpPr>
          <a:spLocks noChangeAspect="1"/>
        </xdr:cNvSpPr>
      </xdr:nvSpPr>
      <xdr:spPr>
        <a:xfrm>
          <a:off x="0" y="2260600"/>
          <a:ext cx="304800" cy="65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304800</xdr:colOff>
      <xdr:row>4</xdr:row>
      <xdr:rowOff>65405</xdr:rowOff>
    </xdr:to>
    <xdr:sp macro="" textlink="">
      <xdr:nvSpPr>
        <xdr:cNvPr id="3" name="AutoShape 128" descr="K1[I93HBbY`S02V2C2UT7"/>
        <xdr:cNvSpPr>
          <a:spLocks noChangeAspect="1"/>
        </xdr:cNvSpPr>
      </xdr:nvSpPr>
      <xdr:spPr>
        <a:xfrm>
          <a:off x="0" y="2260600"/>
          <a:ext cx="304800" cy="65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304800</xdr:colOff>
      <xdr:row>4</xdr:row>
      <xdr:rowOff>65405</xdr:rowOff>
    </xdr:to>
    <xdr:sp macro="" textlink="">
      <xdr:nvSpPr>
        <xdr:cNvPr id="4" name="AutoShape 127" descr="K1[I93HBbY`S02V2C2UT7"/>
        <xdr:cNvSpPr>
          <a:spLocks noChangeAspect="1"/>
        </xdr:cNvSpPr>
      </xdr:nvSpPr>
      <xdr:spPr>
        <a:xfrm>
          <a:off x="0" y="2260600"/>
          <a:ext cx="304800" cy="65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304800</xdr:colOff>
      <xdr:row>4</xdr:row>
      <xdr:rowOff>65405</xdr:rowOff>
    </xdr:to>
    <xdr:sp macro="" textlink="">
      <xdr:nvSpPr>
        <xdr:cNvPr id="5" name="AutoShape 128" descr="K1[I93HBbY`S02V2C2UT7"/>
        <xdr:cNvSpPr>
          <a:spLocks noChangeAspect="1"/>
        </xdr:cNvSpPr>
      </xdr:nvSpPr>
      <xdr:spPr>
        <a:xfrm>
          <a:off x="0" y="2260600"/>
          <a:ext cx="304800" cy="65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304800</xdr:colOff>
      <xdr:row>4</xdr:row>
      <xdr:rowOff>65405</xdr:rowOff>
    </xdr:to>
    <xdr:sp macro="" textlink="">
      <xdr:nvSpPr>
        <xdr:cNvPr id="6" name="AutoShape 127" descr="K1[I93HBbY`S02V2C2UT7"/>
        <xdr:cNvSpPr>
          <a:spLocks noChangeAspect="1"/>
        </xdr:cNvSpPr>
      </xdr:nvSpPr>
      <xdr:spPr>
        <a:xfrm>
          <a:off x="0" y="2260600"/>
          <a:ext cx="304800" cy="65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304800</xdr:colOff>
      <xdr:row>4</xdr:row>
      <xdr:rowOff>65405</xdr:rowOff>
    </xdr:to>
    <xdr:sp macro="" textlink="">
      <xdr:nvSpPr>
        <xdr:cNvPr id="7" name="AutoShape 128" descr="K1[I93HBbY`S02V2C2UT7"/>
        <xdr:cNvSpPr>
          <a:spLocks noChangeAspect="1"/>
        </xdr:cNvSpPr>
      </xdr:nvSpPr>
      <xdr:spPr>
        <a:xfrm>
          <a:off x="0" y="2260600"/>
          <a:ext cx="304800" cy="65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304800</xdr:colOff>
      <xdr:row>4</xdr:row>
      <xdr:rowOff>65405</xdr:rowOff>
    </xdr:to>
    <xdr:sp macro="" textlink="">
      <xdr:nvSpPr>
        <xdr:cNvPr id="8" name="AutoShape 127" descr="K1[I93HBbY`S02V2C2UT7"/>
        <xdr:cNvSpPr>
          <a:spLocks noChangeAspect="1"/>
        </xdr:cNvSpPr>
      </xdr:nvSpPr>
      <xdr:spPr>
        <a:xfrm>
          <a:off x="2026920" y="2260600"/>
          <a:ext cx="304800" cy="65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304800</xdr:colOff>
      <xdr:row>4</xdr:row>
      <xdr:rowOff>65405</xdr:rowOff>
    </xdr:to>
    <xdr:sp macro="" textlink="">
      <xdr:nvSpPr>
        <xdr:cNvPr id="9" name="AutoShape 128" descr="K1[I93HBbY`S02V2C2UT7"/>
        <xdr:cNvSpPr>
          <a:spLocks noChangeAspect="1"/>
        </xdr:cNvSpPr>
      </xdr:nvSpPr>
      <xdr:spPr>
        <a:xfrm>
          <a:off x="2026920" y="2260600"/>
          <a:ext cx="304800" cy="65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304800</xdr:colOff>
      <xdr:row>4</xdr:row>
      <xdr:rowOff>65405</xdr:rowOff>
    </xdr:to>
    <xdr:sp macro="" textlink="">
      <xdr:nvSpPr>
        <xdr:cNvPr id="10" name="AutoShape 127" descr="K1[I93HBbY`S02V2C2UT7"/>
        <xdr:cNvSpPr>
          <a:spLocks noChangeAspect="1"/>
        </xdr:cNvSpPr>
      </xdr:nvSpPr>
      <xdr:spPr>
        <a:xfrm>
          <a:off x="2026920" y="2260600"/>
          <a:ext cx="304800" cy="65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304800</xdr:colOff>
      <xdr:row>4</xdr:row>
      <xdr:rowOff>65405</xdr:rowOff>
    </xdr:to>
    <xdr:sp macro="" textlink="">
      <xdr:nvSpPr>
        <xdr:cNvPr id="11" name="AutoShape 128" descr="K1[I93HBbY`S02V2C2UT7"/>
        <xdr:cNvSpPr>
          <a:spLocks noChangeAspect="1"/>
        </xdr:cNvSpPr>
      </xdr:nvSpPr>
      <xdr:spPr>
        <a:xfrm>
          <a:off x="2026920" y="2260600"/>
          <a:ext cx="304800" cy="65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304800</xdr:colOff>
      <xdr:row>4</xdr:row>
      <xdr:rowOff>65405</xdr:rowOff>
    </xdr:to>
    <xdr:sp macro="" textlink="">
      <xdr:nvSpPr>
        <xdr:cNvPr id="12" name="AutoShape 127" descr="K1[I93HBbY`S02V2C2UT7"/>
        <xdr:cNvSpPr>
          <a:spLocks noChangeAspect="1"/>
        </xdr:cNvSpPr>
      </xdr:nvSpPr>
      <xdr:spPr>
        <a:xfrm>
          <a:off x="2026920" y="2260600"/>
          <a:ext cx="304800" cy="65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304800</xdr:colOff>
      <xdr:row>4</xdr:row>
      <xdr:rowOff>65405</xdr:rowOff>
    </xdr:to>
    <xdr:sp macro="" textlink="">
      <xdr:nvSpPr>
        <xdr:cNvPr id="13" name="AutoShape 128" descr="K1[I93HBbY`S02V2C2UT7"/>
        <xdr:cNvSpPr>
          <a:spLocks noChangeAspect="1"/>
        </xdr:cNvSpPr>
      </xdr:nvSpPr>
      <xdr:spPr>
        <a:xfrm>
          <a:off x="2026920" y="2260600"/>
          <a:ext cx="304800" cy="65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289560</xdr:colOff>
      <xdr:row>2</xdr:row>
      <xdr:rowOff>121920</xdr:rowOff>
    </xdr:from>
    <xdr:to>
      <xdr:col>2</xdr:col>
      <xdr:colOff>1127760</xdr:colOff>
      <xdr:row>2</xdr:row>
      <xdr:rowOff>489585</xdr:rowOff>
    </xdr:to>
    <xdr:pic>
      <xdr:nvPicPr>
        <xdr:cNvPr id="20" name="图片 19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2316480" y="1099820"/>
          <a:ext cx="83820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866775</xdr:colOff>
      <xdr:row>4</xdr:row>
      <xdr:rowOff>64135</xdr:rowOff>
    </xdr:from>
    <xdr:to>
      <xdr:col>2</xdr:col>
      <xdr:colOff>1354455</xdr:colOff>
      <xdr:row>4</xdr:row>
      <xdr:rowOff>497205</xdr:rowOff>
    </xdr:to>
    <xdr:pic>
      <xdr:nvPicPr>
        <xdr:cNvPr id="21" name="图片 4"/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rcRect l="8110" t="6877" r="6085" b="5440"/>
        <a:stretch>
          <a:fillRect/>
        </a:stretch>
      </xdr:blipFill>
      <xdr:spPr>
        <a:xfrm>
          <a:off x="2893695" y="2324735"/>
          <a:ext cx="487680" cy="433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236220</xdr:colOff>
      <xdr:row>3</xdr:row>
      <xdr:rowOff>121920</xdr:rowOff>
    </xdr:from>
    <xdr:to>
      <xdr:col>2</xdr:col>
      <xdr:colOff>1074420</xdr:colOff>
      <xdr:row>3</xdr:row>
      <xdr:rowOff>472440</xdr:rowOff>
    </xdr:to>
    <xdr:pic>
      <xdr:nvPicPr>
        <xdr:cNvPr id="22" name="图片 3"/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2263140" y="1696720"/>
          <a:ext cx="838200" cy="350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137795</xdr:colOff>
      <xdr:row>4</xdr:row>
      <xdr:rowOff>99060</xdr:rowOff>
    </xdr:from>
    <xdr:to>
      <xdr:col>2</xdr:col>
      <xdr:colOff>683260</xdr:colOff>
      <xdr:row>4</xdr:row>
      <xdr:rowOff>472440</xdr:rowOff>
    </xdr:to>
    <xdr:pic>
      <xdr:nvPicPr>
        <xdr:cNvPr id="23" name="图片 5"/>
        <xdr:cNvPicPr>
          <a:picLocks noChangeAspect="1"/>
        </xdr:cNvPicPr>
      </xdr:nvPicPr>
      <xdr:blipFill>
        <a:blip xmlns:r="http://schemas.openxmlformats.org/officeDocument/2006/relationships" r:embed="rId4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rcRect l="8110" t="5440" r="6085" b="6877"/>
        <a:stretch>
          <a:fillRect/>
        </a:stretch>
      </xdr:blipFill>
      <xdr:spPr>
        <a:xfrm>
          <a:off x="2164715" y="2359660"/>
          <a:ext cx="545465" cy="3733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10</xdr:row>
      <xdr:rowOff>0</xdr:rowOff>
    </xdr:from>
    <xdr:to>
      <xdr:col>12</xdr:col>
      <xdr:colOff>386475</xdr:colOff>
      <xdr:row>20</xdr:row>
      <xdr:rowOff>22000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81850" y="3171825"/>
          <a:ext cx="2548650" cy="1736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11</xdr:row>
      <xdr:rowOff>0</xdr:rowOff>
    </xdr:from>
    <xdr:to>
      <xdr:col>10</xdr:col>
      <xdr:colOff>618600</xdr:colOff>
      <xdr:row>17</xdr:row>
      <xdr:rowOff>13200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86725" y="3105150"/>
          <a:ext cx="1513950" cy="10419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imler\H6&#25104;&#26412;&#26680;&#31639;\&#25140;&#22982;&#21202;H6&#21518;&#35270;&#38236;&#37319;&#36141;BOM-&#25104;&#26412;V3202002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1"/>
      <sheetName val="Main mirror LH"/>
      <sheetName val="Main mirror RH"/>
      <sheetName val="Cover"/>
      <sheetName val="Ramp mirror."/>
      <sheetName val="备忘"/>
    </sheetNames>
    <sheetDataSet>
      <sheetData sheetId="0"/>
      <sheetData sheetId="1">
        <row r="10">
          <cell r="N10">
            <v>1</v>
          </cell>
        </row>
        <row r="11">
          <cell r="N11">
            <v>1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U205"/>
  <sheetViews>
    <sheetView tabSelected="1" topLeftCell="C1" zoomScale="70" zoomScaleNormal="70" workbookViewId="0">
      <pane xSplit="16" ySplit="4" topLeftCell="U7" activePane="bottomRight" state="frozen"/>
      <selection activeCell="C1" sqref="C1"/>
      <selection pane="topRight" activeCell="S1" sqref="S1"/>
      <selection pane="bottomLeft" activeCell="C5" sqref="C5"/>
      <selection pane="bottomRight" activeCell="R11" sqref="R11"/>
    </sheetView>
  </sheetViews>
  <sheetFormatPr defaultColWidth="8.75" defaultRowHeight="14.25" outlineLevelCol="1"/>
  <cols>
    <col min="1" max="1" width="8.5" hidden="1" customWidth="1"/>
    <col min="2" max="2" width="5.625" style="24" hidden="1" customWidth="1"/>
    <col min="3" max="3" width="4.125" style="24" customWidth="1"/>
    <col min="4" max="4" width="2.75" style="24" customWidth="1"/>
    <col min="5" max="9" width="2.75" style="24" hidden="1" customWidth="1"/>
    <col min="10" max="10" width="14" style="24" customWidth="1"/>
    <col min="11" max="11" width="14.25" style="24" customWidth="1"/>
    <col min="12" max="12" width="13.125" style="24" customWidth="1"/>
    <col min="13" max="13" width="14.25" style="26" customWidth="1"/>
    <col min="14" max="14" width="4.875" style="27" customWidth="1"/>
    <col min="15" max="15" width="5" style="27" customWidth="1"/>
    <col min="16" max="16" width="10.25" style="28" customWidth="1"/>
    <col min="17" max="17" width="7" style="24" customWidth="1"/>
    <col min="18" max="18" width="9.375" style="24" customWidth="1"/>
    <col min="19" max="19" width="12.875" style="24" customWidth="1"/>
    <col min="20" max="20" width="14.375" style="24" customWidth="1"/>
    <col min="21" max="21" width="8.25" style="156" customWidth="1"/>
    <col min="22" max="22" width="8.75" style="157" customWidth="1"/>
    <col min="23" max="24" width="8.75" style="29" customWidth="1"/>
    <col min="25" max="25" width="8.125" style="24" customWidth="1"/>
    <col min="26" max="26" width="10" style="24" hidden="1" customWidth="1" outlineLevel="1"/>
    <col min="27" max="27" width="8.875" hidden="1" customWidth="1" outlineLevel="1"/>
    <col min="28" max="29" width="7.25" style="24" hidden="1" customWidth="1" outlineLevel="1"/>
    <col min="30" max="31" width="8" style="24" hidden="1" customWidth="1" outlineLevel="1"/>
    <col min="32" max="32" width="9" style="24" customWidth="1" collapsed="1"/>
    <col min="33" max="33" width="9" style="24" customWidth="1"/>
    <col min="34" max="34" width="10.375" style="140" customWidth="1"/>
    <col min="35" max="35" width="2.875" style="24" customWidth="1"/>
    <col min="36" max="37" width="10.875" style="24" customWidth="1"/>
    <col min="38" max="38" width="10.25" style="140" customWidth="1"/>
    <col min="39" max="39" width="10.375" style="24" customWidth="1"/>
    <col min="40" max="227" width="8.75" style="24" customWidth="1"/>
    <col min="228" max="255" width="9" style="24" customWidth="1"/>
  </cols>
  <sheetData>
    <row r="1" spans="1:255" ht="24" customHeight="1">
      <c r="A1" s="30"/>
      <c r="B1" s="31"/>
      <c r="C1" s="114" t="s">
        <v>0</v>
      </c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6"/>
      <c r="W1" s="116"/>
      <c r="X1" s="116"/>
      <c r="Y1" s="115"/>
      <c r="Z1" s="47"/>
    </row>
    <row r="2" spans="1:255" ht="15" customHeight="1" thickBot="1">
      <c r="A2" s="30"/>
      <c r="B2" s="31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8"/>
      <c r="W2" s="118"/>
      <c r="X2" s="118"/>
      <c r="Y2" s="117"/>
      <c r="Z2" s="47"/>
    </row>
    <row r="3" spans="1:255" s="75" customFormat="1" ht="28.5" customHeight="1">
      <c r="A3" s="72"/>
      <c r="B3" s="73"/>
      <c r="C3" s="122" t="s">
        <v>65</v>
      </c>
      <c r="D3" s="119"/>
      <c r="E3" s="119"/>
      <c r="F3" s="119"/>
      <c r="G3" s="119"/>
      <c r="H3" s="119"/>
      <c r="I3" s="119"/>
      <c r="J3" s="122" t="s">
        <v>66</v>
      </c>
      <c r="K3" s="123" t="s">
        <v>67</v>
      </c>
      <c r="L3" s="122" t="s">
        <v>68</v>
      </c>
      <c r="M3" s="122" t="s">
        <v>69</v>
      </c>
      <c r="N3" s="122" t="s">
        <v>70</v>
      </c>
      <c r="O3" s="122" t="s">
        <v>71</v>
      </c>
      <c r="P3" s="122" t="s">
        <v>72</v>
      </c>
      <c r="Q3" s="123" t="s">
        <v>1</v>
      </c>
      <c r="R3" s="122" t="s">
        <v>73</v>
      </c>
      <c r="S3" s="122" t="s">
        <v>74</v>
      </c>
      <c r="T3" s="123" t="s">
        <v>2</v>
      </c>
      <c r="U3" s="145" t="s">
        <v>132</v>
      </c>
      <c r="V3" s="146" t="s">
        <v>64</v>
      </c>
      <c r="W3" s="124" t="s">
        <v>76</v>
      </c>
      <c r="X3" s="124" t="s">
        <v>77</v>
      </c>
      <c r="Y3" s="122" t="s">
        <v>75</v>
      </c>
      <c r="Z3" s="126" t="s">
        <v>55</v>
      </c>
      <c r="AA3" s="127" t="s">
        <v>57</v>
      </c>
      <c r="AB3" s="127"/>
      <c r="AC3" s="127" t="s">
        <v>56</v>
      </c>
      <c r="AD3" s="127"/>
      <c r="AE3" s="127"/>
      <c r="AF3" s="127" t="s">
        <v>133</v>
      </c>
      <c r="AG3" s="127" t="s">
        <v>63</v>
      </c>
      <c r="AH3" s="141" t="s">
        <v>134</v>
      </c>
      <c r="AI3" s="80"/>
      <c r="AJ3" s="113" t="s">
        <v>80</v>
      </c>
      <c r="AK3" s="113"/>
      <c r="AL3" s="113"/>
      <c r="AM3" s="137" t="s">
        <v>83</v>
      </c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  <c r="CA3" s="74"/>
      <c r="CB3" s="74"/>
      <c r="CC3" s="74"/>
      <c r="CD3" s="74"/>
      <c r="CE3" s="74"/>
      <c r="CF3" s="74"/>
      <c r="CG3" s="74"/>
      <c r="CH3" s="74"/>
      <c r="CI3" s="74"/>
      <c r="CJ3" s="74"/>
      <c r="CK3" s="74"/>
      <c r="CL3" s="74"/>
      <c r="CM3" s="74"/>
      <c r="CN3" s="74"/>
      <c r="CO3" s="74"/>
      <c r="CP3" s="74"/>
      <c r="CQ3" s="74"/>
      <c r="CR3" s="74"/>
      <c r="CS3" s="74"/>
      <c r="CT3" s="74"/>
      <c r="CU3" s="74"/>
      <c r="CV3" s="74"/>
      <c r="CW3" s="74"/>
      <c r="CX3" s="74"/>
      <c r="CY3" s="74"/>
      <c r="CZ3" s="74"/>
      <c r="DA3" s="74"/>
      <c r="DB3" s="74"/>
      <c r="DC3" s="74"/>
      <c r="DD3" s="74"/>
      <c r="DE3" s="74"/>
      <c r="DF3" s="74"/>
      <c r="DG3" s="74"/>
      <c r="DH3" s="74"/>
      <c r="DI3" s="74"/>
      <c r="DJ3" s="74"/>
      <c r="DK3" s="74"/>
      <c r="DL3" s="74"/>
      <c r="DM3" s="74"/>
      <c r="DN3" s="74"/>
      <c r="DO3" s="74"/>
      <c r="DP3" s="74"/>
      <c r="DQ3" s="74"/>
      <c r="DR3" s="74"/>
      <c r="DS3" s="74"/>
      <c r="DT3" s="74"/>
      <c r="DU3" s="74"/>
      <c r="DV3" s="74"/>
      <c r="DW3" s="74"/>
      <c r="DX3" s="74"/>
      <c r="DY3" s="74"/>
      <c r="DZ3" s="74"/>
      <c r="EA3" s="74"/>
      <c r="EB3" s="74"/>
      <c r="EC3" s="74"/>
      <c r="ED3" s="74"/>
      <c r="EE3" s="74"/>
      <c r="EF3" s="74"/>
      <c r="EG3" s="74"/>
      <c r="EH3" s="74"/>
      <c r="EI3" s="74"/>
      <c r="EJ3" s="74"/>
      <c r="EK3" s="74"/>
      <c r="EL3" s="74"/>
      <c r="EM3" s="74"/>
      <c r="EN3" s="74"/>
      <c r="EO3" s="74"/>
      <c r="EP3" s="74"/>
      <c r="EQ3" s="74"/>
      <c r="ER3" s="74"/>
      <c r="ES3" s="74"/>
      <c r="ET3" s="74"/>
      <c r="EU3" s="74"/>
      <c r="EV3" s="74"/>
      <c r="EW3" s="74"/>
      <c r="EX3" s="74"/>
      <c r="EY3" s="74"/>
      <c r="EZ3" s="74"/>
      <c r="FA3" s="74"/>
      <c r="FB3" s="74"/>
      <c r="FC3" s="74"/>
      <c r="FD3" s="74"/>
      <c r="FE3" s="74"/>
      <c r="FF3" s="74"/>
      <c r="FG3" s="74"/>
      <c r="FH3" s="74"/>
      <c r="FI3" s="74"/>
      <c r="FJ3" s="74"/>
      <c r="FK3" s="74"/>
      <c r="FL3" s="74"/>
      <c r="FM3" s="74"/>
      <c r="FN3" s="74"/>
      <c r="FO3" s="74"/>
      <c r="FP3" s="74"/>
      <c r="FQ3" s="74"/>
      <c r="FR3" s="74"/>
      <c r="FS3" s="74"/>
      <c r="FT3" s="74"/>
      <c r="FU3" s="74"/>
      <c r="FV3" s="74"/>
      <c r="FW3" s="74"/>
      <c r="FX3" s="74"/>
      <c r="FY3" s="74"/>
      <c r="FZ3" s="74"/>
      <c r="GA3" s="74"/>
      <c r="GB3" s="74"/>
      <c r="GC3" s="74"/>
      <c r="GD3" s="74"/>
      <c r="GE3" s="74"/>
      <c r="GF3" s="74"/>
      <c r="GG3" s="74"/>
      <c r="GH3" s="74"/>
      <c r="GI3" s="74"/>
      <c r="GJ3" s="74"/>
      <c r="GK3" s="74"/>
      <c r="GL3" s="74"/>
      <c r="GM3" s="74"/>
      <c r="GN3" s="74"/>
      <c r="GO3" s="74"/>
      <c r="GP3" s="74"/>
      <c r="GQ3" s="74"/>
      <c r="GR3" s="74"/>
      <c r="GS3" s="74"/>
      <c r="GT3" s="74"/>
      <c r="GU3" s="74"/>
      <c r="GV3" s="74"/>
      <c r="GW3" s="74"/>
      <c r="GX3" s="74"/>
      <c r="GY3" s="74"/>
      <c r="GZ3" s="74"/>
      <c r="HA3" s="74"/>
      <c r="HB3" s="74"/>
      <c r="HC3" s="74"/>
      <c r="HD3" s="74"/>
      <c r="HE3" s="74"/>
      <c r="HF3" s="74"/>
      <c r="HG3" s="74"/>
      <c r="HH3" s="74"/>
      <c r="HI3" s="74"/>
      <c r="HJ3" s="74"/>
      <c r="HK3" s="74"/>
      <c r="HL3" s="74"/>
      <c r="HM3" s="74"/>
      <c r="HN3" s="74"/>
      <c r="HO3" s="74"/>
      <c r="HP3" s="74"/>
      <c r="HQ3" s="74"/>
      <c r="HR3" s="74"/>
      <c r="HS3" s="74"/>
      <c r="HT3" s="74"/>
      <c r="HU3" s="74"/>
      <c r="HV3" s="74"/>
      <c r="HW3" s="74"/>
      <c r="HX3" s="74"/>
      <c r="HY3" s="74"/>
      <c r="HZ3" s="74"/>
      <c r="IA3" s="74"/>
      <c r="IB3" s="74"/>
      <c r="IC3" s="74"/>
      <c r="ID3" s="74"/>
      <c r="IE3" s="74"/>
      <c r="IF3" s="74"/>
      <c r="IG3" s="74"/>
      <c r="IH3" s="74"/>
      <c r="II3" s="74"/>
      <c r="IJ3" s="74"/>
      <c r="IK3" s="74"/>
      <c r="IL3" s="74"/>
      <c r="IM3" s="74"/>
      <c r="IN3" s="74"/>
      <c r="IO3" s="74"/>
      <c r="IP3" s="74"/>
      <c r="IQ3" s="74"/>
      <c r="IR3" s="74"/>
      <c r="IS3" s="74"/>
      <c r="IT3" s="74"/>
      <c r="IU3" s="74"/>
    </row>
    <row r="4" spans="1:255" s="75" customFormat="1" ht="45" customHeight="1">
      <c r="A4" s="76"/>
      <c r="B4" s="77"/>
      <c r="C4" s="122"/>
      <c r="D4" s="78">
        <v>1</v>
      </c>
      <c r="E4" s="78">
        <v>2</v>
      </c>
      <c r="F4" s="78">
        <v>3</v>
      </c>
      <c r="G4" s="78">
        <v>4</v>
      </c>
      <c r="H4" s="78">
        <v>5</v>
      </c>
      <c r="I4" s="78">
        <v>6</v>
      </c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47"/>
      <c r="V4" s="148"/>
      <c r="W4" s="125"/>
      <c r="X4" s="125"/>
      <c r="Y4" s="122"/>
      <c r="Z4" s="126"/>
      <c r="AA4" s="79" t="s">
        <v>58</v>
      </c>
      <c r="AB4" s="79" t="s">
        <v>59</v>
      </c>
      <c r="AC4" s="79" t="s">
        <v>60</v>
      </c>
      <c r="AD4" s="79" t="s">
        <v>61</v>
      </c>
      <c r="AE4" s="79" t="s">
        <v>62</v>
      </c>
      <c r="AF4" s="127"/>
      <c r="AG4" s="127"/>
      <c r="AH4" s="141"/>
      <c r="AI4" s="80"/>
      <c r="AJ4" s="90" t="s">
        <v>81</v>
      </c>
      <c r="AK4" s="90" t="s">
        <v>82</v>
      </c>
      <c r="AL4" s="158" t="s">
        <v>135</v>
      </c>
      <c r="AM4" s="138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4"/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74"/>
      <c r="DB4" s="74"/>
      <c r="DC4" s="74"/>
      <c r="DD4" s="74"/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4"/>
      <c r="DW4" s="74"/>
      <c r="DX4" s="74"/>
      <c r="DY4" s="74"/>
      <c r="DZ4" s="74"/>
      <c r="EA4" s="74"/>
      <c r="EB4" s="74"/>
      <c r="EC4" s="74"/>
      <c r="ED4" s="74"/>
      <c r="EE4" s="74"/>
      <c r="EF4" s="74"/>
      <c r="EG4" s="74"/>
      <c r="EH4" s="74"/>
      <c r="EI4" s="74"/>
      <c r="EJ4" s="74"/>
      <c r="EK4" s="74"/>
      <c r="EL4" s="74"/>
      <c r="EM4" s="74"/>
      <c r="EN4" s="74"/>
      <c r="EO4" s="74"/>
      <c r="EP4" s="74"/>
      <c r="EQ4" s="74"/>
      <c r="ER4" s="74"/>
      <c r="ES4" s="74"/>
      <c r="ET4" s="74"/>
      <c r="EU4" s="74"/>
      <c r="EV4" s="74"/>
      <c r="EW4" s="74"/>
      <c r="EX4" s="74"/>
      <c r="EY4" s="74"/>
      <c r="EZ4" s="74"/>
      <c r="FA4" s="74"/>
      <c r="FB4" s="74"/>
      <c r="FC4" s="74"/>
      <c r="FD4" s="74"/>
      <c r="FE4" s="74"/>
      <c r="FF4" s="74"/>
      <c r="FG4" s="74"/>
      <c r="FH4" s="74"/>
      <c r="FI4" s="74"/>
      <c r="FJ4" s="74"/>
      <c r="FK4" s="74"/>
      <c r="FL4" s="74"/>
      <c r="FM4" s="74"/>
      <c r="FN4" s="74"/>
      <c r="FO4" s="74"/>
      <c r="FP4" s="74"/>
      <c r="FQ4" s="74"/>
      <c r="FR4" s="74"/>
      <c r="FS4" s="74"/>
      <c r="FT4" s="74"/>
      <c r="FU4" s="74"/>
      <c r="FV4" s="74"/>
      <c r="FW4" s="74"/>
      <c r="FX4" s="74"/>
      <c r="FY4" s="74"/>
      <c r="FZ4" s="74"/>
      <c r="GA4" s="74"/>
      <c r="GB4" s="74"/>
      <c r="GC4" s="74"/>
      <c r="GD4" s="74"/>
      <c r="GE4" s="74"/>
      <c r="GF4" s="74"/>
      <c r="GG4" s="74"/>
      <c r="GH4" s="74"/>
      <c r="GI4" s="74"/>
      <c r="GJ4" s="74"/>
      <c r="GK4" s="74"/>
      <c r="GL4" s="74"/>
      <c r="GM4" s="74"/>
      <c r="GN4" s="74"/>
      <c r="GO4" s="74"/>
      <c r="GP4" s="74"/>
      <c r="GQ4" s="74"/>
      <c r="GR4" s="74"/>
      <c r="GS4" s="74"/>
      <c r="GT4" s="74"/>
      <c r="GU4" s="74"/>
      <c r="GV4" s="74"/>
      <c r="GW4" s="74"/>
      <c r="GX4" s="74"/>
      <c r="GY4" s="74"/>
      <c r="GZ4" s="74"/>
      <c r="HA4" s="74"/>
      <c r="HB4" s="74"/>
      <c r="HC4" s="74"/>
      <c r="HD4" s="74"/>
      <c r="HE4" s="74"/>
      <c r="HF4" s="74"/>
      <c r="HG4" s="74"/>
      <c r="HH4" s="74"/>
      <c r="HI4" s="74"/>
      <c r="HJ4" s="74"/>
      <c r="HK4" s="74"/>
      <c r="HL4" s="74"/>
      <c r="HM4" s="74"/>
      <c r="HN4" s="74"/>
      <c r="HO4" s="74"/>
      <c r="HP4" s="74"/>
      <c r="HQ4" s="74"/>
      <c r="HR4" s="74"/>
      <c r="HS4" s="74"/>
      <c r="HT4" s="74"/>
      <c r="HU4" s="74"/>
      <c r="HV4" s="74"/>
      <c r="HW4" s="74"/>
      <c r="HX4" s="74"/>
      <c r="HY4" s="74"/>
      <c r="HZ4" s="74"/>
      <c r="IA4" s="74"/>
      <c r="IB4" s="74"/>
      <c r="IC4" s="74"/>
      <c r="ID4" s="74"/>
      <c r="IE4" s="74"/>
      <c r="IF4" s="74"/>
      <c r="IG4" s="74"/>
      <c r="IH4" s="74"/>
      <c r="II4" s="74"/>
      <c r="IJ4" s="74"/>
      <c r="IK4" s="74"/>
      <c r="IL4" s="74"/>
      <c r="IM4" s="74"/>
      <c r="IN4" s="74"/>
      <c r="IO4" s="74"/>
      <c r="IP4" s="74"/>
      <c r="IQ4" s="74"/>
      <c r="IR4" s="74"/>
      <c r="IS4" s="74"/>
      <c r="IT4" s="74"/>
      <c r="IU4" s="74"/>
    </row>
    <row r="5" spans="1:255" ht="54" customHeight="1">
      <c r="A5" s="32">
        <v>1</v>
      </c>
      <c r="B5" s="33" t="s">
        <v>3</v>
      </c>
      <c r="C5" s="69">
        <v>1</v>
      </c>
      <c r="D5" s="69" t="s">
        <v>4</v>
      </c>
      <c r="E5" s="69"/>
      <c r="F5" s="34"/>
      <c r="G5" s="35"/>
      <c r="H5" s="35"/>
      <c r="I5" s="69"/>
      <c r="J5" s="69" t="s">
        <v>5</v>
      </c>
      <c r="K5" s="69" t="s">
        <v>6</v>
      </c>
      <c r="L5" s="48"/>
      <c r="M5" s="5" t="s">
        <v>7</v>
      </c>
      <c r="N5" s="49">
        <v>1</v>
      </c>
      <c r="O5" s="35" t="s">
        <v>8</v>
      </c>
      <c r="P5" s="69" t="s">
        <v>9</v>
      </c>
      <c r="Q5" s="61" t="s">
        <v>10</v>
      </c>
      <c r="R5" s="49">
        <v>650</v>
      </c>
      <c r="S5" s="69" t="str">
        <f t="shared" ref="S5:S10" si="0">J5</f>
        <v>REM0010156-2</v>
      </c>
      <c r="T5" s="62" t="s">
        <v>11</v>
      </c>
      <c r="U5" s="149">
        <f>AL5</f>
        <v>68.778073453456784</v>
      </c>
      <c r="V5" s="159">
        <v>85</v>
      </c>
      <c r="W5" s="81">
        <f>V5-U5</f>
        <v>16.221926546543216</v>
      </c>
      <c r="X5" s="83">
        <f>W5/V5</f>
        <v>0.1908461946652143</v>
      </c>
      <c r="Y5" s="85" t="s">
        <v>78</v>
      </c>
      <c r="Z5" s="70">
        <f>R5*1.03*22/1000</f>
        <v>14.728999999999999</v>
      </c>
      <c r="AA5" s="71">
        <v>0.05</v>
      </c>
      <c r="AB5" s="70">
        <v>0.99350000000000005</v>
      </c>
      <c r="AC5" s="70">
        <v>0.05</v>
      </c>
      <c r="AD5" s="70">
        <v>0.97346511627906984</v>
      </c>
      <c r="AE5" s="70">
        <v>2.2714186046511631</v>
      </c>
      <c r="AF5" s="70">
        <v>17.013076720930233</v>
      </c>
      <c r="AG5" s="88">
        <f>15.03*1.7*1.04</f>
        <v>26.573039999999999</v>
      </c>
      <c r="AH5" s="142">
        <f>SUM(AF5:AG5)</f>
        <v>43.586116720930235</v>
      </c>
      <c r="AI5" s="70"/>
      <c r="AJ5" s="89">
        <v>19.150444009012347</v>
      </c>
      <c r="AK5" s="89">
        <v>49.627629444444437</v>
      </c>
      <c r="AL5" s="144">
        <f>SUM(AJ5:AK5)</f>
        <v>68.778073453456784</v>
      </c>
      <c r="AM5" s="139">
        <f>AL5-AH5</f>
        <v>25.191956732526549</v>
      </c>
    </row>
    <row r="6" spans="1:255" s="24" customFormat="1" ht="54" customHeight="1">
      <c r="A6" s="36"/>
      <c r="B6" s="33"/>
      <c r="C6" s="69">
        <v>2</v>
      </c>
      <c r="D6" s="69" t="s">
        <v>4</v>
      </c>
      <c r="E6" s="69"/>
      <c r="F6" s="34"/>
      <c r="G6" s="35"/>
      <c r="H6" s="35"/>
      <c r="I6" s="69"/>
      <c r="J6" s="69" t="s">
        <v>12</v>
      </c>
      <c r="K6" s="69" t="s">
        <v>13</v>
      </c>
      <c r="L6" s="48"/>
      <c r="M6" s="5" t="s">
        <v>14</v>
      </c>
      <c r="N6" s="49">
        <v>1</v>
      </c>
      <c r="O6" s="35" t="s">
        <v>8</v>
      </c>
      <c r="P6" s="87" t="s">
        <v>9</v>
      </c>
      <c r="Q6" s="61" t="s">
        <v>10</v>
      </c>
      <c r="R6" s="49">
        <v>130</v>
      </c>
      <c r="S6" s="69" t="str">
        <f t="shared" si="0"/>
        <v>REM0010157-2</v>
      </c>
      <c r="T6" s="62" t="s">
        <v>11</v>
      </c>
      <c r="U6" s="149">
        <f t="shared" ref="U6:U10" si="1">AL6</f>
        <v>27.56</v>
      </c>
      <c r="V6" s="159">
        <v>35</v>
      </c>
      <c r="W6" s="81">
        <f t="shared" ref="W6:W10" si="2">V6-U6</f>
        <v>7.4400000000000013</v>
      </c>
      <c r="X6" s="83">
        <f t="shared" ref="X6:X10" si="3">W6/V6</f>
        <v>0.21257142857142861</v>
      </c>
      <c r="Y6" s="85" t="s">
        <v>78</v>
      </c>
      <c r="Z6" s="70">
        <f>R6*1.03*22/1000</f>
        <v>2.9458000000000002</v>
      </c>
      <c r="AA6" s="70">
        <v>1.8055555555555554E-2</v>
      </c>
      <c r="AB6" s="70">
        <v>0.35876388888888888</v>
      </c>
      <c r="AC6" s="70">
        <v>1.8055555555555554E-2</v>
      </c>
      <c r="AD6" s="70">
        <v>0.3515290697674418</v>
      </c>
      <c r="AE6" s="70">
        <v>0.8202344961240311</v>
      </c>
      <c r="AF6" s="70">
        <v>4.1422821214470282</v>
      </c>
      <c r="AG6" s="88">
        <f>6.66*1.7*1.04</f>
        <v>11.77488</v>
      </c>
      <c r="AH6" s="142">
        <f t="shared" ref="AH6:AH10" si="4">SUM(AF6:AG6)</f>
        <v>15.917162121447028</v>
      </c>
      <c r="AI6" s="70"/>
      <c r="AJ6" s="89">
        <v>4.93</v>
      </c>
      <c r="AK6" s="89">
        <v>22.63</v>
      </c>
      <c r="AL6" s="144">
        <f t="shared" ref="AL6:AL10" si="5">SUM(AJ6:AK6)</f>
        <v>27.56</v>
      </c>
      <c r="AM6" s="139">
        <f t="shared" ref="AM6:AM10" si="6">AL6-AH6</f>
        <v>11.642837878552971</v>
      </c>
    </row>
    <row r="7" spans="1:255" s="24" customFormat="1" ht="54" customHeight="1">
      <c r="A7" s="36"/>
      <c r="B7" s="33"/>
      <c r="C7" s="69">
        <v>3</v>
      </c>
      <c r="D7" s="69" t="s">
        <v>4</v>
      </c>
      <c r="E7" s="69"/>
      <c r="F7" s="34"/>
      <c r="G7" s="35"/>
      <c r="H7" s="35"/>
      <c r="I7" s="69"/>
      <c r="J7" s="69" t="s">
        <v>15</v>
      </c>
      <c r="K7" s="69" t="s">
        <v>16</v>
      </c>
      <c r="L7" s="48"/>
      <c r="M7" s="5" t="s">
        <v>14</v>
      </c>
      <c r="N7" s="49">
        <v>1</v>
      </c>
      <c r="O7" s="35" t="s">
        <v>8</v>
      </c>
      <c r="P7" s="87" t="s">
        <v>17</v>
      </c>
      <c r="Q7" s="61" t="s">
        <v>18</v>
      </c>
      <c r="R7" s="49">
        <v>130</v>
      </c>
      <c r="S7" s="69" t="str">
        <f t="shared" si="0"/>
        <v>REM0010157-3</v>
      </c>
      <c r="T7" s="62" t="s">
        <v>11</v>
      </c>
      <c r="U7" s="149">
        <f t="shared" si="1"/>
        <v>35.018879499744017</v>
      </c>
      <c r="V7" s="159">
        <v>45</v>
      </c>
      <c r="W7" s="81">
        <f t="shared" si="2"/>
        <v>9.9811205002559831</v>
      </c>
      <c r="X7" s="83">
        <f t="shared" si="3"/>
        <v>0.2218026777834663</v>
      </c>
      <c r="Y7" s="86" t="s">
        <v>79</v>
      </c>
      <c r="Z7" s="70">
        <f>R7*1.05*24/1000</f>
        <v>3.2759999999999998</v>
      </c>
      <c r="AA7" s="70">
        <v>1.8055555555555554E-2</v>
      </c>
      <c r="AB7" s="70">
        <v>0.35876388888888888</v>
      </c>
      <c r="AC7" s="70">
        <v>1.8055555555555554E-2</v>
      </c>
      <c r="AD7" s="70">
        <v>0.3515290697674418</v>
      </c>
      <c r="AE7" s="70">
        <v>0.8202344961240311</v>
      </c>
      <c r="AF7" s="70">
        <v>4.1422821214470282</v>
      </c>
      <c r="AG7" s="84">
        <v>28.65</v>
      </c>
      <c r="AH7" s="142">
        <f t="shared" si="4"/>
        <v>32.79228212144703</v>
      </c>
      <c r="AI7" s="70"/>
      <c r="AJ7" s="89">
        <v>6.3657944559004624</v>
      </c>
      <c r="AK7" s="89">
        <v>28.653085043843554</v>
      </c>
      <c r="AL7" s="144">
        <f t="shared" si="5"/>
        <v>35.018879499744017</v>
      </c>
      <c r="AM7" s="139">
        <f t="shared" si="6"/>
        <v>2.2265973782969866</v>
      </c>
    </row>
    <row r="8" spans="1:255" s="24" customFormat="1" ht="54" customHeight="1">
      <c r="A8" s="37"/>
      <c r="B8" s="33" t="s">
        <v>19</v>
      </c>
      <c r="C8" s="69">
        <v>4</v>
      </c>
      <c r="D8" s="69" t="s">
        <v>4</v>
      </c>
      <c r="E8" s="69"/>
      <c r="F8" s="34"/>
      <c r="G8" s="35"/>
      <c r="H8" s="35"/>
      <c r="I8" s="69"/>
      <c r="J8" s="50" t="s">
        <v>20</v>
      </c>
      <c r="K8" s="50" t="s">
        <v>21</v>
      </c>
      <c r="L8" s="48"/>
      <c r="M8" s="5" t="s">
        <v>22</v>
      </c>
      <c r="N8" s="49">
        <f>'[1]Main mirror LH'!N10</f>
        <v>1</v>
      </c>
      <c r="O8" s="35" t="s">
        <v>8</v>
      </c>
      <c r="P8" s="87" t="s">
        <v>9</v>
      </c>
      <c r="Q8" s="61" t="s">
        <v>10</v>
      </c>
      <c r="R8" s="49">
        <v>650</v>
      </c>
      <c r="S8" s="69" t="str">
        <f t="shared" si="0"/>
        <v>REM0010216-2</v>
      </c>
      <c r="T8" s="62" t="s">
        <v>11</v>
      </c>
      <c r="U8" s="149">
        <f t="shared" si="1"/>
        <v>68.778073453456784</v>
      </c>
      <c r="V8" s="159">
        <v>85</v>
      </c>
      <c r="W8" s="81">
        <f t="shared" si="2"/>
        <v>16.221926546543216</v>
      </c>
      <c r="X8" s="83">
        <f t="shared" si="3"/>
        <v>0.1908461946652143</v>
      </c>
      <c r="Y8" s="85" t="s">
        <v>78</v>
      </c>
      <c r="Z8" s="70">
        <f>R8*1.03*22/1000</f>
        <v>14.728999999999999</v>
      </c>
      <c r="AA8" s="71">
        <v>0.05</v>
      </c>
      <c r="AB8" s="70">
        <v>0.99350000000000005</v>
      </c>
      <c r="AC8" s="70">
        <v>0.05</v>
      </c>
      <c r="AD8" s="70">
        <v>0.97346511627906984</v>
      </c>
      <c r="AE8" s="70">
        <v>2.2714186046511631</v>
      </c>
      <c r="AF8" s="70">
        <v>17.013076720930233</v>
      </c>
      <c r="AG8" s="88">
        <f>AG5</f>
        <v>26.573039999999999</v>
      </c>
      <c r="AH8" s="142">
        <f t="shared" si="4"/>
        <v>43.586116720930235</v>
      </c>
      <c r="AI8" s="70"/>
      <c r="AJ8" s="89">
        <v>19.150444009012347</v>
      </c>
      <c r="AK8" s="89">
        <v>49.627629444444437</v>
      </c>
      <c r="AL8" s="144">
        <f t="shared" si="5"/>
        <v>68.778073453456784</v>
      </c>
      <c r="AM8" s="139">
        <f t="shared" si="6"/>
        <v>25.191956732526549</v>
      </c>
    </row>
    <row r="9" spans="1:255" s="24" customFormat="1" ht="54" customHeight="1">
      <c r="A9" s="37"/>
      <c r="B9" s="33"/>
      <c r="C9" s="69">
        <v>5</v>
      </c>
      <c r="D9" s="69" t="s">
        <v>4</v>
      </c>
      <c r="E9" s="69"/>
      <c r="F9" s="34"/>
      <c r="G9" s="35"/>
      <c r="H9" s="35"/>
      <c r="I9" s="69"/>
      <c r="J9" s="50" t="s">
        <v>23</v>
      </c>
      <c r="K9" s="69" t="s">
        <v>24</v>
      </c>
      <c r="L9" s="48"/>
      <c r="M9" s="5" t="s">
        <v>25</v>
      </c>
      <c r="N9" s="49">
        <v>1</v>
      </c>
      <c r="O9" s="35" t="s">
        <v>8</v>
      </c>
      <c r="P9" s="87" t="s">
        <v>9</v>
      </c>
      <c r="Q9" s="61" t="s">
        <v>10</v>
      </c>
      <c r="R9" s="49">
        <v>130</v>
      </c>
      <c r="S9" s="69" t="str">
        <f t="shared" si="0"/>
        <v>REM0010217-2</v>
      </c>
      <c r="T9" s="62" t="s">
        <v>11</v>
      </c>
      <c r="U9" s="149">
        <f t="shared" si="1"/>
        <v>27.56</v>
      </c>
      <c r="V9" s="159">
        <v>35</v>
      </c>
      <c r="W9" s="81">
        <f t="shared" si="2"/>
        <v>7.4400000000000013</v>
      </c>
      <c r="X9" s="83">
        <f t="shared" si="3"/>
        <v>0.21257142857142861</v>
      </c>
      <c r="Y9" s="85" t="s">
        <v>78</v>
      </c>
      <c r="Z9" s="70">
        <f>R9*1.03*22/1000</f>
        <v>2.9458000000000002</v>
      </c>
      <c r="AA9" s="70">
        <v>1.8055555555555554E-2</v>
      </c>
      <c r="AB9" s="70">
        <v>0.35876388888888888</v>
      </c>
      <c r="AC9" s="70">
        <v>1.8055555555555554E-2</v>
      </c>
      <c r="AD9" s="70">
        <v>0.3515290697674418</v>
      </c>
      <c r="AE9" s="70">
        <v>0.8202344961240311</v>
      </c>
      <c r="AF9" s="70">
        <v>4.1422821214470282</v>
      </c>
      <c r="AG9" s="88">
        <f>AG6</f>
        <v>11.77488</v>
      </c>
      <c r="AH9" s="142">
        <f t="shared" si="4"/>
        <v>15.917162121447028</v>
      </c>
      <c r="AI9" s="70"/>
      <c r="AJ9" s="89">
        <v>4.93</v>
      </c>
      <c r="AK9" s="89">
        <v>22.63</v>
      </c>
      <c r="AL9" s="144">
        <f t="shared" si="5"/>
        <v>27.56</v>
      </c>
      <c r="AM9" s="139">
        <f t="shared" si="6"/>
        <v>11.642837878552971</v>
      </c>
    </row>
    <row r="10" spans="1:255" s="24" customFormat="1" ht="54" customHeight="1" thickBot="1">
      <c r="A10" s="38"/>
      <c r="B10" s="39" t="s">
        <v>19</v>
      </c>
      <c r="C10" s="69">
        <v>6</v>
      </c>
      <c r="D10" s="69" t="s">
        <v>4</v>
      </c>
      <c r="E10" s="69"/>
      <c r="F10" s="34"/>
      <c r="G10" s="35"/>
      <c r="H10" s="35"/>
      <c r="I10" s="69"/>
      <c r="J10" s="50" t="s">
        <v>26</v>
      </c>
      <c r="K10" s="69" t="s">
        <v>27</v>
      </c>
      <c r="L10" s="48"/>
      <c r="M10" s="5" t="s">
        <v>25</v>
      </c>
      <c r="N10" s="49">
        <f>'[1]Main mirror LH'!N11</f>
        <v>1</v>
      </c>
      <c r="O10" s="35" t="s">
        <v>8</v>
      </c>
      <c r="P10" s="87" t="s">
        <v>17</v>
      </c>
      <c r="Q10" s="61" t="s">
        <v>18</v>
      </c>
      <c r="R10" s="49">
        <v>130</v>
      </c>
      <c r="S10" s="82" t="str">
        <f t="shared" si="0"/>
        <v>REM0010217-3</v>
      </c>
      <c r="T10" s="62" t="s">
        <v>11</v>
      </c>
      <c r="U10" s="149">
        <f t="shared" si="1"/>
        <v>35.018879499744017</v>
      </c>
      <c r="V10" s="159">
        <v>45</v>
      </c>
      <c r="W10" s="81">
        <f t="shared" si="2"/>
        <v>9.9811205002559831</v>
      </c>
      <c r="X10" s="83">
        <f t="shared" si="3"/>
        <v>0.2218026777834663</v>
      </c>
      <c r="Y10" s="86" t="s">
        <v>79</v>
      </c>
      <c r="Z10" s="70">
        <f>R10*1.05*24/1000</f>
        <v>3.2759999999999998</v>
      </c>
      <c r="AA10" s="70">
        <v>1.8055555555555554E-2</v>
      </c>
      <c r="AB10" s="70">
        <v>0.35876388888888888</v>
      </c>
      <c r="AC10" s="70">
        <v>1.8055555555555554E-2</v>
      </c>
      <c r="AD10" s="70">
        <v>0.3515290697674418</v>
      </c>
      <c r="AE10" s="70">
        <v>0.8202344961240311</v>
      </c>
      <c r="AF10" s="70">
        <v>4.1422821214470282</v>
      </c>
      <c r="AG10" s="84">
        <v>28.65</v>
      </c>
      <c r="AH10" s="142">
        <f t="shared" si="4"/>
        <v>32.79228212144703</v>
      </c>
      <c r="AI10" s="70"/>
      <c r="AJ10" s="89">
        <v>6.3657944559004624</v>
      </c>
      <c r="AK10" s="89">
        <v>28.653085043843554</v>
      </c>
      <c r="AL10" s="144">
        <f t="shared" si="5"/>
        <v>35.018879499744017</v>
      </c>
      <c r="AM10" s="139">
        <f t="shared" si="6"/>
        <v>2.2265973782969866</v>
      </c>
    </row>
    <row r="11" spans="1:255" s="24" customFormat="1" ht="45" customHeight="1">
      <c r="A11" s="40"/>
      <c r="B11" s="41"/>
      <c r="C11" s="42"/>
      <c r="D11" s="42"/>
      <c r="E11" s="42"/>
      <c r="F11" s="33"/>
      <c r="G11" s="43"/>
      <c r="H11" s="43"/>
      <c r="I11" s="42"/>
      <c r="J11" s="51"/>
      <c r="K11" s="42"/>
      <c r="L11" s="52"/>
      <c r="M11" s="53"/>
      <c r="N11" s="54"/>
      <c r="O11" s="43"/>
      <c r="P11" s="42"/>
      <c r="Q11" s="42"/>
      <c r="R11" s="54"/>
      <c r="S11" s="63"/>
      <c r="T11" s="64"/>
      <c r="U11" s="150"/>
      <c r="V11" s="151"/>
      <c r="W11" s="65"/>
      <c r="X11" s="65"/>
      <c r="Y11" s="42"/>
      <c r="AH11" s="140"/>
      <c r="AL11" s="140"/>
    </row>
    <row r="12" spans="1:255" s="25" customFormat="1" ht="81.75" hidden="1" customHeight="1">
      <c r="A12" s="44"/>
      <c r="B12" s="45"/>
      <c r="C12" s="120" t="s">
        <v>28</v>
      </c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1"/>
      <c r="W12" s="121"/>
      <c r="X12" s="121"/>
      <c r="Y12" s="120"/>
      <c r="Z12" s="45"/>
      <c r="AB12" s="45"/>
      <c r="AC12" s="45"/>
      <c r="AD12" s="45"/>
      <c r="AE12" s="45"/>
      <c r="AF12" s="45"/>
      <c r="AG12" s="45"/>
      <c r="AH12" s="143"/>
      <c r="AI12" s="45"/>
      <c r="AJ12" s="45"/>
      <c r="AK12" s="45"/>
      <c r="AL12" s="143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  <c r="GX12" s="45"/>
      <c r="GY12" s="45"/>
      <c r="GZ12" s="45"/>
      <c r="HA12" s="45"/>
      <c r="HB12" s="45"/>
      <c r="HC12" s="45"/>
      <c r="HD12" s="45"/>
      <c r="HE12" s="45"/>
      <c r="HF12" s="45"/>
      <c r="HG12" s="45"/>
      <c r="HH12" s="45"/>
      <c r="HI12" s="45"/>
      <c r="HJ12" s="45"/>
      <c r="HK12" s="45"/>
      <c r="HL12" s="45"/>
      <c r="HM12" s="45"/>
      <c r="HN12" s="45"/>
      <c r="HO12" s="45"/>
      <c r="HP12" s="45"/>
      <c r="HQ12" s="45"/>
      <c r="HR12" s="45"/>
      <c r="HS12" s="45"/>
      <c r="HT12" s="45"/>
      <c r="HU12" s="45"/>
      <c r="HV12" s="45"/>
      <c r="HW12" s="45"/>
      <c r="HX12" s="45"/>
      <c r="HY12" s="45"/>
      <c r="HZ12" s="45"/>
      <c r="IA12" s="45"/>
      <c r="IB12" s="45"/>
      <c r="IC12" s="45"/>
      <c r="ID12" s="45"/>
      <c r="IE12" s="45"/>
      <c r="IF12" s="45"/>
      <c r="IG12" s="45"/>
      <c r="IH12" s="45"/>
      <c r="II12" s="45"/>
      <c r="IJ12" s="45"/>
      <c r="IK12" s="45"/>
      <c r="IL12" s="45"/>
      <c r="IM12" s="45"/>
      <c r="IN12" s="45"/>
      <c r="IO12" s="45"/>
      <c r="IP12" s="45"/>
      <c r="IQ12" s="45"/>
      <c r="IR12" s="45"/>
      <c r="IS12" s="45"/>
      <c r="IT12" s="45"/>
      <c r="IU12" s="45"/>
    </row>
    <row r="13" spans="1:255" ht="20.25" customHeight="1">
      <c r="A13" s="46"/>
      <c r="B13" s="41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55"/>
      <c r="N13" s="42"/>
      <c r="O13" s="56"/>
      <c r="P13" s="57"/>
      <c r="Q13" s="33"/>
      <c r="R13" s="33"/>
      <c r="S13" s="33"/>
      <c r="T13" s="33"/>
      <c r="U13" s="152"/>
      <c r="V13" s="153"/>
      <c r="W13" s="66"/>
      <c r="X13" s="66"/>
      <c r="Y13" s="41"/>
    </row>
    <row r="14" spans="1:255" ht="20.25" customHeight="1"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53"/>
      <c r="N14" s="58"/>
      <c r="O14" s="59"/>
      <c r="P14" s="60"/>
      <c r="Q14" s="47"/>
      <c r="R14" s="47"/>
      <c r="S14" s="47"/>
      <c r="T14" s="47"/>
      <c r="U14" s="154"/>
      <c r="V14" s="155"/>
      <c r="W14" s="67"/>
      <c r="X14" s="67"/>
    </row>
    <row r="15" spans="1:255" ht="20.25" customHeight="1"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53"/>
      <c r="N15" s="58"/>
      <c r="O15" s="59"/>
      <c r="P15" s="60"/>
      <c r="Q15" s="47"/>
      <c r="R15" s="47"/>
      <c r="S15" s="47"/>
      <c r="T15" s="47"/>
      <c r="U15" s="154"/>
      <c r="V15" s="155"/>
      <c r="W15" s="67"/>
      <c r="X15" s="67"/>
    </row>
    <row r="16" spans="1:255" ht="20.25" customHeight="1"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53"/>
      <c r="N16" s="58"/>
      <c r="O16" s="59"/>
      <c r="P16" s="60"/>
      <c r="Q16" s="47"/>
      <c r="R16" s="47"/>
      <c r="S16" s="47"/>
      <c r="T16" s="47"/>
      <c r="U16" s="154"/>
      <c r="V16" s="155"/>
      <c r="W16" s="67"/>
      <c r="X16" s="67"/>
    </row>
    <row r="17" spans="3:24" ht="20.25" customHeight="1"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53"/>
      <c r="N17" s="58"/>
      <c r="O17" s="59"/>
      <c r="P17" s="60"/>
      <c r="Q17" s="47"/>
      <c r="R17" s="47"/>
      <c r="S17" s="47"/>
      <c r="T17" s="47"/>
      <c r="U17" s="154"/>
      <c r="V17" s="155"/>
      <c r="W17" s="67"/>
      <c r="X17" s="67"/>
    </row>
    <row r="18" spans="3:24" ht="20.25" customHeight="1"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53"/>
      <c r="N18" s="58"/>
      <c r="O18" s="59"/>
      <c r="P18" s="60"/>
      <c r="Q18" s="47"/>
      <c r="R18" s="47"/>
      <c r="S18" s="47"/>
      <c r="T18" s="47"/>
      <c r="U18" s="154"/>
      <c r="V18" s="155"/>
      <c r="W18" s="67"/>
      <c r="X18" s="67"/>
    </row>
    <row r="19" spans="3:24" ht="20.25" customHeight="1"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53"/>
      <c r="N19" s="58"/>
      <c r="O19" s="59"/>
      <c r="P19" s="60"/>
      <c r="Q19" s="47"/>
      <c r="R19" s="47"/>
      <c r="S19" s="47"/>
      <c r="T19" s="47"/>
      <c r="U19" s="154"/>
      <c r="V19" s="155"/>
      <c r="W19" s="67"/>
      <c r="X19" s="67"/>
    </row>
    <row r="20" spans="3:24" ht="20.25" customHeight="1"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53"/>
      <c r="N20" s="58"/>
      <c r="O20" s="59"/>
      <c r="P20" s="60"/>
      <c r="Q20" s="47"/>
      <c r="R20" s="47"/>
      <c r="S20" s="47"/>
      <c r="T20" s="47"/>
      <c r="U20" s="154"/>
      <c r="V20" s="155"/>
      <c r="W20" s="67"/>
      <c r="X20" s="67"/>
    </row>
    <row r="21" spans="3:24" ht="20.25" customHeight="1"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53"/>
      <c r="N21" s="58"/>
      <c r="O21" s="59"/>
      <c r="P21" s="60"/>
      <c r="Q21" s="47"/>
      <c r="R21" s="47"/>
      <c r="S21" s="47"/>
      <c r="T21" s="47"/>
      <c r="U21" s="154"/>
      <c r="V21" s="155"/>
      <c r="W21" s="67"/>
      <c r="X21" s="67"/>
    </row>
    <row r="22" spans="3:24" ht="20.25" customHeight="1"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53"/>
      <c r="N22" s="58"/>
      <c r="O22" s="59"/>
      <c r="P22" s="60"/>
      <c r="Q22" s="47"/>
      <c r="R22" s="47"/>
      <c r="S22" s="47"/>
      <c r="T22" s="47"/>
      <c r="U22" s="154"/>
      <c r="V22" s="155"/>
      <c r="W22" s="67"/>
      <c r="X22" s="67"/>
    </row>
    <row r="23" spans="3:24" ht="20.25" customHeight="1"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53"/>
      <c r="N23" s="58"/>
      <c r="O23" s="59"/>
      <c r="P23" s="60"/>
      <c r="Q23" s="47"/>
      <c r="R23" s="47"/>
      <c r="S23" s="47"/>
      <c r="T23" s="47"/>
      <c r="U23" s="154"/>
      <c r="V23" s="155"/>
      <c r="W23" s="67"/>
      <c r="X23" s="67"/>
    </row>
    <row r="24" spans="3:24" ht="20.25" customHeight="1"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53"/>
      <c r="N24" s="58"/>
      <c r="O24" s="59"/>
      <c r="P24" s="60"/>
      <c r="Q24" s="47"/>
      <c r="R24" s="47"/>
      <c r="S24" s="47"/>
      <c r="T24" s="47"/>
      <c r="U24" s="154"/>
      <c r="V24" s="155"/>
      <c r="W24" s="67"/>
      <c r="X24" s="67"/>
    </row>
    <row r="25" spans="3:24" ht="20.25" customHeight="1"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53"/>
      <c r="N25" s="58"/>
      <c r="O25" s="59"/>
      <c r="P25" s="60"/>
      <c r="Q25" s="47"/>
      <c r="R25" s="47"/>
      <c r="S25" s="47"/>
      <c r="T25" s="47"/>
      <c r="U25" s="154"/>
      <c r="V25" s="155"/>
      <c r="W25" s="67"/>
      <c r="X25" s="67"/>
    </row>
    <row r="26" spans="3:24" ht="20.25" customHeight="1"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53"/>
      <c r="N26" s="58"/>
      <c r="O26" s="59"/>
      <c r="P26" s="60"/>
      <c r="Q26" s="47"/>
      <c r="R26" s="47"/>
      <c r="S26" s="47"/>
      <c r="T26" s="47"/>
      <c r="U26" s="154"/>
      <c r="V26" s="155"/>
      <c r="W26" s="67"/>
      <c r="X26" s="67"/>
    </row>
    <row r="27" spans="3:24" ht="20.25" customHeight="1"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53"/>
      <c r="N27" s="58"/>
      <c r="O27" s="59"/>
      <c r="P27" s="60"/>
      <c r="Q27" s="47"/>
      <c r="R27" s="47"/>
      <c r="S27" s="47"/>
      <c r="T27" s="47"/>
      <c r="U27" s="154"/>
      <c r="V27" s="155"/>
      <c r="W27" s="67"/>
      <c r="X27" s="67"/>
    </row>
    <row r="28" spans="3:24" ht="20.25" customHeight="1"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53"/>
      <c r="N28" s="58"/>
      <c r="O28" s="59"/>
      <c r="P28" s="60"/>
      <c r="Q28" s="47"/>
      <c r="R28" s="47"/>
      <c r="S28" s="47"/>
      <c r="T28" s="47"/>
      <c r="U28" s="154"/>
      <c r="V28" s="155"/>
      <c r="W28" s="67"/>
      <c r="X28" s="67"/>
    </row>
    <row r="29" spans="3:24" ht="20.25" customHeight="1"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53"/>
      <c r="N29" s="58"/>
      <c r="O29" s="59"/>
      <c r="P29" s="60"/>
      <c r="Q29" s="47"/>
      <c r="R29" s="47"/>
      <c r="S29" s="47"/>
      <c r="T29" s="47"/>
      <c r="U29" s="154"/>
      <c r="V29" s="155"/>
      <c r="W29" s="67"/>
      <c r="X29" s="67"/>
    </row>
    <row r="30" spans="3:24" ht="20.25" customHeight="1"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53"/>
      <c r="N30" s="58"/>
      <c r="O30" s="59"/>
      <c r="P30" s="60"/>
      <c r="Q30" s="47"/>
      <c r="R30" s="47"/>
      <c r="S30" s="47"/>
      <c r="T30" s="47"/>
      <c r="U30" s="154"/>
      <c r="V30" s="155"/>
      <c r="W30" s="67"/>
      <c r="X30" s="67"/>
    </row>
    <row r="31" spans="3:24" ht="20.25" customHeight="1"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53"/>
      <c r="N31" s="58"/>
      <c r="O31" s="59"/>
      <c r="P31" s="60"/>
      <c r="Q31" s="47"/>
      <c r="R31" s="47"/>
      <c r="S31" s="47"/>
      <c r="T31" s="47"/>
      <c r="U31" s="154"/>
      <c r="V31" s="155"/>
      <c r="W31" s="67"/>
      <c r="X31" s="67"/>
    </row>
    <row r="32" spans="3:24" ht="20.25" customHeight="1"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53"/>
      <c r="N32" s="58"/>
      <c r="O32" s="59"/>
      <c r="P32" s="60"/>
      <c r="Q32" s="47"/>
      <c r="R32" s="47"/>
      <c r="S32" s="47"/>
      <c r="T32" s="47"/>
      <c r="U32" s="154"/>
      <c r="V32" s="155"/>
      <c r="W32" s="67"/>
      <c r="X32" s="67"/>
    </row>
    <row r="33" spans="3:24" ht="20.25" customHeight="1"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53"/>
      <c r="N33" s="58"/>
      <c r="O33" s="59"/>
      <c r="P33" s="60"/>
      <c r="Q33" s="47"/>
      <c r="R33" s="47"/>
      <c r="S33" s="47"/>
      <c r="T33" s="47"/>
      <c r="U33" s="154"/>
      <c r="V33" s="155"/>
      <c r="W33" s="67"/>
      <c r="X33" s="67"/>
    </row>
    <row r="34" spans="3:24" ht="20.25" customHeight="1"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53"/>
      <c r="N34" s="58"/>
      <c r="O34" s="59"/>
      <c r="P34" s="60"/>
      <c r="Q34" s="47"/>
      <c r="R34" s="47"/>
      <c r="S34" s="47"/>
      <c r="T34" s="47"/>
      <c r="U34" s="154"/>
      <c r="V34" s="155"/>
      <c r="W34" s="67"/>
      <c r="X34" s="67"/>
    </row>
    <row r="35" spans="3:24" ht="20.25" customHeight="1"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53"/>
      <c r="N35" s="58"/>
      <c r="O35" s="59"/>
      <c r="P35" s="60"/>
      <c r="Q35" s="47"/>
      <c r="R35" s="47"/>
      <c r="S35" s="47"/>
      <c r="T35" s="47"/>
      <c r="U35" s="154"/>
      <c r="V35" s="155"/>
      <c r="W35" s="67"/>
      <c r="X35" s="67"/>
    </row>
    <row r="36" spans="3:24" ht="20.25" customHeight="1"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53"/>
      <c r="N36" s="58"/>
      <c r="O36" s="59"/>
      <c r="P36" s="60"/>
      <c r="Q36" s="47"/>
      <c r="R36" s="47"/>
      <c r="S36" s="47"/>
      <c r="T36" s="47"/>
      <c r="U36" s="154"/>
      <c r="V36" s="155"/>
      <c r="W36" s="67"/>
      <c r="X36" s="67"/>
    </row>
    <row r="37" spans="3:24" ht="20.25" customHeight="1"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53"/>
      <c r="N37" s="58"/>
      <c r="O37" s="59"/>
      <c r="P37" s="60"/>
      <c r="Q37" s="47"/>
      <c r="R37" s="47"/>
      <c r="S37" s="47"/>
      <c r="T37" s="47"/>
      <c r="U37" s="154"/>
      <c r="V37" s="155"/>
      <c r="W37" s="67"/>
      <c r="X37" s="67"/>
    </row>
    <row r="38" spans="3:24" ht="20.25" customHeight="1"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53"/>
      <c r="N38" s="58"/>
      <c r="O38" s="59"/>
      <c r="P38" s="60"/>
      <c r="Q38" s="47"/>
      <c r="R38" s="47"/>
      <c r="S38" s="47"/>
      <c r="T38" s="47"/>
      <c r="U38" s="154"/>
      <c r="V38" s="155"/>
      <c r="W38" s="67"/>
      <c r="X38" s="67"/>
    </row>
    <row r="39" spans="3:24" ht="20.25" customHeight="1"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53"/>
      <c r="N39" s="58"/>
      <c r="O39" s="59"/>
      <c r="P39" s="60"/>
      <c r="Q39" s="47"/>
      <c r="R39" s="47"/>
      <c r="S39" s="47"/>
      <c r="T39" s="47"/>
      <c r="U39" s="154"/>
      <c r="V39" s="155"/>
      <c r="W39" s="67"/>
      <c r="X39" s="67"/>
    </row>
    <row r="40" spans="3:24" ht="20.25" customHeight="1"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53"/>
      <c r="N40" s="58"/>
      <c r="O40" s="59"/>
      <c r="P40" s="60"/>
      <c r="Q40" s="47"/>
      <c r="R40" s="47"/>
      <c r="S40" s="47"/>
      <c r="T40" s="47"/>
      <c r="U40" s="154"/>
      <c r="V40" s="155"/>
      <c r="W40" s="67"/>
      <c r="X40" s="67"/>
    </row>
    <row r="41" spans="3:24" ht="20.25" customHeight="1"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53"/>
      <c r="N41" s="58"/>
      <c r="O41" s="59"/>
      <c r="P41" s="60"/>
      <c r="Q41" s="47"/>
      <c r="R41" s="47"/>
      <c r="S41" s="47"/>
      <c r="T41" s="47"/>
      <c r="U41" s="154"/>
      <c r="V41" s="155"/>
      <c r="W41" s="67"/>
      <c r="X41" s="67"/>
    </row>
    <row r="42" spans="3:24" ht="20.25" customHeight="1"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53"/>
      <c r="N42" s="58"/>
      <c r="O42" s="59"/>
      <c r="P42" s="60"/>
      <c r="Q42" s="47"/>
      <c r="R42" s="47"/>
      <c r="S42" s="47"/>
      <c r="T42" s="47"/>
      <c r="U42" s="154"/>
      <c r="V42" s="155"/>
      <c r="W42" s="67"/>
      <c r="X42" s="67"/>
    </row>
    <row r="43" spans="3:24" ht="20.25" customHeight="1"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53"/>
      <c r="N43" s="58"/>
      <c r="O43" s="59"/>
      <c r="P43" s="60"/>
      <c r="Q43" s="47"/>
      <c r="R43" s="47"/>
      <c r="S43" s="47"/>
      <c r="T43" s="47"/>
      <c r="U43" s="154"/>
      <c r="V43" s="155"/>
      <c r="W43" s="67"/>
      <c r="X43" s="67"/>
    </row>
    <row r="44" spans="3:24" ht="20.25" customHeight="1"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53"/>
      <c r="N44" s="58"/>
      <c r="O44" s="59"/>
      <c r="P44" s="60"/>
      <c r="Q44" s="47"/>
      <c r="R44" s="47"/>
      <c r="S44" s="47"/>
      <c r="T44" s="47"/>
      <c r="U44" s="154"/>
      <c r="V44" s="155"/>
      <c r="W44" s="67"/>
      <c r="X44" s="67"/>
    </row>
    <row r="45" spans="3:24" ht="20.25" customHeight="1"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53"/>
      <c r="N45" s="58"/>
      <c r="O45" s="59"/>
      <c r="P45" s="60"/>
      <c r="Q45" s="47"/>
      <c r="R45" s="47"/>
      <c r="S45" s="47"/>
      <c r="T45" s="47"/>
      <c r="U45" s="154"/>
      <c r="V45" s="155"/>
      <c r="W45" s="67"/>
      <c r="X45" s="67"/>
    </row>
    <row r="46" spans="3:24" ht="20.25" customHeight="1"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53"/>
      <c r="N46" s="58"/>
      <c r="O46" s="59"/>
      <c r="P46" s="60"/>
      <c r="Q46" s="47"/>
      <c r="R46" s="47"/>
      <c r="S46" s="47"/>
      <c r="T46" s="47"/>
      <c r="U46" s="154"/>
      <c r="V46" s="155"/>
      <c r="W46" s="67"/>
      <c r="X46" s="67"/>
    </row>
    <row r="47" spans="3:24" ht="20.25" customHeight="1"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53"/>
      <c r="N47" s="58"/>
      <c r="O47" s="59"/>
      <c r="P47" s="60"/>
      <c r="Q47" s="47"/>
      <c r="R47" s="47"/>
      <c r="S47" s="47"/>
      <c r="T47" s="47"/>
      <c r="U47" s="154"/>
      <c r="V47" s="155"/>
      <c r="W47" s="67"/>
      <c r="X47" s="67"/>
    </row>
    <row r="48" spans="3:24" ht="20.25" customHeight="1"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53"/>
      <c r="N48" s="58"/>
      <c r="O48" s="59"/>
      <c r="P48" s="60"/>
      <c r="Q48" s="47"/>
      <c r="R48" s="47"/>
      <c r="S48" s="47"/>
      <c r="T48" s="47"/>
      <c r="U48" s="154"/>
      <c r="V48" s="155"/>
      <c r="W48" s="67"/>
      <c r="X48" s="67"/>
    </row>
    <row r="49" spans="3:24" ht="20.25" customHeight="1"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53"/>
      <c r="N49" s="58"/>
      <c r="O49" s="59"/>
      <c r="P49" s="60"/>
      <c r="Q49" s="47"/>
      <c r="R49" s="47"/>
      <c r="S49" s="47"/>
      <c r="T49" s="47"/>
      <c r="U49" s="154"/>
      <c r="V49" s="155"/>
      <c r="W49" s="67"/>
      <c r="X49" s="67"/>
    </row>
    <row r="50" spans="3:24" ht="20.25" customHeight="1"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53"/>
      <c r="N50" s="58"/>
      <c r="O50" s="59"/>
      <c r="P50" s="60"/>
      <c r="Q50" s="47"/>
      <c r="R50" s="47"/>
      <c r="S50" s="47"/>
      <c r="T50" s="47"/>
      <c r="U50" s="154"/>
      <c r="V50" s="155"/>
      <c r="W50" s="67"/>
      <c r="X50" s="67"/>
    </row>
    <row r="51" spans="3:24" ht="20.25" customHeight="1"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53"/>
      <c r="N51" s="58"/>
      <c r="O51" s="59"/>
      <c r="P51" s="60"/>
      <c r="Q51" s="47"/>
      <c r="R51" s="47"/>
      <c r="S51" s="47"/>
      <c r="T51" s="47"/>
      <c r="U51" s="154"/>
      <c r="V51" s="155"/>
      <c r="W51" s="67"/>
      <c r="X51" s="67"/>
    </row>
    <row r="52" spans="3:24" ht="20.25" customHeight="1"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53"/>
      <c r="N52" s="58"/>
      <c r="O52" s="59"/>
      <c r="P52" s="60"/>
      <c r="Q52" s="47"/>
      <c r="R52" s="47"/>
      <c r="S52" s="47"/>
      <c r="T52" s="47"/>
      <c r="U52" s="154"/>
      <c r="V52" s="155"/>
      <c r="W52" s="67"/>
      <c r="X52" s="67"/>
    </row>
    <row r="53" spans="3:24" ht="20.25" customHeight="1"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53"/>
      <c r="N53" s="58"/>
      <c r="O53" s="59"/>
      <c r="P53" s="60"/>
      <c r="Q53" s="47"/>
      <c r="R53" s="47"/>
      <c r="S53" s="47"/>
      <c r="T53" s="47"/>
      <c r="U53" s="154"/>
      <c r="V53" s="155"/>
      <c r="W53" s="67"/>
      <c r="X53" s="67"/>
    </row>
    <row r="54" spans="3:24" ht="20.25" customHeight="1"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53"/>
      <c r="N54" s="58"/>
      <c r="O54" s="59"/>
      <c r="P54" s="60"/>
      <c r="Q54" s="47"/>
      <c r="R54" s="47"/>
      <c r="S54" s="47"/>
      <c r="T54" s="47"/>
      <c r="U54" s="154"/>
      <c r="V54" s="155"/>
      <c r="W54" s="67"/>
      <c r="X54" s="67"/>
    </row>
    <row r="55" spans="3:24" ht="20.25" customHeight="1"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53"/>
      <c r="N55" s="58"/>
      <c r="O55" s="59"/>
      <c r="P55" s="60"/>
      <c r="Q55" s="47"/>
      <c r="R55" s="47"/>
      <c r="S55" s="47"/>
      <c r="T55" s="47"/>
      <c r="U55" s="154"/>
      <c r="V55" s="155"/>
      <c r="W55" s="67"/>
      <c r="X55" s="67"/>
    </row>
    <row r="56" spans="3:24" ht="20.25" customHeight="1"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53"/>
      <c r="N56" s="58"/>
      <c r="O56" s="59"/>
      <c r="P56" s="60"/>
      <c r="Q56" s="47"/>
      <c r="R56" s="47"/>
      <c r="S56" s="47"/>
      <c r="T56" s="47"/>
      <c r="U56" s="154"/>
      <c r="V56" s="155"/>
      <c r="W56" s="67"/>
      <c r="X56" s="67"/>
    </row>
    <row r="57" spans="3:24" ht="20.25" customHeight="1"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53"/>
      <c r="N57" s="58"/>
      <c r="O57" s="59"/>
      <c r="P57" s="60"/>
      <c r="Q57" s="47"/>
      <c r="R57" s="47"/>
      <c r="S57" s="47"/>
      <c r="T57" s="47"/>
      <c r="U57" s="154"/>
      <c r="V57" s="155"/>
      <c r="W57" s="67"/>
      <c r="X57" s="67"/>
    </row>
    <row r="58" spans="3:24" ht="20.25" customHeight="1"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53"/>
      <c r="N58" s="58"/>
      <c r="O58" s="59"/>
      <c r="P58" s="60"/>
      <c r="Q58" s="47"/>
      <c r="R58" s="47"/>
      <c r="S58" s="47"/>
      <c r="T58" s="47"/>
      <c r="U58" s="154"/>
      <c r="V58" s="155"/>
      <c r="W58" s="67"/>
      <c r="X58" s="67"/>
    </row>
    <row r="59" spans="3:24" ht="20.25" customHeight="1"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53"/>
      <c r="N59" s="58"/>
      <c r="O59" s="59"/>
      <c r="P59" s="60"/>
      <c r="Q59" s="47"/>
      <c r="R59" s="47"/>
      <c r="S59" s="47"/>
      <c r="T59" s="47"/>
      <c r="U59" s="154"/>
      <c r="V59" s="155"/>
      <c r="W59" s="67"/>
      <c r="X59" s="67"/>
    </row>
    <row r="60" spans="3:24" ht="20.25" customHeight="1"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53"/>
      <c r="N60" s="58"/>
      <c r="O60" s="59"/>
      <c r="P60" s="60"/>
      <c r="Q60" s="47"/>
      <c r="R60" s="47"/>
      <c r="S60" s="47"/>
      <c r="T60" s="47"/>
      <c r="U60" s="154"/>
      <c r="V60" s="155"/>
      <c r="W60" s="67"/>
      <c r="X60" s="67"/>
    </row>
    <row r="61" spans="3:24" ht="20.25" customHeight="1"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53"/>
      <c r="N61" s="58"/>
      <c r="O61" s="59"/>
      <c r="P61" s="60"/>
      <c r="Q61" s="47"/>
      <c r="R61" s="47"/>
      <c r="S61" s="47"/>
      <c r="T61" s="47"/>
      <c r="U61" s="154"/>
      <c r="V61" s="155"/>
      <c r="W61" s="67"/>
      <c r="X61" s="67"/>
    </row>
    <row r="62" spans="3:24" ht="20.25" customHeight="1"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53"/>
      <c r="N62" s="58"/>
      <c r="O62" s="59"/>
      <c r="P62" s="60"/>
      <c r="Q62" s="47"/>
      <c r="R62" s="47"/>
      <c r="S62" s="47"/>
      <c r="T62" s="47"/>
      <c r="U62" s="154"/>
      <c r="V62" s="155"/>
      <c r="W62" s="67"/>
      <c r="X62" s="67"/>
    </row>
    <row r="63" spans="3:24" ht="20.25" customHeight="1"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53"/>
      <c r="N63" s="58"/>
      <c r="O63" s="59"/>
      <c r="P63" s="60"/>
      <c r="Q63" s="47"/>
      <c r="R63" s="47"/>
      <c r="S63" s="47"/>
      <c r="T63" s="47"/>
      <c r="U63" s="154"/>
      <c r="V63" s="155"/>
      <c r="W63" s="67"/>
      <c r="X63" s="67"/>
    </row>
    <row r="64" spans="3:24" ht="20.25" customHeight="1"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53"/>
      <c r="N64" s="58"/>
      <c r="O64" s="59"/>
      <c r="P64" s="60"/>
      <c r="Q64" s="47"/>
      <c r="R64" s="47"/>
      <c r="S64" s="47"/>
      <c r="T64" s="47"/>
      <c r="U64" s="154"/>
      <c r="V64" s="155"/>
      <c r="W64" s="67"/>
      <c r="X64" s="67"/>
    </row>
    <row r="65" spans="3:24" ht="20.25" customHeight="1"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53"/>
      <c r="N65" s="58"/>
      <c r="O65" s="59"/>
      <c r="P65" s="60"/>
      <c r="Q65" s="47"/>
      <c r="R65" s="47"/>
      <c r="S65" s="47"/>
      <c r="T65" s="47"/>
      <c r="U65" s="154"/>
      <c r="V65" s="155"/>
      <c r="W65" s="67"/>
      <c r="X65" s="67"/>
    </row>
    <row r="66" spans="3:24" ht="20.25" customHeight="1"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53"/>
      <c r="N66" s="58"/>
      <c r="O66" s="59"/>
      <c r="P66" s="60"/>
      <c r="Q66" s="47"/>
      <c r="R66" s="47"/>
      <c r="S66" s="47"/>
      <c r="T66" s="47"/>
      <c r="U66" s="154"/>
      <c r="V66" s="155"/>
      <c r="W66" s="67"/>
      <c r="X66" s="67"/>
    </row>
    <row r="67" spans="3:24" ht="20.25" customHeight="1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53"/>
      <c r="N67" s="58"/>
      <c r="O67" s="59"/>
      <c r="P67" s="60"/>
      <c r="Q67" s="47"/>
      <c r="R67" s="47"/>
      <c r="S67" s="47"/>
      <c r="T67" s="47"/>
      <c r="U67" s="154"/>
      <c r="V67" s="155"/>
      <c r="W67" s="67"/>
      <c r="X67" s="67"/>
    </row>
    <row r="68" spans="3:24" ht="20.25" customHeight="1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53"/>
      <c r="N68" s="58"/>
      <c r="O68" s="59"/>
      <c r="P68" s="60"/>
      <c r="Q68" s="47"/>
      <c r="R68" s="47"/>
      <c r="S68" s="47"/>
      <c r="T68" s="47"/>
      <c r="U68" s="154"/>
      <c r="V68" s="155"/>
      <c r="W68" s="67"/>
      <c r="X68" s="67"/>
    </row>
    <row r="69" spans="3:24" ht="20.25" customHeight="1"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53"/>
      <c r="N69" s="58"/>
      <c r="O69" s="59"/>
      <c r="P69" s="60"/>
      <c r="Q69" s="47"/>
      <c r="R69" s="47"/>
      <c r="S69" s="47"/>
      <c r="T69" s="47"/>
      <c r="U69" s="154"/>
      <c r="V69" s="155"/>
      <c r="W69" s="67"/>
      <c r="X69" s="67"/>
    </row>
    <row r="70" spans="3:24" ht="20.25" customHeight="1"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53"/>
      <c r="N70" s="58"/>
      <c r="O70" s="59"/>
      <c r="P70" s="60"/>
      <c r="Q70" s="47"/>
      <c r="R70" s="47"/>
      <c r="S70" s="47"/>
      <c r="T70" s="47"/>
      <c r="U70" s="154"/>
      <c r="V70" s="155"/>
      <c r="W70" s="67"/>
      <c r="X70" s="67"/>
    </row>
    <row r="71" spans="3:24" ht="20.25" customHeight="1"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53"/>
      <c r="N71" s="58"/>
      <c r="O71" s="59"/>
      <c r="P71" s="60"/>
      <c r="Q71" s="47"/>
      <c r="R71" s="47"/>
      <c r="S71" s="47"/>
      <c r="T71" s="47"/>
      <c r="U71" s="154"/>
      <c r="V71" s="155"/>
      <c r="W71" s="67"/>
      <c r="X71" s="67"/>
    </row>
    <row r="72" spans="3:24" ht="20.25" customHeight="1"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53"/>
      <c r="N72" s="58"/>
      <c r="O72" s="59"/>
      <c r="P72" s="60"/>
      <c r="Q72" s="47"/>
      <c r="R72" s="47"/>
      <c r="S72" s="47"/>
      <c r="T72" s="47"/>
      <c r="U72" s="154"/>
      <c r="V72" s="155"/>
      <c r="W72" s="67"/>
      <c r="X72" s="67"/>
    </row>
    <row r="73" spans="3:24" ht="20.25" customHeight="1"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53"/>
      <c r="N73" s="58"/>
      <c r="O73" s="59"/>
      <c r="P73" s="60"/>
      <c r="Q73" s="47"/>
      <c r="R73" s="47"/>
      <c r="S73" s="47"/>
      <c r="T73" s="47"/>
      <c r="U73" s="154"/>
      <c r="V73" s="155"/>
      <c r="W73" s="67"/>
      <c r="X73" s="67"/>
    </row>
    <row r="74" spans="3:24" ht="20.25" customHeight="1"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53"/>
      <c r="N74" s="58"/>
      <c r="O74" s="59"/>
      <c r="P74" s="60"/>
      <c r="Q74" s="47"/>
      <c r="R74" s="47"/>
      <c r="S74" s="47"/>
      <c r="T74" s="47"/>
      <c r="U74" s="154"/>
      <c r="V74" s="155"/>
      <c r="W74" s="67"/>
      <c r="X74" s="67"/>
    </row>
    <row r="75" spans="3:24" ht="20.25" customHeight="1"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53"/>
      <c r="N75" s="58"/>
      <c r="O75" s="59"/>
      <c r="P75" s="60"/>
      <c r="Q75" s="47"/>
      <c r="R75" s="47"/>
      <c r="S75" s="47"/>
      <c r="T75" s="47"/>
      <c r="U75" s="154"/>
      <c r="V75" s="155"/>
      <c r="W75" s="67"/>
      <c r="X75" s="67"/>
    </row>
    <row r="76" spans="3:24" ht="20.25" customHeight="1"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53"/>
      <c r="N76" s="58"/>
      <c r="O76" s="59"/>
      <c r="P76" s="60"/>
      <c r="Q76" s="47"/>
      <c r="R76" s="47"/>
      <c r="S76" s="47"/>
      <c r="T76" s="47"/>
      <c r="U76" s="154"/>
      <c r="V76" s="155"/>
      <c r="W76" s="67"/>
      <c r="X76" s="67"/>
    </row>
    <row r="77" spans="3:24" ht="20.25" customHeight="1"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53"/>
      <c r="N77" s="58"/>
      <c r="O77" s="59"/>
      <c r="P77" s="60"/>
      <c r="Q77" s="47"/>
      <c r="R77" s="47"/>
      <c r="S77" s="47"/>
      <c r="T77" s="47"/>
      <c r="U77" s="154"/>
      <c r="V77" s="155"/>
      <c r="W77" s="67"/>
      <c r="X77" s="67"/>
    </row>
    <row r="78" spans="3:24" ht="20.25" customHeight="1"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53"/>
      <c r="N78" s="58"/>
      <c r="O78" s="59"/>
      <c r="P78" s="60"/>
      <c r="Q78" s="47"/>
      <c r="R78" s="47"/>
      <c r="S78" s="47"/>
      <c r="T78" s="47"/>
      <c r="U78" s="154"/>
      <c r="V78" s="155"/>
      <c r="W78" s="67"/>
      <c r="X78" s="67"/>
    </row>
    <row r="79" spans="3:24" ht="20.25" customHeight="1"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53"/>
      <c r="N79" s="58"/>
      <c r="O79" s="59"/>
      <c r="P79" s="60"/>
      <c r="Q79" s="47"/>
      <c r="R79" s="47"/>
      <c r="S79" s="47"/>
      <c r="T79" s="47"/>
      <c r="U79" s="154"/>
      <c r="V79" s="155"/>
      <c r="W79" s="67"/>
      <c r="X79" s="67"/>
    </row>
    <row r="80" spans="3:24" ht="20.25" customHeight="1"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53"/>
      <c r="N80" s="58"/>
      <c r="O80" s="59"/>
      <c r="P80" s="60"/>
      <c r="Q80" s="47"/>
      <c r="R80" s="47"/>
      <c r="S80" s="47"/>
      <c r="T80" s="47"/>
      <c r="U80" s="154"/>
      <c r="V80" s="155"/>
      <c r="W80" s="67"/>
      <c r="X80" s="67"/>
    </row>
    <row r="81" spans="3:24" ht="20.25" customHeight="1"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53"/>
      <c r="N81" s="58"/>
      <c r="O81" s="59"/>
      <c r="P81" s="60"/>
      <c r="Q81" s="47"/>
      <c r="R81" s="47"/>
      <c r="S81" s="47"/>
      <c r="T81" s="47"/>
      <c r="U81" s="154"/>
      <c r="V81" s="155"/>
      <c r="W81" s="67"/>
      <c r="X81" s="67"/>
    </row>
    <row r="82" spans="3:24" ht="20.25" customHeight="1"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53"/>
      <c r="N82" s="58"/>
      <c r="O82" s="59"/>
      <c r="P82" s="60"/>
      <c r="Q82" s="47"/>
      <c r="R82" s="47"/>
      <c r="S82" s="47"/>
      <c r="T82" s="47"/>
      <c r="U82" s="154"/>
      <c r="V82" s="155"/>
      <c r="W82" s="67"/>
      <c r="X82" s="67"/>
    </row>
    <row r="83" spans="3:24" ht="20.25" customHeight="1"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53"/>
      <c r="N83" s="58"/>
      <c r="O83" s="59"/>
      <c r="P83" s="60"/>
      <c r="Q83" s="47"/>
      <c r="R83" s="47"/>
      <c r="S83" s="47"/>
      <c r="T83" s="47"/>
      <c r="U83" s="154"/>
      <c r="V83" s="155"/>
      <c r="W83" s="67"/>
      <c r="X83" s="67"/>
    </row>
    <row r="84" spans="3:24" ht="20.25" customHeight="1"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53"/>
      <c r="N84" s="58"/>
      <c r="O84" s="59"/>
      <c r="P84" s="60"/>
      <c r="Q84" s="47"/>
      <c r="R84" s="47"/>
      <c r="S84" s="47"/>
      <c r="T84" s="47"/>
      <c r="U84" s="154"/>
      <c r="V84" s="155"/>
      <c r="W84" s="67"/>
      <c r="X84" s="67"/>
    </row>
    <row r="85" spans="3:24" ht="20.25" customHeight="1"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53"/>
      <c r="N85" s="58"/>
      <c r="O85" s="59"/>
      <c r="P85" s="60"/>
      <c r="Q85" s="47"/>
      <c r="R85" s="47"/>
      <c r="S85" s="47"/>
      <c r="T85" s="47"/>
      <c r="U85" s="154"/>
      <c r="V85" s="155"/>
      <c r="W85" s="67"/>
      <c r="X85" s="67"/>
    </row>
    <row r="86" spans="3:24" ht="20.25" customHeight="1"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53"/>
      <c r="N86" s="58"/>
      <c r="O86" s="59"/>
      <c r="P86" s="60"/>
      <c r="Q86" s="47"/>
      <c r="R86" s="47"/>
      <c r="S86" s="47"/>
      <c r="T86" s="47"/>
      <c r="U86" s="154"/>
      <c r="V86" s="155"/>
      <c r="W86" s="67"/>
      <c r="X86" s="67"/>
    </row>
    <row r="87" spans="3:24" ht="20.25" customHeight="1"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53"/>
      <c r="N87" s="58"/>
      <c r="O87" s="59"/>
      <c r="P87" s="60"/>
      <c r="Q87" s="47"/>
      <c r="R87" s="47"/>
      <c r="S87" s="47"/>
      <c r="T87" s="47"/>
      <c r="U87" s="154"/>
      <c r="V87" s="155"/>
      <c r="W87" s="67"/>
      <c r="X87" s="67"/>
    </row>
    <row r="88" spans="3:24" ht="20.25" customHeight="1"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53"/>
      <c r="N88" s="58"/>
      <c r="O88" s="59"/>
      <c r="P88" s="60"/>
      <c r="Q88" s="47"/>
      <c r="R88" s="47"/>
      <c r="S88" s="47"/>
      <c r="T88" s="47"/>
      <c r="U88" s="154"/>
      <c r="V88" s="155"/>
      <c r="W88" s="67"/>
      <c r="X88" s="67"/>
    </row>
    <row r="89" spans="3:24" ht="20.25" customHeight="1"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53"/>
      <c r="N89" s="58"/>
      <c r="O89" s="59"/>
      <c r="P89" s="60"/>
      <c r="Q89" s="47"/>
      <c r="R89" s="47"/>
      <c r="S89" s="47"/>
      <c r="T89" s="47"/>
      <c r="U89" s="154"/>
      <c r="V89" s="155"/>
      <c r="W89" s="67"/>
      <c r="X89" s="67"/>
    </row>
    <row r="90" spans="3:24" ht="20.25" customHeight="1"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53"/>
      <c r="N90" s="58"/>
      <c r="O90" s="59"/>
      <c r="P90" s="60"/>
      <c r="Q90" s="47"/>
      <c r="R90" s="47"/>
      <c r="S90" s="47"/>
      <c r="T90" s="47"/>
      <c r="U90" s="154"/>
      <c r="V90" s="155"/>
      <c r="W90" s="67"/>
      <c r="X90" s="67"/>
    </row>
    <row r="91" spans="3:24" ht="20.25" customHeight="1"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53"/>
      <c r="N91" s="58"/>
      <c r="O91" s="59"/>
      <c r="P91" s="60"/>
      <c r="Q91" s="47"/>
      <c r="R91" s="47"/>
      <c r="S91" s="47"/>
      <c r="T91" s="47"/>
      <c r="U91" s="154"/>
      <c r="V91" s="155"/>
      <c r="W91" s="67"/>
      <c r="X91" s="67"/>
    </row>
    <row r="92" spans="3:24" ht="20.25" customHeight="1"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53"/>
      <c r="N92" s="58"/>
      <c r="O92" s="59"/>
      <c r="P92" s="60"/>
      <c r="Q92" s="47"/>
      <c r="R92" s="47"/>
      <c r="S92" s="47"/>
      <c r="T92" s="47"/>
      <c r="U92" s="154"/>
      <c r="V92" s="155"/>
      <c r="W92" s="67"/>
      <c r="X92" s="67"/>
    </row>
    <row r="93" spans="3:24" ht="20.25" customHeight="1"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53"/>
      <c r="N93" s="58"/>
      <c r="O93" s="59"/>
      <c r="P93" s="60"/>
      <c r="Q93" s="47"/>
      <c r="R93" s="47"/>
      <c r="S93" s="47"/>
      <c r="T93" s="47"/>
      <c r="U93" s="154"/>
      <c r="V93" s="155"/>
      <c r="W93" s="67"/>
      <c r="X93" s="67"/>
    </row>
    <row r="94" spans="3:24" ht="20.25" customHeight="1"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53"/>
      <c r="N94" s="58"/>
      <c r="O94" s="59"/>
      <c r="P94" s="60"/>
      <c r="Q94" s="47"/>
      <c r="R94" s="47"/>
      <c r="S94" s="47"/>
      <c r="T94" s="47"/>
      <c r="U94" s="154"/>
      <c r="V94" s="155"/>
      <c r="W94" s="67"/>
      <c r="X94" s="67"/>
    </row>
    <row r="95" spans="3:24" ht="20.25" customHeight="1"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53"/>
      <c r="N95" s="58"/>
      <c r="O95" s="59"/>
      <c r="P95" s="60"/>
      <c r="Q95" s="47"/>
      <c r="R95" s="47"/>
      <c r="S95" s="47"/>
      <c r="T95" s="47"/>
      <c r="U95" s="154"/>
      <c r="V95" s="155"/>
      <c r="W95" s="67"/>
      <c r="X95" s="67"/>
    </row>
    <row r="96" spans="3:24" ht="20.25" customHeight="1"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53"/>
      <c r="N96" s="58"/>
      <c r="O96" s="59"/>
      <c r="P96" s="60"/>
      <c r="Q96" s="47"/>
      <c r="R96" s="47"/>
      <c r="S96" s="47"/>
      <c r="T96" s="47"/>
      <c r="U96" s="154"/>
      <c r="V96" s="155"/>
      <c r="W96" s="67"/>
      <c r="X96" s="67"/>
    </row>
    <row r="97" spans="3:24" ht="20.25" customHeight="1"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53"/>
      <c r="N97" s="58"/>
      <c r="O97" s="59"/>
      <c r="P97" s="60"/>
      <c r="Q97" s="47"/>
      <c r="R97" s="47"/>
      <c r="S97" s="47"/>
      <c r="T97" s="47"/>
      <c r="U97" s="154"/>
      <c r="V97" s="155"/>
      <c r="W97" s="67"/>
      <c r="X97" s="67"/>
    </row>
    <row r="98" spans="3:24" ht="20.25" customHeight="1"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53"/>
      <c r="N98" s="58"/>
      <c r="O98" s="59"/>
      <c r="P98" s="60"/>
      <c r="Q98" s="47"/>
      <c r="R98" s="47"/>
      <c r="S98" s="47"/>
      <c r="T98" s="47"/>
      <c r="U98" s="154"/>
      <c r="V98" s="155"/>
      <c r="W98" s="67"/>
      <c r="X98" s="67"/>
    </row>
    <row r="99" spans="3:24" ht="20.25" customHeight="1"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53"/>
      <c r="N99" s="58"/>
      <c r="O99" s="59"/>
      <c r="P99" s="60"/>
      <c r="Q99" s="47"/>
      <c r="R99" s="47"/>
      <c r="S99" s="47"/>
      <c r="T99" s="47"/>
      <c r="U99" s="154"/>
      <c r="V99" s="155"/>
      <c r="W99" s="67"/>
      <c r="X99" s="67"/>
    </row>
    <row r="100" spans="3:24" ht="20.25" customHeight="1"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53"/>
      <c r="N100" s="58"/>
      <c r="O100" s="59"/>
      <c r="P100" s="60"/>
      <c r="Q100" s="47"/>
      <c r="R100" s="47"/>
      <c r="S100" s="47"/>
      <c r="T100" s="47"/>
      <c r="U100" s="154"/>
      <c r="V100" s="155"/>
      <c r="W100" s="67"/>
      <c r="X100" s="67"/>
    </row>
    <row r="101" spans="3:24" ht="20.25" customHeight="1"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53"/>
      <c r="N101" s="58"/>
      <c r="O101" s="59"/>
      <c r="P101" s="60"/>
      <c r="Q101" s="47"/>
      <c r="R101" s="47"/>
      <c r="S101" s="47"/>
      <c r="T101" s="47"/>
      <c r="U101" s="154"/>
      <c r="V101" s="155"/>
      <c r="W101" s="67"/>
      <c r="X101" s="67"/>
    </row>
    <row r="102" spans="3:24" ht="20.25" customHeight="1"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53"/>
      <c r="N102" s="58"/>
      <c r="O102" s="59"/>
      <c r="P102" s="60"/>
      <c r="Q102" s="47"/>
      <c r="R102" s="47"/>
      <c r="S102" s="47"/>
      <c r="T102" s="47"/>
      <c r="U102" s="154"/>
      <c r="V102" s="155"/>
      <c r="W102" s="67"/>
      <c r="X102" s="67"/>
    </row>
    <row r="103" spans="3:24" ht="20.25" customHeight="1"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53"/>
      <c r="N103" s="58"/>
      <c r="O103" s="59"/>
      <c r="P103" s="60"/>
      <c r="Q103" s="47"/>
      <c r="R103" s="47"/>
      <c r="S103" s="47"/>
      <c r="T103" s="47"/>
      <c r="U103" s="154"/>
      <c r="V103" s="155"/>
      <c r="W103" s="67"/>
      <c r="X103" s="67"/>
    </row>
    <row r="104" spans="3:24" ht="20.25" customHeight="1"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53"/>
      <c r="N104" s="58"/>
      <c r="O104" s="59"/>
      <c r="P104" s="60"/>
      <c r="Q104" s="47"/>
      <c r="R104" s="47"/>
      <c r="S104" s="47"/>
      <c r="T104" s="47"/>
      <c r="U104" s="154"/>
      <c r="V104" s="155"/>
      <c r="W104" s="67"/>
      <c r="X104" s="67"/>
    </row>
    <row r="105" spans="3:24" ht="20.25" customHeight="1"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53"/>
      <c r="N105" s="58"/>
      <c r="O105" s="59"/>
      <c r="P105" s="60"/>
      <c r="Q105" s="47"/>
      <c r="R105" s="47"/>
      <c r="S105" s="47"/>
      <c r="T105" s="47"/>
      <c r="U105" s="154"/>
      <c r="V105" s="155"/>
      <c r="W105" s="67"/>
      <c r="X105" s="67"/>
    </row>
    <row r="106" spans="3:24" ht="20.25" customHeight="1"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53"/>
      <c r="N106" s="58"/>
      <c r="O106" s="59"/>
      <c r="P106" s="60"/>
      <c r="Q106" s="47"/>
      <c r="R106" s="47"/>
      <c r="S106" s="47"/>
      <c r="T106" s="47"/>
      <c r="U106" s="154"/>
      <c r="V106" s="155"/>
      <c r="W106" s="67"/>
      <c r="X106" s="67"/>
    </row>
    <row r="107" spans="3:24" ht="20.25" customHeight="1"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53"/>
      <c r="N107" s="58"/>
      <c r="O107" s="59"/>
      <c r="P107" s="60"/>
      <c r="Q107" s="47"/>
      <c r="R107" s="47"/>
      <c r="S107" s="47"/>
      <c r="T107" s="47"/>
      <c r="U107" s="154"/>
      <c r="V107" s="155"/>
      <c r="W107" s="67"/>
      <c r="X107" s="67"/>
    </row>
    <row r="108" spans="3:24" ht="20.25" customHeight="1"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53"/>
      <c r="N108" s="58"/>
      <c r="O108" s="59"/>
      <c r="P108" s="60"/>
      <c r="Q108" s="47"/>
      <c r="R108" s="47"/>
      <c r="S108" s="47"/>
      <c r="T108" s="47"/>
      <c r="U108" s="154"/>
      <c r="V108" s="155"/>
      <c r="W108" s="67"/>
      <c r="X108" s="67"/>
    </row>
    <row r="109" spans="3:24" ht="20.25" customHeight="1"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53"/>
      <c r="N109" s="58"/>
      <c r="O109" s="59"/>
      <c r="P109" s="60"/>
      <c r="Q109" s="47"/>
      <c r="R109" s="47"/>
      <c r="S109" s="47"/>
      <c r="T109" s="47"/>
      <c r="U109" s="154"/>
      <c r="V109" s="155"/>
      <c r="W109" s="67"/>
      <c r="X109" s="67"/>
    </row>
    <row r="110" spans="3:24" ht="20.25" customHeight="1"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53"/>
      <c r="N110" s="58"/>
      <c r="O110" s="59"/>
      <c r="P110" s="60"/>
      <c r="Q110" s="47"/>
      <c r="R110" s="47"/>
      <c r="S110" s="47"/>
      <c r="T110" s="47"/>
      <c r="U110" s="154"/>
      <c r="V110" s="155"/>
      <c r="W110" s="67"/>
      <c r="X110" s="67"/>
    </row>
    <row r="111" spans="3:24" ht="20.25" customHeight="1"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53"/>
      <c r="N111" s="58"/>
      <c r="O111" s="59"/>
      <c r="P111" s="60"/>
      <c r="Q111" s="47"/>
      <c r="R111" s="47"/>
      <c r="S111" s="47"/>
      <c r="T111" s="47"/>
      <c r="U111" s="154"/>
      <c r="V111" s="155"/>
      <c r="W111" s="67"/>
      <c r="X111" s="67"/>
    </row>
    <row r="112" spans="3:24" ht="20.25" customHeight="1"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53"/>
      <c r="N112" s="58"/>
      <c r="O112" s="59"/>
      <c r="P112" s="60"/>
      <c r="Q112" s="47"/>
      <c r="R112" s="47"/>
      <c r="S112" s="47"/>
      <c r="T112" s="47"/>
      <c r="U112" s="154"/>
      <c r="V112" s="155"/>
      <c r="W112" s="67"/>
      <c r="X112" s="67"/>
    </row>
    <row r="113" spans="3:24" ht="20.25" customHeight="1"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53"/>
      <c r="N113" s="58"/>
      <c r="O113" s="59"/>
      <c r="P113" s="60"/>
      <c r="Q113" s="47"/>
      <c r="R113" s="47"/>
      <c r="S113" s="47"/>
      <c r="T113" s="47"/>
      <c r="U113" s="154"/>
      <c r="V113" s="155"/>
      <c r="W113" s="67"/>
      <c r="X113" s="67"/>
    </row>
    <row r="114" spans="3:24" ht="20.25" customHeight="1"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53"/>
      <c r="N114" s="58"/>
      <c r="O114" s="59"/>
      <c r="P114" s="60"/>
      <c r="Q114" s="47"/>
      <c r="R114" s="47"/>
      <c r="S114" s="47"/>
      <c r="T114" s="47"/>
      <c r="U114" s="154"/>
      <c r="V114" s="155"/>
      <c r="W114" s="67"/>
      <c r="X114" s="67"/>
    </row>
    <row r="115" spans="3:24" ht="20.25" customHeight="1"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53"/>
      <c r="N115" s="58"/>
      <c r="O115" s="59"/>
      <c r="P115" s="60"/>
      <c r="Q115" s="47"/>
      <c r="R115" s="47"/>
      <c r="S115" s="47"/>
      <c r="T115" s="47"/>
      <c r="U115" s="154"/>
      <c r="V115" s="155"/>
      <c r="W115" s="67"/>
      <c r="X115" s="67"/>
    </row>
    <row r="116" spans="3:24" ht="20.25" customHeight="1"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53"/>
      <c r="N116" s="58"/>
      <c r="O116" s="59"/>
      <c r="P116" s="60"/>
      <c r="Q116" s="47"/>
      <c r="R116" s="47"/>
      <c r="S116" s="47"/>
      <c r="T116" s="47"/>
      <c r="U116" s="154"/>
      <c r="V116" s="155"/>
      <c r="W116" s="67"/>
      <c r="X116" s="67"/>
    </row>
    <row r="117" spans="3:24" ht="20.25" customHeight="1"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53"/>
      <c r="N117" s="58"/>
      <c r="O117" s="59"/>
      <c r="P117" s="60"/>
      <c r="Q117" s="47"/>
      <c r="R117" s="47"/>
      <c r="S117" s="47"/>
      <c r="T117" s="47"/>
      <c r="U117" s="154"/>
      <c r="V117" s="155"/>
      <c r="W117" s="67"/>
      <c r="X117" s="67"/>
    </row>
    <row r="118" spans="3:24"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53"/>
      <c r="N118" s="58"/>
      <c r="O118" s="59"/>
      <c r="P118" s="60"/>
      <c r="Q118" s="47"/>
      <c r="R118" s="47"/>
      <c r="S118" s="47"/>
      <c r="T118" s="47"/>
      <c r="U118" s="154"/>
      <c r="V118" s="155"/>
      <c r="W118" s="67"/>
      <c r="X118" s="67"/>
    </row>
    <row r="119" spans="3:24"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53"/>
      <c r="N119" s="58"/>
      <c r="O119" s="59"/>
      <c r="P119" s="60"/>
      <c r="Q119" s="47"/>
      <c r="R119" s="47"/>
      <c r="S119" s="47"/>
      <c r="T119" s="47"/>
      <c r="U119" s="154"/>
      <c r="V119" s="155"/>
      <c r="W119" s="67"/>
      <c r="X119" s="67"/>
    </row>
    <row r="120" spans="3:24"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53"/>
      <c r="N120" s="58"/>
      <c r="O120" s="59"/>
      <c r="P120" s="60"/>
      <c r="Q120" s="47"/>
      <c r="R120" s="47"/>
      <c r="S120" s="47"/>
      <c r="T120" s="47"/>
      <c r="U120" s="154"/>
      <c r="V120" s="155"/>
      <c r="W120" s="67"/>
      <c r="X120" s="67"/>
    </row>
    <row r="121" spans="3:24"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53"/>
      <c r="N121" s="58"/>
      <c r="O121" s="59"/>
      <c r="P121" s="60"/>
      <c r="Q121" s="47"/>
      <c r="R121" s="47"/>
      <c r="S121" s="47"/>
      <c r="T121" s="47"/>
      <c r="U121" s="154"/>
      <c r="V121" s="155"/>
      <c r="W121" s="67"/>
      <c r="X121" s="67"/>
    </row>
    <row r="122" spans="3:24"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53"/>
      <c r="N122" s="58"/>
      <c r="O122" s="59"/>
      <c r="P122" s="60"/>
      <c r="Q122" s="47"/>
      <c r="R122" s="47"/>
      <c r="S122" s="47"/>
      <c r="T122" s="47"/>
      <c r="U122" s="154"/>
      <c r="V122" s="155"/>
      <c r="W122" s="67"/>
      <c r="X122" s="67"/>
    </row>
    <row r="123" spans="3:24"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53"/>
      <c r="N123" s="58"/>
      <c r="O123" s="59"/>
      <c r="P123" s="60"/>
      <c r="Q123" s="47"/>
      <c r="R123" s="47"/>
      <c r="S123" s="47"/>
      <c r="T123" s="47"/>
      <c r="U123" s="154"/>
      <c r="V123" s="155"/>
      <c r="W123" s="67"/>
      <c r="X123" s="67"/>
    </row>
    <row r="124" spans="3:24"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53"/>
      <c r="N124" s="58"/>
      <c r="O124" s="59"/>
      <c r="P124" s="60"/>
      <c r="Q124" s="47"/>
      <c r="R124" s="47"/>
      <c r="S124" s="47"/>
      <c r="T124" s="47"/>
      <c r="U124" s="154"/>
      <c r="V124" s="155"/>
      <c r="W124" s="67"/>
      <c r="X124" s="67"/>
    </row>
    <row r="125" spans="3:24"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53"/>
      <c r="N125" s="58"/>
      <c r="O125" s="59"/>
      <c r="P125" s="60"/>
      <c r="Q125" s="47"/>
      <c r="R125" s="47"/>
      <c r="S125" s="47"/>
      <c r="T125" s="47"/>
      <c r="U125" s="154"/>
      <c r="V125" s="155"/>
      <c r="W125" s="67"/>
      <c r="X125" s="67"/>
    </row>
    <row r="126" spans="3:24"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53"/>
      <c r="N126" s="58"/>
      <c r="O126" s="59"/>
      <c r="P126" s="60"/>
      <c r="Q126" s="47"/>
      <c r="R126" s="47"/>
      <c r="S126" s="47"/>
      <c r="T126" s="47"/>
      <c r="U126" s="154"/>
      <c r="V126" s="155"/>
      <c r="W126" s="67"/>
      <c r="X126" s="67"/>
    </row>
    <row r="127" spans="3:24"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53"/>
      <c r="N127" s="58"/>
      <c r="O127" s="59"/>
      <c r="P127" s="60"/>
      <c r="Q127" s="47"/>
      <c r="R127" s="47"/>
      <c r="S127" s="47"/>
      <c r="T127" s="47"/>
      <c r="U127" s="154"/>
      <c r="V127" s="155"/>
      <c r="W127" s="67"/>
      <c r="X127" s="67"/>
    </row>
    <row r="128" spans="3:24"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53"/>
      <c r="N128" s="58"/>
      <c r="O128" s="59"/>
      <c r="P128" s="60"/>
      <c r="Q128" s="47"/>
      <c r="R128" s="47"/>
      <c r="S128" s="47"/>
      <c r="T128" s="47"/>
      <c r="U128" s="154"/>
      <c r="V128" s="155"/>
      <c r="W128" s="67"/>
      <c r="X128" s="67"/>
    </row>
    <row r="129" spans="3:24"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53"/>
      <c r="N129" s="58"/>
      <c r="O129" s="59"/>
      <c r="P129" s="60"/>
      <c r="Q129" s="47"/>
      <c r="R129" s="47"/>
      <c r="S129" s="47"/>
      <c r="T129" s="47"/>
      <c r="U129" s="154"/>
      <c r="V129" s="155"/>
      <c r="W129" s="67"/>
      <c r="X129" s="67"/>
    </row>
    <row r="130" spans="3:24"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53"/>
      <c r="N130" s="58"/>
      <c r="O130" s="59"/>
      <c r="P130" s="60"/>
      <c r="Q130" s="47"/>
      <c r="R130" s="47"/>
      <c r="S130" s="47"/>
      <c r="T130" s="47"/>
      <c r="U130" s="154"/>
      <c r="V130" s="155"/>
      <c r="W130" s="67"/>
      <c r="X130" s="67"/>
    </row>
    <row r="131" spans="3:24"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53"/>
      <c r="N131" s="58"/>
      <c r="O131" s="59"/>
      <c r="P131" s="60"/>
      <c r="Q131" s="47"/>
      <c r="R131" s="47"/>
      <c r="S131" s="47"/>
      <c r="T131" s="47"/>
      <c r="U131" s="154"/>
      <c r="V131" s="155"/>
      <c r="W131" s="67"/>
      <c r="X131" s="67"/>
    </row>
    <row r="132" spans="3:24"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53"/>
      <c r="N132" s="58"/>
      <c r="O132" s="59"/>
      <c r="P132" s="60"/>
      <c r="Q132" s="47"/>
      <c r="R132" s="47"/>
      <c r="S132" s="47"/>
      <c r="T132" s="47"/>
      <c r="U132" s="154"/>
      <c r="V132" s="155"/>
      <c r="W132" s="67"/>
      <c r="X132" s="67"/>
    </row>
    <row r="133" spans="3:24"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53"/>
      <c r="N133" s="58"/>
      <c r="O133" s="59"/>
      <c r="P133" s="60"/>
      <c r="Q133" s="47"/>
      <c r="R133" s="47"/>
      <c r="S133" s="47"/>
      <c r="T133" s="47"/>
      <c r="U133" s="154"/>
      <c r="V133" s="155"/>
      <c r="W133" s="67"/>
      <c r="X133" s="67"/>
    </row>
    <row r="134" spans="3:24"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53"/>
      <c r="N134" s="58"/>
      <c r="O134" s="59"/>
      <c r="P134" s="60"/>
      <c r="Q134" s="47"/>
      <c r="R134" s="47"/>
      <c r="S134" s="47"/>
      <c r="T134" s="47"/>
      <c r="U134" s="154"/>
      <c r="V134" s="155"/>
      <c r="W134" s="67"/>
      <c r="X134" s="67"/>
    </row>
    <row r="135" spans="3:24"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53"/>
      <c r="N135" s="58"/>
      <c r="O135" s="59"/>
      <c r="P135" s="60"/>
      <c r="Q135" s="47"/>
      <c r="R135" s="47"/>
      <c r="S135" s="47"/>
      <c r="T135" s="47"/>
      <c r="U135" s="154"/>
      <c r="V135" s="155"/>
      <c r="W135" s="67"/>
      <c r="X135" s="67"/>
    </row>
    <row r="136" spans="3:24"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53"/>
      <c r="N136" s="58"/>
      <c r="O136" s="59"/>
      <c r="P136" s="60"/>
      <c r="Q136" s="47"/>
      <c r="R136" s="47"/>
      <c r="S136" s="47"/>
      <c r="T136" s="47"/>
      <c r="U136" s="154"/>
      <c r="V136" s="155"/>
      <c r="W136" s="67"/>
      <c r="X136" s="67"/>
    </row>
    <row r="137" spans="3:24"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53"/>
      <c r="N137" s="58"/>
      <c r="O137" s="59"/>
      <c r="P137" s="60"/>
      <c r="Q137" s="47"/>
      <c r="R137" s="47"/>
      <c r="S137" s="47"/>
      <c r="T137" s="47"/>
      <c r="U137" s="154"/>
      <c r="V137" s="155"/>
      <c r="W137" s="67"/>
      <c r="X137" s="67"/>
    </row>
    <row r="138" spans="3:24"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53"/>
      <c r="N138" s="58"/>
      <c r="O138" s="59"/>
      <c r="P138" s="60"/>
      <c r="Q138" s="47"/>
      <c r="R138" s="47"/>
      <c r="S138" s="47"/>
      <c r="T138" s="47"/>
      <c r="U138" s="154"/>
      <c r="V138" s="155"/>
      <c r="W138" s="67"/>
      <c r="X138" s="67"/>
    </row>
    <row r="139" spans="3:24"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53"/>
      <c r="N139" s="58"/>
      <c r="O139" s="59"/>
      <c r="P139" s="60"/>
      <c r="Q139" s="47"/>
      <c r="R139" s="47"/>
      <c r="S139" s="47"/>
      <c r="T139" s="47"/>
      <c r="U139" s="154"/>
      <c r="V139" s="155"/>
      <c r="W139" s="67"/>
      <c r="X139" s="67"/>
    </row>
    <row r="140" spans="3:24"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53"/>
      <c r="N140" s="58"/>
      <c r="O140" s="59"/>
      <c r="P140" s="60"/>
      <c r="Q140" s="47"/>
      <c r="R140" s="47"/>
      <c r="S140" s="47"/>
      <c r="T140" s="47"/>
      <c r="U140" s="154"/>
      <c r="V140" s="155"/>
      <c r="W140" s="67"/>
      <c r="X140" s="67"/>
    </row>
    <row r="141" spans="3:24"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53"/>
      <c r="N141" s="58"/>
      <c r="O141" s="59"/>
      <c r="P141" s="60"/>
      <c r="Q141" s="47"/>
      <c r="R141" s="47"/>
      <c r="S141" s="47"/>
      <c r="T141" s="47"/>
      <c r="U141" s="154"/>
      <c r="V141" s="155"/>
      <c r="W141" s="67"/>
      <c r="X141" s="67"/>
    </row>
    <row r="142" spans="3:24"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53"/>
      <c r="N142" s="58"/>
      <c r="O142" s="59"/>
      <c r="P142" s="60"/>
      <c r="Q142" s="47"/>
      <c r="R142" s="47"/>
      <c r="S142" s="47"/>
      <c r="T142" s="47"/>
      <c r="U142" s="154"/>
      <c r="V142" s="155"/>
      <c r="W142" s="67"/>
      <c r="X142" s="67"/>
    </row>
    <row r="143" spans="3:24"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53"/>
      <c r="N143" s="58"/>
      <c r="O143" s="59"/>
      <c r="P143" s="60"/>
      <c r="Q143" s="47"/>
      <c r="R143" s="47"/>
      <c r="S143" s="47"/>
      <c r="T143" s="47"/>
      <c r="U143" s="154"/>
      <c r="V143" s="155"/>
      <c r="W143" s="67"/>
      <c r="X143" s="67"/>
    </row>
    <row r="144" spans="3:24"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53"/>
      <c r="N144" s="58"/>
      <c r="O144" s="59"/>
      <c r="P144" s="60"/>
      <c r="Q144" s="47"/>
      <c r="R144" s="47"/>
      <c r="S144" s="47"/>
      <c r="T144" s="47"/>
      <c r="U144" s="154"/>
      <c r="V144" s="155"/>
      <c r="W144" s="67"/>
      <c r="X144" s="67"/>
    </row>
    <row r="145" spans="3:24"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53"/>
      <c r="N145" s="58"/>
      <c r="O145" s="59"/>
      <c r="P145" s="60"/>
      <c r="Q145" s="47"/>
      <c r="R145" s="47"/>
      <c r="S145" s="47"/>
      <c r="T145" s="47"/>
      <c r="U145" s="154"/>
      <c r="V145" s="155"/>
      <c r="W145" s="67"/>
      <c r="X145" s="67"/>
    </row>
    <row r="146" spans="3:24"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53"/>
      <c r="N146" s="58"/>
      <c r="O146" s="59"/>
      <c r="P146" s="60"/>
      <c r="Q146" s="47"/>
      <c r="R146" s="47"/>
      <c r="S146" s="47"/>
      <c r="T146" s="47"/>
      <c r="U146" s="154"/>
      <c r="V146" s="155"/>
      <c r="W146" s="67"/>
      <c r="X146" s="67"/>
    </row>
    <row r="147" spans="3:24"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53"/>
      <c r="N147" s="58"/>
      <c r="O147" s="59"/>
      <c r="P147" s="60"/>
      <c r="Q147" s="47"/>
      <c r="R147" s="47"/>
      <c r="S147" s="47"/>
      <c r="T147" s="47"/>
      <c r="U147" s="154"/>
      <c r="V147" s="155"/>
      <c r="W147" s="67"/>
      <c r="X147" s="67"/>
    </row>
    <row r="148" spans="3:24"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53"/>
      <c r="N148" s="58"/>
      <c r="O148" s="59"/>
      <c r="P148" s="60"/>
      <c r="Q148" s="47"/>
      <c r="R148" s="47"/>
      <c r="S148" s="47"/>
      <c r="T148" s="47"/>
      <c r="U148" s="154"/>
      <c r="V148" s="155"/>
      <c r="W148" s="67"/>
      <c r="X148" s="67"/>
    </row>
    <row r="149" spans="3:24"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53"/>
      <c r="N149" s="58"/>
      <c r="O149" s="59"/>
      <c r="P149" s="60"/>
      <c r="Q149" s="47"/>
      <c r="R149" s="47"/>
      <c r="S149" s="47"/>
      <c r="T149" s="47"/>
      <c r="U149" s="154"/>
      <c r="V149" s="155"/>
      <c r="W149" s="67"/>
      <c r="X149" s="67"/>
    </row>
    <row r="150" spans="3:24"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53"/>
      <c r="N150" s="58"/>
      <c r="O150" s="59"/>
      <c r="P150" s="60"/>
      <c r="Q150" s="47"/>
      <c r="R150" s="47"/>
      <c r="S150" s="47"/>
      <c r="T150" s="47"/>
      <c r="U150" s="154"/>
      <c r="V150" s="155"/>
      <c r="W150" s="67"/>
      <c r="X150" s="67"/>
    </row>
    <row r="151" spans="3:24"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53"/>
      <c r="N151" s="58"/>
      <c r="O151" s="59"/>
      <c r="P151" s="60"/>
      <c r="Q151" s="47"/>
      <c r="R151" s="47"/>
      <c r="S151" s="47"/>
      <c r="T151" s="47"/>
      <c r="U151" s="154"/>
      <c r="V151" s="155"/>
      <c r="W151" s="67"/>
      <c r="X151" s="67"/>
    </row>
    <row r="152" spans="3:24"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53"/>
      <c r="N152" s="58"/>
      <c r="O152" s="59"/>
      <c r="P152" s="60"/>
      <c r="Q152" s="47"/>
      <c r="R152" s="47"/>
      <c r="S152" s="47"/>
      <c r="T152" s="47"/>
      <c r="U152" s="154"/>
      <c r="V152" s="155"/>
      <c r="W152" s="67"/>
      <c r="X152" s="67"/>
    </row>
    <row r="153" spans="3:24"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53"/>
      <c r="N153" s="58"/>
      <c r="O153" s="59"/>
      <c r="P153" s="60"/>
      <c r="Q153" s="47"/>
      <c r="R153" s="47"/>
      <c r="S153" s="47"/>
      <c r="T153" s="47"/>
      <c r="U153" s="154"/>
      <c r="V153" s="155"/>
      <c r="W153" s="67"/>
      <c r="X153" s="67"/>
    </row>
    <row r="154" spans="3:24"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53"/>
      <c r="N154" s="58"/>
      <c r="O154" s="59"/>
      <c r="P154" s="60"/>
      <c r="Q154" s="47"/>
      <c r="R154" s="47"/>
      <c r="S154" s="47"/>
      <c r="T154" s="47"/>
      <c r="U154" s="154"/>
      <c r="V154" s="155"/>
      <c r="W154" s="67"/>
      <c r="X154" s="67"/>
    </row>
    <row r="155" spans="3:24"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53"/>
      <c r="N155" s="58"/>
      <c r="O155" s="59"/>
      <c r="P155" s="60"/>
      <c r="Q155" s="47"/>
      <c r="R155" s="47"/>
      <c r="S155" s="47"/>
      <c r="T155" s="47"/>
      <c r="U155" s="154"/>
      <c r="V155" s="155"/>
      <c r="W155" s="67"/>
      <c r="X155" s="67"/>
    </row>
    <row r="156" spans="3:24"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53"/>
      <c r="N156" s="58"/>
      <c r="O156" s="59"/>
      <c r="P156" s="60"/>
      <c r="Q156" s="47"/>
      <c r="R156" s="47"/>
      <c r="S156" s="47"/>
      <c r="T156" s="47"/>
      <c r="U156" s="154"/>
      <c r="V156" s="155"/>
      <c r="W156" s="67"/>
      <c r="X156" s="67"/>
    </row>
    <row r="157" spans="3:24"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53"/>
      <c r="N157" s="58"/>
      <c r="O157" s="59"/>
      <c r="P157" s="60"/>
      <c r="Q157" s="47"/>
      <c r="R157" s="47"/>
      <c r="S157" s="47"/>
      <c r="T157" s="47"/>
      <c r="U157" s="154"/>
      <c r="V157" s="155"/>
      <c r="W157" s="67"/>
      <c r="X157" s="67"/>
    </row>
    <row r="158" spans="3:24"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53"/>
      <c r="N158" s="58"/>
      <c r="O158" s="59"/>
      <c r="P158" s="60"/>
      <c r="Q158" s="47"/>
      <c r="R158" s="47"/>
      <c r="S158" s="47"/>
      <c r="T158" s="47"/>
      <c r="U158" s="154"/>
      <c r="V158" s="155"/>
      <c r="W158" s="67"/>
      <c r="X158" s="67"/>
    </row>
    <row r="159" spans="3:24"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53"/>
      <c r="N159" s="58"/>
      <c r="O159" s="59"/>
      <c r="P159" s="60"/>
      <c r="Q159" s="47"/>
      <c r="R159" s="47"/>
      <c r="S159" s="47"/>
      <c r="T159" s="47"/>
      <c r="U159" s="154"/>
      <c r="V159" s="155"/>
      <c r="W159" s="67"/>
      <c r="X159" s="67"/>
    </row>
    <row r="160" spans="3:24"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53"/>
      <c r="N160" s="58"/>
      <c r="O160" s="59"/>
      <c r="P160" s="60"/>
      <c r="Q160" s="47"/>
      <c r="R160" s="47"/>
      <c r="S160" s="47"/>
      <c r="T160" s="47"/>
      <c r="U160" s="154"/>
      <c r="V160" s="155"/>
      <c r="W160" s="67"/>
      <c r="X160" s="67"/>
    </row>
    <row r="161" spans="3:24"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53"/>
      <c r="N161" s="58"/>
      <c r="O161" s="59"/>
      <c r="P161" s="60"/>
      <c r="Q161" s="47"/>
      <c r="R161" s="47"/>
      <c r="S161" s="47"/>
      <c r="T161" s="47"/>
      <c r="U161" s="154"/>
      <c r="V161" s="155"/>
      <c r="W161" s="67"/>
      <c r="X161" s="67"/>
    </row>
    <row r="162" spans="3:24"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53"/>
      <c r="N162" s="58"/>
      <c r="O162" s="59"/>
      <c r="P162" s="60"/>
      <c r="Q162" s="47"/>
      <c r="R162" s="47"/>
      <c r="S162" s="47"/>
      <c r="T162" s="47"/>
      <c r="U162" s="154"/>
      <c r="V162" s="155"/>
      <c r="W162" s="67"/>
      <c r="X162" s="67"/>
    </row>
    <row r="163" spans="3:24"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53"/>
      <c r="N163" s="58"/>
      <c r="O163" s="59"/>
      <c r="P163" s="60"/>
      <c r="Q163" s="47"/>
      <c r="R163" s="47"/>
      <c r="S163" s="47"/>
      <c r="T163" s="47"/>
      <c r="U163" s="154"/>
      <c r="V163" s="155"/>
      <c r="W163" s="67"/>
      <c r="X163" s="67"/>
    </row>
    <row r="164" spans="3:24"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53"/>
      <c r="N164" s="58"/>
      <c r="O164" s="59"/>
      <c r="P164" s="60"/>
      <c r="Q164" s="47"/>
      <c r="R164" s="47"/>
      <c r="S164" s="47"/>
      <c r="T164" s="47"/>
      <c r="U164" s="154"/>
      <c r="V164" s="155"/>
      <c r="W164" s="67"/>
      <c r="X164" s="67"/>
    </row>
    <row r="165" spans="3:24"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53"/>
      <c r="N165" s="58"/>
      <c r="O165" s="59"/>
      <c r="P165" s="60"/>
      <c r="Q165" s="47"/>
      <c r="R165" s="47"/>
      <c r="S165" s="47"/>
      <c r="T165" s="47"/>
      <c r="U165" s="154"/>
      <c r="V165" s="155"/>
      <c r="W165" s="67"/>
      <c r="X165" s="67"/>
    </row>
    <row r="166" spans="3:24"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53"/>
      <c r="N166" s="58"/>
      <c r="O166" s="59"/>
      <c r="P166" s="60"/>
      <c r="Q166" s="47"/>
      <c r="R166" s="47"/>
      <c r="S166" s="47"/>
      <c r="T166" s="47"/>
      <c r="U166" s="154"/>
      <c r="V166" s="155"/>
      <c r="W166" s="67"/>
      <c r="X166" s="67"/>
    </row>
    <row r="167" spans="3:24"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53"/>
      <c r="N167" s="58"/>
      <c r="O167" s="59"/>
      <c r="P167" s="60"/>
      <c r="Q167" s="47"/>
      <c r="R167" s="47"/>
      <c r="S167" s="47"/>
      <c r="T167" s="47"/>
      <c r="U167" s="154"/>
      <c r="V167" s="155"/>
      <c r="W167" s="67"/>
      <c r="X167" s="67"/>
    </row>
    <row r="168" spans="3:24"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53"/>
      <c r="N168" s="58"/>
      <c r="O168" s="59"/>
      <c r="P168" s="60"/>
      <c r="Q168" s="47"/>
      <c r="R168" s="47"/>
      <c r="S168" s="47"/>
      <c r="T168" s="47"/>
      <c r="U168" s="154"/>
      <c r="V168" s="155"/>
      <c r="W168" s="67"/>
      <c r="X168" s="67"/>
    </row>
    <row r="169" spans="3:24"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53"/>
      <c r="N169" s="58"/>
      <c r="O169" s="59"/>
      <c r="P169" s="60"/>
      <c r="Q169" s="47"/>
      <c r="R169" s="47"/>
      <c r="S169" s="47"/>
      <c r="T169" s="47"/>
      <c r="U169" s="154"/>
      <c r="V169" s="155"/>
      <c r="W169" s="67"/>
      <c r="X169" s="67"/>
    </row>
    <row r="170" spans="3:24">
      <c r="C170" s="47"/>
      <c r="D170" s="47"/>
      <c r="E170" s="47"/>
      <c r="F170" s="47"/>
      <c r="G170" s="47"/>
      <c r="H170" s="47"/>
      <c r="I170" s="47"/>
      <c r="J170" s="47"/>
      <c r="K170" s="47"/>
      <c r="L170" s="47"/>
      <c r="M170" s="53"/>
      <c r="N170" s="58"/>
      <c r="O170" s="59"/>
      <c r="P170" s="60"/>
      <c r="Q170" s="47"/>
      <c r="R170" s="47"/>
      <c r="S170" s="47"/>
      <c r="T170" s="47"/>
      <c r="U170" s="154"/>
      <c r="V170" s="155"/>
      <c r="W170" s="67"/>
      <c r="X170" s="67"/>
    </row>
    <row r="171" spans="3:24"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53"/>
      <c r="N171" s="58"/>
      <c r="O171" s="59"/>
      <c r="P171" s="60"/>
      <c r="Q171" s="47"/>
      <c r="R171" s="47"/>
      <c r="S171" s="47"/>
      <c r="T171" s="47"/>
      <c r="U171" s="154"/>
      <c r="V171" s="155"/>
      <c r="W171" s="67"/>
      <c r="X171" s="67"/>
    </row>
    <row r="172" spans="3:24"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53"/>
      <c r="N172" s="58"/>
      <c r="O172" s="59"/>
      <c r="P172" s="60"/>
      <c r="Q172" s="47"/>
      <c r="R172" s="47"/>
      <c r="S172" s="47"/>
      <c r="T172" s="47"/>
      <c r="U172" s="154"/>
      <c r="V172" s="155"/>
      <c r="W172" s="67"/>
      <c r="X172" s="67"/>
    </row>
    <row r="173" spans="3:24"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M173" s="53"/>
      <c r="N173" s="58"/>
      <c r="O173" s="59"/>
      <c r="P173" s="60"/>
      <c r="Q173" s="47"/>
      <c r="R173" s="47"/>
      <c r="S173" s="47"/>
      <c r="T173" s="47"/>
      <c r="U173" s="154"/>
      <c r="V173" s="155"/>
      <c r="W173" s="67"/>
      <c r="X173" s="67"/>
    </row>
    <row r="174" spans="3:24"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53"/>
      <c r="N174" s="58"/>
      <c r="O174" s="59"/>
      <c r="P174" s="60"/>
      <c r="Q174" s="47"/>
      <c r="R174" s="47"/>
      <c r="S174" s="47"/>
      <c r="T174" s="47"/>
      <c r="U174" s="154"/>
      <c r="V174" s="155"/>
      <c r="W174" s="67"/>
      <c r="X174" s="67"/>
    </row>
    <row r="175" spans="3:24"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53"/>
      <c r="N175" s="58"/>
      <c r="O175" s="59"/>
      <c r="P175" s="60"/>
      <c r="Q175" s="47"/>
      <c r="R175" s="47"/>
      <c r="S175" s="47"/>
      <c r="T175" s="47"/>
      <c r="U175" s="154"/>
      <c r="V175" s="155"/>
      <c r="W175" s="67"/>
      <c r="X175" s="67"/>
    </row>
    <row r="176" spans="3:24">
      <c r="C176" s="47"/>
      <c r="D176" s="47"/>
      <c r="E176" s="47"/>
      <c r="F176" s="47"/>
      <c r="G176" s="47"/>
      <c r="H176" s="47"/>
      <c r="I176" s="47"/>
      <c r="J176" s="47"/>
      <c r="K176" s="47"/>
      <c r="L176" s="47"/>
      <c r="M176" s="53"/>
      <c r="N176" s="58"/>
      <c r="O176" s="59"/>
      <c r="P176" s="60"/>
      <c r="Q176" s="47"/>
      <c r="R176" s="47"/>
      <c r="S176" s="47"/>
      <c r="T176" s="47"/>
      <c r="U176" s="154"/>
      <c r="V176" s="155"/>
      <c r="W176" s="67"/>
      <c r="X176" s="67"/>
    </row>
    <row r="177" spans="3:24">
      <c r="C177" s="47"/>
      <c r="D177" s="47"/>
      <c r="E177" s="47"/>
      <c r="F177" s="47"/>
      <c r="G177" s="47"/>
      <c r="H177" s="47"/>
      <c r="I177" s="47"/>
      <c r="J177" s="47"/>
      <c r="K177" s="47"/>
      <c r="L177" s="47"/>
      <c r="M177" s="53"/>
      <c r="N177" s="58"/>
      <c r="O177" s="59"/>
      <c r="P177" s="60"/>
      <c r="Q177" s="47"/>
      <c r="R177" s="47"/>
      <c r="S177" s="47"/>
      <c r="T177" s="47"/>
      <c r="U177" s="154"/>
      <c r="V177" s="155"/>
      <c r="W177" s="67"/>
      <c r="X177" s="67"/>
    </row>
    <row r="178" spans="3:24">
      <c r="C178" s="47"/>
      <c r="D178" s="47"/>
      <c r="E178" s="47"/>
      <c r="F178" s="47"/>
      <c r="G178" s="47"/>
      <c r="H178" s="47"/>
      <c r="I178" s="47"/>
      <c r="J178" s="47"/>
      <c r="K178" s="47"/>
      <c r="L178" s="47"/>
      <c r="M178" s="53"/>
      <c r="N178" s="58"/>
      <c r="O178" s="59"/>
      <c r="P178" s="60"/>
      <c r="Q178" s="47"/>
      <c r="R178" s="47"/>
      <c r="S178" s="47"/>
      <c r="T178" s="47"/>
      <c r="U178" s="154"/>
      <c r="V178" s="155"/>
      <c r="W178" s="67"/>
      <c r="X178" s="67"/>
    </row>
    <row r="179" spans="3:24"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53"/>
      <c r="N179" s="58"/>
      <c r="O179" s="59"/>
      <c r="P179" s="60"/>
      <c r="Q179" s="47"/>
      <c r="R179" s="47"/>
      <c r="S179" s="47"/>
      <c r="T179" s="47"/>
      <c r="U179" s="154"/>
      <c r="V179" s="155"/>
      <c r="W179" s="67"/>
      <c r="X179" s="67"/>
    </row>
    <row r="180" spans="3:24">
      <c r="C180" s="47"/>
      <c r="D180" s="47"/>
      <c r="E180" s="47"/>
      <c r="F180" s="47"/>
      <c r="G180" s="47"/>
      <c r="H180" s="47"/>
      <c r="I180" s="47"/>
      <c r="J180" s="47"/>
      <c r="K180" s="47"/>
      <c r="L180" s="47"/>
      <c r="M180" s="53"/>
      <c r="N180" s="58"/>
      <c r="O180" s="59"/>
      <c r="P180" s="60"/>
      <c r="Q180" s="47"/>
      <c r="R180" s="47"/>
      <c r="S180" s="47"/>
      <c r="T180" s="47"/>
      <c r="U180" s="154"/>
      <c r="V180" s="155"/>
      <c r="W180" s="67"/>
      <c r="X180" s="67"/>
    </row>
    <row r="181" spans="3:24">
      <c r="C181" s="47"/>
      <c r="D181" s="47"/>
      <c r="E181" s="47"/>
      <c r="F181" s="47"/>
      <c r="G181" s="47"/>
      <c r="H181" s="47"/>
      <c r="I181" s="47"/>
      <c r="J181" s="47"/>
      <c r="K181" s="47"/>
      <c r="L181" s="47"/>
      <c r="M181" s="53"/>
      <c r="N181" s="58"/>
      <c r="O181" s="59"/>
      <c r="P181" s="60"/>
      <c r="Q181" s="47"/>
      <c r="R181" s="47"/>
      <c r="S181" s="47"/>
      <c r="T181" s="47"/>
      <c r="U181" s="154"/>
      <c r="V181" s="155"/>
      <c r="W181" s="67"/>
      <c r="X181" s="67"/>
    </row>
    <row r="182" spans="3:24">
      <c r="C182" s="47"/>
      <c r="D182" s="47"/>
      <c r="E182" s="47"/>
      <c r="F182" s="47"/>
      <c r="G182" s="47"/>
      <c r="H182" s="47"/>
      <c r="I182" s="47"/>
      <c r="J182" s="47"/>
      <c r="K182" s="47"/>
      <c r="L182" s="47"/>
      <c r="M182" s="53"/>
      <c r="N182" s="58"/>
      <c r="O182" s="59"/>
      <c r="P182" s="60"/>
      <c r="Q182" s="47"/>
      <c r="R182" s="47"/>
      <c r="S182" s="47"/>
      <c r="T182" s="47"/>
      <c r="U182" s="154"/>
      <c r="V182" s="155"/>
      <c r="W182" s="67"/>
      <c r="X182" s="67"/>
    </row>
    <row r="183" spans="3:24">
      <c r="C183" s="47"/>
      <c r="D183" s="47"/>
      <c r="E183" s="47"/>
      <c r="F183" s="47"/>
      <c r="G183" s="47"/>
      <c r="H183" s="47"/>
      <c r="I183" s="47"/>
      <c r="J183" s="47"/>
      <c r="K183" s="47"/>
      <c r="L183" s="47"/>
      <c r="M183" s="53"/>
      <c r="N183" s="58"/>
      <c r="O183" s="59"/>
      <c r="P183" s="60"/>
      <c r="Q183" s="47"/>
      <c r="R183" s="47"/>
      <c r="S183" s="47"/>
      <c r="T183" s="47"/>
      <c r="U183" s="154"/>
      <c r="V183" s="155"/>
      <c r="W183" s="67"/>
      <c r="X183" s="67"/>
    </row>
    <row r="184" spans="3:24">
      <c r="C184" s="47"/>
      <c r="D184" s="47"/>
      <c r="E184" s="47"/>
      <c r="F184" s="47"/>
      <c r="G184" s="47"/>
      <c r="H184" s="47"/>
      <c r="I184" s="47"/>
      <c r="J184" s="47"/>
      <c r="K184" s="47"/>
      <c r="L184" s="47"/>
      <c r="M184" s="53"/>
      <c r="N184" s="58"/>
      <c r="O184" s="59"/>
      <c r="P184" s="60"/>
      <c r="Q184" s="47"/>
      <c r="R184" s="47"/>
      <c r="S184" s="47"/>
      <c r="T184" s="47"/>
      <c r="U184" s="154"/>
      <c r="V184" s="155"/>
      <c r="W184" s="67"/>
      <c r="X184" s="67"/>
    </row>
    <row r="185" spans="3:24">
      <c r="C185" s="47"/>
      <c r="D185" s="47"/>
      <c r="E185" s="47"/>
      <c r="F185" s="47"/>
      <c r="G185" s="47"/>
      <c r="H185" s="47"/>
      <c r="I185" s="47"/>
      <c r="J185" s="47"/>
      <c r="K185" s="47"/>
      <c r="L185" s="47"/>
      <c r="M185" s="53"/>
      <c r="N185" s="58"/>
      <c r="O185" s="59"/>
      <c r="P185" s="60"/>
      <c r="Q185" s="47"/>
      <c r="R185" s="47"/>
      <c r="S185" s="47"/>
      <c r="T185" s="47"/>
      <c r="U185" s="154"/>
      <c r="V185" s="155"/>
      <c r="W185" s="67"/>
      <c r="X185" s="67"/>
    </row>
    <row r="186" spans="3:24">
      <c r="C186" s="47"/>
      <c r="D186" s="47"/>
      <c r="E186" s="47"/>
      <c r="F186" s="47"/>
      <c r="G186" s="47"/>
      <c r="H186" s="47"/>
      <c r="I186" s="47"/>
      <c r="J186" s="47"/>
      <c r="K186" s="47"/>
      <c r="L186" s="47"/>
      <c r="M186" s="53"/>
      <c r="N186" s="58"/>
      <c r="O186" s="59"/>
      <c r="P186" s="60"/>
      <c r="Q186" s="47"/>
      <c r="R186" s="47"/>
      <c r="S186" s="47"/>
      <c r="T186" s="47"/>
      <c r="U186" s="154"/>
      <c r="V186" s="155"/>
      <c r="W186" s="67"/>
      <c r="X186" s="67"/>
    </row>
    <row r="187" spans="3:24">
      <c r="C187" s="47"/>
      <c r="D187" s="47"/>
      <c r="E187" s="47"/>
      <c r="F187" s="47"/>
      <c r="G187" s="47"/>
      <c r="H187" s="47"/>
      <c r="I187" s="47"/>
      <c r="J187" s="47"/>
      <c r="K187" s="47"/>
      <c r="L187" s="47"/>
      <c r="M187" s="53"/>
      <c r="N187" s="58"/>
      <c r="O187" s="59"/>
      <c r="P187" s="60"/>
      <c r="Q187" s="47"/>
      <c r="R187" s="47"/>
      <c r="S187" s="47"/>
      <c r="T187" s="47"/>
      <c r="U187" s="154"/>
      <c r="V187" s="155"/>
      <c r="W187" s="67"/>
      <c r="X187" s="67"/>
    </row>
    <row r="188" spans="3:24">
      <c r="C188" s="47"/>
      <c r="D188" s="47"/>
      <c r="E188" s="47"/>
      <c r="F188" s="47"/>
      <c r="G188" s="47"/>
      <c r="H188" s="47"/>
      <c r="I188" s="47"/>
      <c r="J188" s="47"/>
      <c r="K188" s="47"/>
      <c r="L188" s="47"/>
      <c r="M188" s="53"/>
      <c r="N188" s="58"/>
      <c r="O188" s="59"/>
      <c r="P188" s="60"/>
      <c r="Q188" s="47"/>
      <c r="R188" s="47"/>
      <c r="S188" s="47"/>
      <c r="T188" s="47"/>
      <c r="U188" s="154"/>
      <c r="V188" s="155"/>
      <c r="W188" s="67"/>
      <c r="X188" s="67"/>
    </row>
    <row r="189" spans="3:24">
      <c r="C189" s="47"/>
      <c r="D189" s="47"/>
      <c r="E189" s="47"/>
      <c r="F189" s="47"/>
      <c r="G189" s="47"/>
      <c r="H189" s="47"/>
      <c r="I189" s="47"/>
      <c r="J189" s="47"/>
      <c r="K189" s="47"/>
      <c r="L189" s="47"/>
      <c r="M189" s="53"/>
      <c r="N189" s="58"/>
      <c r="O189" s="59"/>
      <c r="P189" s="60"/>
      <c r="Q189" s="47"/>
      <c r="R189" s="47"/>
      <c r="S189" s="47"/>
      <c r="T189" s="47"/>
      <c r="U189" s="154"/>
      <c r="V189" s="155"/>
      <c r="W189" s="67"/>
      <c r="X189" s="67"/>
    </row>
    <row r="190" spans="3:24">
      <c r="C190" s="47"/>
      <c r="D190" s="47"/>
      <c r="E190" s="47"/>
      <c r="F190" s="47"/>
      <c r="G190" s="47"/>
      <c r="H190" s="47"/>
      <c r="I190" s="47"/>
      <c r="J190" s="47"/>
      <c r="K190" s="47"/>
      <c r="L190" s="47"/>
      <c r="M190" s="53"/>
      <c r="N190" s="58"/>
      <c r="O190" s="59"/>
      <c r="P190" s="60"/>
      <c r="Q190" s="47"/>
      <c r="R190" s="47"/>
      <c r="S190" s="47"/>
      <c r="T190" s="47"/>
      <c r="U190" s="154"/>
      <c r="V190" s="155"/>
      <c r="W190" s="67"/>
      <c r="X190" s="67"/>
    </row>
    <row r="191" spans="3:24">
      <c r="C191" s="47"/>
      <c r="D191" s="47"/>
      <c r="E191" s="47"/>
      <c r="F191" s="47"/>
      <c r="G191" s="47"/>
      <c r="H191" s="47"/>
      <c r="I191" s="47"/>
      <c r="J191" s="47"/>
      <c r="K191" s="47"/>
      <c r="L191" s="47"/>
      <c r="M191" s="53"/>
      <c r="N191" s="58"/>
      <c r="O191" s="59"/>
      <c r="P191" s="60"/>
      <c r="Q191" s="47"/>
      <c r="R191" s="47"/>
      <c r="S191" s="47"/>
      <c r="T191" s="47"/>
      <c r="U191" s="154"/>
      <c r="V191" s="155"/>
      <c r="W191" s="67"/>
      <c r="X191" s="67"/>
    </row>
    <row r="192" spans="3:24">
      <c r="C192" s="47"/>
      <c r="D192" s="47"/>
      <c r="E192" s="47"/>
      <c r="F192" s="47"/>
      <c r="G192" s="47"/>
      <c r="H192" s="47"/>
      <c r="I192" s="47"/>
      <c r="J192" s="47"/>
      <c r="K192" s="47"/>
      <c r="L192" s="47"/>
      <c r="M192" s="53"/>
      <c r="N192" s="58"/>
      <c r="O192" s="59"/>
      <c r="P192" s="60"/>
      <c r="Q192" s="47"/>
      <c r="R192" s="47"/>
      <c r="S192" s="47"/>
      <c r="T192" s="47"/>
      <c r="U192" s="154"/>
      <c r="V192" s="155"/>
      <c r="W192" s="67"/>
      <c r="X192" s="67"/>
    </row>
    <row r="193" spans="3:24">
      <c r="C193" s="47"/>
      <c r="D193" s="47"/>
      <c r="E193" s="47"/>
      <c r="F193" s="47"/>
      <c r="G193" s="47"/>
      <c r="H193" s="47"/>
      <c r="I193" s="47"/>
      <c r="J193" s="47"/>
      <c r="K193" s="47"/>
      <c r="L193" s="47"/>
      <c r="M193" s="53"/>
      <c r="N193" s="58"/>
      <c r="O193" s="59"/>
      <c r="P193" s="60"/>
      <c r="Q193" s="47"/>
      <c r="R193" s="47"/>
      <c r="S193" s="47"/>
      <c r="T193" s="47"/>
      <c r="U193" s="154"/>
      <c r="V193" s="155"/>
      <c r="W193" s="67"/>
      <c r="X193" s="67"/>
    </row>
    <row r="194" spans="3:24">
      <c r="C194" s="47"/>
      <c r="D194" s="47"/>
      <c r="E194" s="47"/>
      <c r="F194" s="47"/>
      <c r="G194" s="47"/>
      <c r="H194" s="47"/>
      <c r="I194" s="47"/>
      <c r="J194" s="47"/>
      <c r="K194" s="47"/>
      <c r="L194" s="47"/>
      <c r="M194" s="53"/>
      <c r="N194" s="58"/>
      <c r="O194" s="59"/>
      <c r="P194" s="60"/>
      <c r="Q194" s="47"/>
      <c r="R194" s="47"/>
      <c r="S194" s="47"/>
      <c r="T194" s="47"/>
      <c r="U194" s="154"/>
      <c r="V194" s="155"/>
      <c r="W194" s="67"/>
      <c r="X194" s="67"/>
    </row>
    <row r="195" spans="3:24">
      <c r="C195" s="47"/>
      <c r="D195" s="47"/>
      <c r="E195" s="47"/>
      <c r="F195" s="47"/>
      <c r="G195" s="47"/>
      <c r="H195" s="47"/>
      <c r="I195" s="47"/>
      <c r="J195" s="47"/>
      <c r="K195" s="47"/>
      <c r="L195" s="47"/>
      <c r="M195" s="53"/>
      <c r="N195" s="58"/>
      <c r="O195" s="59"/>
      <c r="P195" s="60"/>
      <c r="Q195" s="47"/>
      <c r="R195" s="47"/>
      <c r="S195" s="47"/>
      <c r="T195" s="47"/>
      <c r="U195" s="154"/>
      <c r="V195" s="155"/>
      <c r="W195" s="67"/>
      <c r="X195" s="67"/>
    </row>
    <row r="196" spans="3:24">
      <c r="C196" s="47"/>
      <c r="D196" s="47"/>
      <c r="E196" s="47"/>
      <c r="F196" s="47"/>
      <c r="G196" s="47"/>
      <c r="H196" s="47"/>
      <c r="I196" s="47"/>
      <c r="J196" s="47"/>
      <c r="K196" s="47"/>
      <c r="L196" s="47"/>
      <c r="M196" s="53"/>
      <c r="N196" s="58"/>
      <c r="O196" s="59"/>
      <c r="P196" s="60"/>
      <c r="Q196" s="47"/>
      <c r="R196" s="47"/>
      <c r="S196" s="47"/>
      <c r="T196" s="47"/>
      <c r="U196" s="154"/>
      <c r="V196" s="155"/>
      <c r="W196" s="67"/>
      <c r="X196" s="67"/>
    </row>
    <row r="197" spans="3:24">
      <c r="C197" s="47"/>
      <c r="D197" s="47"/>
      <c r="E197" s="47"/>
      <c r="F197" s="47"/>
      <c r="G197" s="47"/>
      <c r="H197" s="47"/>
      <c r="I197" s="47"/>
      <c r="J197" s="47"/>
      <c r="K197" s="47"/>
      <c r="L197" s="47"/>
      <c r="M197" s="53"/>
      <c r="N197" s="58"/>
      <c r="O197" s="59"/>
      <c r="P197" s="60"/>
      <c r="Q197" s="47"/>
      <c r="R197" s="47"/>
      <c r="S197" s="47"/>
      <c r="T197" s="47"/>
      <c r="U197" s="154"/>
      <c r="V197" s="155"/>
      <c r="W197" s="67"/>
      <c r="X197" s="67"/>
    </row>
    <row r="198" spans="3:24">
      <c r="C198" s="47"/>
      <c r="D198" s="47"/>
      <c r="E198" s="47"/>
      <c r="F198" s="47"/>
      <c r="G198" s="47"/>
      <c r="H198" s="47"/>
      <c r="I198" s="47"/>
      <c r="J198" s="47"/>
      <c r="K198" s="47"/>
      <c r="L198" s="47"/>
      <c r="M198" s="53"/>
      <c r="N198" s="58"/>
      <c r="O198" s="59"/>
      <c r="P198" s="60"/>
      <c r="Q198" s="47"/>
      <c r="R198" s="47"/>
      <c r="S198" s="47"/>
      <c r="T198" s="47"/>
      <c r="U198" s="154"/>
      <c r="V198" s="155"/>
      <c r="W198" s="67"/>
      <c r="X198" s="67"/>
    </row>
    <row r="199" spans="3:24">
      <c r="C199" s="47"/>
      <c r="D199" s="47"/>
      <c r="E199" s="47"/>
      <c r="F199" s="47"/>
      <c r="G199" s="47"/>
      <c r="H199" s="47"/>
      <c r="I199" s="47"/>
      <c r="J199" s="47"/>
      <c r="K199" s="47"/>
      <c r="L199" s="47"/>
      <c r="M199" s="68"/>
      <c r="N199" s="59"/>
      <c r="O199" s="59"/>
      <c r="P199" s="60"/>
      <c r="Q199" s="47"/>
      <c r="R199" s="47"/>
      <c r="S199" s="47"/>
      <c r="T199" s="47"/>
      <c r="U199" s="154"/>
      <c r="V199" s="155"/>
      <c r="W199" s="67"/>
      <c r="X199" s="67"/>
    </row>
    <row r="200" spans="3:24">
      <c r="C200" s="47"/>
      <c r="D200" s="47"/>
      <c r="E200" s="47"/>
      <c r="F200" s="47"/>
      <c r="G200" s="47"/>
      <c r="H200" s="47"/>
      <c r="I200" s="47"/>
      <c r="J200" s="47"/>
      <c r="K200" s="47"/>
      <c r="L200" s="47"/>
      <c r="M200" s="68"/>
      <c r="N200" s="59"/>
      <c r="O200" s="59"/>
      <c r="P200" s="60"/>
      <c r="Q200" s="47"/>
      <c r="R200" s="47"/>
      <c r="S200" s="47"/>
      <c r="T200" s="47"/>
      <c r="U200" s="154"/>
      <c r="V200" s="155"/>
      <c r="W200" s="67"/>
      <c r="X200" s="67"/>
    </row>
    <row r="201" spans="3:24">
      <c r="C201" s="47"/>
      <c r="D201" s="47"/>
      <c r="E201" s="47"/>
      <c r="F201" s="47"/>
      <c r="G201" s="47"/>
      <c r="H201" s="47"/>
      <c r="I201" s="47"/>
      <c r="J201" s="47"/>
      <c r="K201" s="47"/>
      <c r="L201" s="47"/>
      <c r="M201" s="68"/>
      <c r="N201" s="59"/>
      <c r="O201" s="59"/>
      <c r="P201" s="60"/>
      <c r="Q201" s="47"/>
      <c r="R201" s="47"/>
      <c r="S201" s="47"/>
      <c r="T201" s="47"/>
      <c r="U201" s="154"/>
      <c r="V201" s="155"/>
      <c r="W201" s="67"/>
      <c r="X201" s="67"/>
    </row>
    <row r="202" spans="3:24">
      <c r="C202" s="47"/>
      <c r="D202" s="47"/>
      <c r="E202" s="47"/>
      <c r="F202" s="47"/>
      <c r="G202" s="47"/>
      <c r="H202" s="47"/>
      <c r="I202" s="47"/>
      <c r="J202" s="47"/>
      <c r="K202" s="47"/>
      <c r="L202" s="47"/>
      <c r="M202" s="68"/>
      <c r="N202" s="59"/>
      <c r="O202" s="59"/>
      <c r="P202" s="60"/>
      <c r="Q202" s="47"/>
      <c r="R202" s="47"/>
      <c r="S202" s="47"/>
      <c r="T202" s="47"/>
      <c r="U202" s="154"/>
      <c r="V202" s="155"/>
      <c r="W202" s="67"/>
      <c r="X202" s="67"/>
    </row>
    <row r="203" spans="3:24">
      <c r="C203" s="47"/>
      <c r="D203" s="47"/>
      <c r="E203" s="47"/>
      <c r="F203" s="47"/>
      <c r="G203" s="47"/>
      <c r="H203" s="47"/>
      <c r="I203" s="47"/>
      <c r="J203" s="47"/>
      <c r="K203" s="47"/>
      <c r="L203" s="47"/>
      <c r="M203" s="68"/>
      <c r="N203" s="59"/>
      <c r="O203" s="59"/>
      <c r="P203" s="60"/>
      <c r="Q203" s="47"/>
      <c r="R203" s="47"/>
      <c r="S203" s="47"/>
      <c r="T203" s="47"/>
      <c r="U203" s="154"/>
      <c r="V203" s="155"/>
      <c r="W203" s="67"/>
      <c r="X203" s="67"/>
    </row>
    <row r="204" spans="3:24">
      <c r="C204" s="47"/>
      <c r="D204" s="47"/>
      <c r="E204" s="47"/>
      <c r="F204" s="47"/>
      <c r="G204" s="47"/>
      <c r="H204" s="47"/>
      <c r="I204" s="47"/>
      <c r="J204" s="47"/>
      <c r="K204" s="47"/>
      <c r="L204" s="47"/>
      <c r="M204" s="68"/>
      <c r="N204" s="59"/>
      <c r="O204" s="59"/>
      <c r="P204" s="60"/>
      <c r="Q204" s="47"/>
      <c r="R204" s="47"/>
      <c r="S204" s="47"/>
      <c r="T204" s="47"/>
      <c r="U204" s="154"/>
      <c r="V204" s="155"/>
      <c r="W204" s="67"/>
      <c r="X204" s="67"/>
    </row>
    <row r="205" spans="3:24">
      <c r="C205" s="47"/>
      <c r="D205" s="47"/>
      <c r="E205" s="47"/>
      <c r="F205" s="47"/>
      <c r="G205" s="47"/>
      <c r="H205" s="47"/>
      <c r="I205" s="47"/>
      <c r="J205" s="47"/>
      <c r="K205" s="47"/>
      <c r="L205" s="47"/>
      <c r="M205" s="68"/>
      <c r="N205" s="59"/>
      <c r="O205" s="59"/>
      <c r="P205" s="60"/>
      <c r="Q205" s="47"/>
      <c r="R205" s="47"/>
      <c r="S205" s="47"/>
      <c r="T205" s="47"/>
      <c r="U205" s="154"/>
      <c r="V205" s="155"/>
      <c r="W205" s="67"/>
      <c r="X205" s="67"/>
    </row>
  </sheetData>
  <mergeCells count="28">
    <mergeCell ref="AC3:AE3"/>
    <mergeCell ref="Y3:Y4"/>
    <mergeCell ref="AF3:AF4"/>
    <mergeCell ref="AG3:AG4"/>
    <mergeCell ref="AH3:AH4"/>
    <mergeCell ref="T3:T4"/>
    <mergeCell ref="U3:U4"/>
    <mergeCell ref="V3:V4"/>
    <mergeCell ref="Z3:Z4"/>
    <mergeCell ref="AA3:AB3"/>
    <mergeCell ref="W3:W4"/>
    <mergeCell ref="X3:X4"/>
    <mergeCell ref="AJ3:AL3"/>
    <mergeCell ref="AM3:AM4"/>
    <mergeCell ref="C1:Y2"/>
    <mergeCell ref="D3:I3"/>
    <mergeCell ref="C12:Y12"/>
    <mergeCell ref="C3:C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</mergeCells>
  <phoneticPr fontId="25" type="noConversion"/>
  <conditionalFormatting sqref="B5:B7">
    <cfRule type="cellIs" dxfId="11" priority="9" operator="equal">
      <formula>"有2D"</formula>
    </cfRule>
    <cfRule type="cellIs" dxfId="10" priority="10" operator="equal">
      <formula>"无2D"</formula>
    </cfRule>
    <cfRule type="cellIs" dxfId="9" priority="11" operator="equal">
      <formula>#REF!</formula>
    </cfRule>
    <cfRule type="cellIs" dxfId="8" priority="12" operator="equal">
      <formula>#REF!</formula>
    </cfRule>
  </conditionalFormatting>
  <conditionalFormatting sqref="B8:B9">
    <cfRule type="cellIs" dxfId="7" priority="5" operator="equal">
      <formula>"有2D"</formula>
    </cfRule>
    <cfRule type="cellIs" dxfId="6" priority="6" operator="equal">
      <formula>"无2D"</formula>
    </cfRule>
    <cfRule type="cellIs" dxfId="5" priority="7" operator="equal">
      <formula>$B$5</formula>
    </cfRule>
    <cfRule type="cellIs" dxfId="4" priority="8" operator="equal">
      <formula>$B$5</formula>
    </cfRule>
  </conditionalFormatting>
  <conditionalFormatting sqref="B10:B11">
    <cfRule type="cellIs" dxfId="3" priority="1" operator="equal">
      <formula>"有2D"</formula>
    </cfRule>
    <cfRule type="cellIs" dxfId="2" priority="2" operator="equal">
      <formula>"无2D"</formula>
    </cfRule>
    <cfRule type="cellIs" dxfId="1" priority="3" operator="equal">
      <formula>$B$5</formula>
    </cfRule>
    <cfRule type="cellIs" dxfId="0" priority="4" operator="equal">
      <formula>$B$5</formula>
    </cfRule>
  </conditionalFormatting>
  <dataValidations count="1">
    <dataValidation type="list" allowBlank="1" showInputMessage="1" showErrorMessage="1" sqref="B5:B11">
      <formula1>"无2D,有2D"</formula1>
    </dataValidation>
  </dataValidations>
  <pageMargins left="0.71" right="0.71" top="0.75" bottom="0.75" header="0.31" footer="0.31"/>
  <pageSetup paperSize="9" scale="56" fitToHeight="0" orientation="landscape"/>
  <headerFooter>
    <oddFooter>&amp;C第 &amp;P 页，共 &amp;N 页</oddFooter>
  </headerFooter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workbookViewId="0">
      <selection activeCell="D5" sqref="D5"/>
    </sheetView>
  </sheetViews>
  <sheetFormatPr defaultColWidth="8.75" defaultRowHeight="14.25"/>
  <cols>
    <col min="1" max="1" width="6.25" customWidth="1"/>
    <col min="2" max="2" width="20.375" customWidth="1"/>
    <col min="3" max="3" width="19.625" customWidth="1"/>
    <col min="4" max="4" width="16.125" customWidth="1"/>
    <col min="5" max="5" width="7.375" customWidth="1"/>
    <col min="6" max="6" width="14.375" customWidth="1"/>
    <col min="7" max="7" width="11.75" customWidth="1"/>
    <col min="8" max="8" width="13.625" customWidth="1"/>
    <col min="10" max="10" width="12.375" customWidth="1"/>
  </cols>
  <sheetData>
    <row r="1" spans="1:11" ht="33.950000000000003" customHeight="1">
      <c r="B1" s="128" t="s">
        <v>29</v>
      </c>
      <c r="C1" s="128"/>
      <c r="D1" s="128"/>
      <c r="E1" s="128"/>
      <c r="F1" s="128"/>
      <c r="G1" s="128"/>
      <c r="H1" s="128"/>
      <c r="I1" s="128"/>
      <c r="J1" s="128"/>
    </row>
    <row r="2" spans="1:11" ht="42.95" customHeight="1">
      <c r="A2" s="1" t="s">
        <v>30</v>
      </c>
      <c r="B2" s="2" t="s">
        <v>31</v>
      </c>
      <c r="C2" s="2" t="s">
        <v>32</v>
      </c>
      <c r="D2" s="3" t="s">
        <v>33</v>
      </c>
      <c r="E2" s="2" t="s">
        <v>34</v>
      </c>
      <c r="F2" s="2" t="s">
        <v>35</v>
      </c>
      <c r="G2" s="2" t="s">
        <v>36</v>
      </c>
      <c r="H2" s="2" t="s">
        <v>37</v>
      </c>
      <c r="I2" s="2" t="s">
        <v>38</v>
      </c>
      <c r="J2" s="16" t="s">
        <v>39</v>
      </c>
      <c r="K2" s="2" t="s">
        <v>40</v>
      </c>
    </row>
    <row r="3" spans="1:11" ht="47.1" customHeight="1">
      <c r="A3" s="4">
        <v>1</v>
      </c>
      <c r="B3" s="5" t="s">
        <v>41</v>
      </c>
      <c r="C3" s="6"/>
      <c r="D3" s="7" t="s">
        <v>9</v>
      </c>
      <c r="E3" s="8">
        <v>1</v>
      </c>
      <c r="F3" s="9" t="s">
        <v>42</v>
      </c>
      <c r="G3" s="10" t="s">
        <v>43</v>
      </c>
      <c r="H3" s="11" t="s">
        <v>44</v>
      </c>
      <c r="I3" s="17">
        <v>650</v>
      </c>
      <c r="J3" s="18">
        <v>490000</v>
      </c>
      <c r="K3" s="19"/>
    </row>
    <row r="4" spans="1:11" ht="54" customHeight="1">
      <c r="A4" s="4">
        <v>2</v>
      </c>
      <c r="B4" s="12" t="s">
        <v>45</v>
      </c>
      <c r="C4" s="13"/>
      <c r="D4" s="7" t="s">
        <v>9</v>
      </c>
      <c r="E4" s="8">
        <v>1</v>
      </c>
      <c r="F4" s="9" t="s">
        <v>42</v>
      </c>
      <c r="G4" s="10" t="s">
        <v>43</v>
      </c>
      <c r="H4" s="11" t="s">
        <v>44</v>
      </c>
      <c r="I4" s="17">
        <v>650</v>
      </c>
      <c r="J4" s="18">
        <v>490000</v>
      </c>
      <c r="K4" s="20"/>
    </row>
    <row r="5" spans="1:11" ht="48.95" customHeight="1">
      <c r="A5" s="4">
        <v>3</v>
      </c>
      <c r="B5" s="12" t="s">
        <v>46</v>
      </c>
      <c r="C5" s="13"/>
      <c r="D5" s="7" t="s">
        <v>17</v>
      </c>
      <c r="E5" s="8" t="s">
        <v>47</v>
      </c>
      <c r="F5" s="9" t="s">
        <v>42</v>
      </c>
      <c r="G5" s="10" t="s">
        <v>48</v>
      </c>
      <c r="H5" s="11" t="s">
        <v>49</v>
      </c>
      <c r="I5" s="21" t="s">
        <v>50</v>
      </c>
      <c r="J5" s="18">
        <v>280000</v>
      </c>
      <c r="K5" s="22"/>
    </row>
    <row r="6" spans="1:11" ht="21" customHeight="1">
      <c r="A6" s="129" t="s">
        <v>51</v>
      </c>
      <c r="B6" s="129"/>
      <c r="J6" s="23">
        <f>SUM(J3:J5)</f>
        <v>1260000</v>
      </c>
    </row>
    <row r="7" spans="1:11" ht="21.95" customHeight="1">
      <c r="A7" s="14">
        <v>1</v>
      </c>
      <c r="B7" s="14" t="s">
        <v>52</v>
      </c>
      <c r="C7" s="15" t="s">
        <v>53</v>
      </c>
      <c r="D7" s="14">
        <v>460000</v>
      </c>
      <c r="E7" s="130" t="s">
        <v>54</v>
      </c>
      <c r="F7" s="130"/>
    </row>
  </sheetData>
  <mergeCells count="3">
    <mergeCell ref="B1:J1"/>
    <mergeCell ref="A6:B6"/>
    <mergeCell ref="E7:F7"/>
  </mergeCells>
  <phoneticPr fontId="25" type="noConversion"/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S27"/>
  <sheetViews>
    <sheetView workbookViewId="0">
      <selection activeCell="O18" sqref="O18"/>
    </sheetView>
  </sheetViews>
  <sheetFormatPr defaultColWidth="9" defaultRowHeight="13.5"/>
  <cols>
    <col min="1" max="1" width="9" style="93"/>
    <col min="2" max="2" width="15.875" style="93" customWidth="1"/>
    <col min="3" max="3" width="12.875" style="93" customWidth="1"/>
    <col min="4" max="4" width="10" style="93" customWidth="1"/>
    <col min="5" max="5" width="9.125" style="93" customWidth="1"/>
    <col min="6" max="6" width="9.75" style="93" customWidth="1"/>
    <col min="7" max="7" width="8.125" style="93" customWidth="1"/>
    <col min="8" max="9" width="9.75" style="93" customWidth="1"/>
    <col min="10" max="10" width="8.75" style="93" customWidth="1"/>
    <col min="11" max="11" width="10.25" style="93" customWidth="1"/>
    <col min="12" max="12" width="9.375" style="93" customWidth="1"/>
    <col min="13" max="18" width="8.125" style="93" customWidth="1"/>
    <col min="19" max="19" width="13.375" style="93" customWidth="1"/>
    <col min="20" max="16384" width="9" style="93"/>
  </cols>
  <sheetData>
    <row r="7" spans="1:19" ht="72.75" customHeight="1">
      <c r="A7" s="91" t="s">
        <v>84</v>
      </c>
      <c r="B7" s="91" t="s">
        <v>85</v>
      </c>
      <c r="C7" s="91" t="s">
        <v>86</v>
      </c>
      <c r="D7" s="91" t="s">
        <v>87</v>
      </c>
      <c r="E7" s="91" t="s">
        <v>88</v>
      </c>
      <c r="F7" s="91" t="s">
        <v>89</v>
      </c>
      <c r="G7" s="91" t="s">
        <v>90</v>
      </c>
      <c r="H7" s="91" t="s">
        <v>91</v>
      </c>
      <c r="I7" s="91" t="s">
        <v>92</v>
      </c>
      <c r="J7" s="91" t="s">
        <v>93</v>
      </c>
      <c r="K7" s="91" t="s">
        <v>94</v>
      </c>
      <c r="L7" s="91" t="s">
        <v>95</v>
      </c>
      <c r="M7" s="91" t="s">
        <v>96</v>
      </c>
      <c r="N7" s="91" t="s">
        <v>97</v>
      </c>
      <c r="O7" s="91" t="s">
        <v>98</v>
      </c>
      <c r="P7" s="91" t="s">
        <v>99</v>
      </c>
      <c r="Q7" s="91" t="s">
        <v>100</v>
      </c>
      <c r="R7" s="91" t="s">
        <v>101</v>
      </c>
      <c r="S7" s="92" t="s">
        <v>102</v>
      </c>
    </row>
    <row r="8" spans="1:19" ht="69" customHeight="1">
      <c r="A8" s="91" t="s">
        <v>103</v>
      </c>
      <c r="B8" s="91">
        <v>2</v>
      </c>
      <c r="C8" s="91">
        <f>B8*2</f>
        <v>4</v>
      </c>
      <c r="D8" s="91">
        <v>60</v>
      </c>
      <c r="E8" s="94">
        <f>D8/C8</f>
        <v>15</v>
      </c>
      <c r="F8" s="95">
        <f>3600/E8</f>
        <v>240</v>
      </c>
      <c r="G8" s="96">
        <v>0.95</v>
      </c>
      <c r="H8" s="95">
        <f>F8*G8</f>
        <v>228</v>
      </c>
      <c r="I8" s="91">
        <v>10</v>
      </c>
      <c r="J8" s="95">
        <f>I8*H8</f>
        <v>2280</v>
      </c>
      <c r="K8" s="95">
        <f>270*2*J8</f>
        <v>1231200</v>
      </c>
      <c r="L8" s="95">
        <f>H11</f>
        <v>1022.13</v>
      </c>
      <c r="M8" s="94">
        <f>L8/H8</f>
        <v>4.4830263157894734</v>
      </c>
      <c r="N8" s="94">
        <f>G20</f>
        <v>2.9391999999999996</v>
      </c>
      <c r="O8" s="97">
        <f>G16/H8</f>
        <v>2.7017543859649122</v>
      </c>
      <c r="P8" s="91">
        <v>2</v>
      </c>
      <c r="Q8" s="97">
        <f>G15/H8</f>
        <v>0.90350877192982459</v>
      </c>
      <c r="R8" s="94">
        <v>2</v>
      </c>
      <c r="S8" s="98">
        <f>M8+N8+O8+P8+Q8+R8</f>
        <v>15.027489473684211</v>
      </c>
    </row>
    <row r="10" spans="1:19">
      <c r="B10" s="99" t="s">
        <v>104</v>
      </c>
      <c r="C10" s="99" t="s">
        <v>105</v>
      </c>
      <c r="D10" s="99" t="s">
        <v>106</v>
      </c>
      <c r="E10" s="99" t="s">
        <v>107</v>
      </c>
      <c r="F10" s="99" t="s">
        <v>108</v>
      </c>
      <c r="G10" s="99" t="s">
        <v>109</v>
      </c>
      <c r="H10" s="99" t="s">
        <v>110</v>
      </c>
    </row>
    <row r="11" spans="1:19">
      <c r="B11" s="100" t="s">
        <v>111</v>
      </c>
      <c r="C11" s="100">
        <v>800</v>
      </c>
      <c r="D11" s="101">
        <v>0.6</v>
      </c>
      <c r="E11" s="100">
        <f t="shared" ref="E11:E14" si="0">C11*D11</f>
        <v>480</v>
      </c>
      <c r="F11" s="100">
        <v>1.1000000000000001</v>
      </c>
      <c r="G11" s="102">
        <f t="shared" ref="G11:G14" si="1">E11*F11</f>
        <v>528</v>
      </c>
      <c r="H11" s="132">
        <f>G14+G13+G12+G11</f>
        <v>1022.13</v>
      </c>
      <c r="I11" s="103"/>
      <c r="J11" s="103"/>
      <c r="K11" s="103"/>
      <c r="L11" s="103"/>
      <c r="M11" s="103"/>
      <c r="N11" s="103"/>
    </row>
    <row r="12" spans="1:19">
      <c r="B12" s="100" t="s">
        <v>112</v>
      </c>
      <c r="C12" s="100">
        <v>289</v>
      </c>
      <c r="D12" s="101">
        <v>0.3</v>
      </c>
      <c r="E12" s="100">
        <f t="shared" si="0"/>
        <v>86.7</v>
      </c>
      <c r="F12" s="100">
        <v>4.5999999999999996</v>
      </c>
      <c r="G12" s="102">
        <f t="shared" si="1"/>
        <v>398.82</v>
      </c>
      <c r="H12" s="132"/>
      <c r="I12" s="103"/>
      <c r="J12" s="103"/>
      <c r="K12" s="103"/>
      <c r="L12" s="103"/>
      <c r="M12" s="103"/>
      <c r="N12" s="103"/>
    </row>
    <row r="13" spans="1:19">
      <c r="B13" s="100" t="s">
        <v>113</v>
      </c>
      <c r="C13" s="100">
        <v>1118</v>
      </c>
      <c r="D13" s="101">
        <v>0.6</v>
      </c>
      <c r="E13" s="100">
        <f t="shared" si="0"/>
        <v>670.8</v>
      </c>
      <c r="F13" s="100">
        <v>7.4999999999999997E-2</v>
      </c>
      <c r="G13" s="102">
        <f t="shared" si="1"/>
        <v>50.309999999999995</v>
      </c>
      <c r="H13" s="132"/>
      <c r="I13" s="103"/>
      <c r="J13" s="103"/>
      <c r="K13" s="103"/>
      <c r="L13" s="103"/>
      <c r="M13" s="103"/>
      <c r="N13" s="103"/>
    </row>
    <row r="14" spans="1:19">
      <c r="B14" s="100" t="s">
        <v>114</v>
      </c>
      <c r="C14" s="100">
        <v>5</v>
      </c>
      <c r="D14" s="101">
        <v>1</v>
      </c>
      <c r="E14" s="100">
        <f t="shared" si="0"/>
        <v>5</v>
      </c>
      <c r="F14" s="100">
        <v>9</v>
      </c>
      <c r="G14" s="102">
        <f t="shared" si="1"/>
        <v>45</v>
      </c>
      <c r="H14" s="132"/>
      <c r="I14" s="103"/>
      <c r="J14" s="103"/>
      <c r="K14" s="103"/>
      <c r="L14" s="103"/>
      <c r="M14" s="103"/>
      <c r="N14" s="103"/>
    </row>
    <row r="15" spans="1:19">
      <c r="B15" s="104" t="s">
        <v>100</v>
      </c>
      <c r="C15" s="133" t="s">
        <v>115</v>
      </c>
      <c r="D15" s="133"/>
      <c r="E15" s="133"/>
      <c r="F15" s="133"/>
      <c r="G15" s="105">
        <v>206</v>
      </c>
      <c r="H15" s="106"/>
    </row>
    <row r="16" spans="1:19">
      <c r="B16" s="104" t="s">
        <v>98</v>
      </c>
      <c r="C16" s="134" t="s">
        <v>116</v>
      </c>
      <c r="D16" s="135"/>
      <c r="E16" s="135"/>
      <c r="F16" s="135"/>
      <c r="G16" s="104">
        <v>616</v>
      </c>
      <c r="H16" s="107"/>
    </row>
    <row r="17" spans="2:8">
      <c r="B17" s="104" t="s">
        <v>117</v>
      </c>
      <c r="C17" s="134" t="s">
        <v>118</v>
      </c>
      <c r="D17" s="135"/>
      <c r="E17" s="135"/>
      <c r="F17" s="135"/>
      <c r="G17" s="135"/>
    </row>
    <row r="19" spans="2:8">
      <c r="B19" s="134" t="s">
        <v>119</v>
      </c>
      <c r="C19" s="108" t="s">
        <v>104</v>
      </c>
      <c r="D19" s="99" t="s">
        <v>120</v>
      </c>
      <c r="E19" s="99" t="s">
        <v>121</v>
      </c>
      <c r="F19" s="99" t="s">
        <v>122</v>
      </c>
      <c r="G19" s="99" t="s">
        <v>123</v>
      </c>
    </row>
    <row r="20" spans="2:8">
      <c r="B20" s="135"/>
      <c r="C20" s="108" t="s">
        <v>124</v>
      </c>
      <c r="D20" s="99">
        <v>0.04</v>
      </c>
      <c r="E20" s="109">
        <f>54.5*1.2</f>
        <v>65.399999999999991</v>
      </c>
      <c r="F20" s="99">
        <f t="shared" ref="F20:F21" si="2">D20*E20</f>
        <v>2.6159999999999997</v>
      </c>
      <c r="G20" s="136">
        <f>SUM(F20:F21)</f>
        <v>2.9391999999999996</v>
      </c>
    </row>
    <row r="21" spans="2:8">
      <c r="B21" s="135"/>
      <c r="C21" s="110" t="s">
        <v>125</v>
      </c>
      <c r="D21" s="99">
        <f>D20*0.4</f>
        <v>1.6E-2</v>
      </c>
      <c r="E21" s="109">
        <v>20.2</v>
      </c>
      <c r="F21" s="99">
        <f t="shared" si="2"/>
        <v>0.32319999999999999</v>
      </c>
      <c r="G21" s="136"/>
    </row>
    <row r="23" spans="2:8">
      <c r="B23" s="111" t="s">
        <v>126</v>
      </c>
      <c r="C23" s="131" t="s">
        <v>127</v>
      </c>
      <c r="D23" s="131"/>
      <c r="E23" s="131"/>
      <c r="F23" s="131"/>
      <c r="G23" s="131"/>
    </row>
    <row r="27" spans="2:8">
      <c r="H27" s="112" t="s">
        <v>128</v>
      </c>
    </row>
  </sheetData>
  <mergeCells count="7">
    <mergeCell ref="B19:B21"/>
    <mergeCell ref="G20:G21"/>
    <mergeCell ref="C23:G23"/>
    <mergeCell ref="H11:H14"/>
    <mergeCell ref="C15:F15"/>
    <mergeCell ref="C16:F16"/>
    <mergeCell ref="C17:G17"/>
  </mergeCells>
  <phoneticPr fontId="25" type="noConversion"/>
  <pageMargins left="0.75" right="0.75" top="1" bottom="1" header="0.51180555555555596" footer="0.51180555555555596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S27"/>
  <sheetViews>
    <sheetView topLeftCell="D4" workbookViewId="0">
      <selection activeCell="M18" sqref="M18"/>
    </sheetView>
  </sheetViews>
  <sheetFormatPr defaultColWidth="9" defaultRowHeight="13.5"/>
  <cols>
    <col min="1" max="1" width="9" style="93"/>
    <col min="2" max="2" width="15.875" style="93" customWidth="1"/>
    <col min="3" max="3" width="17.25" style="93" customWidth="1"/>
    <col min="4" max="4" width="11.75" style="93" customWidth="1"/>
    <col min="5" max="5" width="13.25" style="93" customWidth="1"/>
    <col min="6" max="9" width="9.75" style="93" customWidth="1"/>
    <col min="10" max="10" width="11.75" style="93" customWidth="1"/>
    <col min="11" max="11" width="9.875" style="93" customWidth="1"/>
    <col min="12" max="12" width="8.125" style="93" customWidth="1"/>
    <col min="13" max="18" width="5.625" style="93" customWidth="1"/>
    <col min="19" max="19" width="15.5" style="93" customWidth="1"/>
    <col min="20" max="16384" width="9" style="93"/>
  </cols>
  <sheetData>
    <row r="7" spans="1:19" ht="54" customHeight="1">
      <c r="A7" s="91" t="s">
        <v>84</v>
      </c>
      <c r="B7" s="91" t="s">
        <v>85</v>
      </c>
      <c r="C7" s="91" t="s">
        <v>86</v>
      </c>
      <c r="D7" s="91" t="s">
        <v>87</v>
      </c>
      <c r="E7" s="91" t="s">
        <v>88</v>
      </c>
      <c r="F7" s="91" t="s">
        <v>89</v>
      </c>
      <c r="G7" s="91" t="s">
        <v>90</v>
      </c>
      <c r="H7" s="91" t="s">
        <v>91</v>
      </c>
      <c r="I7" s="91" t="s">
        <v>92</v>
      </c>
      <c r="J7" s="91" t="s">
        <v>93</v>
      </c>
      <c r="K7" s="91" t="s">
        <v>94</v>
      </c>
      <c r="L7" s="91" t="s">
        <v>95</v>
      </c>
      <c r="M7" s="91" t="s">
        <v>96</v>
      </c>
      <c r="N7" s="91" t="s">
        <v>97</v>
      </c>
      <c r="O7" s="91" t="s">
        <v>98</v>
      </c>
      <c r="P7" s="91" t="s">
        <v>99</v>
      </c>
      <c r="Q7" s="91" t="s">
        <v>100</v>
      </c>
      <c r="R7" s="91" t="s">
        <v>101</v>
      </c>
      <c r="S7" s="92" t="s">
        <v>102</v>
      </c>
    </row>
    <row r="8" spans="1:19" ht="69" customHeight="1">
      <c r="A8" s="91" t="s">
        <v>129</v>
      </c>
      <c r="B8" s="91">
        <v>4</v>
      </c>
      <c r="C8" s="91">
        <f>B8*2</f>
        <v>8</v>
      </c>
      <c r="D8" s="91">
        <v>60</v>
      </c>
      <c r="E8" s="94">
        <f>D8/C8</f>
        <v>7.5</v>
      </c>
      <c r="F8" s="95">
        <f>3600/E8</f>
        <v>480</v>
      </c>
      <c r="G8" s="96">
        <v>0.97</v>
      </c>
      <c r="H8" s="95">
        <f>F8*G8</f>
        <v>465.59999999999997</v>
      </c>
      <c r="I8" s="91">
        <v>10</v>
      </c>
      <c r="J8" s="95">
        <f>I8*H8</f>
        <v>4656</v>
      </c>
      <c r="K8" s="95">
        <f>270*2*J8</f>
        <v>2514240</v>
      </c>
      <c r="L8" s="95">
        <f>H11</f>
        <v>1022.13</v>
      </c>
      <c r="M8" s="94">
        <f>L8/H8</f>
        <v>2.1952963917525774</v>
      </c>
      <c r="N8" s="94">
        <f>G20</f>
        <v>1.1021999999999998</v>
      </c>
      <c r="O8" s="97">
        <f>G16/H8</f>
        <v>1.3230240549828181</v>
      </c>
      <c r="P8" s="91">
        <v>1</v>
      </c>
      <c r="Q8" s="97">
        <f>G15/H8</f>
        <v>0.44243986254295536</v>
      </c>
      <c r="R8" s="94">
        <v>0.6</v>
      </c>
      <c r="S8" s="98">
        <f>M8+N8+O8+P8+Q8+R8</f>
        <v>6.6629603092783505</v>
      </c>
    </row>
    <row r="10" spans="1:19">
      <c r="B10" s="99" t="s">
        <v>104</v>
      </c>
      <c r="C10" s="99" t="s">
        <v>105</v>
      </c>
      <c r="D10" s="99" t="s">
        <v>106</v>
      </c>
      <c r="E10" s="99" t="s">
        <v>107</v>
      </c>
      <c r="F10" s="99" t="s">
        <v>108</v>
      </c>
      <c r="G10" s="99" t="s">
        <v>109</v>
      </c>
      <c r="H10" s="99" t="s">
        <v>110</v>
      </c>
    </row>
    <row r="11" spans="1:19">
      <c r="B11" s="100" t="s">
        <v>111</v>
      </c>
      <c r="C11" s="100">
        <v>800</v>
      </c>
      <c r="D11" s="101">
        <v>0.6</v>
      </c>
      <c r="E11" s="100">
        <f t="shared" ref="E11:E14" si="0">C11*D11</f>
        <v>480</v>
      </c>
      <c r="F11" s="100">
        <v>1.1000000000000001</v>
      </c>
      <c r="G11" s="102">
        <f t="shared" ref="G11:G14" si="1">E11*F11</f>
        <v>528</v>
      </c>
      <c r="H11" s="132">
        <f>G14+G13+G12+G11</f>
        <v>1022.13</v>
      </c>
      <c r="I11" s="103"/>
      <c r="J11" s="103"/>
      <c r="K11" s="103"/>
      <c r="L11" s="103"/>
      <c r="M11" s="103"/>
      <c r="N11" s="103"/>
    </row>
    <row r="12" spans="1:19">
      <c r="B12" s="100" t="s">
        <v>112</v>
      </c>
      <c r="C12" s="100">
        <v>289</v>
      </c>
      <c r="D12" s="101">
        <v>0.3</v>
      </c>
      <c r="E12" s="100">
        <f t="shared" si="0"/>
        <v>86.7</v>
      </c>
      <c r="F12" s="100">
        <v>4.5999999999999996</v>
      </c>
      <c r="G12" s="102">
        <f t="shared" si="1"/>
        <v>398.82</v>
      </c>
      <c r="H12" s="132"/>
      <c r="I12" s="103"/>
      <c r="J12" s="103"/>
      <c r="K12" s="103"/>
      <c r="L12" s="103"/>
      <c r="M12" s="103"/>
      <c r="N12" s="103"/>
    </row>
    <row r="13" spans="1:19">
      <c r="B13" s="100" t="s">
        <v>113</v>
      </c>
      <c r="C13" s="100">
        <v>1118</v>
      </c>
      <c r="D13" s="101">
        <v>0.6</v>
      </c>
      <c r="E13" s="100">
        <f t="shared" si="0"/>
        <v>670.8</v>
      </c>
      <c r="F13" s="100">
        <v>7.4999999999999997E-2</v>
      </c>
      <c r="G13" s="102">
        <f t="shared" si="1"/>
        <v>50.309999999999995</v>
      </c>
      <c r="H13" s="132"/>
      <c r="I13" s="103"/>
      <c r="J13" s="103"/>
      <c r="K13" s="103"/>
      <c r="L13" s="103"/>
      <c r="M13" s="103"/>
      <c r="N13" s="103"/>
    </row>
    <row r="14" spans="1:19">
      <c r="B14" s="100" t="s">
        <v>114</v>
      </c>
      <c r="C14" s="100">
        <v>5</v>
      </c>
      <c r="D14" s="101">
        <v>1</v>
      </c>
      <c r="E14" s="100">
        <f t="shared" si="0"/>
        <v>5</v>
      </c>
      <c r="F14" s="100">
        <v>9</v>
      </c>
      <c r="G14" s="102">
        <f t="shared" si="1"/>
        <v>45</v>
      </c>
      <c r="H14" s="132"/>
      <c r="I14" s="103"/>
      <c r="J14" s="103"/>
      <c r="K14" s="103"/>
      <c r="L14" s="103"/>
      <c r="M14" s="103"/>
      <c r="N14" s="103"/>
    </row>
    <row r="15" spans="1:19">
      <c r="B15" s="104" t="s">
        <v>100</v>
      </c>
      <c r="C15" s="133" t="s">
        <v>115</v>
      </c>
      <c r="D15" s="133"/>
      <c r="E15" s="133"/>
      <c r="F15" s="133"/>
      <c r="G15" s="105">
        <v>206</v>
      </c>
      <c r="H15" s="106"/>
    </row>
    <row r="16" spans="1:19">
      <c r="B16" s="104" t="s">
        <v>98</v>
      </c>
      <c r="C16" s="134" t="s">
        <v>116</v>
      </c>
      <c r="D16" s="135"/>
      <c r="E16" s="135"/>
      <c r="F16" s="135"/>
      <c r="G16" s="104">
        <v>616</v>
      </c>
      <c r="H16" s="107"/>
    </row>
    <row r="17" spans="2:8">
      <c r="B17" s="104" t="s">
        <v>117</v>
      </c>
      <c r="C17" s="134" t="s">
        <v>130</v>
      </c>
      <c r="D17" s="135"/>
      <c r="E17" s="135"/>
      <c r="F17" s="135"/>
      <c r="G17" s="135"/>
    </row>
    <row r="19" spans="2:8">
      <c r="B19" s="134" t="s">
        <v>119</v>
      </c>
      <c r="C19" s="108" t="s">
        <v>104</v>
      </c>
      <c r="D19" s="99" t="s">
        <v>120</v>
      </c>
      <c r="E19" s="99" t="s">
        <v>121</v>
      </c>
      <c r="F19" s="99" t="s">
        <v>122</v>
      </c>
      <c r="G19" s="99" t="s">
        <v>123</v>
      </c>
    </row>
    <row r="20" spans="2:8">
      <c r="B20" s="135"/>
      <c r="C20" s="108" t="s">
        <v>124</v>
      </c>
      <c r="D20" s="99">
        <v>1.4999999999999999E-2</v>
      </c>
      <c r="E20" s="109">
        <f>54.5*1.2</f>
        <v>65.399999999999991</v>
      </c>
      <c r="F20" s="99">
        <f t="shared" ref="F20:F21" si="2">D20*E20</f>
        <v>0.98099999999999987</v>
      </c>
      <c r="G20" s="136">
        <f>SUM(F20:F21)</f>
        <v>1.1021999999999998</v>
      </c>
    </row>
    <row r="21" spans="2:8">
      <c r="B21" s="135"/>
      <c r="C21" s="110" t="s">
        <v>125</v>
      </c>
      <c r="D21" s="99">
        <f>D20*0.4</f>
        <v>6.0000000000000001E-3</v>
      </c>
      <c r="E21" s="109">
        <v>20.2</v>
      </c>
      <c r="F21" s="99">
        <f t="shared" si="2"/>
        <v>0.1212</v>
      </c>
      <c r="G21" s="136"/>
    </row>
    <row r="23" spans="2:8">
      <c r="B23" s="111" t="s">
        <v>126</v>
      </c>
      <c r="C23" s="131" t="s">
        <v>131</v>
      </c>
      <c r="D23" s="131"/>
      <c r="E23" s="131"/>
      <c r="F23" s="131"/>
      <c r="G23" s="131"/>
    </row>
    <row r="27" spans="2:8">
      <c r="H27" s="112" t="s">
        <v>128</v>
      </c>
    </row>
  </sheetData>
  <mergeCells count="7">
    <mergeCell ref="B19:B21"/>
    <mergeCell ref="G20:G21"/>
    <mergeCell ref="C23:G23"/>
    <mergeCell ref="H11:H14"/>
    <mergeCell ref="C15:F15"/>
    <mergeCell ref="C16:F16"/>
    <mergeCell ref="C17:G17"/>
  </mergeCells>
  <phoneticPr fontId="2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Cover--BOM</vt:lpstr>
      <vt:lpstr>模具清单--SDC</vt:lpstr>
      <vt:lpstr>H6后视镜壳</vt:lpstr>
      <vt:lpstr>护罩</vt:lpstr>
      <vt:lpstr>'Cover--BOM'!Print_Area</vt:lpstr>
      <vt:lpstr>'Cover--BOM'!Print_Titles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zzf</cp:lastModifiedBy>
  <dcterms:created xsi:type="dcterms:W3CDTF">2022-11-11T08:09:00Z</dcterms:created>
  <dcterms:modified xsi:type="dcterms:W3CDTF">2022-12-02T03:19:51Z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CD242BA3DED24C438C00E0F7BBDEFFF3</vt:lpwstr>
  </property>
  <property fmtid="{D5CDD505-2E9C-101B-9397-08002B2CF9AE}" pid="3" name="KSOProductBuildVer">
    <vt:lpwstr>2052-11.1.0.12763</vt:lpwstr>
  </property>
</Properties>
</file>