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Sheet1" sheetId="1" r:id="rId1"/>
  </sheets>
  <externalReferences>
    <externalReference r:id="rId3"/>
  </externalReferences>
  <definedNames>
    <definedName name="_xlnm._FilterDatabase" localSheetId="0" hidden="1">Sheet1!$A$3:$AB$90</definedName>
  </definedName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</commentList>
</comments>
</file>

<file path=xl/sharedStrings.xml><?xml version="1.0" encoding="utf-8"?>
<sst xmlns="http://schemas.openxmlformats.org/spreadsheetml/2006/main" count="753" uniqueCount="257">
  <si>
    <t>XX工厂XX盘点表PART1</t>
  </si>
  <si>
    <t>XX工厂XX盘点表PART2</t>
  </si>
  <si>
    <t>XX工厂XX盘点表PART3</t>
  </si>
  <si>
    <t>序号</t>
  </si>
  <si>
    <t>库位代码*</t>
  </si>
  <si>
    <t>库位名称*</t>
  </si>
  <si>
    <t>库管*</t>
  </si>
  <si>
    <t>QAD代码*</t>
  </si>
  <si>
    <t>QAD名称*</t>
  </si>
  <si>
    <t>规格/型号</t>
  </si>
  <si>
    <t>计量单位*</t>
  </si>
  <si>
    <t>库位物料
唯一码</t>
  </si>
  <si>
    <t>初盘数量*</t>
  </si>
  <si>
    <t>复盘数量*</t>
  </si>
  <si>
    <t>抽盘数量*</t>
  </si>
  <si>
    <t>呆滞√*</t>
  </si>
  <si>
    <t>盘点数量确认</t>
  </si>
  <si>
    <t>账面数量</t>
  </si>
  <si>
    <t>差异原因</t>
  </si>
  <si>
    <t>解决措施</t>
  </si>
  <si>
    <t>标准成本核算</t>
  </si>
  <si>
    <t>实际成本核算</t>
  </si>
  <si>
    <t>备注</t>
  </si>
  <si>
    <t>盘盈数量</t>
  </si>
  <si>
    <t>盘亏数量</t>
  </si>
  <si>
    <t>标准成本单价</t>
  </si>
  <si>
    <t>盘点金额</t>
  </si>
  <si>
    <t>账面金额</t>
  </si>
  <si>
    <t>差异金额</t>
  </si>
  <si>
    <t>实际成本单价</t>
  </si>
  <si>
    <t>w1242</t>
  </si>
  <si>
    <t>发泡线边库</t>
  </si>
  <si>
    <t>韩苏军</t>
  </si>
  <si>
    <t>SHT0000800</t>
  </si>
  <si>
    <t>H4司机背安全带外罩壳固定片左</t>
  </si>
  <si>
    <t>个</t>
  </si>
  <si>
    <t>件</t>
  </si>
  <si>
    <t>账实不一致</t>
  </si>
  <si>
    <t>最小包装出入</t>
  </si>
  <si>
    <t>SHT0000801</t>
  </si>
  <si>
    <t>H4司机背安全带外罩壳固定片右</t>
  </si>
  <si>
    <t>盘点错误</t>
  </si>
  <si>
    <t>培训盘点人员</t>
  </si>
  <si>
    <t>SLT0001092</t>
  </si>
  <si>
    <t>220*2.5钢丝</t>
  </si>
  <si>
    <t>根</t>
  </si>
  <si>
    <t>BOM搭接有问题无法按照BOM正常消耗</t>
  </si>
  <si>
    <t>结合实际更改BOM</t>
  </si>
  <si>
    <t>SLT0000740</t>
  </si>
  <si>
    <t>160*2.5</t>
  </si>
  <si>
    <t>SCS0004316</t>
  </si>
  <si>
    <t>B40L钢丝</t>
  </si>
  <si>
    <t>SLT0002496</t>
  </si>
  <si>
    <t>虎VU型钢丝</t>
  </si>
  <si>
    <t>SLT0001093</t>
  </si>
  <si>
    <t>270*2.5钢丝</t>
  </si>
  <si>
    <t>SLT0001126</t>
  </si>
  <si>
    <t>400*2.5钢丝</t>
  </si>
  <si>
    <t>代替使用</t>
  </si>
  <si>
    <t>走计划外单子</t>
  </si>
  <si>
    <t>TSY0000241</t>
  </si>
  <si>
    <t>B40刺钩条长258</t>
  </si>
  <si>
    <t>TSY0000242</t>
  </si>
  <si>
    <t>B40刺钩条215</t>
  </si>
  <si>
    <t>此物料实际bom用一根，现bom使用两根无法正常消耗</t>
  </si>
  <si>
    <t>SCS0004324</t>
  </si>
  <si>
    <t>B40填充块</t>
  </si>
  <si>
    <t>块</t>
  </si>
  <si>
    <t>TFT0000018</t>
  </si>
  <si>
    <t>开孔剂</t>
  </si>
  <si>
    <t>kg</t>
  </si>
  <si>
    <t>Kg</t>
  </si>
  <si>
    <t>①前期预留未调整的②新产品使用未消耗</t>
  </si>
  <si>
    <t>TFT0000013</t>
  </si>
  <si>
    <t>MP608</t>
  </si>
  <si>
    <t>TFT0000015</t>
  </si>
  <si>
    <t>二乙醇胺</t>
  </si>
  <si>
    <t>TFT0000014</t>
  </si>
  <si>
    <t>33LSI</t>
  </si>
  <si>
    <t>TFT0000069</t>
  </si>
  <si>
    <t>TFT0000028</t>
  </si>
  <si>
    <t>TFT0000056</t>
  </si>
  <si>
    <t>w1243</t>
  </si>
  <si>
    <t>TFT0000081</t>
  </si>
  <si>
    <t>硅油K31</t>
  </si>
  <si>
    <t>标包领用</t>
  </si>
  <si>
    <t>w1244</t>
  </si>
  <si>
    <t>TFT0000079</t>
  </si>
  <si>
    <t>K54硅油</t>
  </si>
  <si>
    <t>W1242</t>
  </si>
  <si>
    <t>SLT0001846</t>
  </si>
  <si>
    <t>K1宽车司机背无纺布</t>
  </si>
  <si>
    <t>张</t>
  </si>
  <si>
    <t>未入账</t>
  </si>
  <si>
    <t>领用时票物同步</t>
  </si>
  <si>
    <t>SLT0001098</t>
  </si>
  <si>
    <t>K1三人座无纺布</t>
  </si>
  <si>
    <t>出入库错误</t>
  </si>
  <si>
    <t>结合实际更改BOM，消耗此物料</t>
  </si>
  <si>
    <t>SLT0000696</t>
  </si>
  <si>
    <t>M4轻卡司机座无纺布</t>
  </si>
  <si>
    <t>SLT0001117</t>
  </si>
  <si>
    <t>6486六人座无纺布</t>
  </si>
  <si>
    <t>SLT0001091</t>
  </si>
  <si>
    <t>M4轻卡司机背无纺布</t>
  </si>
  <si>
    <t>SLT0001103</t>
  </si>
  <si>
    <t>K1双人座无纺布</t>
  </si>
  <si>
    <t>SCS0004310</t>
  </si>
  <si>
    <t>钢丝2.5*330 /</t>
  </si>
  <si>
    <t>SCS0004332</t>
  </si>
  <si>
    <t>B40四分无纺布</t>
  </si>
  <si>
    <t>SLT0001097</t>
  </si>
  <si>
    <t>K1窄车司机背无纺布 /</t>
  </si>
  <si>
    <t>EA</t>
  </si>
  <si>
    <t>出入库时进行人员对接盘点数量是否一致</t>
  </si>
  <si>
    <t>SLT0001100</t>
  </si>
  <si>
    <t>K1双人座无纺布 /</t>
  </si>
  <si>
    <t>SLT0001119</t>
  </si>
  <si>
    <t>6486前翻10人无纺布 /</t>
  </si>
  <si>
    <t>代替使用走计划外单句</t>
  </si>
  <si>
    <t>SLT0002242</t>
  </si>
  <si>
    <t>副驾驶员座椅座垫骨架总成 / M4-1880</t>
  </si>
  <si>
    <t>SLT0002501</t>
  </si>
  <si>
    <t>副驾驶员座椅座垫骨架总成 / J7F&amp;虎V</t>
  </si>
  <si>
    <t>TFT0000006</t>
  </si>
  <si>
    <t>无苯胶（强力喷胶） /</t>
  </si>
  <si>
    <t>KG</t>
  </si>
  <si>
    <t>TFT0000066</t>
  </si>
  <si>
    <t>催化剂MP-609 / 210kg/桶</t>
  </si>
  <si>
    <t>黑料4885 /</t>
  </si>
  <si>
    <t>SCS0004333</t>
  </si>
  <si>
    <t>B40六分无纺布</t>
  </si>
  <si>
    <t>SLT0001976</t>
  </si>
  <si>
    <t>硬质棉</t>
  </si>
  <si>
    <t>SLT0010397</t>
  </si>
  <si>
    <t>统帅副司机座骨架</t>
  </si>
  <si>
    <t>SLT0000489</t>
  </si>
  <si>
    <t>6486十人背骨架</t>
  </si>
  <si>
    <t>实物以使用</t>
  </si>
  <si>
    <t>核对出入库</t>
  </si>
  <si>
    <t>SLT0001096</t>
  </si>
  <si>
    <t>K1司机座无纺布</t>
  </si>
  <si>
    <t>SLT0001848</t>
  </si>
  <si>
    <t>K1一排四人座无纺布</t>
  </si>
  <si>
    <t>W1243</t>
  </si>
  <si>
    <t>TFT0000072</t>
  </si>
  <si>
    <t>脱模剂FDC-82</t>
  </si>
  <si>
    <t>SLT0001101</t>
  </si>
  <si>
    <t>K1窄车单人座无纺布</t>
  </si>
  <si>
    <t>SLT0001099</t>
  </si>
  <si>
    <t>K1单人座无纺布</t>
  </si>
  <si>
    <t>SLT0001109</t>
  </si>
  <si>
    <t>K1窄车司机座无纺布</t>
  </si>
  <si>
    <t>SHT0011029</t>
  </si>
  <si>
    <t>H6副司机座无纺布</t>
  </si>
  <si>
    <t>SHT0011466</t>
  </si>
  <si>
    <t>H6靠背无纺布</t>
  </si>
  <si>
    <t>SHT0011327</t>
  </si>
  <si>
    <t>塑料卡扣</t>
  </si>
  <si>
    <t>sht0011445</t>
  </si>
  <si>
    <t>H6茨沟条葫芦形</t>
  </si>
  <si>
    <t>先产品建立BOM台账</t>
  </si>
  <si>
    <t>sht0011443</t>
  </si>
  <si>
    <t>刺毛条上225*12</t>
  </si>
  <si>
    <t>SHT0014455</t>
  </si>
  <si>
    <t>H6窄长茨沟条</t>
  </si>
  <si>
    <t>SHT0014454</t>
  </si>
  <si>
    <t>H6窄短茨沟条</t>
  </si>
  <si>
    <t>sht0011444</t>
  </si>
  <si>
    <t>刺毛条下100*12</t>
  </si>
  <si>
    <t>TFT0000065</t>
  </si>
  <si>
    <t>黑料8007</t>
  </si>
  <si>
    <t>SHT0014176</t>
  </si>
  <si>
    <t>35mm刺毛条H4-2.2通风</t>
  </si>
  <si>
    <t>SBS0010259</t>
  </si>
  <si>
    <t>驾驶员靠背泡沫总成 福田奥杰EVC3</t>
  </si>
  <si>
    <t>a</t>
  </si>
  <si>
    <t>上月差异未调整</t>
  </si>
  <si>
    <t>SBS0010260</t>
  </si>
  <si>
    <t>驾驶员座垫泡沫总成 福田奥杰EVC3</t>
  </si>
  <si>
    <t>A</t>
  </si>
  <si>
    <t>SCS0004113</t>
  </si>
  <si>
    <t>B40V后排座无纺布 100g无纺布</t>
  </si>
  <si>
    <t>此物料不在发泡车间使用</t>
  </si>
  <si>
    <t>更改BOM 使用路线</t>
  </si>
  <si>
    <t>SCS0004114</t>
  </si>
  <si>
    <t>B40V后排背无纺布 100g无纺布</t>
  </si>
  <si>
    <t>SCS0004209</t>
  </si>
  <si>
    <t>六分靠背泡沫总成 B40L中改后排</t>
  </si>
  <si>
    <t>SHT0000298</t>
  </si>
  <si>
    <t>中间座靠背泡沫总成 欧曼重卡右舵</t>
  </si>
  <si>
    <t>SHT0000489</t>
  </si>
  <si>
    <t>上卧铺泡沫总成 H4长车身</t>
  </si>
  <si>
    <t>前期呆滞物料无需求，实物已经报废</t>
  </si>
  <si>
    <t>清账</t>
  </si>
  <si>
    <t>SHT0000525</t>
  </si>
  <si>
    <t>驾驶员座垫泡沫总成 欧曼重卡</t>
  </si>
  <si>
    <t>SHT0011062</t>
  </si>
  <si>
    <t>副驾驶员靠背泡沫总成 H4-2.0造型升级</t>
  </si>
  <si>
    <t>SLT0000387</t>
  </si>
  <si>
    <t xml:space="preserve">K1双人座泡沫 </t>
  </si>
  <si>
    <t>SLT0000405</t>
  </si>
  <si>
    <t xml:space="preserve">K1单人背泡沫 </t>
  </si>
  <si>
    <t>SLT0000421</t>
  </si>
  <si>
    <t xml:space="preserve">6486三点式六人背泡沫 </t>
  </si>
  <si>
    <t>SLT0000422</t>
  </si>
  <si>
    <t xml:space="preserve">6486三点式六人座泡沫 </t>
  </si>
  <si>
    <t>SLT0000557</t>
  </si>
  <si>
    <t xml:space="preserve">K1四人联体右座泡沫 </t>
  </si>
  <si>
    <t>SLT0000608</t>
  </si>
  <si>
    <t xml:space="preserve">K1窄车双人背泡沫 </t>
  </si>
  <si>
    <t>SLT0000662</t>
  </si>
  <si>
    <t xml:space="preserve">K1窄车中间背泡沫 </t>
  </si>
  <si>
    <t>SLT0001102</t>
  </si>
  <si>
    <t xml:space="preserve">K1窄车单人背（骨架） </t>
  </si>
  <si>
    <t>B</t>
  </si>
  <si>
    <t>实物已经使用，现盘点盘亏</t>
  </si>
  <si>
    <t>做计划外调整</t>
  </si>
  <si>
    <t>SLT0001116</t>
  </si>
  <si>
    <t>双人靠背骨架总成 G7</t>
  </si>
  <si>
    <t>SLT0001118</t>
  </si>
  <si>
    <t>三人靠背骨架总成 G7</t>
  </si>
  <si>
    <t>SLT0001120</t>
  </si>
  <si>
    <t xml:space="preserve">6486折叠背（骨架） </t>
  </si>
  <si>
    <t>SLT0001128</t>
  </si>
  <si>
    <t>副驾驶员座椅座垫骨架总成 M4-2060</t>
  </si>
  <si>
    <t>SLT0010630</t>
  </si>
  <si>
    <t>座框钢丝支撑焊接总成</t>
  </si>
  <si>
    <t>SLT0010299发泡的BOM已搭建为SLTO0011537(电泳状态）BOM未变更</t>
  </si>
  <si>
    <t>SLT0002442</t>
  </si>
  <si>
    <t>驾驶员头枕护面总成 J7F-BA95织物</t>
  </si>
  <si>
    <t>此物料不是发泡车间所用</t>
  </si>
  <si>
    <t>SLT0010148</t>
  </si>
  <si>
    <t>驾驶员靠背泡沫总成 虎V</t>
  </si>
  <si>
    <t>SLT0010151</t>
  </si>
  <si>
    <t>副驾驶员座垫泡沫总成 虎V</t>
  </si>
  <si>
    <t>SLT0010349</t>
  </si>
  <si>
    <t>驾驶员靠背泡沫总成 济南轻卡统帅右扶手</t>
  </si>
  <si>
    <t>SLT0010396</t>
  </si>
  <si>
    <t>副驾座垫泡沫总成 济南轻卡统帅</t>
  </si>
  <si>
    <t>SLT0010473</t>
  </si>
  <si>
    <t>驾驶员靠背泡沫总成通风 济南轻卡统帅右扶手</t>
  </si>
  <si>
    <t>硅油K54 193KG/桶</t>
  </si>
  <si>
    <t xml:space="preserve">①前期预留未调整的②新产品使用未消耗
</t>
  </si>
  <si>
    <t>TFT0000089</t>
  </si>
  <si>
    <t>脱模剂Felix-EX807 150KG/桶</t>
  </si>
  <si>
    <t>合计</t>
  </si>
  <si>
    <t>初盘：</t>
  </si>
  <si>
    <t>复盘：</t>
  </si>
  <si>
    <t>抽盘：</t>
  </si>
  <si>
    <t>部门负责人：</t>
  </si>
  <si>
    <t>说明：</t>
  </si>
  <si>
    <r>
      <rPr>
        <b/>
        <sz val="10"/>
        <rFont val="微软雅黑"/>
        <charset val="134"/>
      </rPr>
      <t>1.浅绿色部分数据，业务部门必填项已标记</t>
    </r>
    <r>
      <rPr>
        <b/>
        <sz val="10"/>
        <color rgb="FFC00000"/>
        <rFont val="微软雅黑"/>
        <charset val="134"/>
      </rPr>
      <t>“*”</t>
    </r>
  </si>
  <si>
    <t>2.根据业务部门盘点表（纸质记录），登记此表</t>
  </si>
  <si>
    <t>3.签字确认手工纸质盘点表须同电子盘点表一同提交至财务，电子盘点表可根据部门业务特殊性，增加表头项目</t>
  </si>
  <si>
    <t>4.日常盘点：业务部门根据日常管理数据，编制盘点表明细信息，进行全面盘点；盘点结果确认后，财务填入账面数量（将业务部门未盘到存货明细同时列示），业务部门编制差异说明（划归责任部门、责任人）</t>
  </si>
  <si>
    <t>5.打印纸质盘点表时，使用PART1；提交电子表时全部提交，并锁定N列数据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</si>
</sst>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3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34" applyNumberFormat="0" applyAlignment="0" applyProtection="0">
      <alignment vertical="center"/>
    </xf>
    <xf numFmtId="0" fontId="22" fillId="16" borderId="30" applyNumberFormat="0" applyAlignment="0" applyProtection="0">
      <alignment vertical="center"/>
    </xf>
    <xf numFmtId="0" fontId="23" fillId="17" borderId="3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43" fontId="1" fillId="0" borderId="7" xfId="0" applyNumberFormat="1" applyFont="1" applyFill="1" applyBorder="1" applyAlignment="1">
      <alignment horizontal="center" vertical="center"/>
    </xf>
    <xf numFmtId="43" fontId="1" fillId="0" borderId="8" xfId="0" applyNumberFormat="1" applyFont="1" applyFill="1" applyBorder="1" applyAlignment="1">
      <alignment horizontal="center" vertical="center"/>
    </xf>
    <xf numFmtId="177" fontId="0" fillId="0" borderId="10" xfId="0" applyNumberFormat="1" applyBorder="1">
      <alignment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43" fontId="1" fillId="0" borderId="18" xfId="0" applyNumberFormat="1" applyFont="1" applyFill="1" applyBorder="1" applyAlignment="1">
      <alignment horizontal="center" vertical="center"/>
    </xf>
    <xf numFmtId="43" fontId="1" fillId="0" borderId="19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3" fontId="1" fillId="0" borderId="7" xfId="0" applyNumberFormat="1" applyFont="1" applyFill="1" applyBorder="1" applyAlignment="1">
      <alignment vertical="center"/>
    </xf>
    <xf numFmtId="43" fontId="1" fillId="0" borderId="8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horizontal="center" vertical="center"/>
    </xf>
    <xf numFmtId="43" fontId="1" fillId="0" borderId="9" xfId="0" applyNumberFormat="1" applyFont="1" applyFill="1" applyBorder="1" applyAlignment="1">
      <alignment vertical="center"/>
    </xf>
    <xf numFmtId="43" fontId="1" fillId="0" borderId="10" xfId="0" applyNumberFormat="1" applyFont="1" applyFill="1" applyBorder="1" applyAlignment="1">
      <alignment vertical="center"/>
    </xf>
    <xf numFmtId="43" fontId="1" fillId="0" borderId="21" xfId="0" applyNumberFormat="1" applyFont="1" applyFill="1" applyBorder="1" applyAlignment="1">
      <alignment vertical="center"/>
    </xf>
    <xf numFmtId="43" fontId="1" fillId="0" borderId="11" xfId="0" applyNumberFormat="1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43" fontId="3" fillId="0" borderId="6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0" fontId="8" fillId="5" borderId="23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43" fontId="3" fillId="0" borderId="5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0" borderId="1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cuments\WeChat%20Files\wxid_olvsd91549r222\FileStorage\File\2022-11\11.30-&#26159;&#34394;&#20179;&#21512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备份"/>
      <sheetName val="数据"/>
    </sheetNames>
    <sheetDataSet>
      <sheetData sheetId="0"/>
      <sheetData sheetId="1">
        <row r="7779">
          <cell r="A7779" t="str">
            <v>w1242SBS0010259</v>
          </cell>
          <cell r="B7779" t="str">
            <v>SBS0010259</v>
          </cell>
          <cell r="C7779" t="str">
            <v>驾驶员靠背泡沫总成 福田奥杰EVC3</v>
          </cell>
          <cell r="D7779" t="str">
            <v>a</v>
          </cell>
          <cell r="E7779">
            <v>190</v>
          </cell>
        </row>
        <row r="7780">
          <cell r="A7780" t="str">
            <v>w1242SBS0010260</v>
          </cell>
          <cell r="B7780" t="str">
            <v>SBS0010260</v>
          </cell>
          <cell r="C7780" t="str">
            <v>驾驶员座垫泡沫总成 福田奥杰EVC3</v>
          </cell>
          <cell r="D7780" t="str">
            <v>A</v>
          </cell>
          <cell r="E7780">
            <v>190</v>
          </cell>
        </row>
        <row r="7781">
          <cell r="A7781" t="str">
            <v>w1242SCS0004113</v>
          </cell>
          <cell r="B7781" t="str">
            <v>SCS0004113</v>
          </cell>
          <cell r="C7781" t="str">
            <v>B40V后排座无纺布 100g无纺布</v>
          </cell>
          <cell r="D7781" t="str">
            <v>A</v>
          </cell>
          <cell r="E7781">
            <v>200</v>
          </cell>
        </row>
        <row r="7782">
          <cell r="A7782" t="str">
            <v>w1242SCS0004114</v>
          </cell>
          <cell r="B7782" t="str">
            <v>SCS0004114</v>
          </cell>
          <cell r="C7782" t="str">
            <v>B40V后排背无纺布 100g无纺布</v>
          </cell>
          <cell r="D7782" t="str">
            <v>A</v>
          </cell>
          <cell r="E7782">
            <v>200</v>
          </cell>
        </row>
        <row r="7783">
          <cell r="A7783" t="str">
            <v>w1242SCS0004209</v>
          </cell>
          <cell r="B7783" t="str">
            <v>SCS0004209</v>
          </cell>
          <cell r="C7783" t="str">
            <v>六分靠背泡沫总成 B40L中改后排</v>
          </cell>
          <cell r="D7783" t="str">
            <v>A</v>
          </cell>
          <cell r="E7783">
            <v>6</v>
          </cell>
        </row>
        <row r="7784">
          <cell r="A7784" t="str">
            <v>w1242SCS0004310</v>
          </cell>
          <cell r="B7784" t="str">
            <v>SCS0004310</v>
          </cell>
          <cell r="C7784" t="str">
            <v>钢丝2.5*330 </v>
          </cell>
          <cell r="D7784" t="str">
            <v>B</v>
          </cell>
          <cell r="E7784">
            <v>40989</v>
          </cell>
        </row>
        <row r="7785">
          <cell r="A7785" t="str">
            <v>w1242SCS0004316</v>
          </cell>
          <cell r="B7785" t="str">
            <v>SCS0004316</v>
          </cell>
          <cell r="C7785" t="str">
            <v>靠背扶手支撑钢丝 B40L中改后排</v>
          </cell>
          <cell r="D7785" t="str">
            <v>B</v>
          </cell>
          <cell r="E7785">
            <v>4</v>
          </cell>
        </row>
        <row r="7786">
          <cell r="A7786" t="str">
            <v>w1242SHT0000298</v>
          </cell>
          <cell r="B7786" t="str">
            <v>SHT0000298</v>
          </cell>
          <cell r="C7786" t="str">
            <v>中间座靠背泡沫总成 欧曼重卡右舵</v>
          </cell>
          <cell r="D7786" t="str">
            <v>A</v>
          </cell>
          <cell r="E7786">
            <v>1</v>
          </cell>
        </row>
        <row r="7787">
          <cell r="A7787" t="str">
            <v>w1242SHT0000489</v>
          </cell>
          <cell r="B7787" t="str">
            <v>SHT0000489</v>
          </cell>
          <cell r="C7787" t="str">
            <v>上卧铺泡沫总成 H4长车身</v>
          </cell>
          <cell r="D7787" t="str">
            <v>A</v>
          </cell>
          <cell r="E7787">
            <v>137</v>
          </cell>
        </row>
        <row r="7788">
          <cell r="A7788" t="str">
            <v>w1242SHT0000525</v>
          </cell>
          <cell r="B7788" t="str">
            <v>SHT0000525</v>
          </cell>
          <cell r="C7788" t="str">
            <v>驾驶员座垫泡沫总成 欧曼重卡</v>
          </cell>
          <cell r="D7788" t="str">
            <v>A</v>
          </cell>
          <cell r="E7788">
            <v>65</v>
          </cell>
        </row>
        <row r="7789">
          <cell r="A7789" t="str">
            <v>w1242SHT0000800</v>
          </cell>
          <cell r="B7789" t="str">
            <v>SHT0000800</v>
          </cell>
          <cell r="C7789" t="str">
            <v>H4司机安全带外罩壳固定片 </v>
          </cell>
          <cell r="D7789" t="str">
            <v>B</v>
          </cell>
          <cell r="E7789">
            <v>203</v>
          </cell>
        </row>
        <row r="7790">
          <cell r="A7790" t="str">
            <v>w1242SHT0000801</v>
          </cell>
          <cell r="B7790" t="str">
            <v>SHT0000801</v>
          </cell>
          <cell r="C7790" t="str">
            <v>H4副司安全带外罩壳固定片 </v>
          </cell>
          <cell r="D7790" t="str">
            <v>B</v>
          </cell>
          <cell r="E7790">
            <v>785</v>
          </cell>
        </row>
        <row r="7791">
          <cell r="A7791" t="str">
            <v>w1242SHT0011029</v>
          </cell>
          <cell r="B7791" t="str">
            <v>SHT0011029</v>
          </cell>
          <cell r="C7791" t="str">
            <v>副驾标配无纺布 H6</v>
          </cell>
          <cell r="D7791" t="str">
            <v>B</v>
          </cell>
          <cell r="E7791">
            <v>316</v>
          </cell>
        </row>
        <row r="7792">
          <cell r="A7792" t="str">
            <v>w1242SHT0011062</v>
          </cell>
          <cell r="B7792" t="str">
            <v>SHT0011062</v>
          </cell>
          <cell r="C7792" t="str">
            <v>副驾驶员靠背泡沫总成 H4-2.0造型升级</v>
          </cell>
          <cell r="D7792" t="str">
            <v>A</v>
          </cell>
          <cell r="E7792">
            <v>113</v>
          </cell>
        </row>
        <row r="7793">
          <cell r="A7793" t="str">
            <v>w1242SHT0011443</v>
          </cell>
          <cell r="B7793" t="str">
            <v>SHT0011443</v>
          </cell>
          <cell r="C7793" t="str">
            <v>刺毛条上 225*12</v>
          </cell>
          <cell r="D7793" t="str">
            <v>B</v>
          </cell>
          <cell r="E7793">
            <v>171</v>
          </cell>
        </row>
        <row r="7794">
          <cell r="A7794" t="str">
            <v>w1242SHT0011444</v>
          </cell>
          <cell r="B7794" t="str">
            <v>SHT0011444</v>
          </cell>
          <cell r="C7794" t="str">
            <v>刺毛条下 100*12</v>
          </cell>
          <cell r="D7794" t="str">
            <v>B</v>
          </cell>
          <cell r="E7794">
            <v>178</v>
          </cell>
        </row>
        <row r="7795">
          <cell r="A7795" t="str">
            <v>w1242SHT0011445</v>
          </cell>
          <cell r="B7795" t="str">
            <v>SHT0011445</v>
          </cell>
          <cell r="C7795" t="str">
            <v>刺毛条中 274*12</v>
          </cell>
          <cell r="D7795" t="str">
            <v>B</v>
          </cell>
          <cell r="E7795">
            <v>271</v>
          </cell>
        </row>
        <row r="7796">
          <cell r="A7796" t="str">
            <v>w1242SHT0011466</v>
          </cell>
          <cell r="B7796" t="str">
            <v>SHT0011466</v>
          </cell>
          <cell r="C7796" t="str">
            <v>靠背左侧无纺布 </v>
          </cell>
          <cell r="D7796" t="str">
            <v>B</v>
          </cell>
          <cell r="E7796">
            <v>2326</v>
          </cell>
        </row>
        <row r="7797">
          <cell r="A7797" t="str">
            <v>w1242SHT0014454</v>
          </cell>
          <cell r="B7797" t="str">
            <v>SHT0014454</v>
          </cell>
          <cell r="C7797" t="str">
            <v>刺毛条1-6mm </v>
          </cell>
          <cell r="D7797" t="str">
            <v>a</v>
          </cell>
          <cell r="E7797">
            <v>146</v>
          </cell>
        </row>
        <row r="7798">
          <cell r="A7798" t="str">
            <v>w1242SHT0014455</v>
          </cell>
          <cell r="B7798" t="str">
            <v>SHT0014455</v>
          </cell>
          <cell r="C7798" t="str">
            <v>刺毛条2-6mm </v>
          </cell>
          <cell r="D7798" t="str">
            <v>A</v>
          </cell>
          <cell r="E7798">
            <v>146</v>
          </cell>
        </row>
        <row r="7799">
          <cell r="A7799" t="str">
            <v>w1242SLT0000387</v>
          </cell>
          <cell r="B7799" t="str">
            <v>SLT0000387</v>
          </cell>
          <cell r="C7799" t="str">
            <v>K1双人座泡沫 </v>
          </cell>
          <cell r="D7799" t="str">
            <v>A</v>
          </cell>
          <cell r="E7799">
            <v>4</v>
          </cell>
        </row>
        <row r="7800">
          <cell r="A7800" t="str">
            <v>w1242SLT0000405</v>
          </cell>
          <cell r="B7800" t="str">
            <v>SLT0000405</v>
          </cell>
          <cell r="C7800" t="str">
            <v>K1单人背泡沫 </v>
          </cell>
          <cell r="D7800" t="str">
            <v>A</v>
          </cell>
          <cell r="E7800">
            <v>191</v>
          </cell>
        </row>
        <row r="7801">
          <cell r="A7801" t="str">
            <v>w1242SLT0000421</v>
          </cell>
          <cell r="B7801" t="str">
            <v>SLT0000421</v>
          </cell>
          <cell r="C7801" t="str">
            <v>6486三点式六人背泡沫 </v>
          </cell>
          <cell r="D7801" t="str">
            <v>A</v>
          </cell>
          <cell r="E7801">
            <v>2</v>
          </cell>
        </row>
        <row r="7802">
          <cell r="A7802" t="str">
            <v>w1242SLT0000422</v>
          </cell>
          <cell r="B7802" t="str">
            <v>SLT0000422</v>
          </cell>
          <cell r="C7802" t="str">
            <v>6486三点式六人座泡沫 </v>
          </cell>
          <cell r="D7802" t="str">
            <v>A</v>
          </cell>
          <cell r="E7802">
            <v>32</v>
          </cell>
        </row>
        <row r="7803">
          <cell r="A7803" t="str">
            <v>w1242SLT0000489</v>
          </cell>
          <cell r="B7803" t="str">
            <v>SLT0000489</v>
          </cell>
          <cell r="C7803" t="str">
            <v>6486前翻10人三人背泡沫 </v>
          </cell>
          <cell r="D7803" t="str">
            <v>A</v>
          </cell>
          <cell r="E7803">
            <v>10</v>
          </cell>
        </row>
        <row r="7804">
          <cell r="A7804" t="str">
            <v>w1242SLT0000557</v>
          </cell>
          <cell r="B7804" t="str">
            <v>SLT0000557</v>
          </cell>
          <cell r="C7804" t="str">
            <v>K1四人联体右座泡沫 </v>
          </cell>
          <cell r="D7804" t="str">
            <v>A</v>
          </cell>
          <cell r="E7804">
            <v>182</v>
          </cell>
        </row>
        <row r="7805">
          <cell r="A7805" t="str">
            <v>w1242SLT0000608</v>
          </cell>
          <cell r="B7805" t="str">
            <v>SLT0000608</v>
          </cell>
          <cell r="C7805" t="str">
            <v>K1窄车双人背泡沫 </v>
          </cell>
          <cell r="D7805" t="str">
            <v>A</v>
          </cell>
          <cell r="E7805">
            <v>36</v>
          </cell>
        </row>
        <row r="7806">
          <cell r="A7806" t="str">
            <v>w1242SLT0000662</v>
          </cell>
          <cell r="B7806" t="str">
            <v>SLT0000662</v>
          </cell>
          <cell r="C7806" t="str">
            <v>K1窄车中间背泡沫 </v>
          </cell>
          <cell r="D7806" t="str">
            <v>A</v>
          </cell>
          <cell r="E7806">
            <v>15</v>
          </cell>
        </row>
        <row r="7807">
          <cell r="A7807" t="str">
            <v>w1242SLT0000696</v>
          </cell>
          <cell r="B7807" t="str">
            <v>SLT0000696</v>
          </cell>
          <cell r="C7807" t="str">
            <v>M4司机背无纺布 55g无纺布</v>
          </cell>
          <cell r="D7807" t="str">
            <v>A</v>
          </cell>
          <cell r="E7807">
            <v>4700</v>
          </cell>
        </row>
        <row r="7808">
          <cell r="A7808" t="str">
            <v>w1242SLT0000740</v>
          </cell>
          <cell r="B7808" t="str">
            <v>SLT0000740</v>
          </cell>
          <cell r="C7808" t="str">
            <v>钢丝2.5*160 </v>
          </cell>
          <cell r="D7808" t="str">
            <v>B</v>
          </cell>
          <cell r="E7808">
            <v>55128</v>
          </cell>
        </row>
        <row r="7809">
          <cell r="A7809" t="str">
            <v>w1242SLT0001091</v>
          </cell>
          <cell r="B7809" t="str">
            <v>SLT0001091</v>
          </cell>
          <cell r="C7809" t="str">
            <v>驾驶员座垫无纺布 M4</v>
          </cell>
          <cell r="D7809" t="str">
            <v>B</v>
          </cell>
          <cell r="E7809">
            <v>1565</v>
          </cell>
        </row>
        <row r="7810">
          <cell r="A7810" t="str">
            <v>w1242SLT0001092</v>
          </cell>
          <cell r="B7810" t="str">
            <v>SLT0001092</v>
          </cell>
          <cell r="C7810" t="str">
            <v>钢丝2.5*220 </v>
          </cell>
          <cell r="D7810" t="str">
            <v>B</v>
          </cell>
          <cell r="E7810">
            <v>36150</v>
          </cell>
        </row>
        <row r="7811">
          <cell r="A7811" t="str">
            <v>w1242SLT0001093</v>
          </cell>
          <cell r="B7811" t="str">
            <v>SLT0001093</v>
          </cell>
          <cell r="C7811" t="str">
            <v>钢丝2.5*270 </v>
          </cell>
          <cell r="D7811" t="str">
            <v>B</v>
          </cell>
          <cell r="E7811">
            <v>5025</v>
          </cell>
        </row>
        <row r="7812">
          <cell r="A7812" t="str">
            <v>w1242SLT0001096</v>
          </cell>
          <cell r="B7812" t="str">
            <v>SLT0001096</v>
          </cell>
          <cell r="C7812" t="str">
            <v>驾驶员座垫泡沫无纺布 K1</v>
          </cell>
          <cell r="D7812" t="str">
            <v>B</v>
          </cell>
          <cell r="E7812">
            <v>2650</v>
          </cell>
        </row>
        <row r="7813">
          <cell r="A7813" t="str">
            <v>w1242SLT0001097</v>
          </cell>
          <cell r="B7813" t="str">
            <v>SLT0001097</v>
          </cell>
          <cell r="C7813" t="str">
            <v>K1窄车司机背无纺布 </v>
          </cell>
          <cell r="D7813" t="str">
            <v>B</v>
          </cell>
          <cell r="E7813">
            <v>532</v>
          </cell>
        </row>
        <row r="7814">
          <cell r="A7814" t="str">
            <v>w1242SLT0001098</v>
          </cell>
          <cell r="B7814" t="str">
            <v>SLT0001098</v>
          </cell>
          <cell r="C7814" t="str">
            <v>一排三人座垫泡沫无纺布 K1</v>
          </cell>
          <cell r="D7814" t="str">
            <v>B</v>
          </cell>
          <cell r="E7814">
            <v>40</v>
          </cell>
        </row>
        <row r="7815">
          <cell r="A7815" t="str">
            <v>w1242SLT0001099</v>
          </cell>
          <cell r="B7815" t="str">
            <v>SLT0001099</v>
          </cell>
          <cell r="C7815" t="str">
            <v>单人座垫泡沫无纺布 K1</v>
          </cell>
          <cell r="D7815" t="str">
            <v>A</v>
          </cell>
          <cell r="E7815">
            <v>3700</v>
          </cell>
        </row>
        <row r="7816">
          <cell r="A7816" t="str">
            <v>w1242SLT0001100</v>
          </cell>
          <cell r="B7816" t="str">
            <v>SLT0001100</v>
          </cell>
          <cell r="C7816" t="str">
            <v>K1双人座无纺布 </v>
          </cell>
          <cell r="D7816" t="str">
            <v>B</v>
          </cell>
          <cell r="E7816">
            <v>4000</v>
          </cell>
        </row>
        <row r="7817">
          <cell r="A7817" t="str">
            <v>w1242SLT0001102</v>
          </cell>
          <cell r="B7817" t="str">
            <v>SLT0001102</v>
          </cell>
          <cell r="C7817" t="str">
            <v>K1窄车单人背（骨架） </v>
          </cell>
          <cell r="D7817" t="str">
            <v>B</v>
          </cell>
          <cell r="E7817">
            <v>89</v>
          </cell>
        </row>
        <row r="7818">
          <cell r="A7818" t="str">
            <v>w1242SLT0001103</v>
          </cell>
          <cell r="B7818" t="str">
            <v>SLT0001103</v>
          </cell>
          <cell r="C7818" t="str">
            <v>K1窄车双人座无纺布 </v>
          </cell>
          <cell r="D7818" t="str">
            <v>B</v>
          </cell>
          <cell r="E7818">
            <v>404</v>
          </cell>
        </row>
        <row r="7819">
          <cell r="A7819" t="str">
            <v>w1242SLT0001109</v>
          </cell>
          <cell r="B7819" t="str">
            <v>SLT0001109</v>
          </cell>
          <cell r="C7819" t="str">
            <v>K1窄车司机座无纺布 </v>
          </cell>
          <cell r="D7819" t="str">
            <v>B</v>
          </cell>
          <cell r="E7819">
            <v>3000</v>
          </cell>
        </row>
        <row r="7820">
          <cell r="A7820" t="str">
            <v>w1242SLT0001116</v>
          </cell>
          <cell r="B7820" t="str">
            <v>SLT0001116</v>
          </cell>
          <cell r="C7820" t="str">
            <v>双人靠背骨架总成 G7</v>
          </cell>
          <cell r="D7820" t="str">
            <v>A</v>
          </cell>
          <cell r="E7820">
            <v>7</v>
          </cell>
        </row>
        <row r="7821">
          <cell r="A7821" t="str">
            <v>w1242SLT0001118</v>
          </cell>
          <cell r="B7821" t="str">
            <v>SLT0001118</v>
          </cell>
          <cell r="C7821" t="str">
            <v>三人靠背骨架总成 G7</v>
          </cell>
          <cell r="D7821" t="str">
            <v>A</v>
          </cell>
          <cell r="E7821">
            <v>6</v>
          </cell>
        </row>
        <row r="7822">
          <cell r="A7822" t="str">
            <v>w1242SLT0001119</v>
          </cell>
          <cell r="B7822" t="str">
            <v>SLT0001119</v>
          </cell>
          <cell r="C7822" t="str">
            <v>6486前翻10人无纺布 </v>
          </cell>
          <cell r="D7822" t="str">
            <v>B</v>
          </cell>
          <cell r="E7822">
            <v>384</v>
          </cell>
        </row>
        <row r="7823">
          <cell r="A7823" t="str">
            <v>w1242SLT0001120</v>
          </cell>
          <cell r="B7823" t="str">
            <v>SLT0001120</v>
          </cell>
          <cell r="C7823" t="str">
            <v>6486折叠背（骨架） </v>
          </cell>
          <cell r="D7823" t="str">
            <v>B</v>
          </cell>
          <cell r="E7823">
            <v>65</v>
          </cell>
        </row>
        <row r="7824">
          <cell r="A7824" t="str">
            <v>w1242SLT0001126</v>
          </cell>
          <cell r="B7824" t="str">
            <v>SLT0001126</v>
          </cell>
          <cell r="C7824" t="str">
            <v>钢丝2.5*400 </v>
          </cell>
          <cell r="D7824" t="str">
            <v>B</v>
          </cell>
          <cell r="E7824">
            <v>303</v>
          </cell>
        </row>
        <row r="7825">
          <cell r="A7825" t="str">
            <v>w1242SLT0001128</v>
          </cell>
          <cell r="B7825" t="str">
            <v>SLT0001128</v>
          </cell>
          <cell r="C7825" t="str">
            <v>副驾驶员座椅座垫骨架总成 M4-2060</v>
          </cell>
          <cell r="D7825" t="str">
            <v>B</v>
          </cell>
          <cell r="E7825">
            <v>59</v>
          </cell>
        </row>
        <row r="7826">
          <cell r="A7826" t="str">
            <v>w1242SLT0001846</v>
          </cell>
          <cell r="B7826" t="str">
            <v>SLT0001846</v>
          </cell>
          <cell r="C7826" t="str">
            <v>K1司机背无纺布 </v>
          </cell>
          <cell r="D7826" t="str">
            <v>B</v>
          </cell>
          <cell r="E7826">
            <v>443</v>
          </cell>
        </row>
        <row r="7827">
          <cell r="A7827" t="str">
            <v>w1242SLT0001848</v>
          </cell>
          <cell r="B7827" t="str">
            <v>SLT0001848</v>
          </cell>
          <cell r="C7827" t="str">
            <v>K1一排四人座无纺布 </v>
          </cell>
          <cell r="D7827" t="str">
            <v>B</v>
          </cell>
          <cell r="E7827">
            <v>80</v>
          </cell>
        </row>
        <row r="7828">
          <cell r="A7828" t="str">
            <v>w1242SLT0002442</v>
          </cell>
          <cell r="B7828" t="str">
            <v>SLT0002442</v>
          </cell>
          <cell r="C7828" t="str">
            <v>驾驶员头枕护面总成 J7F-BA95织物</v>
          </cell>
          <cell r="D7828" t="str">
            <v>A</v>
          </cell>
          <cell r="E7828">
            <v>90</v>
          </cell>
        </row>
        <row r="7829">
          <cell r="A7829" t="str">
            <v>w1242SLT0002496</v>
          </cell>
          <cell r="B7829" t="str">
            <v>SLT0002496</v>
          </cell>
          <cell r="C7829" t="str">
            <v>副驾驶员座垫内嵌钢丝1 J7F/虎V</v>
          </cell>
          <cell r="D7829" t="str">
            <v>B</v>
          </cell>
          <cell r="E7829">
            <v>276</v>
          </cell>
        </row>
        <row r="7830">
          <cell r="A7830" t="str">
            <v>w1242SLT0010148</v>
          </cell>
          <cell r="B7830" t="str">
            <v>SLT0010148</v>
          </cell>
          <cell r="C7830" t="str">
            <v>驾驶员靠背泡沫总成 虎V</v>
          </cell>
          <cell r="D7830" t="str">
            <v>A</v>
          </cell>
          <cell r="E7830">
            <v>34</v>
          </cell>
        </row>
        <row r="7831">
          <cell r="A7831" t="str">
            <v>w1242SLT0010151</v>
          </cell>
          <cell r="B7831" t="str">
            <v>SLT0010151</v>
          </cell>
          <cell r="C7831" t="str">
            <v>副驾驶员座垫泡沫总成 虎V</v>
          </cell>
          <cell r="D7831" t="str">
            <v>A</v>
          </cell>
          <cell r="E7831">
            <v>27</v>
          </cell>
        </row>
        <row r="7832">
          <cell r="A7832" t="str">
            <v>w1242SLT0010349</v>
          </cell>
          <cell r="B7832" t="str">
            <v>SLT0010349</v>
          </cell>
          <cell r="C7832" t="str">
            <v>驾驶员靠背泡沫总成 济南轻卡统帅右扶手</v>
          </cell>
          <cell r="D7832" t="str">
            <v>A</v>
          </cell>
          <cell r="E7832">
            <v>36</v>
          </cell>
        </row>
        <row r="7833">
          <cell r="A7833" t="str">
            <v>w1242SLT0010396</v>
          </cell>
          <cell r="B7833" t="str">
            <v>SLT0010396</v>
          </cell>
          <cell r="C7833" t="str">
            <v>副驾座垫泡沫总成 济南轻卡统帅</v>
          </cell>
          <cell r="D7833" t="str">
            <v>A</v>
          </cell>
          <cell r="E7833">
            <v>20</v>
          </cell>
        </row>
        <row r="7834">
          <cell r="A7834" t="str">
            <v>w1242SLT0010473</v>
          </cell>
          <cell r="B7834" t="str">
            <v>SLT0010473</v>
          </cell>
          <cell r="C7834" t="str">
            <v>驾驶员靠背泡沫总成通风 济南轻卡统帅右扶手</v>
          </cell>
          <cell r="D7834" t="str">
            <v>A</v>
          </cell>
          <cell r="E7834">
            <v>2</v>
          </cell>
        </row>
        <row r="7835">
          <cell r="A7835" t="str">
            <v>w1242SLT0010630</v>
          </cell>
          <cell r="B7835" t="str">
            <v>SLT0010630</v>
          </cell>
          <cell r="C7835" t="str">
            <v>座框钢丝支撑焊接总成 一汽轻卡减震</v>
          </cell>
          <cell r="D7835" t="str">
            <v>A</v>
          </cell>
          <cell r="E7835">
            <v>3025</v>
          </cell>
        </row>
        <row r="7836">
          <cell r="A7836" t="str">
            <v>w1242TFT0000013</v>
          </cell>
          <cell r="B7836" t="str">
            <v>TFT0000013</v>
          </cell>
          <cell r="C7836" t="str">
            <v>催化剂MP-608 216kg/桶</v>
          </cell>
          <cell r="D7836" t="str">
            <v>A</v>
          </cell>
          <cell r="E7836">
            <v>418.22756</v>
          </cell>
        </row>
        <row r="7837">
          <cell r="A7837" t="str">
            <v>w1242TFT0000014</v>
          </cell>
          <cell r="B7837" t="str">
            <v>TFT0000014</v>
          </cell>
          <cell r="C7837" t="str">
            <v>催化剂33LSI 212kg/桶</v>
          </cell>
          <cell r="D7837" t="str">
            <v>A</v>
          </cell>
          <cell r="E7837">
            <v>313.2554</v>
          </cell>
        </row>
        <row r="7838">
          <cell r="A7838" t="str">
            <v>w1242TFT0000015</v>
          </cell>
          <cell r="B7838" t="str">
            <v>TFT0000015</v>
          </cell>
          <cell r="C7838" t="str">
            <v>二乙醇胺(含水50%) 215kg/桶</v>
          </cell>
          <cell r="D7838" t="str">
            <v>A</v>
          </cell>
          <cell r="E7838">
            <v>1077.11923</v>
          </cell>
        </row>
        <row r="7839">
          <cell r="A7839" t="str">
            <v>w1242TFT0000018</v>
          </cell>
          <cell r="B7839" t="str">
            <v>TFT0000018</v>
          </cell>
          <cell r="C7839" t="str">
            <v>开孔剂（发泡） </v>
          </cell>
          <cell r="D7839" t="str">
            <v>A</v>
          </cell>
          <cell r="E7839">
            <v>798.48535</v>
          </cell>
        </row>
        <row r="7840">
          <cell r="A7840" t="str">
            <v>w1242TFT0000028</v>
          </cell>
          <cell r="B7840" t="str">
            <v>TFT0000028</v>
          </cell>
          <cell r="C7840" t="str">
            <v>聚醚多元醇3600 </v>
          </cell>
          <cell r="D7840" t="str">
            <v>A</v>
          </cell>
          <cell r="E7840">
            <v>13521.57726</v>
          </cell>
        </row>
        <row r="7841">
          <cell r="A7841" t="str">
            <v>w1242TFT0000056</v>
          </cell>
          <cell r="B7841" t="str">
            <v>TFT0000056</v>
          </cell>
          <cell r="C7841" t="str">
            <v>TPOP-93/28 </v>
          </cell>
          <cell r="D7841" t="str">
            <v>A</v>
          </cell>
          <cell r="E7841">
            <v>6740.88041</v>
          </cell>
        </row>
        <row r="7842">
          <cell r="A7842" t="str">
            <v>w1242TFT0000066</v>
          </cell>
          <cell r="B7842" t="str">
            <v>TFT0000066</v>
          </cell>
          <cell r="C7842" t="str">
            <v>催化剂MP-609 210kg/桶</v>
          </cell>
          <cell r="D7842" t="str">
            <v>A</v>
          </cell>
          <cell r="E7842">
            <v>146.71711</v>
          </cell>
        </row>
        <row r="7843">
          <cell r="A7843" t="str">
            <v>w1242TFT0000069</v>
          </cell>
          <cell r="B7843" t="str">
            <v>TFT0000069</v>
          </cell>
          <cell r="C7843" t="str">
            <v>黑料MDI-S3815 240kg/桶</v>
          </cell>
          <cell r="D7843" t="str">
            <v>A</v>
          </cell>
          <cell r="E7843">
            <v>7577.0884</v>
          </cell>
        </row>
        <row r="7844">
          <cell r="A7844" t="str">
            <v>w1242TFT0000079</v>
          </cell>
          <cell r="B7844" t="str">
            <v>TFT0000079</v>
          </cell>
          <cell r="C7844" t="str">
            <v>硅油K54 193KG/桶</v>
          </cell>
          <cell r="D7844" t="str">
            <v>A</v>
          </cell>
          <cell r="E7844">
            <v>163.09386</v>
          </cell>
        </row>
        <row r="7845">
          <cell r="A7845" t="str">
            <v>w1242TFT0000081</v>
          </cell>
          <cell r="B7845" t="str">
            <v>TFT0000081</v>
          </cell>
          <cell r="C7845" t="str">
            <v>黑料4885 </v>
          </cell>
        </row>
        <row r="7845">
          <cell r="E7845">
            <v>5408</v>
          </cell>
        </row>
        <row r="7846">
          <cell r="A7846" t="str">
            <v>w1242TFT0000089</v>
          </cell>
          <cell r="B7846" t="str">
            <v>TFT0000089</v>
          </cell>
          <cell r="C7846" t="str">
            <v>脱模剂Felix-EX807 150KG/桶</v>
          </cell>
          <cell r="D7846" t="str">
            <v>A</v>
          </cell>
          <cell r="E7846">
            <v>98.8</v>
          </cell>
        </row>
        <row r="7847">
          <cell r="A7847" t="str">
            <v>w1242TSY0000241</v>
          </cell>
          <cell r="B7847" t="str">
            <v>TSY0000241</v>
          </cell>
          <cell r="C7847" t="str">
            <v>刺钩条（红色）215mm </v>
          </cell>
          <cell r="D7847" t="str">
            <v>B</v>
          </cell>
          <cell r="E7847">
            <v>2</v>
          </cell>
        </row>
        <row r="7848">
          <cell r="A7848" t="str">
            <v>w1242TSY0000242</v>
          </cell>
          <cell r="B7848" t="str">
            <v>TSY0000242</v>
          </cell>
          <cell r="C7848" t="str">
            <v>刺钩条（红色）258mm </v>
          </cell>
          <cell r="D7848" t="str">
            <v>B</v>
          </cell>
          <cell r="E7848">
            <v>10801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9"/>
  <sheetViews>
    <sheetView tabSelected="1" zoomScale="90" zoomScaleNormal="90" topLeftCell="E1" workbookViewId="0">
      <pane ySplit="3" topLeftCell="A4" activePane="bottomLeft" state="frozen"/>
      <selection/>
      <selection pane="bottomLeft" activeCell="O42" sqref="O42"/>
    </sheetView>
  </sheetViews>
  <sheetFormatPr defaultColWidth="9" defaultRowHeight="15"/>
  <cols>
    <col min="1" max="1" width="5.12962962962963" style="1" customWidth="1"/>
    <col min="2" max="2" width="8.61111111111111" style="1" customWidth="1"/>
    <col min="3" max="3" width="9.5" style="1" customWidth="1"/>
    <col min="4" max="4" width="6.94444444444444" style="1" customWidth="1"/>
    <col min="5" max="5" width="19.5" style="1" customWidth="1"/>
    <col min="6" max="6" width="36.1111111111111" style="1" customWidth="1"/>
    <col min="7" max="7" width="11.8425925925926" style="1" customWidth="1"/>
    <col min="8" max="8" width="9.75" style="1" customWidth="1"/>
    <col min="9" max="9" width="22.0925925925926" style="1" customWidth="1"/>
    <col min="10" max="12" width="9.75" style="1" hidden="1" customWidth="1"/>
    <col min="13" max="13" width="7.37962962962963" style="1" hidden="1" customWidth="1"/>
    <col min="14" max="14" width="12.8796296296296" style="1" customWidth="1"/>
    <col min="15" max="16" width="11.6666666666667" style="1" customWidth="1"/>
    <col min="17" max="17" width="16.1759259259259" style="1" customWidth="1"/>
    <col min="18" max="18" width="41.1111111111111" style="1" customWidth="1"/>
    <col min="19" max="19" width="27.7777777777778" style="1" customWidth="1"/>
    <col min="20" max="20" width="12.8796296296296" style="1" customWidth="1"/>
    <col min="21" max="22" width="8.87962962962963" style="1" customWidth="1"/>
    <col min="23" max="23" width="9.66666666666667" style="1" customWidth="1"/>
    <col min="24" max="24" width="12.8796296296296" style="1" hidden="1" customWidth="1" outlineLevel="1"/>
    <col min="25" max="26" width="8.87962962962963" style="1" hidden="1" customWidth="1" outlineLevel="1"/>
    <col min="27" max="27" width="9.66666666666667" style="1" hidden="1" customWidth="1" outlineLevel="1"/>
    <col min="28" max="28" width="5.12962962962963" style="1" customWidth="1" collapsed="1"/>
    <col min="29" max="16384" width="9" style="1"/>
  </cols>
  <sheetData>
    <row r="1" s="1" customFormat="1" ht="18.15" spans="1:2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1"/>
      <c r="N1" s="9" t="s">
        <v>1</v>
      </c>
      <c r="O1" s="10"/>
      <c r="P1" s="10"/>
      <c r="Q1" s="10"/>
      <c r="R1" s="21"/>
      <c r="S1" s="10"/>
      <c r="T1" s="37" t="s">
        <v>2</v>
      </c>
      <c r="U1" s="38"/>
      <c r="V1" s="38"/>
      <c r="W1" s="38"/>
      <c r="X1" s="38"/>
      <c r="Y1" s="38"/>
      <c r="Z1" s="38"/>
      <c r="AA1" s="38"/>
      <c r="AB1" s="61"/>
    </row>
    <row r="2" s="2" customFormat="1" ht="16.2" spans="1:28">
      <c r="A2" s="11" t="s">
        <v>3</v>
      </c>
      <c r="B2" s="12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22" t="s">
        <v>11</v>
      </c>
      <c r="J2" s="12" t="s">
        <v>12</v>
      </c>
      <c r="K2" s="12" t="s">
        <v>13</v>
      </c>
      <c r="L2" s="12" t="s">
        <v>14</v>
      </c>
      <c r="M2" s="23" t="s">
        <v>15</v>
      </c>
      <c r="N2" s="24" t="s">
        <v>16</v>
      </c>
      <c r="O2" s="25" t="s">
        <v>17</v>
      </c>
      <c r="P2" s="25"/>
      <c r="Q2" s="39"/>
      <c r="R2" s="23" t="s">
        <v>18</v>
      </c>
      <c r="S2" s="40" t="s">
        <v>19</v>
      </c>
      <c r="T2" s="41" t="s">
        <v>20</v>
      </c>
      <c r="U2" s="42"/>
      <c r="V2" s="42"/>
      <c r="W2" s="42"/>
      <c r="X2" s="42" t="s">
        <v>21</v>
      </c>
      <c r="Y2" s="42"/>
      <c r="Z2" s="42"/>
      <c r="AA2" s="42"/>
      <c r="AB2" s="62" t="s">
        <v>22</v>
      </c>
    </row>
    <row r="3" s="3" customFormat="1" ht="16.95" spans="1:28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6"/>
      <c r="N3" s="27"/>
      <c r="O3" s="28"/>
      <c r="P3" s="28" t="s">
        <v>23</v>
      </c>
      <c r="Q3" s="43" t="s">
        <v>24</v>
      </c>
      <c r="R3" s="26"/>
      <c r="S3" s="44"/>
      <c r="T3" s="45" t="s">
        <v>25</v>
      </c>
      <c r="U3" s="46" t="s">
        <v>26</v>
      </c>
      <c r="V3" s="46" t="s">
        <v>27</v>
      </c>
      <c r="W3" s="46" t="s">
        <v>28</v>
      </c>
      <c r="X3" s="46" t="s">
        <v>29</v>
      </c>
      <c r="Y3" s="46" t="s">
        <v>26</v>
      </c>
      <c r="Z3" s="46" t="s">
        <v>27</v>
      </c>
      <c r="AA3" s="46" t="s">
        <v>28</v>
      </c>
      <c r="AB3" s="63"/>
    </row>
    <row r="4" s="1" customFormat="1" spans="1:28">
      <c r="A4" s="15">
        <f>ROW()-3</f>
        <v>1</v>
      </c>
      <c r="B4" s="16" t="s">
        <v>30</v>
      </c>
      <c r="C4" s="16" t="s">
        <v>31</v>
      </c>
      <c r="D4" s="16" t="s">
        <v>32</v>
      </c>
      <c r="E4" s="16" t="s">
        <v>33</v>
      </c>
      <c r="F4" s="16" t="s">
        <v>34</v>
      </c>
      <c r="G4" s="16" t="s">
        <v>35</v>
      </c>
      <c r="H4" s="16" t="s">
        <v>36</v>
      </c>
      <c r="I4" s="16" t="str">
        <f>B4&amp;E4</f>
        <v>w1242SHT0000800</v>
      </c>
      <c r="J4" s="16">
        <v>269</v>
      </c>
      <c r="K4" s="16"/>
      <c r="L4" s="16"/>
      <c r="M4" s="29"/>
      <c r="N4" s="30">
        <f>J4</f>
        <v>269</v>
      </c>
      <c r="O4" s="31">
        <f>VLOOKUP(I4,[1]数据!$A$7779:$E$7848,5,0)</f>
        <v>203</v>
      </c>
      <c r="P4" s="32">
        <f t="shared" ref="P4:P67" si="0">IF(N4&gt;O4,N4-O4,"")</f>
        <v>66</v>
      </c>
      <c r="Q4" s="32" t="str">
        <f t="shared" ref="Q4:Q67" si="1">IF(N4&lt;O4,N4-O4,"")</f>
        <v/>
      </c>
      <c r="R4" s="31" t="s">
        <v>37</v>
      </c>
      <c r="S4" s="32" t="s">
        <v>38</v>
      </c>
      <c r="T4" s="47"/>
      <c r="U4" s="48"/>
      <c r="V4" s="48"/>
      <c r="W4" s="49"/>
      <c r="X4" s="48"/>
      <c r="Y4" s="48"/>
      <c r="Z4" s="48"/>
      <c r="AA4" s="49"/>
      <c r="AB4" s="64"/>
    </row>
    <row r="5" s="1" customFormat="1" spans="1:28">
      <c r="A5" s="17">
        <f>ROW()-3</f>
        <v>2</v>
      </c>
      <c r="B5" s="18" t="s">
        <v>30</v>
      </c>
      <c r="C5" s="18" t="s">
        <v>31</v>
      </c>
      <c r="D5" s="16" t="s">
        <v>32</v>
      </c>
      <c r="E5" s="18" t="s">
        <v>39</v>
      </c>
      <c r="F5" s="18" t="s">
        <v>40</v>
      </c>
      <c r="G5" s="18" t="s">
        <v>35</v>
      </c>
      <c r="H5" s="18" t="s">
        <v>36</v>
      </c>
      <c r="I5" s="16" t="str">
        <f>B5&amp;E5</f>
        <v>w1242SHT0000801</v>
      </c>
      <c r="J5" s="18">
        <v>604</v>
      </c>
      <c r="K5" s="18"/>
      <c r="L5" s="18"/>
      <c r="M5" s="33"/>
      <c r="N5" s="30">
        <f t="shared" ref="N5:N36" si="2">J5</f>
        <v>604</v>
      </c>
      <c r="O5" s="31">
        <f>VLOOKUP(I5,[1]数据!$A$7779:$E$7848,5,0)</f>
        <v>785</v>
      </c>
      <c r="P5" s="32" t="str">
        <f t="shared" si="0"/>
        <v/>
      </c>
      <c r="Q5" s="32">
        <f t="shared" si="1"/>
        <v>-181</v>
      </c>
      <c r="R5" s="31" t="s">
        <v>41</v>
      </c>
      <c r="S5" s="32" t="s">
        <v>42</v>
      </c>
      <c r="T5" s="50"/>
      <c r="U5" s="51"/>
      <c r="V5" s="51"/>
      <c r="W5" s="51"/>
      <c r="X5" s="51"/>
      <c r="Y5" s="51"/>
      <c r="Z5" s="51"/>
      <c r="AA5" s="51"/>
      <c r="AB5" s="65"/>
    </row>
    <row r="6" s="1" customFormat="1" spans="1:28">
      <c r="A6" s="17">
        <f>ROW()-3</f>
        <v>3</v>
      </c>
      <c r="B6" s="18" t="s">
        <v>30</v>
      </c>
      <c r="C6" s="18" t="s">
        <v>31</v>
      </c>
      <c r="D6" s="16" t="s">
        <v>32</v>
      </c>
      <c r="E6" s="18" t="s">
        <v>43</v>
      </c>
      <c r="F6" s="18" t="s">
        <v>44</v>
      </c>
      <c r="G6" s="18" t="s">
        <v>45</v>
      </c>
      <c r="H6" s="18" t="s">
        <v>45</v>
      </c>
      <c r="I6" s="16" t="str">
        <f>B6&amp;E6</f>
        <v>w1242SLT0001092</v>
      </c>
      <c r="J6" s="18">
        <v>660</v>
      </c>
      <c r="K6" s="18"/>
      <c r="L6" s="18"/>
      <c r="M6" s="33"/>
      <c r="N6" s="30">
        <f t="shared" si="2"/>
        <v>660</v>
      </c>
      <c r="O6" s="31">
        <f>VLOOKUP(I6,[1]数据!$A$7779:$E$7848,5,0)</f>
        <v>36150</v>
      </c>
      <c r="P6" s="32" t="str">
        <f t="shared" si="0"/>
        <v/>
      </c>
      <c r="Q6" s="32">
        <f t="shared" si="1"/>
        <v>-35490</v>
      </c>
      <c r="R6" s="31" t="s">
        <v>46</v>
      </c>
      <c r="S6" s="32" t="s">
        <v>47</v>
      </c>
      <c r="T6" s="50"/>
      <c r="U6" s="51"/>
      <c r="V6" s="51"/>
      <c r="W6" s="51"/>
      <c r="X6" s="51"/>
      <c r="Y6" s="51"/>
      <c r="Z6" s="51"/>
      <c r="AA6" s="51"/>
      <c r="AB6" s="65"/>
    </row>
    <row r="7" s="1" customFormat="1" spans="1:28">
      <c r="A7" s="15">
        <f t="shared" ref="A7:A16" si="3">ROW()-3</f>
        <v>4</v>
      </c>
      <c r="B7" s="18" t="s">
        <v>30</v>
      </c>
      <c r="C7" s="18" t="s">
        <v>31</v>
      </c>
      <c r="D7" s="16" t="s">
        <v>32</v>
      </c>
      <c r="E7" s="18" t="s">
        <v>48</v>
      </c>
      <c r="F7" s="18" t="s">
        <v>49</v>
      </c>
      <c r="G7" s="18" t="s">
        <v>45</v>
      </c>
      <c r="H7" s="18" t="s">
        <v>45</v>
      </c>
      <c r="I7" s="16" t="str">
        <f>B7&amp;E7</f>
        <v>w1242SLT0000740</v>
      </c>
      <c r="J7" s="18">
        <v>1055</v>
      </c>
      <c r="K7" s="18"/>
      <c r="L7" s="18"/>
      <c r="M7" s="33"/>
      <c r="N7" s="30">
        <f t="shared" si="2"/>
        <v>1055</v>
      </c>
      <c r="O7" s="31">
        <f>VLOOKUP(I7,[1]数据!$A$7779:$E$7848,5,0)</f>
        <v>55128</v>
      </c>
      <c r="P7" s="32" t="str">
        <f t="shared" si="0"/>
        <v/>
      </c>
      <c r="Q7" s="32">
        <f t="shared" si="1"/>
        <v>-54073</v>
      </c>
      <c r="R7" s="31" t="s">
        <v>46</v>
      </c>
      <c r="S7" s="32" t="s">
        <v>47</v>
      </c>
      <c r="T7" s="50"/>
      <c r="U7" s="51"/>
      <c r="V7" s="51"/>
      <c r="W7" s="51"/>
      <c r="X7" s="51"/>
      <c r="Y7" s="51"/>
      <c r="Z7" s="51"/>
      <c r="AA7" s="51"/>
      <c r="AB7" s="65"/>
    </row>
    <row r="8" s="1" customFormat="1" spans="1:28">
      <c r="A8" s="17">
        <f t="shared" si="3"/>
        <v>5</v>
      </c>
      <c r="B8" s="18" t="s">
        <v>30</v>
      </c>
      <c r="C8" s="18" t="s">
        <v>31</v>
      </c>
      <c r="D8" s="16" t="s">
        <v>32</v>
      </c>
      <c r="E8" s="18" t="s">
        <v>50</v>
      </c>
      <c r="F8" s="18" t="s">
        <v>51</v>
      </c>
      <c r="G8" s="18" t="s">
        <v>45</v>
      </c>
      <c r="H8" s="18" t="s">
        <v>45</v>
      </c>
      <c r="I8" s="16" t="str">
        <f t="shared" ref="I8:I24" si="4">B8&amp;E8</f>
        <v>w1242SCS0004316</v>
      </c>
      <c r="J8" s="18">
        <v>10</v>
      </c>
      <c r="K8" s="18"/>
      <c r="L8" s="18"/>
      <c r="M8" s="33"/>
      <c r="N8" s="30">
        <f t="shared" si="2"/>
        <v>10</v>
      </c>
      <c r="O8" s="31">
        <f>VLOOKUP(I8,[1]数据!$A$7779:$E$7848,5,0)</f>
        <v>4</v>
      </c>
      <c r="P8" s="32">
        <f t="shared" si="0"/>
        <v>6</v>
      </c>
      <c r="Q8" s="32" t="str">
        <f t="shared" si="1"/>
        <v/>
      </c>
      <c r="R8" s="31" t="s">
        <v>37</v>
      </c>
      <c r="S8" s="32" t="s">
        <v>38</v>
      </c>
      <c r="T8" s="50"/>
      <c r="U8" s="51"/>
      <c r="V8" s="51"/>
      <c r="W8" s="51"/>
      <c r="X8" s="51"/>
      <c r="Y8" s="51"/>
      <c r="Z8" s="51"/>
      <c r="AA8" s="51"/>
      <c r="AB8" s="65"/>
    </row>
    <row r="9" s="1" customFormat="1" spans="1:28">
      <c r="A9" s="17">
        <f t="shared" si="3"/>
        <v>6</v>
      </c>
      <c r="B9" s="18" t="s">
        <v>30</v>
      </c>
      <c r="C9" s="18" t="s">
        <v>31</v>
      </c>
      <c r="D9" s="16" t="s">
        <v>32</v>
      </c>
      <c r="E9" s="18" t="s">
        <v>52</v>
      </c>
      <c r="F9" s="18" t="s">
        <v>53</v>
      </c>
      <c r="G9" s="18" t="s">
        <v>45</v>
      </c>
      <c r="H9" s="18" t="s">
        <v>35</v>
      </c>
      <c r="I9" s="16" t="str">
        <f t="shared" si="4"/>
        <v>w1242SLT0002496</v>
      </c>
      <c r="J9" s="18">
        <v>325</v>
      </c>
      <c r="K9" s="18"/>
      <c r="L9" s="18"/>
      <c r="M9" s="33"/>
      <c r="N9" s="30">
        <f t="shared" si="2"/>
        <v>325</v>
      </c>
      <c r="O9" s="31">
        <f>VLOOKUP(I9,[1]数据!$A$7779:$E$7848,5,0)</f>
        <v>276</v>
      </c>
      <c r="P9" s="32">
        <f t="shared" si="0"/>
        <v>49</v>
      </c>
      <c r="Q9" s="32" t="str">
        <f t="shared" si="1"/>
        <v/>
      </c>
      <c r="R9" s="31" t="s">
        <v>37</v>
      </c>
      <c r="S9" s="32" t="s">
        <v>38</v>
      </c>
      <c r="T9" s="50"/>
      <c r="U9" s="51"/>
      <c r="V9" s="51"/>
      <c r="W9" s="51"/>
      <c r="X9" s="51"/>
      <c r="Y9" s="51"/>
      <c r="Z9" s="51"/>
      <c r="AA9" s="51"/>
      <c r="AB9" s="65"/>
    </row>
    <row r="10" s="1" customFormat="1" spans="1:28">
      <c r="A10" s="15">
        <f t="shared" si="3"/>
        <v>7</v>
      </c>
      <c r="B10" s="18" t="s">
        <v>30</v>
      </c>
      <c r="C10" s="18" t="s">
        <v>31</v>
      </c>
      <c r="D10" s="16" t="s">
        <v>32</v>
      </c>
      <c r="E10" s="18" t="s">
        <v>54</v>
      </c>
      <c r="F10" s="18" t="s">
        <v>55</v>
      </c>
      <c r="G10" s="18" t="s">
        <v>45</v>
      </c>
      <c r="H10" s="18" t="s">
        <v>45</v>
      </c>
      <c r="I10" s="16" t="str">
        <f t="shared" si="4"/>
        <v>w1242SLT0001093</v>
      </c>
      <c r="J10" s="18">
        <v>577</v>
      </c>
      <c r="K10" s="18"/>
      <c r="L10" s="18"/>
      <c r="M10" s="33"/>
      <c r="N10" s="30">
        <f t="shared" si="2"/>
        <v>577</v>
      </c>
      <c r="O10" s="31">
        <f>VLOOKUP(I10,[1]数据!$A$7779:$E$7848,5,0)</f>
        <v>5025</v>
      </c>
      <c r="P10" s="32" t="str">
        <f t="shared" si="0"/>
        <v/>
      </c>
      <c r="Q10" s="32">
        <f t="shared" si="1"/>
        <v>-4448</v>
      </c>
      <c r="R10" s="31" t="s">
        <v>46</v>
      </c>
      <c r="S10" s="32" t="s">
        <v>47</v>
      </c>
      <c r="T10" s="50"/>
      <c r="U10" s="51"/>
      <c r="V10" s="51"/>
      <c r="W10" s="51"/>
      <c r="X10" s="51"/>
      <c r="Y10" s="51"/>
      <c r="Z10" s="51"/>
      <c r="AA10" s="51"/>
      <c r="AB10" s="65"/>
    </row>
    <row r="11" s="1" customFormat="1" spans="1:28">
      <c r="A11" s="17">
        <f t="shared" si="3"/>
        <v>8</v>
      </c>
      <c r="B11" s="18" t="s">
        <v>30</v>
      </c>
      <c r="C11" s="18" t="s">
        <v>31</v>
      </c>
      <c r="D11" s="16" t="s">
        <v>32</v>
      </c>
      <c r="E11" s="18" t="s">
        <v>56</v>
      </c>
      <c r="F11" s="18" t="s">
        <v>57</v>
      </c>
      <c r="G11" s="18" t="s">
        <v>45</v>
      </c>
      <c r="H11" s="18" t="s">
        <v>45</v>
      </c>
      <c r="I11" s="16" t="str">
        <f t="shared" si="4"/>
        <v>w1242SLT0001126</v>
      </c>
      <c r="J11" s="18">
        <v>2437</v>
      </c>
      <c r="K11" s="18"/>
      <c r="L11" s="18"/>
      <c r="M11" s="33"/>
      <c r="N11" s="30">
        <f t="shared" si="2"/>
        <v>2437</v>
      </c>
      <c r="O11" s="31">
        <f>VLOOKUP(I11,[1]数据!$A$7779:$E$7848,5,0)</f>
        <v>303</v>
      </c>
      <c r="P11" s="32">
        <f t="shared" si="0"/>
        <v>2134</v>
      </c>
      <c r="Q11" s="32" t="str">
        <f t="shared" si="1"/>
        <v/>
      </c>
      <c r="R11" s="31" t="s">
        <v>58</v>
      </c>
      <c r="S11" s="32" t="s">
        <v>59</v>
      </c>
      <c r="T11" s="50"/>
      <c r="U11" s="51"/>
      <c r="V11" s="51"/>
      <c r="W11" s="51"/>
      <c r="X11" s="51"/>
      <c r="Y11" s="51"/>
      <c r="Z11" s="51"/>
      <c r="AA11" s="51"/>
      <c r="AB11" s="65"/>
    </row>
    <row r="12" s="1" customFormat="1" spans="1:28">
      <c r="A12" s="17">
        <f t="shared" si="3"/>
        <v>9</v>
      </c>
      <c r="B12" s="18" t="s">
        <v>30</v>
      </c>
      <c r="C12" s="18" t="s">
        <v>31</v>
      </c>
      <c r="D12" s="16" t="s">
        <v>32</v>
      </c>
      <c r="E12" s="18" t="s">
        <v>60</v>
      </c>
      <c r="F12" s="18" t="s">
        <v>61</v>
      </c>
      <c r="G12" s="18" t="s">
        <v>45</v>
      </c>
      <c r="H12" s="18" t="s">
        <v>45</v>
      </c>
      <c r="I12" s="16" t="str">
        <f t="shared" si="4"/>
        <v>w1242TSY0000241</v>
      </c>
      <c r="J12" s="18">
        <v>326</v>
      </c>
      <c r="K12" s="18"/>
      <c r="L12" s="18"/>
      <c r="M12" s="33"/>
      <c r="N12" s="30">
        <f t="shared" si="2"/>
        <v>326</v>
      </c>
      <c r="O12" s="31">
        <f>VLOOKUP(I12,[1]数据!$A$7779:$E$7848,5,0)</f>
        <v>2</v>
      </c>
      <c r="P12" s="32">
        <f t="shared" si="0"/>
        <v>324</v>
      </c>
      <c r="Q12" s="32" t="str">
        <f t="shared" si="1"/>
        <v/>
      </c>
      <c r="R12" s="31" t="s">
        <v>37</v>
      </c>
      <c r="S12" s="32" t="s">
        <v>38</v>
      </c>
      <c r="T12" s="50"/>
      <c r="U12" s="51"/>
      <c r="V12" s="51"/>
      <c r="W12" s="51"/>
      <c r="X12" s="51"/>
      <c r="Y12" s="51"/>
      <c r="Z12" s="51"/>
      <c r="AA12" s="51"/>
      <c r="AB12" s="65"/>
    </row>
    <row r="13" s="1" customFormat="1" spans="1:28">
      <c r="A13" s="15">
        <f t="shared" si="3"/>
        <v>10</v>
      </c>
      <c r="B13" s="18" t="s">
        <v>30</v>
      </c>
      <c r="C13" s="18" t="s">
        <v>31</v>
      </c>
      <c r="D13" s="16" t="s">
        <v>32</v>
      </c>
      <c r="E13" s="18" t="s">
        <v>62</v>
      </c>
      <c r="F13" s="18" t="s">
        <v>63</v>
      </c>
      <c r="G13" s="18" t="s">
        <v>45</v>
      </c>
      <c r="H13" s="18" t="s">
        <v>45</v>
      </c>
      <c r="I13" s="16" t="str">
        <f t="shared" si="4"/>
        <v>w1242TSY0000242</v>
      </c>
      <c r="J13" s="18">
        <v>427</v>
      </c>
      <c r="K13" s="18"/>
      <c r="L13" s="18"/>
      <c r="M13" s="33"/>
      <c r="N13" s="30">
        <f t="shared" si="2"/>
        <v>427</v>
      </c>
      <c r="O13" s="31">
        <f>VLOOKUP(I13,[1]数据!$A$7779:$E$7848,5,0)</f>
        <v>10801</v>
      </c>
      <c r="P13" s="32" t="str">
        <f t="shared" si="0"/>
        <v/>
      </c>
      <c r="Q13" s="32">
        <f t="shared" si="1"/>
        <v>-10374</v>
      </c>
      <c r="R13" s="31" t="s">
        <v>64</v>
      </c>
      <c r="S13" s="32" t="s">
        <v>47</v>
      </c>
      <c r="T13" s="50"/>
      <c r="U13" s="51"/>
      <c r="V13" s="51"/>
      <c r="W13" s="51"/>
      <c r="X13" s="51"/>
      <c r="Y13" s="51"/>
      <c r="Z13" s="51"/>
      <c r="AA13" s="51"/>
      <c r="AB13" s="65"/>
    </row>
    <row r="14" s="1" customFormat="1" spans="1:28">
      <c r="A14" s="17">
        <f t="shared" si="3"/>
        <v>11</v>
      </c>
      <c r="B14" s="18" t="s">
        <v>30</v>
      </c>
      <c r="C14" s="18" t="s">
        <v>31</v>
      </c>
      <c r="D14" s="16" t="s">
        <v>32</v>
      </c>
      <c r="E14" s="18" t="s">
        <v>65</v>
      </c>
      <c r="F14" s="18" t="s">
        <v>66</v>
      </c>
      <c r="G14" s="18" t="s">
        <v>67</v>
      </c>
      <c r="H14" s="18" t="s">
        <v>35</v>
      </c>
      <c r="I14" s="16" t="str">
        <f t="shared" si="4"/>
        <v>w1242SCS0004324</v>
      </c>
      <c r="J14" s="18">
        <v>30</v>
      </c>
      <c r="K14" s="18"/>
      <c r="L14" s="18"/>
      <c r="M14" s="33"/>
      <c r="N14" s="30">
        <f t="shared" si="2"/>
        <v>30</v>
      </c>
      <c r="O14" s="31"/>
      <c r="P14" s="32">
        <f t="shared" si="0"/>
        <v>30</v>
      </c>
      <c r="Q14" s="32" t="str">
        <f t="shared" si="1"/>
        <v/>
      </c>
      <c r="R14" s="31" t="s">
        <v>37</v>
      </c>
      <c r="S14" s="32" t="s">
        <v>38</v>
      </c>
      <c r="T14" s="50"/>
      <c r="U14" s="51"/>
      <c r="V14" s="51"/>
      <c r="W14" s="51"/>
      <c r="X14" s="51"/>
      <c r="Y14" s="51"/>
      <c r="Z14" s="51"/>
      <c r="AA14" s="51"/>
      <c r="AB14" s="65"/>
    </row>
    <row r="15" s="1" customFormat="1" spans="1:28">
      <c r="A15" s="17">
        <f t="shared" si="3"/>
        <v>12</v>
      </c>
      <c r="B15" s="18" t="s">
        <v>30</v>
      </c>
      <c r="C15" s="18" t="s">
        <v>31</v>
      </c>
      <c r="D15" s="16" t="s">
        <v>32</v>
      </c>
      <c r="E15" s="18" t="s">
        <v>68</v>
      </c>
      <c r="F15" s="18" t="s">
        <v>69</v>
      </c>
      <c r="G15" s="18" t="s">
        <v>70</v>
      </c>
      <c r="H15" s="18" t="s">
        <v>71</v>
      </c>
      <c r="I15" s="16" t="str">
        <f t="shared" si="4"/>
        <v>w1242TFT0000018</v>
      </c>
      <c r="J15" s="18">
        <v>54</v>
      </c>
      <c r="K15" s="18"/>
      <c r="L15" s="18"/>
      <c r="M15" s="33"/>
      <c r="N15" s="30">
        <f t="shared" si="2"/>
        <v>54</v>
      </c>
      <c r="O15" s="31">
        <f>VLOOKUP(I15,[1]数据!$A$7779:$E$7848,5,0)</f>
        <v>798.48535</v>
      </c>
      <c r="P15" s="32" t="str">
        <f t="shared" si="0"/>
        <v/>
      </c>
      <c r="Q15" s="32">
        <f t="shared" si="1"/>
        <v>-744.48535</v>
      </c>
      <c r="R15" s="31" t="s">
        <v>72</v>
      </c>
      <c r="S15" s="32" t="s">
        <v>47</v>
      </c>
      <c r="T15" s="50"/>
      <c r="U15" s="51"/>
      <c r="V15" s="51"/>
      <c r="W15" s="51"/>
      <c r="X15" s="51"/>
      <c r="Y15" s="51"/>
      <c r="Z15" s="51"/>
      <c r="AA15" s="51"/>
      <c r="AB15" s="65"/>
    </row>
    <row r="16" s="1" customFormat="1" spans="1:28">
      <c r="A16" s="15">
        <f t="shared" si="3"/>
        <v>13</v>
      </c>
      <c r="B16" s="18" t="s">
        <v>30</v>
      </c>
      <c r="C16" s="18" t="s">
        <v>31</v>
      </c>
      <c r="D16" s="16" t="s">
        <v>32</v>
      </c>
      <c r="E16" s="18" t="s">
        <v>73</v>
      </c>
      <c r="F16" s="18" t="s">
        <v>74</v>
      </c>
      <c r="G16" s="18" t="s">
        <v>70</v>
      </c>
      <c r="H16" s="18" t="s">
        <v>71</v>
      </c>
      <c r="I16" s="16" t="str">
        <f t="shared" si="4"/>
        <v>w1242TFT0000013</v>
      </c>
      <c r="J16" s="18">
        <v>144</v>
      </c>
      <c r="K16" s="18"/>
      <c r="L16" s="18"/>
      <c r="M16" s="33"/>
      <c r="N16" s="30">
        <f t="shared" si="2"/>
        <v>144</v>
      </c>
      <c r="O16" s="31">
        <f>VLOOKUP(I16,[1]数据!$A$7779:$E$7848,5,0)</f>
        <v>418.22756</v>
      </c>
      <c r="P16" s="32" t="str">
        <f t="shared" si="0"/>
        <v/>
      </c>
      <c r="Q16" s="32">
        <f t="shared" si="1"/>
        <v>-274.22756</v>
      </c>
      <c r="R16" s="31" t="s">
        <v>72</v>
      </c>
      <c r="S16" s="32" t="s">
        <v>47</v>
      </c>
      <c r="T16" s="50"/>
      <c r="U16" s="51"/>
      <c r="V16" s="51"/>
      <c r="W16" s="51"/>
      <c r="X16" s="51"/>
      <c r="Y16" s="51"/>
      <c r="Z16" s="51"/>
      <c r="AA16" s="51"/>
      <c r="AB16" s="65"/>
    </row>
    <row r="17" s="1" customFormat="1" spans="1:28">
      <c r="A17" s="17">
        <f t="shared" ref="A17:A26" si="5">ROW()-3</f>
        <v>14</v>
      </c>
      <c r="B17" s="18" t="s">
        <v>30</v>
      </c>
      <c r="C17" s="18" t="s">
        <v>31</v>
      </c>
      <c r="D17" s="16" t="s">
        <v>32</v>
      </c>
      <c r="E17" s="18" t="s">
        <v>75</v>
      </c>
      <c r="F17" s="18" t="s">
        <v>76</v>
      </c>
      <c r="G17" s="18" t="s">
        <v>70</v>
      </c>
      <c r="H17" s="18" t="s">
        <v>71</v>
      </c>
      <c r="I17" s="16" t="str">
        <f t="shared" si="4"/>
        <v>w1242TFT0000015</v>
      </c>
      <c r="J17" s="18">
        <v>963</v>
      </c>
      <c r="K17" s="18"/>
      <c r="L17" s="18"/>
      <c r="M17" s="33"/>
      <c r="N17" s="30">
        <f t="shared" si="2"/>
        <v>963</v>
      </c>
      <c r="O17" s="31">
        <f>VLOOKUP(I17,[1]数据!$A$7779:$E$7848,5,0)</f>
        <v>1077.11923</v>
      </c>
      <c r="P17" s="32" t="str">
        <f t="shared" si="0"/>
        <v/>
      </c>
      <c r="Q17" s="32">
        <f t="shared" si="1"/>
        <v>-114.11923</v>
      </c>
      <c r="R17" s="31" t="s">
        <v>72</v>
      </c>
      <c r="S17" s="32" t="s">
        <v>47</v>
      </c>
      <c r="T17" s="50"/>
      <c r="U17" s="51"/>
      <c r="V17" s="51"/>
      <c r="W17" s="51"/>
      <c r="X17" s="51"/>
      <c r="Y17" s="51"/>
      <c r="Z17" s="51"/>
      <c r="AA17" s="51"/>
      <c r="AB17" s="65"/>
    </row>
    <row r="18" s="1" customFormat="1" spans="1:28">
      <c r="A18" s="17">
        <f t="shared" si="5"/>
        <v>15</v>
      </c>
      <c r="B18" s="18" t="s">
        <v>30</v>
      </c>
      <c r="C18" s="18" t="s">
        <v>31</v>
      </c>
      <c r="D18" s="16" t="s">
        <v>32</v>
      </c>
      <c r="E18" s="18" t="s">
        <v>77</v>
      </c>
      <c r="F18" s="18" t="s">
        <v>78</v>
      </c>
      <c r="G18" s="18" t="s">
        <v>70</v>
      </c>
      <c r="H18" s="18" t="s">
        <v>71</v>
      </c>
      <c r="I18" s="16" t="str">
        <f t="shared" si="4"/>
        <v>w1242TFT0000014</v>
      </c>
      <c r="J18" s="18">
        <v>60</v>
      </c>
      <c r="K18" s="18"/>
      <c r="L18" s="18"/>
      <c r="M18" s="33"/>
      <c r="N18" s="30">
        <f t="shared" si="2"/>
        <v>60</v>
      </c>
      <c r="O18" s="31">
        <f>VLOOKUP(I18,[1]数据!$A$7779:$E$7848,5,0)</f>
        <v>313.2554</v>
      </c>
      <c r="P18" s="32" t="str">
        <f t="shared" si="0"/>
        <v/>
      </c>
      <c r="Q18" s="32">
        <f t="shared" si="1"/>
        <v>-253.2554</v>
      </c>
      <c r="R18" s="31" t="s">
        <v>72</v>
      </c>
      <c r="S18" s="32" t="s">
        <v>47</v>
      </c>
      <c r="T18" s="50"/>
      <c r="U18" s="51"/>
      <c r="V18" s="51"/>
      <c r="W18" s="51"/>
      <c r="X18" s="51"/>
      <c r="Y18" s="51"/>
      <c r="Z18" s="51"/>
      <c r="AA18" s="51"/>
      <c r="AB18" s="65"/>
    </row>
    <row r="19" s="1" customFormat="1" spans="1:28">
      <c r="A19" s="15">
        <f t="shared" si="5"/>
        <v>16</v>
      </c>
      <c r="B19" s="18" t="s">
        <v>30</v>
      </c>
      <c r="C19" s="18" t="s">
        <v>31</v>
      </c>
      <c r="D19" s="16" t="s">
        <v>32</v>
      </c>
      <c r="E19" s="18" t="s">
        <v>79</v>
      </c>
      <c r="F19" s="18">
        <v>3815</v>
      </c>
      <c r="G19" s="18" t="s">
        <v>70</v>
      </c>
      <c r="H19" s="18" t="s">
        <v>71</v>
      </c>
      <c r="I19" s="16" t="str">
        <f t="shared" si="4"/>
        <v>w1242TFT0000069</v>
      </c>
      <c r="J19" s="18">
        <v>3220</v>
      </c>
      <c r="K19" s="18"/>
      <c r="L19" s="18"/>
      <c r="M19" s="33"/>
      <c r="N19" s="30">
        <f t="shared" si="2"/>
        <v>3220</v>
      </c>
      <c r="O19" s="31">
        <f>VLOOKUP(I19,[1]数据!$A$7779:$E$7848,5,0)</f>
        <v>7577.0884</v>
      </c>
      <c r="P19" s="32" t="str">
        <f t="shared" si="0"/>
        <v/>
      </c>
      <c r="Q19" s="32">
        <f t="shared" si="1"/>
        <v>-4357.0884</v>
      </c>
      <c r="R19" s="31" t="s">
        <v>72</v>
      </c>
      <c r="S19" s="32" t="s">
        <v>47</v>
      </c>
      <c r="T19" s="50"/>
      <c r="U19" s="51"/>
      <c r="V19" s="51"/>
      <c r="W19" s="51"/>
      <c r="X19" s="51"/>
      <c r="Y19" s="51"/>
      <c r="Z19" s="51"/>
      <c r="AA19" s="51"/>
      <c r="AB19" s="65"/>
    </row>
    <row r="20" s="1" customFormat="1" spans="1:28">
      <c r="A20" s="17">
        <f t="shared" si="5"/>
        <v>17</v>
      </c>
      <c r="B20" s="18" t="s">
        <v>30</v>
      </c>
      <c r="C20" s="18" t="s">
        <v>31</v>
      </c>
      <c r="D20" s="16" t="s">
        <v>32</v>
      </c>
      <c r="E20" s="18" t="s">
        <v>80</v>
      </c>
      <c r="F20" s="18">
        <v>3600</v>
      </c>
      <c r="G20" s="18" t="s">
        <v>70</v>
      </c>
      <c r="H20" s="18" t="s">
        <v>71</v>
      </c>
      <c r="I20" s="16" t="str">
        <f t="shared" si="4"/>
        <v>w1242TFT0000028</v>
      </c>
      <c r="J20" s="18">
        <v>13472</v>
      </c>
      <c r="K20" s="18"/>
      <c r="L20" s="18"/>
      <c r="M20" s="33"/>
      <c r="N20" s="30">
        <f t="shared" si="2"/>
        <v>13472</v>
      </c>
      <c r="O20" s="31">
        <f>VLOOKUP(I20,[1]数据!$A$7779:$E$7848,5,0)</f>
        <v>13521.57726</v>
      </c>
      <c r="P20" s="32" t="str">
        <f t="shared" si="0"/>
        <v/>
      </c>
      <c r="Q20" s="32">
        <f t="shared" si="1"/>
        <v>-49.57726</v>
      </c>
      <c r="R20" s="31" t="s">
        <v>72</v>
      </c>
      <c r="S20" s="32" t="s">
        <v>47</v>
      </c>
      <c r="T20" s="50"/>
      <c r="U20" s="51"/>
      <c r="V20" s="51"/>
      <c r="W20" s="51"/>
      <c r="X20" s="51"/>
      <c r="Y20" s="51"/>
      <c r="Z20" s="51"/>
      <c r="AA20" s="51"/>
      <c r="AB20" s="65"/>
    </row>
    <row r="21" s="1" customFormat="1" spans="1:28">
      <c r="A21" s="17">
        <f t="shared" si="5"/>
        <v>18</v>
      </c>
      <c r="B21" s="18" t="s">
        <v>30</v>
      </c>
      <c r="C21" s="18" t="s">
        <v>31</v>
      </c>
      <c r="D21" s="16" t="s">
        <v>32</v>
      </c>
      <c r="E21" s="18" t="s">
        <v>81</v>
      </c>
      <c r="F21" s="18">
        <v>9328</v>
      </c>
      <c r="G21" s="18" t="s">
        <v>70</v>
      </c>
      <c r="H21" s="18" t="s">
        <v>71</v>
      </c>
      <c r="I21" s="16" t="str">
        <f t="shared" si="4"/>
        <v>w1242TFT0000056</v>
      </c>
      <c r="J21" s="18">
        <v>4858</v>
      </c>
      <c r="K21" s="18"/>
      <c r="L21" s="18"/>
      <c r="M21" s="33"/>
      <c r="N21" s="30">
        <f t="shared" si="2"/>
        <v>4858</v>
      </c>
      <c r="O21" s="31">
        <f>VLOOKUP(I21,[1]数据!$A$7779:$E$7848,5,0)</f>
        <v>6740.88041</v>
      </c>
      <c r="P21" s="32" t="str">
        <f t="shared" si="0"/>
        <v/>
      </c>
      <c r="Q21" s="32">
        <f t="shared" si="1"/>
        <v>-1882.88041</v>
      </c>
      <c r="R21" s="31" t="s">
        <v>72</v>
      </c>
      <c r="S21" s="32" t="s">
        <v>47</v>
      </c>
      <c r="T21" s="50"/>
      <c r="U21" s="51"/>
      <c r="V21" s="51"/>
      <c r="W21" s="51"/>
      <c r="X21" s="51"/>
      <c r="Y21" s="51"/>
      <c r="Z21" s="51"/>
      <c r="AA21" s="51"/>
      <c r="AB21" s="65"/>
    </row>
    <row r="22" s="1" customFormat="1" spans="1:28">
      <c r="A22" s="15">
        <f t="shared" si="5"/>
        <v>19</v>
      </c>
      <c r="B22" s="18" t="s">
        <v>82</v>
      </c>
      <c r="C22" s="18" t="s">
        <v>31</v>
      </c>
      <c r="D22" s="16" t="s">
        <v>32</v>
      </c>
      <c r="E22" s="80" t="s">
        <v>83</v>
      </c>
      <c r="F22" s="18" t="s">
        <v>84</v>
      </c>
      <c r="G22" s="18" t="s">
        <v>70</v>
      </c>
      <c r="H22" s="18"/>
      <c r="I22" s="16" t="str">
        <f t="shared" ref="I22:I31" si="6">B22&amp;E22</f>
        <v>w1243TFT0000081</v>
      </c>
      <c r="J22" s="18">
        <v>122</v>
      </c>
      <c r="K22" s="18"/>
      <c r="L22" s="18"/>
      <c r="M22" s="33"/>
      <c r="N22" s="30">
        <f t="shared" si="2"/>
        <v>122</v>
      </c>
      <c r="O22" s="31"/>
      <c r="P22" s="32">
        <f t="shared" si="0"/>
        <v>122</v>
      </c>
      <c r="Q22" s="32" t="str">
        <f t="shared" si="1"/>
        <v/>
      </c>
      <c r="R22" s="31" t="s">
        <v>37</v>
      </c>
      <c r="S22" s="32" t="s">
        <v>85</v>
      </c>
      <c r="T22" s="50"/>
      <c r="U22" s="51"/>
      <c r="V22" s="51"/>
      <c r="W22" s="51"/>
      <c r="X22" s="51"/>
      <c r="Y22" s="51"/>
      <c r="Z22" s="51"/>
      <c r="AA22" s="51"/>
      <c r="AB22" s="65"/>
    </row>
    <row r="23" s="1" customFormat="1" spans="1:28">
      <c r="A23" s="17">
        <f t="shared" si="5"/>
        <v>20</v>
      </c>
      <c r="B23" s="18" t="s">
        <v>86</v>
      </c>
      <c r="C23" s="18" t="s">
        <v>31</v>
      </c>
      <c r="D23" s="16" t="s">
        <v>32</v>
      </c>
      <c r="E23" s="80" t="s">
        <v>87</v>
      </c>
      <c r="F23" s="80" t="s">
        <v>88</v>
      </c>
      <c r="G23" s="18" t="s">
        <v>70</v>
      </c>
      <c r="H23" s="18" t="s">
        <v>71</v>
      </c>
      <c r="I23" s="16" t="str">
        <f t="shared" si="6"/>
        <v>w1244TFT0000079</v>
      </c>
      <c r="J23" s="18">
        <v>67</v>
      </c>
      <c r="K23" s="18"/>
      <c r="L23" s="18"/>
      <c r="M23" s="33"/>
      <c r="N23" s="30">
        <f t="shared" si="2"/>
        <v>67</v>
      </c>
      <c r="O23" s="31"/>
      <c r="P23" s="32">
        <f t="shared" si="0"/>
        <v>67</v>
      </c>
      <c r="Q23" s="32" t="str">
        <f t="shared" si="1"/>
        <v/>
      </c>
      <c r="R23" s="31" t="s">
        <v>37</v>
      </c>
      <c r="S23" s="32" t="s">
        <v>85</v>
      </c>
      <c r="T23" s="50"/>
      <c r="U23" s="51"/>
      <c r="V23" s="51"/>
      <c r="W23" s="51"/>
      <c r="X23" s="51"/>
      <c r="Y23" s="51"/>
      <c r="Z23" s="51"/>
      <c r="AA23" s="51"/>
      <c r="AB23" s="65"/>
    </row>
    <row r="24" s="1" customFormat="1" spans="1:28">
      <c r="A24" s="17">
        <f t="shared" si="5"/>
        <v>21</v>
      </c>
      <c r="B24" s="18" t="s">
        <v>89</v>
      </c>
      <c r="C24" s="18" t="s">
        <v>31</v>
      </c>
      <c r="D24" s="16" t="s">
        <v>32</v>
      </c>
      <c r="E24" s="18" t="s">
        <v>90</v>
      </c>
      <c r="F24" s="18" t="s">
        <v>91</v>
      </c>
      <c r="G24" s="18" t="s">
        <v>92</v>
      </c>
      <c r="H24" s="18" t="s">
        <v>35</v>
      </c>
      <c r="I24" s="16" t="str">
        <f t="shared" si="6"/>
        <v>W1242SLT0001846</v>
      </c>
      <c r="J24" s="18">
        <v>1300</v>
      </c>
      <c r="K24" s="18"/>
      <c r="L24" s="18"/>
      <c r="M24" s="33"/>
      <c r="N24" s="30">
        <f t="shared" si="2"/>
        <v>1300</v>
      </c>
      <c r="O24" s="31">
        <f>VLOOKUP(I24,[1]数据!$A$7779:$E$7848,5,0)</f>
        <v>443</v>
      </c>
      <c r="P24" s="32">
        <f t="shared" si="0"/>
        <v>857</v>
      </c>
      <c r="Q24" s="32" t="str">
        <f t="shared" si="1"/>
        <v/>
      </c>
      <c r="R24" s="31" t="s">
        <v>93</v>
      </c>
      <c r="S24" s="32" t="s">
        <v>94</v>
      </c>
      <c r="T24" s="50"/>
      <c r="U24" s="51"/>
      <c r="V24" s="51"/>
      <c r="W24" s="51"/>
      <c r="X24" s="51"/>
      <c r="Y24" s="51"/>
      <c r="Z24" s="51"/>
      <c r="AA24" s="51"/>
      <c r="AB24" s="65"/>
    </row>
    <row r="25" s="1" customFormat="1" spans="1:28">
      <c r="A25" s="15">
        <f t="shared" si="5"/>
        <v>22</v>
      </c>
      <c r="B25" s="18" t="s">
        <v>89</v>
      </c>
      <c r="C25" s="18" t="s">
        <v>31</v>
      </c>
      <c r="D25" s="16" t="s">
        <v>32</v>
      </c>
      <c r="E25" s="18" t="s">
        <v>95</v>
      </c>
      <c r="F25" s="18" t="s">
        <v>96</v>
      </c>
      <c r="G25" s="18" t="s">
        <v>92</v>
      </c>
      <c r="H25" s="18" t="s">
        <v>35</v>
      </c>
      <c r="I25" s="16" t="str">
        <f t="shared" si="6"/>
        <v>W1242SLT0001098</v>
      </c>
      <c r="J25" s="18"/>
      <c r="K25" s="18"/>
      <c r="L25" s="18"/>
      <c r="M25" s="33"/>
      <c r="N25" s="30">
        <f t="shared" si="2"/>
        <v>0</v>
      </c>
      <c r="O25" s="31">
        <f>VLOOKUP(I25,[1]数据!$A$7779:$E$7848,5,0)</f>
        <v>40</v>
      </c>
      <c r="P25" s="32" t="str">
        <f t="shared" si="0"/>
        <v/>
      </c>
      <c r="Q25" s="32">
        <f t="shared" si="1"/>
        <v>-40</v>
      </c>
      <c r="R25" s="31" t="s">
        <v>97</v>
      </c>
      <c r="S25" s="32" t="s">
        <v>98</v>
      </c>
      <c r="T25" s="50"/>
      <c r="U25" s="51"/>
      <c r="V25" s="51"/>
      <c r="W25" s="51"/>
      <c r="X25" s="51"/>
      <c r="Y25" s="51"/>
      <c r="Z25" s="51"/>
      <c r="AA25" s="51"/>
      <c r="AB25" s="65"/>
    </row>
    <row r="26" s="1" customFormat="1" spans="1:28">
      <c r="A26" s="17">
        <f t="shared" si="5"/>
        <v>23</v>
      </c>
      <c r="B26" s="18" t="s">
        <v>89</v>
      </c>
      <c r="C26" s="18" t="s">
        <v>31</v>
      </c>
      <c r="D26" s="16" t="s">
        <v>32</v>
      </c>
      <c r="E26" s="18" t="s">
        <v>99</v>
      </c>
      <c r="F26" s="18" t="s">
        <v>100</v>
      </c>
      <c r="G26" s="18" t="s">
        <v>92</v>
      </c>
      <c r="H26" s="18" t="s">
        <v>35</v>
      </c>
      <c r="I26" s="16" t="str">
        <f t="shared" si="6"/>
        <v>W1242SLT0000696</v>
      </c>
      <c r="J26" s="18">
        <v>2191</v>
      </c>
      <c r="K26" s="18"/>
      <c r="L26" s="18"/>
      <c r="M26" s="33"/>
      <c r="N26" s="30">
        <f t="shared" si="2"/>
        <v>2191</v>
      </c>
      <c r="O26" s="31">
        <f>VLOOKUP(I26,[1]数据!$A$7779:$E$7848,5,0)</f>
        <v>4700</v>
      </c>
      <c r="P26" s="32" t="str">
        <f t="shared" si="0"/>
        <v/>
      </c>
      <c r="Q26" s="32">
        <f t="shared" si="1"/>
        <v>-2509</v>
      </c>
      <c r="R26" s="31" t="s">
        <v>97</v>
      </c>
      <c r="S26" s="32" t="s">
        <v>98</v>
      </c>
      <c r="T26" s="50"/>
      <c r="U26" s="51"/>
      <c r="V26" s="51"/>
      <c r="W26" s="51"/>
      <c r="X26" s="51"/>
      <c r="Y26" s="51"/>
      <c r="Z26" s="51"/>
      <c r="AA26" s="51"/>
      <c r="AB26" s="65"/>
    </row>
    <row r="27" s="1" customFormat="1" spans="1:28">
      <c r="A27" s="17">
        <f t="shared" ref="A27:A39" si="7">ROW()-3</f>
        <v>24</v>
      </c>
      <c r="B27" s="18" t="s">
        <v>89</v>
      </c>
      <c r="C27" s="18" t="s">
        <v>31</v>
      </c>
      <c r="D27" s="16" t="s">
        <v>32</v>
      </c>
      <c r="E27" s="18" t="s">
        <v>101</v>
      </c>
      <c r="F27" s="18" t="s">
        <v>102</v>
      </c>
      <c r="G27" s="18" t="s">
        <v>92</v>
      </c>
      <c r="H27" s="18" t="s">
        <v>35</v>
      </c>
      <c r="I27" s="16" t="str">
        <f t="shared" si="6"/>
        <v>W1242SLT0001117</v>
      </c>
      <c r="J27" s="18">
        <v>308</v>
      </c>
      <c r="K27" s="18"/>
      <c r="L27" s="18"/>
      <c r="M27" s="33"/>
      <c r="N27" s="30">
        <f t="shared" si="2"/>
        <v>308</v>
      </c>
      <c r="O27" s="31"/>
      <c r="P27" s="32">
        <f t="shared" si="0"/>
        <v>308</v>
      </c>
      <c r="Q27" s="32" t="str">
        <f t="shared" si="1"/>
        <v/>
      </c>
      <c r="R27" s="31" t="s">
        <v>93</v>
      </c>
      <c r="S27" s="32" t="s">
        <v>94</v>
      </c>
      <c r="T27" s="50"/>
      <c r="U27" s="51"/>
      <c r="V27" s="51"/>
      <c r="W27" s="51"/>
      <c r="X27" s="51"/>
      <c r="Y27" s="51"/>
      <c r="Z27" s="51"/>
      <c r="AA27" s="51"/>
      <c r="AB27" s="65"/>
    </row>
    <row r="28" s="1" customFormat="1" spans="1:28">
      <c r="A28" s="15">
        <f t="shared" si="7"/>
        <v>25</v>
      </c>
      <c r="B28" s="18" t="s">
        <v>89</v>
      </c>
      <c r="C28" s="18" t="s">
        <v>31</v>
      </c>
      <c r="D28" s="16" t="s">
        <v>32</v>
      </c>
      <c r="E28" s="18" t="s">
        <v>103</v>
      </c>
      <c r="F28" s="18" t="s">
        <v>104</v>
      </c>
      <c r="G28" s="18" t="s">
        <v>92</v>
      </c>
      <c r="H28" s="18" t="s">
        <v>35</v>
      </c>
      <c r="I28" s="16" t="str">
        <f t="shared" si="6"/>
        <v>W1242SLT0001091</v>
      </c>
      <c r="J28" s="18">
        <v>447</v>
      </c>
      <c r="K28" s="18"/>
      <c r="L28" s="18"/>
      <c r="M28" s="33"/>
      <c r="N28" s="30">
        <f t="shared" si="2"/>
        <v>447</v>
      </c>
      <c r="O28" s="31">
        <f>VLOOKUP(I28,[1]数据!$A$7779:$E$7848,5,0)</f>
        <v>1565</v>
      </c>
      <c r="P28" s="32" t="str">
        <f t="shared" si="0"/>
        <v/>
      </c>
      <c r="Q28" s="32">
        <f t="shared" si="1"/>
        <v>-1118</v>
      </c>
      <c r="R28" s="31" t="s">
        <v>97</v>
      </c>
      <c r="S28" s="32" t="s">
        <v>98</v>
      </c>
      <c r="T28" s="50"/>
      <c r="U28" s="51"/>
      <c r="V28" s="51"/>
      <c r="W28" s="51"/>
      <c r="X28" s="51"/>
      <c r="Y28" s="51"/>
      <c r="Z28" s="51"/>
      <c r="AA28" s="51"/>
      <c r="AB28" s="65"/>
    </row>
    <row r="29" s="1" customFormat="1" spans="1:28">
      <c r="A29" s="17">
        <f t="shared" si="7"/>
        <v>26</v>
      </c>
      <c r="B29" s="18" t="s">
        <v>89</v>
      </c>
      <c r="C29" s="18" t="s">
        <v>31</v>
      </c>
      <c r="D29" s="16" t="s">
        <v>32</v>
      </c>
      <c r="E29" s="18" t="s">
        <v>105</v>
      </c>
      <c r="F29" s="18" t="s">
        <v>106</v>
      </c>
      <c r="G29" s="18" t="s">
        <v>92</v>
      </c>
      <c r="H29" s="18" t="s">
        <v>35</v>
      </c>
      <c r="I29" s="16" t="str">
        <f t="shared" si="6"/>
        <v>W1242SLT0001103</v>
      </c>
      <c r="J29" s="18">
        <v>424</v>
      </c>
      <c r="K29" s="18"/>
      <c r="L29" s="18"/>
      <c r="M29" s="33"/>
      <c r="N29" s="30">
        <f t="shared" si="2"/>
        <v>424</v>
      </c>
      <c r="O29" s="31">
        <f>VLOOKUP(I29,[1]数据!$A$7779:$E$7848,5,0)</f>
        <v>404</v>
      </c>
      <c r="P29" s="32">
        <f t="shared" si="0"/>
        <v>20</v>
      </c>
      <c r="Q29" s="32" t="str">
        <f t="shared" si="1"/>
        <v/>
      </c>
      <c r="R29" s="31" t="s">
        <v>93</v>
      </c>
      <c r="S29" s="32" t="s">
        <v>94</v>
      </c>
      <c r="T29" s="50"/>
      <c r="U29" s="51"/>
      <c r="V29" s="51"/>
      <c r="W29" s="51"/>
      <c r="X29" s="51"/>
      <c r="Y29" s="51"/>
      <c r="Z29" s="51"/>
      <c r="AA29" s="51"/>
      <c r="AB29" s="65"/>
    </row>
    <row r="30" s="1" customFormat="1" spans="1:28">
      <c r="A30" s="17">
        <f t="shared" si="7"/>
        <v>27</v>
      </c>
      <c r="B30" s="18" t="s">
        <v>89</v>
      </c>
      <c r="C30" s="18" t="s">
        <v>31</v>
      </c>
      <c r="D30" s="16" t="s">
        <v>32</v>
      </c>
      <c r="E30" s="18" t="s">
        <v>107</v>
      </c>
      <c r="F30" s="18" t="s">
        <v>108</v>
      </c>
      <c r="G30" s="18" t="s">
        <v>45</v>
      </c>
      <c r="H30" s="18" t="s">
        <v>45</v>
      </c>
      <c r="I30" s="16" t="str">
        <f t="shared" si="6"/>
        <v>W1242SCS0004310</v>
      </c>
      <c r="J30" s="18">
        <v>688</v>
      </c>
      <c r="K30" s="18"/>
      <c r="L30" s="18"/>
      <c r="M30" s="33"/>
      <c r="N30" s="30">
        <f t="shared" si="2"/>
        <v>688</v>
      </c>
      <c r="O30" s="31">
        <f>VLOOKUP(I30,[1]数据!$A$7779:$E$7848,5,0)</f>
        <v>40989</v>
      </c>
      <c r="P30" s="32" t="str">
        <f t="shared" si="0"/>
        <v/>
      </c>
      <c r="Q30" s="32">
        <f t="shared" si="1"/>
        <v>-40301</v>
      </c>
      <c r="R30" s="31" t="s">
        <v>46</v>
      </c>
      <c r="S30" s="32" t="s">
        <v>47</v>
      </c>
      <c r="T30" s="50"/>
      <c r="U30" s="51"/>
      <c r="V30" s="51"/>
      <c r="W30" s="51"/>
      <c r="X30" s="51"/>
      <c r="Y30" s="51"/>
      <c r="Z30" s="51"/>
      <c r="AA30" s="51"/>
      <c r="AB30" s="65"/>
    </row>
    <row r="31" s="1" customFormat="1" spans="1:28">
      <c r="A31" s="15">
        <f t="shared" si="7"/>
        <v>28</v>
      </c>
      <c r="B31" s="18" t="s">
        <v>89</v>
      </c>
      <c r="C31" s="18" t="s">
        <v>31</v>
      </c>
      <c r="D31" s="16" t="s">
        <v>32</v>
      </c>
      <c r="E31" s="18" t="s">
        <v>109</v>
      </c>
      <c r="F31" s="18" t="s">
        <v>110</v>
      </c>
      <c r="G31" s="18" t="s">
        <v>92</v>
      </c>
      <c r="H31" s="18" t="s">
        <v>35</v>
      </c>
      <c r="I31" s="16" t="str">
        <f t="shared" si="6"/>
        <v>W1242SCS0004332</v>
      </c>
      <c r="J31" s="18">
        <v>325</v>
      </c>
      <c r="K31" s="18"/>
      <c r="L31" s="18"/>
      <c r="M31" s="33"/>
      <c r="N31" s="30">
        <f t="shared" si="2"/>
        <v>325</v>
      </c>
      <c r="O31" s="31"/>
      <c r="P31" s="32">
        <f t="shared" si="0"/>
        <v>325</v>
      </c>
      <c r="Q31" s="32" t="str">
        <f t="shared" si="1"/>
        <v/>
      </c>
      <c r="R31" s="31" t="s">
        <v>93</v>
      </c>
      <c r="S31" s="32" t="s">
        <v>94</v>
      </c>
      <c r="T31" s="50"/>
      <c r="U31" s="51"/>
      <c r="V31" s="51"/>
      <c r="W31" s="51"/>
      <c r="X31" s="51"/>
      <c r="Y31" s="51"/>
      <c r="Z31" s="51"/>
      <c r="AA31" s="51"/>
      <c r="AB31" s="65"/>
    </row>
    <row r="32" s="1" customFormat="1" spans="1:28">
      <c r="A32" s="17">
        <f t="shared" si="7"/>
        <v>29</v>
      </c>
      <c r="B32" s="18" t="s">
        <v>89</v>
      </c>
      <c r="C32" s="18" t="s">
        <v>31</v>
      </c>
      <c r="D32" s="16" t="s">
        <v>32</v>
      </c>
      <c r="E32" s="18" t="s">
        <v>111</v>
      </c>
      <c r="F32" s="18" t="s">
        <v>112</v>
      </c>
      <c r="G32" s="18" t="s">
        <v>92</v>
      </c>
      <c r="H32" s="18" t="s">
        <v>113</v>
      </c>
      <c r="I32" s="16" t="str">
        <f t="shared" ref="I32:I40" si="8">B32&amp;E32</f>
        <v>W1242SLT0001097</v>
      </c>
      <c r="J32" s="18">
        <v>50</v>
      </c>
      <c r="K32" s="18"/>
      <c r="L32" s="18"/>
      <c r="M32" s="33"/>
      <c r="N32" s="30">
        <f t="shared" si="2"/>
        <v>50</v>
      </c>
      <c r="O32" s="31">
        <f>VLOOKUP(I32,[1]数据!$A$7779:$E$7848,5,0)</f>
        <v>532</v>
      </c>
      <c r="P32" s="32" t="str">
        <f t="shared" si="0"/>
        <v/>
      </c>
      <c r="Q32" s="32">
        <f t="shared" si="1"/>
        <v>-482</v>
      </c>
      <c r="R32" s="31" t="s">
        <v>97</v>
      </c>
      <c r="S32" s="32" t="s">
        <v>114</v>
      </c>
      <c r="T32" s="50"/>
      <c r="U32" s="51"/>
      <c r="V32" s="51"/>
      <c r="W32" s="51"/>
      <c r="X32" s="51"/>
      <c r="Y32" s="51"/>
      <c r="Z32" s="51"/>
      <c r="AA32" s="51"/>
      <c r="AB32" s="65"/>
    </row>
    <row r="33" s="1" customFormat="1" spans="1:28">
      <c r="A33" s="17">
        <f t="shared" si="7"/>
        <v>30</v>
      </c>
      <c r="B33" s="18" t="s">
        <v>89</v>
      </c>
      <c r="C33" s="18" t="s">
        <v>31</v>
      </c>
      <c r="D33" s="16" t="s">
        <v>32</v>
      </c>
      <c r="E33" s="18" t="s">
        <v>115</v>
      </c>
      <c r="F33" s="18" t="s">
        <v>116</v>
      </c>
      <c r="G33" s="18" t="s">
        <v>92</v>
      </c>
      <c r="H33" s="18" t="s">
        <v>113</v>
      </c>
      <c r="I33" s="16" t="str">
        <f t="shared" si="8"/>
        <v>W1242SLT0001100</v>
      </c>
      <c r="J33" s="18">
        <v>424</v>
      </c>
      <c r="K33" s="18"/>
      <c r="L33" s="18"/>
      <c r="M33" s="33"/>
      <c r="N33" s="30">
        <f t="shared" si="2"/>
        <v>424</v>
      </c>
      <c r="O33" s="31">
        <f>VLOOKUP(I33,[1]数据!$A$7779:$E$7848,5,0)</f>
        <v>4000</v>
      </c>
      <c r="P33" s="32" t="str">
        <f t="shared" si="0"/>
        <v/>
      </c>
      <c r="Q33" s="32">
        <f t="shared" si="1"/>
        <v>-3576</v>
      </c>
      <c r="R33" s="31" t="s">
        <v>97</v>
      </c>
      <c r="S33" s="32" t="s">
        <v>114</v>
      </c>
      <c r="T33" s="50"/>
      <c r="U33" s="51"/>
      <c r="V33" s="51"/>
      <c r="W33" s="51"/>
      <c r="X33" s="51"/>
      <c r="Y33" s="51"/>
      <c r="Z33" s="51"/>
      <c r="AA33" s="51"/>
      <c r="AB33" s="65"/>
    </row>
    <row r="34" s="1" customFormat="1" spans="1:28">
      <c r="A34" s="15">
        <f t="shared" si="7"/>
        <v>31</v>
      </c>
      <c r="B34" s="18" t="s">
        <v>89</v>
      </c>
      <c r="C34" s="18" t="s">
        <v>31</v>
      </c>
      <c r="D34" s="16" t="s">
        <v>32</v>
      </c>
      <c r="E34" s="18" t="s">
        <v>117</v>
      </c>
      <c r="F34" s="18" t="s">
        <v>118</v>
      </c>
      <c r="G34" s="18" t="s">
        <v>92</v>
      </c>
      <c r="H34" s="18" t="s">
        <v>35</v>
      </c>
      <c r="I34" s="16" t="str">
        <f t="shared" si="8"/>
        <v>W1242SLT0001119</v>
      </c>
      <c r="J34" s="18">
        <v>340</v>
      </c>
      <c r="K34" s="18"/>
      <c r="L34" s="18"/>
      <c r="M34" s="33"/>
      <c r="N34" s="30">
        <f t="shared" si="2"/>
        <v>340</v>
      </c>
      <c r="O34" s="31">
        <f>VLOOKUP(I34,[1]数据!$A$7779:$E$7848,5,0)</f>
        <v>384</v>
      </c>
      <c r="P34" s="32" t="str">
        <f t="shared" si="0"/>
        <v/>
      </c>
      <c r="Q34" s="32">
        <f t="shared" si="1"/>
        <v>-44</v>
      </c>
      <c r="R34" s="31" t="s">
        <v>58</v>
      </c>
      <c r="S34" s="32" t="s">
        <v>119</v>
      </c>
      <c r="T34" s="50"/>
      <c r="U34" s="51"/>
      <c r="V34" s="51"/>
      <c r="W34" s="51"/>
      <c r="X34" s="51"/>
      <c r="Y34" s="51"/>
      <c r="Z34" s="51"/>
      <c r="AA34" s="51"/>
      <c r="AB34" s="65"/>
    </row>
    <row r="35" s="1" customFormat="1" spans="1:28">
      <c r="A35" s="17">
        <f t="shared" si="7"/>
        <v>32</v>
      </c>
      <c r="B35" s="18" t="s">
        <v>89</v>
      </c>
      <c r="C35" s="18" t="s">
        <v>31</v>
      </c>
      <c r="D35" s="16" t="s">
        <v>32</v>
      </c>
      <c r="E35" s="18" t="s">
        <v>120</v>
      </c>
      <c r="F35" s="18" t="s">
        <v>121</v>
      </c>
      <c r="G35" s="18" t="s">
        <v>35</v>
      </c>
      <c r="H35" s="18" t="s">
        <v>113</v>
      </c>
      <c r="I35" s="16" t="str">
        <f t="shared" si="8"/>
        <v>W1242SLT0002242</v>
      </c>
      <c r="J35" s="18"/>
      <c r="K35" s="18"/>
      <c r="L35" s="18"/>
      <c r="M35" s="33"/>
      <c r="N35" s="30">
        <f t="shared" si="2"/>
        <v>0</v>
      </c>
      <c r="O35" s="31"/>
      <c r="P35" s="32" t="str">
        <f t="shared" si="0"/>
        <v/>
      </c>
      <c r="Q35" s="32" t="str">
        <f t="shared" si="1"/>
        <v/>
      </c>
      <c r="R35" s="31"/>
      <c r="S35" s="32"/>
      <c r="T35" s="50"/>
      <c r="U35" s="51"/>
      <c r="V35" s="51"/>
      <c r="W35" s="51"/>
      <c r="X35" s="51"/>
      <c r="Y35" s="51"/>
      <c r="Z35" s="51"/>
      <c r="AA35" s="51"/>
      <c r="AB35" s="65"/>
    </row>
    <row r="36" s="1" customFormat="1" spans="1:28">
      <c r="A36" s="17">
        <f t="shared" si="7"/>
        <v>33</v>
      </c>
      <c r="B36" s="18" t="s">
        <v>89</v>
      </c>
      <c r="C36" s="18" t="s">
        <v>31</v>
      </c>
      <c r="D36" s="16" t="s">
        <v>32</v>
      </c>
      <c r="E36" s="18" t="s">
        <v>122</v>
      </c>
      <c r="F36" s="18" t="s">
        <v>123</v>
      </c>
      <c r="G36" s="18" t="s">
        <v>35</v>
      </c>
      <c r="H36" s="18" t="s">
        <v>113</v>
      </c>
      <c r="I36" s="16" t="str">
        <f t="shared" si="8"/>
        <v>W1242SLT0002501</v>
      </c>
      <c r="J36" s="18"/>
      <c r="K36" s="18"/>
      <c r="L36" s="18"/>
      <c r="M36" s="33"/>
      <c r="N36" s="30">
        <f t="shared" si="2"/>
        <v>0</v>
      </c>
      <c r="O36" s="31"/>
      <c r="P36" s="32" t="str">
        <f t="shared" si="0"/>
        <v/>
      </c>
      <c r="Q36" s="32" t="str">
        <f t="shared" si="1"/>
        <v/>
      </c>
      <c r="R36" s="31"/>
      <c r="S36" s="32"/>
      <c r="T36" s="50"/>
      <c r="U36" s="51"/>
      <c r="V36" s="51"/>
      <c r="W36" s="51"/>
      <c r="X36" s="51"/>
      <c r="Y36" s="51"/>
      <c r="Z36" s="51"/>
      <c r="AA36" s="51"/>
      <c r="AB36" s="65"/>
    </row>
    <row r="37" s="1" customFormat="1" spans="1:28">
      <c r="A37" s="15">
        <f t="shared" si="7"/>
        <v>34</v>
      </c>
      <c r="B37" s="18" t="s">
        <v>89</v>
      </c>
      <c r="C37" s="18" t="s">
        <v>31</v>
      </c>
      <c r="D37" s="16" t="s">
        <v>32</v>
      </c>
      <c r="E37" s="18" t="s">
        <v>124</v>
      </c>
      <c r="F37" s="18" t="s">
        <v>125</v>
      </c>
      <c r="G37" s="18" t="s">
        <v>70</v>
      </c>
      <c r="H37" s="18" t="s">
        <v>126</v>
      </c>
      <c r="I37" s="16" t="str">
        <f t="shared" si="8"/>
        <v>W1242TFT0000006</v>
      </c>
      <c r="J37" s="18"/>
      <c r="K37" s="18"/>
      <c r="L37" s="18"/>
      <c r="M37" s="33"/>
      <c r="N37" s="30">
        <f t="shared" ref="N37:N59" si="9">J37</f>
        <v>0</v>
      </c>
      <c r="O37" s="31"/>
      <c r="P37" s="32" t="str">
        <f t="shared" si="0"/>
        <v/>
      </c>
      <c r="Q37" s="32" t="str">
        <f t="shared" si="1"/>
        <v/>
      </c>
      <c r="R37" s="31"/>
      <c r="S37" s="32"/>
      <c r="T37" s="50"/>
      <c r="U37" s="51"/>
      <c r="V37" s="51"/>
      <c r="W37" s="51"/>
      <c r="X37" s="51"/>
      <c r="Y37" s="51"/>
      <c r="Z37" s="51"/>
      <c r="AA37" s="51"/>
      <c r="AB37" s="65"/>
    </row>
    <row r="38" s="1" customFormat="1" spans="1:28">
      <c r="A38" s="17">
        <f t="shared" si="7"/>
        <v>35</v>
      </c>
      <c r="B38" s="18" t="s">
        <v>89</v>
      </c>
      <c r="C38" s="18" t="s">
        <v>31</v>
      </c>
      <c r="D38" s="16" t="s">
        <v>32</v>
      </c>
      <c r="E38" s="18" t="s">
        <v>127</v>
      </c>
      <c r="F38" s="18" t="s">
        <v>128</v>
      </c>
      <c r="G38" s="18" t="s">
        <v>70</v>
      </c>
      <c r="H38" s="18" t="s">
        <v>71</v>
      </c>
      <c r="I38" s="16" t="str">
        <f t="shared" si="8"/>
        <v>W1242TFT0000066</v>
      </c>
      <c r="J38" s="18">
        <v>120</v>
      </c>
      <c r="K38" s="18"/>
      <c r="L38" s="18"/>
      <c r="M38" s="33"/>
      <c r="N38" s="30">
        <f t="shared" si="9"/>
        <v>120</v>
      </c>
      <c r="O38" s="31">
        <f>VLOOKUP(I38,[1]数据!$A$7779:$E$7848,5,0)</f>
        <v>146.71711</v>
      </c>
      <c r="P38" s="32" t="str">
        <f t="shared" si="0"/>
        <v/>
      </c>
      <c r="Q38" s="32">
        <f t="shared" si="1"/>
        <v>-26.71711</v>
      </c>
      <c r="R38" s="31" t="s">
        <v>97</v>
      </c>
      <c r="S38" s="32" t="s">
        <v>47</v>
      </c>
      <c r="T38" s="50"/>
      <c r="U38" s="51"/>
      <c r="V38" s="51"/>
      <c r="W38" s="51"/>
      <c r="X38" s="51"/>
      <c r="Y38" s="51"/>
      <c r="Z38" s="51"/>
      <c r="AA38" s="51"/>
      <c r="AB38" s="65"/>
    </row>
    <row r="39" s="1" customFormat="1" spans="1:28">
      <c r="A39" s="17">
        <f t="shared" si="7"/>
        <v>36</v>
      </c>
      <c r="B39" s="18" t="s">
        <v>89</v>
      </c>
      <c r="C39" s="18" t="s">
        <v>31</v>
      </c>
      <c r="D39" s="16" t="s">
        <v>32</v>
      </c>
      <c r="E39" s="18" t="s">
        <v>83</v>
      </c>
      <c r="F39" s="18" t="s">
        <v>129</v>
      </c>
      <c r="G39" s="18" t="s">
        <v>70</v>
      </c>
      <c r="H39" s="18" t="s">
        <v>126</v>
      </c>
      <c r="I39" s="16" t="str">
        <f t="shared" si="8"/>
        <v>W1242TFT0000081</v>
      </c>
      <c r="J39" s="18">
        <v>4080</v>
      </c>
      <c r="K39" s="18"/>
      <c r="L39" s="18"/>
      <c r="M39" s="33"/>
      <c r="N39" s="30">
        <f t="shared" si="9"/>
        <v>4080</v>
      </c>
      <c r="O39" s="31">
        <f>VLOOKUP(I39,[1]数据!$A$7779:$E$7848,5,0)</f>
        <v>5408</v>
      </c>
      <c r="P39" s="32" t="str">
        <f t="shared" si="0"/>
        <v/>
      </c>
      <c r="Q39" s="32">
        <f t="shared" si="1"/>
        <v>-1328</v>
      </c>
      <c r="R39" s="31" t="s">
        <v>97</v>
      </c>
      <c r="S39" s="32" t="s">
        <v>47</v>
      </c>
      <c r="T39" s="50"/>
      <c r="U39" s="51"/>
      <c r="V39" s="51"/>
      <c r="W39" s="51"/>
      <c r="X39" s="51"/>
      <c r="Y39" s="51"/>
      <c r="Z39" s="51"/>
      <c r="AA39" s="51"/>
      <c r="AB39" s="65"/>
    </row>
    <row r="40" s="1" customFormat="1" spans="1:28">
      <c r="A40" s="17">
        <f t="shared" ref="A40:A45" si="10">ROW()-3</f>
        <v>37</v>
      </c>
      <c r="B40" s="18" t="s">
        <v>89</v>
      </c>
      <c r="C40" s="18" t="s">
        <v>31</v>
      </c>
      <c r="D40" s="16" t="s">
        <v>32</v>
      </c>
      <c r="E40" s="18" t="s">
        <v>130</v>
      </c>
      <c r="F40" s="18" t="s">
        <v>131</v>
      </c>
      <c r="G40" s="18" t="s">
        <v>92</v>
      </c>
      <c r="H40" s="18"/>
      <c r="I40" s="16" t="str">
        <f t="shared" ref="I40:I59" si="11">B40&amp;E40</f>
        <v>W1242SCS0004333</v>
      </c>
      <c r="J40" s="18">
        <v>90</v>
      </c>
      <c r="K40" s="18"/>
      <c r="L40" s="18"/>
      <c r="M40" s="33"/>
      <c r="N40" s="30">
        <f t="shared" si="9"/>
        <v>90</v>
      </c>
      <c r="O40" s="31"/>
      <c r="P40" s="32">
        <f t="shared" si="0"/>
        <v>90</v>
      </c>
      <c r="Q40" s="32" t="str">
        <f t="shared" si="1"/>
        <v/>
      </c>
      <c r="R40" s="31" t="s">
        <v>93</v>
      </c>
      <c r="S40" s="32" t="s">
        <v>94</v>
      </c>
      <c r="T40" s="50"/>
      <c r="U40" s="51"/>
      <c r="V40" s="51"/>
      <c r="W40" s="51"/>
      <c r="X40" s="51"/>
      <c r="Y40" s="51"/>
      <c r="Z40" s="51"/>
      <c r="AA40" s="51"/>
      <c r="AB40" s="65"/>
    </row>
    <row r="41" s="1" customFormat="1" spans="1:28">
      <c r="A41" s="17">
        <f t="shared" si="10"/>
        <v>38</v>
      </c>
      <c r="B41" s="18" t="s">
        <v>89</v>
      </c>
      <c r="C41" s="18" t="s">
        <v>31</v>
      </c>
      <c r="D41" s="16" t="s">
        <v>32</v>
      </c>
      <c r="E41" s="18" t="s">
        <v>132</v>
      </c>
      <c r="F41" s="18" t="s">
        <v>133</v>
      </c>
      <c r="G41" s="18" t="s">
        <v>67</v>
      </c>
      <c r="H41" s="18"/>
      <c r="I41" s="16" t="str">
        <f t="shared" si="11"/>
        <v>W1242SLT0001976</v>
      </c>
      <c r="J41" s="18">
        <v>10</v>
      </c>
      <c r="K41" s="18"/>
      <c r="L41" s="18"/>
      <c r="M41" s="33"/>
      <c r="N41" s="30">
        <f t="shared" si="9"/>
        <v>10</v>
      </c>
      <c r="O41" s="31"/>
      <c r="P41" s="32">
        <f t="shared" si="0"/>
        <v>10</v>
      </c>
      <c r="Q41" s="32" t="str">
        <f t="shared" si="1"/>
        <v/>
      </c>
      <c r="R41" s="31" t="s">
        <v>93</v>
      </c>
      <c r="S41" s="32" t="s">
        <v>94</v>
      </c>
      <c r="T41" s="50"/>
      <c r="U41" s="51"/>
      <c r="V41" s="51"/>
      <c r="W41" s="51"/>
      <c r="X41" s="51"/>
      <c r="Y41" s="51"/>
      <c r="Z41" s="51"/>
      <c r="AA41" s="51"/>
      <c r="AB41" s="65"/>
    </row>
    <row r="42" s="1" customFormat="1" spans="1:28">
      <c r="A42" s="17">
        <f t="shared" si="10"/>
        <v>39</v>
      </c>
      <c r="B42" s="18" t="s">
        <v>89</v>
      </c>
      <c r="C42" s="18" t="s">
        <v>31</v>
      </c>
      <c r="D42" s="16" t="s">
        <v>32</v>
      </c>
      <c r="E42" s="18" t="s">
        <v>134</v>
      </c>
      <c r="F42" s="18" t="s">
        <v>135</v>
      </c>
      <c r="G42" s="18" t="s">
        <v>35</v>
      </c>
      <c r="H42" s="18"/>
      <c r="I42" s="16" t="str">
        <f t="shared" si="11"/>
        <v>W1242SLT0010397</v>
      </c>
      <c r="J42" s="18"/>
      <c r="K42" s="18"/>
      <c r="L42" s="18"/>
      <c r="M42" s="33"/>
      <c r="N42" s="30">
        <f t="shared" si="9"/>
        <v>0</v>
      </c>
      <c r="O42" s="31"/>
      <c r="P42" s="32" t="str">
        <f t="shared" si="0"/>
        <v/>
      </c>
      <c r="Q42" s="32" t="str">
        <f t="shared" si="1"/>
        <v/>
      </c>
      <c r="R42" s="31"/>
      <c r="S42" s="32"/>
      <c r="T42" s="50"/>
      <c r="U42" s="51"/>
      <c r="V42" s="51"/>
      <c r="W42" s="51"/>
      <c r="X42" s="51"/>
      <c r="Y42" s="51"/>
      <c r="Z42" s="51"/>
      <c r="AA42" s="51"/>
      <c r="AB42" s="65"/>
    </row>
    <row r="43" s="1" customFormat="1" spans="1:28">
      <c r="A43" s="17">
        <f t="shared" si="10"/>
        <v>40</v>
      </c>
      <c r="B43" s="18" t="s">
        <v>89</v>
      </c>
      <c r="C43" s="18" t="s">
        <v>31</v>
      </c>
      <c r="D43" s="16" t="s">
        <v>32</v>
      </c>
      <c r="E43" s="18" t="s">
        <v>136</v>
      </c>
      <c r="F43" s="18" t="s">
        <v>137</v>
      </c>
      <c r="G43" s="18" t="s">
        <v>35</v>
      </c>
      <c r="H43" s="18"/>
      <c r="I43" s="16" t="str">
        <f t="shared" si="11"/>
        <v>W1242SLT0000489</v>
      </c>
      <c r="J43" s="18"/>
      <c r="K43" s="18"/>
      <c r="L43" s="18"/>
      <c r="M43" s="33"/>
      <c r="N43" s="30">
        <f t="shared" si="9"/>
        <v>0</v>
      </c>
      <c r="O43" s="31">
        <f>VLOOKUP(I43,[1]数据!$A$7779:$E$7848,5,0)</f>
        <v>10</v>
      </c>
      <c r="P43" s="32" t="str">
        <f t="shared" si="0"/>
        <v/>
      </c>
      <c r="Q43" s="32">
        <f t="shared" si="1"/>
        <v>-10</v>
      </c>
      <c r="R43" s="31" t="s">
        <v>138</v>
      </c>
      <c r="S43" s="32" t="s">
        <v>139</v>
      </c>
      <c r="T43" s="50"/>
      <c r="U43" s="51"/>
      <c r="V43" s="51"/>
      <c r="W43" s="51"/>
      <c r="X43" s="51"/>
      <c r="Y43" s="51"/>
      <c r="Z43" s="51"/>
      <c r="AA43" s="51"/>
      <c r="AB43" s="65"/>
    </row>
    <row r="44" s="1" customFormat="1" spans="1:28">
      <c r="A44" s="17">
        <f t="shared" si="10"/>
        <v>41</v>
      </c>
      <c r="B44" s="18" t="s">
        <v>89</v>
      </c>
      <c r="C44" s="18" t="s">
        <v>31</v>
      </c>
      <c r="D44" s="16" t="s">
        <v>32</v>
      </c>
      <c r="E44" s="18" t="s">
        <v>140</v>
      </c>
      <c r="F44" s="18" t="s">
        <v>141</v>
      </c>
      <c r="G44" s="19" t="s">
        <v>92</v>
      </c>
      <c r="H44" s="19"/>
      <c r="I44" s="16" t="str">
        <f t="shared" si="11"/>
        <v>W1242SLT0001096</v>
      </c>
      <c r="J44" s="19">
        <v>340</v>
      </c>
      <c r="K44" s="19"/>
      <c r="L44" s="19"/>
      <c r="M44" s="34"/>
      <c r="N44" s="30">
        <f t="shared" si="9"/>
        <v>340</v>
      </c>
      <c r="O44" s="31">
        <f>VLOOKUP(I44,[1]数据!$A$7779:$E$7848,5,0)</f>
        <v>2650</v>
      </c>
      <c r="P44" s="32" t="str">
        <f t="shared" si="0"/>
        <v/>
      </c>
      <c r="Q44" s="32">
        <f t="shared" si="1"/>
        <v>-2310</v>
      </c>
      <c r="R44" s="31" t="s">
        <v>58</v>
      </c>
      <c r="S44" s="32" t="s">
        <v>119</v>
      </c>
      <c r="T44" s="52"/>
      <c r="U44" s="53"/>
      <c r="V44" s="53"/>
      <c r="W44" s="53"/>
      <c r="X44" s="53"/>
      <c r="Y44" s="53"/>
      <c r="Z44" s="53"/>
      <c r="AA44" s="53"/>
      <c r="AB44" s="66"/>
    </row>
    <row r="45" s="1" customFormat="1" spans="1:28">
      <c r="A45" s="17">
        <f t="shared" si="10"/>
        <v>42</v>
      </c>
      <c r="B45" s="18" t="s">
        <v>89</v>
      </c>
      <c r="C45" s="18" t="s">
        <v>31</v>
      </c>
      <c r="D45" s="16" t="s">
        <v>32</v>
      </c>
      <c r="E45" s="18" t="s">
        <v>142</v>
      </c>
      <c r="F45" s="18" t="s">
        <v>143</v>
      </c>
      <c r="G45" s="19" t="s">
        <v>92</v>
      </c>
      <c r="H45" s="19"/>
      <c r="I45" s="16" t="str">
        <f t="shared" si="11"/>
        <v>W1242SLT0001848</v>
      </c>
      <c r="J45" s="19">
        <v>475</v>
      </c>
      <c r="K45" s="19"/>
      <c r="L45" s="19"/>
      <c r="M45" s="34"/>
      <c r="N45" s="30">
        <f t="shared" si="9"/>
        <v>475</v>
      </c>
      <c r="O45" s="31">
        <f>VLOOKUP(I45,[1]数据!$A$7779:$E$7848,5,0)</f>
        <v>80</v>
      </c>
      <c r="P45" s="32">
        <f t="shared" si="0"/>
        <v>395</v>
      </c>
      <c r="Q45" s="32" t="str">
        <f t="shared" si="1"/>
        <v/>
      </c>
      <c r="R45" s="31" t="s">
        <v>93</v>
      </c>
      <c r="S45" s="32" t="s">
        <v>94</v>
      </c>
      <c r="T45" s="52"/>
      <c r="U45" s="53"/>
      <c r="V45" s="53"/>
      <c r="W45" s="53"/>
      <c r="X45" s="53"/>
      <c r="Y45" s="53"/>
      <c r="Z45" s="53"/>
      <c r="AA45" s="53"/>
      <c r="AB45" s="66"/>
    </row>
    <row r="46" s="1" customFormat="1" spans="1:28">
      <c r="A46" s="17">
        <f t="shared" ref="A46:A55" si="12">ROW()-3</f>
        <v>43</v>
      </c>
      <c r="B46" s="18" t="s">
        <v>144</v>
      </c>
      <c r="C46" s="18" t="s">
        <v>31</v>
      </c>
      <c r="D46" s="16" t="s">
        <v>32</v>
      </c>
      <c r="E46" s="19" t="s">
        <v>145</v>
      </c>
      <c r="F46" s="19" t="s">
        <v>146</v>
      </c>
      <c r="G46" s="19" t="s">
        <v>71</v>
      </c>
      <c r="H46" s="19"/>
      <c r="I46" s="16" t="str">
        <f t="shared" si="11"/>
        <v>W1243TFT0000072</v>
      </c>
      <c r="J46" s="19">
        <v>300</v>
      </c>
      <c r="K46" s="19"/>
      <c r="L46" s="19"/>
      <c r="M46" s="34"/>
      <c r="N46" s="30">
        <f t="shared" si="9"/>
        <v>300</v>
      </c>
      <c r="O46" s="31"/>
      <c r="P46" s="32">
        <f t="shared" si="0"/>
        <v>300</v>
      </c>
      <c r="Q46" s="32" t="str">
        <f t="shared" si="1"/>
        <v/>
      </c>
      <c r="R46" s="31" t="s">
        <v>93</v>
      </c>
      <c r="S46" s="32" t="s">
        <v>38</v>
      </c>
      <c r="T46" s="52"/>
      <c r="U46" s="53"/>
      <c r="V46" s="53"/>
      <c r="W46" s="53"/>
      <c r="X46" s="53"/>
      <c r="Y46" s="53"/>
      <c r="Z46" s="53"/>
      <c r="AA46" s="53"/>
      <c r="AB46" s="66"/>
    </row>
    <row r="47" s="1" customFormat="1" spans="1:28">
      <c r="A47" s="17">
        <f t="shared" si="12"/>
        <v>44</v>
      </c>
      <c r="B47" s="18" t="s">
        <v>89</v>
      </c>
      <c r="C47" s="18" t="s">
        <v>31</v>
      </c>
      <c r="D47" s="16" t="s">
        <v>32</v>
      </c>
      <c r="E47" s="19" t="s">
        <v>147</v>
      </c>
      <c r="F47" s="19" t="s">
        <v>148</v>
      </c>
      <c r="G47" s="19" t="s">
        <v>92</v>
      </c>
      <c r="H47" s="19"/>
      <c r="I47" s="16" t="str">
        <f t="shared" si="11"/>
        <v>W1242SLT0001101</v>
      </c>
      <c r="J47" s="19">
        <v>300</v>
      </c>
      <c r="K47" s="19"/>
      <c r="L47" s="19"/>
      <c r="M47" s="34"/>
      <c r="N47" s="30">
        <f t="shared" si="9"/>
        <v>300</v>
      </c>
      <c r="O47" s="31"/>
      <c r="P47" s="32">
        <f t="shared" si="0"/>
        <v>300</v>
      </c>
      <c r="Q47" s="32" t="str">
        <f t="shared" si="1"/>
        <v/>
      </c>
      <c r="R47" s="31" t="s">
        <v>93</v>
      </c>
      <c r="S47" s="32" t="s">
        <v>94</v>
      </c>
      <c r="T47" s="52"/>
      <c r="U47" s="53"/>
      <c r="V47" s="53"/>
      <c r="W47" s="53"/>
      <c r="X47" s="53"/>
      <c r="Y47" s="53"/>
      <c r="Z47" s="53"/>
      <c r="AA47" s="53"/>
      <c r="AB47" s="66"/>
    </row>
    <row r="48" s="1" customFormat="1" spans="1:28">
      <c r="A48" s="17">
        <f t="shared" si="12"/>
        <v>45</v>
      </c>
      <c r="B48" s="18" t="s">
        <v>89</v>
      </c>
      <c r="C48" s="18" t="s">
        <v>31</v>
      </c>
      <c r="D48" s="16" t="s">
        <v>32</v>
      </c>
      <c r="E48" s="19" t="s">
        <v>149</v>
      </c>
      <c r="F48" s="19" t="s">
        <v>150</v>
      </c>
      <c r="G48" s="19" t="s">
        <v>92</v>
      </c>
      <c r="H48" s="19"/>
      <c r="I48" s="16" t="str">
        <f t="shared" si="11"/>
        <v>W1242SLT0001099</v>
      </c>
      <c r="J48" s="19">
        <v>2550</v>
      </c>
      <c r="K48" s="19"/>
      <c r="L48" s="19"/>
      <c r="M48" s="34"/>
      <c r="N48" s="30">
        <f t="shared" si="9"/>
        <v>2550</v>
      </c>
      <c r="O48" s="31">
        <f>VLOOKUP(I48,[1]数据!$A$7779:$E$7848,5,0)</f>
        <v>3700</v>
      </c>
      <c r="P48" s="32" t="str">
        <f t="shared" si="0"/>
        <v/>
      </c>
      <c r="Q48" s="32">
        <f t="shared" si="1"/>
        <v>-1150</v>
      </c>
      <c r="R48" s="31" t="s">
        <v>58</v>
      </c>
      <c r="S48" s="32" t="s">
        <v>119</v>
      </c>
      <c r="T48" s="52"/>
      <c r="U48" s="53"/>
      <c r="V48" s="53"/>
      <c r="W48" s="53"/>
      <c r="X48" s="53"/>
      <c r="Y48" s="53"/>
      <c r="Z48" s="53"/>
      <c r="AA48" s="53"/>
      <c r="AB48" s="66"/>
    </row>
    <row r="49" s="1" customFormat="1" spans="1:28">
      <c r="A49" s="17">
        <f t="shared" si="12"/>
        <v>46</v>
      </c>
      <c r="B49" s="18" t="s">
        <v>89</v>
      </c>
      <c r="C49" s="18" t="s">
        <v>31</v>
      </c>
      <c r="D49" s="16" t="s">
        <v>32</v>
      </c>
      <c r="E49" s="19" t="s">
        <v>151</v>
      </c>
      <c r="F49" s="19" t="s">
        <v>152</v>
      </c>
      <c r="G49" s="19" t="s">
        <v>92</v>
      </c>
      <c r="H49" s="19"/>
      <c r="I49" s="16" t="str">
        <f t="shared" si="11"/>
        <v>W1242SLT0001109</v>
      </c>
      <c r="J49" s="19">
        <v>700</v>
      </c>
      <c r="K49" s="19"/>
      <c r="L49" s="19"/>
      <c r="M49" s="34"/>
      <c r="N49" s="30">
        <f t="shared" si="9"/>
        <v>700</v>
      </c>
      <c r="O49" s="31">
        <f>VLOOKUP(I49,[1]数据!$A$7779:$E$7848,5,0)</f>
        <v>3000</v>
      </c>
      <c r="P49" s="32" t="str">
        <f t="shared" si="0"/>
        <v/>
      </c>
      <c r="Q49" s="32">
        <f t="shared" si="1"/>
        <v>-2300</v>
      </c>
      <c r="R49" s="31" t="s">
        <v>58</v>
      </c>
      <c r="S49" s="32" t="s">
        <v>119</v>
      </c>
      <c r="T49" s="52"/>
      <c r="U49" s="53"/>
      <c r="V49" s="53"/>
      <c r="W49" s="53"/>
      <c r="X49" s="53"/>
      <c r="Y49" s="53"/>
      <c r="Z49" s="53"/>
      <c r="AA49" s="53"/>
      <c r="AB49" s="66"/>
    </row>
    <row r="50" s="1" customFormat="1" spans="1:28">
      <c r="A50" s="17">
        <f t="shared" si="12"/>
        <v>47</v>
      </c>
      <c r="B50" s="18" t="s">
        <v>89</v>
      </c>
      <c r="C50" s="18" t="s">
        <v>31</v>
      </c>
      <c r="D50" s="16" t="s">
        <v>32</v>
      </c>
      <c r="E50" s="20" t="s">
        <v>153</v>
      </c>
      <c r="F50" s="19" t="s">
        <v>154</v>
      </c>
      <c r="G50" s="19" t="s">
        <v>92</v>
      </c>
      <c r="H50" s="19"/>
      <c r="I50" s="16" t="str">
        <f t="shared" si="11"/>
        <v>W1242SHT0011029</v>
      </c>
      <c r="J50" s="19">
        <v>860</v>
      </c>
      <c r="K50" s="19"/>
      <c r="L50" s="19"/>
      <c r="M50" s="34"/>
      <c r="N50" s="30">
        <f t="shared" si="9"/>
        <v>860</v>
      </c>
      <c r="O50" s="31">
        <f>VLOOKUP(I50,[1]数据!$A$7779:$E$7848,5,0)</f>
        <v>316</v>
      </c>
      <c r="P50" s="32">
        <f t="shared" si="0"/>
        <v>544</v>
      </c>
      <c r="Q50" s="32" t="str">
        <f t="shared" si="1"/>
        <v/>
      </c>
      <c r="R50" s="31" t="s">
        <v>93</v>
      </c>
      <c r="S50" s="32" t="s">
        <v>94</v>
      </c>
      <c r="T50" s="52"/>
      <c r="U50" s="53"/>
      <c r="V50" s="53"/>
      <c r="W50" s="53"/>
      <c r="X50" s="53"/>
      <c r="Y50" s="53"/>
      <c r="Z50" s="53"/>
      <c r="AA50" s="53"/>
      <c r="AB50" s="66"/>
    </row>
    <row r="51" s="1" customFormat="1" spans="1:28">
      <c r="A51" s="17">
        <f t="shared" si="12"/>
        <v>48</v>
      </c>
      <c r="B51" s="18" t="s">
        <v>89</v>
      </c>
      <c r="C51" s="18" t="s">
        <v>31</v>
      </c>
      <c r="D51" s="16" t="s">
        <v>32</v>
      </c>
      <c r="E51" s="19" t="s">
        <v>155</v>
      </c>
      <c r="F51" s="19" t="s">
        <v>156</v>
      </c>
      <c r="G51" s="19" t="s">
        <v>92</v>
      </c>
      <c r="H51" s="19"/>
      <c r="I51" s="16" t="str">
        <f t="shared" si="11"/>
        <v>W1242SHT0011466</v>
      </c>
      <c r="J51" s="19">
        <v>1186</v>
      </c>
      <c r="K51" s="19"/>
      <c r="L51" s="19"/>
      <c r="M51" s="34"/>
      <c r="N51" s="30">
        <f t="shared" si="9"/>
        <v>1186</v>
      </c>
      <c r="O51" s="31">
        <f>VLOOKUP(I51,[1]数据!$A$7779:$E$7848,5,0)</f>
        <v>2326</v>
      </c>
      <c r="P51" s="32" t="str">
        <f t="shared" si="0"/>
        <v/>
      </c>
      <c r="Q51" s="32">
        <f t="shared" si="1"/>
        <v>-1140</v>
      </c>
      <c r="R51" s="31" t="s">
        <v>97</v>
      </c>
      <c r="S51" s="32" t="s">
        <v>114</v>
      </c>
      <c r="T51" s="52"/>
      <c r="U51" s="53"/>
      <c r="V51" s="53"/>
      <c r="W51" s="53"/>
      <c r="X51" s="53"/>
      <c r="Y51" s="53"/>
      <c r="Z51" s="53"/>
      <c r="AA51" s="53"/>
      <c r="AB51" s="66"/>
    </row>
    <row r="52" s="1" customFormat="1" spans="1:28">
      <c r="A52" s="17">
        <f t="shared" si="12"/>
        <v>49</v>
      </c>
      <c r="B52" s="18" t="s">
        <v>89</v>
      </c>
      <c r="C52" s="18" t="s">
        <v>31</v>
      </c>
      <c r="D52" s="16" t="s">
        <v>32</v>
      </c>
      <c r="E52" s="19" t="s">
        <v>157</v>
      </c>
      <c r="F52" s="19" t="s">
        <v>158</v>
      </c>
      <c r="G52" s="19" t="s">
        <v>35</v>
      </c>
      <c r="H52" s="19"/>
      <c r="I52" s="16" t="str">
        <f t="shared" si="11"/>
        <v>W1242SHT0011327</v>
      </c>
      <c r="J52" s="19">
        <v>3134</v>
      </c>
      <c r="K52" s="19"/>
      <c r="L52" s="19"/>
      <c r="M52" s="34"/>
      <c r="N52" s="30">
        <f t="shared" si="9"/>
        <v>3134</v>
      </c>
      <c r="O52" s="31"/>
      <c r="P52" s="32">
        <f t="shared" si="0"/>
        <v>3134</v>
      </c>
      <c r="Q52" s="32" t="str">
        <f t="shared" si="1"/>
        <v/>
      </c>
      <c r="R52" s="31" t="s">
        <v>93</v>
      </c>
      <c r="S52" s="32" t="s">
        <v>94</v>
      </c>
      <c r="T52" s="52"/>
      <c r="U52" s="53"/>
      <c r="V52" s="53"/>
      <c r="W52" s="53"/>
      <c r="X52" s="53"/>
      <c r="Y52" s="53"/>
      <c r="Z52" s="53"/>
      <c r="AA52" s="53"/>
      <c r="AB52" s="66"/>
    </row>
    <row r="53" s="1" customFormat="1" spans="1:28">
      <c r="A53" s="17">
        <f t="shared" si="12"/>
        <v>50</v>
      </c>
      <c r="B53" s="18" t="s">
        <v>89</v>
      </c>
      <c r="C53" s="18" t="s">
        <v>31</v>
      </c>
      <c r="D53" s="16" t="s">
        <v>32</v>
      </c>
      <c r="E53" s="19" t="s">
        <v>159</v>
      </c>
      <c r="F53" s="19" t="s">
        <v>160</v>
      </c>
      <c r="G53" s="19" t="s">
        <v>45</v>
      </c>
      <c r="H53" s="19"/>
      <c r="I53" s="16" t="str">
        <f t="shared" si="11"/>
        <v>W1242sht0011445</v>
      </c>
      <c r="J53" s="19">
        <v>63</v>
      </c>
      <c r="K53" s="19"/>
      <c r="L53" s="19"/>
      <c r="M53" s="34"/>
      <c r="N53" s="30">
        <f t="shared" si="9"/>
        <v>63</v>
      </c>
      <c r="O53" s="31">
        <f>VLOOKUP(I53,[1]数据!$A$7779:$E$7848,5,0)</f>
        <v>271</v>
      </c>
      <c r="P53" s="32" t="str">
        <f t="shared" si="0"/>
        <v/>
      </c>
      <c r="Q53" s="32">
        <f t="shared" si="1"/>
        <v>-208</v>
      </c>
      <c r="R53" s="31" t="s">
        <v>58</v>
      </c>
      <c r="S53" s="32" t="s">
        <v>161</v>
      </c>
      <c r="T53" s="52"/>
      <c r="U53" s="53"/>
      <c r="V53" s="53"/>
      <c r="W53" s="53"/>
      <c r="X53" s="53"/>
      <c r="Y53" s="53"/>
      <c r="Z53" s="53"/>
      <c r="AA53" s="53"/>
      <c r="AB53" s="66"/>
    </row>
    <row r="54" s="1" customFormat="1" spans="1:28">
      <c r="A54" s="17">
        <f t="shared" si="12"/>
        <v>51</v>
      </c>
      <c r="B54" s="18" t="s">
        <v>89</v>
      </c>
      <c r="C54" s="18" t="s">
        <v>31</v>
      </c>
      <c r="D54" s="16" t="s">
        <v>32</v>
      </c>
      <c r="E54" s="20" t="s">
        <v>162</v>
      </c>
      <c r="F54" s="19" t="s">
        <v>163</v>
      </c>
      <c r="G54" s="19" t="s">
        <v>45</v>
      </c>
      <c r="H54" s="19"/>
      <c r="I54" s="16" t="str">
        <f t="shared" si="11"/>
        <v>W1242sht0011443</v>
      </c>
      <c r="J54" s="19">
        <v>124</v>
      </c>
      <c r="K54" s="19"/>
      <c r="L54" s="19"/>
      <c r="M54" s="34"/>
      <c r="N54" s="30">
        <f t="shared" si="9"/>
        <v>124</v>
      </c>
      <c r="O54" s="31">
        <f>VLOOKUP(I54,[1]数据!$A$7779:$E$7848,5,0)</f>
        <v>171</v>
      </c>
      <c r="P54" s="32" t="str">
        <f t="shared" si="0"/>
        <v/>
      </c>
      <c r="Q54" s="32">
        <f t="shared" si="1"/>
        <v>-47</v>
      </c>
      <c r="R54" s="31" t="s">
        <v>41</v>
      </c>
      <c r="S54" s="32" t="s">
        <v>42</v>
      </c>
      <c r="T54" s="52"/>
      <c r="U54" s="53"/>
      <c r="V54" s="53"/>
      <c r="W54" s="53"/>
      <c r="X54" s="53"/>
      <c r="Y54" s="53"/>
      <c r="Z54" s="53"/>
      <c r="AA54" s="53"/>
      <c r="AB54" s="66"/>
    </row>
    <row r="55" s="1" customFormat="1" spans="1:28">
      <c r="A55" s="17">
        <f t="shared" si="12"/>
        <v>52</v>
      </c>
      <c r="B55" s="18" t="s">
        <v>89</v>
      </c>
      <c r="C55" s="18" t="s">
        <v>31</v>
      </c>
      <c r="D55" s="16" t="s">
        <v>32</v>
      </c>
      <c r="E55" s="19" t="s">
        <v>164</v>
      </c>
      <c r="F55" s="19" t="s">
        <v>165</v>
      </c>
      <c r="G55" s="19" t="s">
        <v>45</v>
      </c>
      <c r="H55" s="19"/>
      <c r="I55" s="16" t="str">
        <f t="shared" si="11"/>
        <v>W1242SHT0014455</v>
      </c>
      <c r="J55" s="19">
        <v>245</v>
      </c>
      <c r="K55" s="19"/>
      <c r="L55" s="19"/>
      <c r="M55" s="34"/>
      <c r="N55" s="30">
        <f t="shared" si="9"/>
        <v>245</v>
      </c>
      <c r="O55" s="31">
        <f>VLOOKUP(I55,[1]数据!$A$7779:$E$7848,5,0)</f>
        <v>146</v>
      </c>
      <c r="P55" s="32">
        <f t="shared" si="0"/>
        <v>99</v>
      </c>
      <c r="Q55" s="32" t="str">
        <f t="shared" si="1"/>
        <v/>
      </c>
      <c r="R55" s="31" t="s">
        <v>93</v>
      </c>
      <c r="S55" s="32" t="s">
        <v>94</v>
      </c>
      <c r="T55" s="52"/>
      <c r="U55" s="53"/>
      <c r="V55" s="53"/>
      <c r="W55" s="53"/>
      <c r="X55" s="53"/>
      <c r="Y55" s="53"/>
      <c r="Z55" s="53"/>
      <c r="AA55" s="53"/>
      <c r="AB55" s="66"/>
    </row>
    <row r="56" s="1" customFormat="1" spans="1:28">
      <c r="A56" s="17">
        <f t="shared" ref="A56:A65" si="13">ROW()-3</f>
        <v>53</v>
      </c>
      <c r="B56" s="18" t="s">
        <v>89</v>
      </c>
      <c r="C56" s="18" t="s">
        <v>31</v>
      </c>
      <c r="D56" s="16" t="s">
        <v>32</v>
      </c>
      <c r="E56" s="19" t="s">
        <v>166</v>
      </c>
      <c r="F56" s="19" t="s">
        <v>167</v>
      </c>
      <c r="G56" s="19" t="s">
        <v>45</v>
      </c>
      <c r="H56" s="19"/>
      <c r="I56" s="16" t="str">
        <f t="shared" si="11"/>
        <v>W1242SHT0014454</v>
      </c>
      <c r="J56" s="19">
        <v>289</v>
      </c>
      <c r="K56" s="19"/>
      <c r="L56" s="19"/>
      <c r="M56" s="34"/>
      <c r="N56" s="30">
        <f t="shared" si="9"/>
        <v>289</v>
      </c>
      <c r="O56" s="31">
        <f>VLOOKUP(I56,[1]数据!$A$7779:$E$7848,5,0)</f>
        <v>146</v>
      </c>
      <c r="P56" s="32">
        <f t="shared" si="0"/>
        <v>143</v>
      </c>
      <c r="Q56" s="32" t="str">
        <f t="shared" si="1"/>
        <v/>
      </c>
      <c r="R56" s="31" t="s">
        <v>93</v>
      </c>
      <c r="S56" s="32" t="s">
        <v>94</v>
      </c>
      <c r="T56" s="52"/>
      <c r="U56" s="53"/>
      <c r="V56" s="53"/>
      <c r="W56" s="53"/>
      <c r="X56" s="53"/>
      <c r="Y56" s="53"/>
      <c r="Z56" s="53"/>
      <c r="AA56" s="53"/>
      <c r="AB56" s="66"/>
    </row>
    <row r="57" s="1" customFormat="1" spans="1:28">
      <c r="A57" s="17">
        <f t="shared" si="13"/>
        <v>54</v>
      </c>
      <c r="B57" s="18" t="s">
        <v>89</v>
      </c>
      <c r="C57" s="18" t="s">
        <v>31</v>
      </c>
      <c r="D57" s="16" t="s">
        <v>32</v>
      </c>
      <c r="E57" s="19" t="s">
        <v>168</v>
      </c>
      <c r="F57" s="19" t="s">
        <v>169</v>
      </c>
      <c r="G57" s="19" t="s">
        <v>45</v>
      </c>
      <c r="H57" s="19"/>
      <c r="I57" s="16" t="str">
        <f t="shared" si="11"/>
        <v>W1242sht0011444</v>
      </c>
      <c r="J57" s="19">
        <v>50</v>
      </c>
      <c r="K57" s="19"/>
      <c r="L57" s="19"/>
      <c r="M57" s="34"/>
      <c r="N57" s="30">
        <f t="shared" si="9"/>
        <v>50</v>
      </c>
      <c r="O57" s="31">
        <f>VLOOKUP(I57,[1]数据!$A$7779:$E$7848,5,0)</f>
        <v>178</v>
      </c>
      <c r="P57" s="32" t="str">
        <f t="shared" si="0"/>
        <v/>
      </c>
      <c r="Q57" s="32">
        <f t="shared" si="1"/>
        <v>-128</v>
      </c>
      <c r="R57" s="31" t="s">
        <v>41</v>
      </c>
      <c r="S57" s="32" t="s">
        <v>42</v>
      </c>
      <c r="T57" s="52"/>
      <c r="U57" s="53"/>
      <c r="V57" s="53"/>
      <c r="W57" s="53"/>
      <c r="X57" s="53"/>
      <c r="Y57" s="53"/>
      <c r="Z57" s="53"/>
      <c r="AA57" s="53"/>
      <c r="AB57" s="66"/>
    </row>
    <row r="58" s="1" customFormat="1" spans="1:28">
      <c r="A58" s="17">
        <f t="shared" si="13"/>
        <v>55</v>
      </c>
      <c r="B58" s="18" t="s">
        <v>89</v>
      </c>
      <c r="C58" s="18" t="s">
        <v>31</v>
      </c>
      <c r="D58" s="16" t="s">
        <v>32</v>
      </c>
      <c r="E58" s="20" t="s">
        <v>170</v>
      </c>
      <c r="F58" s="19" t="s">
        <v>171</v>
      </c>
      <c r="G58" s="19" t="s">
        <v>70</v>
      </c>
      <c r="H58" s="19"/>
      <c r="I58" s="16" t="str">
        <f t="shared" si="11"/>
        <v>W1242TFT0000065</v>
      </c>
      <c r="J58" s="19">
        <v>4080</v>
      </c>
      <c r="K58" s="19"/>
      <c r="L58" s="19"/>
      <c r="M58" s="34"/>
      <c r="N58" s="30">
        <f t="shared" si="9"/>
        <v>4080</v>
      </c>
      <c r="O58" s="31"/>
      <c r="P58" s="32">
        <f t="shared" si="0"/>
        <v>4080</v>
      </c>
      <c r="Q58" s="32" t="str">
        <f t="shared" si="1"/>
        <v/>
      </c>
      <c r="R58" s="31" t="s">
        <v>93</v>
      </c>
      <c r="S58" s="32" t="s">
        <v>38</v>
      </c>
      <c r="T58" s="52"/>
      <c r="U58" s="53"/>
      <c r="V58" s="53"/>
      <c r="W58" s="53"/>
      <c r="X58" s="53"/>
      <c r="Y58" s="53"/>
      <c r="Z58" s="53"/>
      <c r="AA58" s="53"/>
      <c r="AB58" s="66"/>
    </row>
    <row r="59" s="1" customFormat="1" spans="1:28">
      <c r="A59" s="17">
        <f t="shared" si="13"/>
        <v>56</v>
      </c>
      <c r="B59" s="18" t="s">
        <v>89</v>
      </c>
      <c r="C59" s="18" t="s">
        <v>31</v>
      </c>
      <c r="D59" s="16" t="s">
        <v>32</v>
      </c>
      <c r="E59" s="19" t="s">
        <v>172</v>
      </c>
      <c r="F59" s="19" t="s">
        <v>173</v>
      </c>
      <c r="G59" s="19" t="s">
        <v>45</v>
      </c>
      <c r="H59" s="19"/>
      <c r="I59" s="16" t="str">
        <f t="shared" si="11"/>
        <v>W1242SHT0014176</v>
      </c>
      <c r="J59" s="19">
        <v>1156</v>
      </c>
      <c r="K59" s="19"/>
      <c r="L59" s="19"/>
      <c r="M59" s="34"/>
      <c r="N59" s="30">
        <f t="shared" si="9"/>
        <v>1156</v>
      </c>
      <c r="O59" s="31"/>
      <c r="P59" s="32">
        <f t="shared" si="0"/>
        <v>1156</v>
      </c>
      <c r="Q59" s="32" t="str">
        <f t="shared" si="1"/>
        <v/>
      </c>
      <c r="R59" s="31" t="s">
        <v>93</v>
      </c>
      <c r="S59" s="32" t="s">
        <v>38</v>
      </c>
      <c r="T59" s="52"/>
      <c r="U59" s="53"/>
      <c r="V59" s="53"/>
      <c r="W59" s="53"/>
      <c r="X59" s="53"/>
      <c r="Y59" s="53"/>
      <c r="Z59" s="53"/>
      <c r="AA59" s="53"/>
      <c r="AB59" s="66"/>
    </row>
    <row r="60" s="1" customFormat="1" spans="1:28">
      <c r="A60" s="17">
        <f t="shared" si="13"/>
        <v>57</v>
      </c>
      <c r="B60" s="18" t="s">
        <v>89</v>
      </c>
      <c r="C60" s="18" t="s">
        <v>31</v>
      </c>
      <c r="D60" s="16" t="s">
        <v>32</v>
      </c>
      <c r="E60" s="19" t="s">
        <v>174</v>
      </c>
      <c r="F60" s="19" t="s">
        <v>175</v>
      </c>
      <c r="G60" s="19" t="s">
        <v>176</v>
      </c>
      <c r="H60" s="19"/>
      <c r="I60" s="16" t="str">
        <f t="shared" ref="I60:I93" si="14">B60&amp;E60</f>
        <v>W1242SBS0010259</v>
      </c>
      <c r="J60" s="19"/>
      <c r="K60" s="19"/>
      <c r="L60" s="19"/>
      <c r="M60" s="34"/>
      <c r="N60" s="35"/>
      <c r="O60" s="36">
        <v>190</v>
      </c>
      <c r="P60" s="32" t="str">
        <f t="shared" si="0"/>
        <v/>
      </c>
      <c r="Q60" s="32">
        <f t="shared" si="1"/>
        <v>-190</v>
      </c>
      <c r="R60" s="54" t="s">
        <v>177</v>
      </c>
      <c r="S60" s="55" t="s">
        <v>139</v>
      </c>
      <c r="T60" s="52"/>
      <c r="U60" s="53"/>
      <c r="V60" s="53"/>
      <c r="W60" s="53"/>
      <c r="X60" s="53"/>
      <c r="Y60" s="53"/>
      <c r="Z60" s="53"/>
      <c r="AA60" s="53"/>
      <c r="AB60" s="66"/>
    </row>
    <row r="61" s="1" customFormat="1" spans="1:28">
      <c r="A61" s="17">
        <f t="shared" si="13"/>
        <v>58</v>
      </c>
      <c r="B61" s="18" t="s">
        <v>89</v>
      </c>
      <c r="C61" s="18" t="s">
        <v>31</v>
      </c>
      <c r="D61" s="16" t="s">
        <v>32</v>
      </c>
      <c r="E61" s="19" t="s">
        <v>178</v>
      </c>
      <c r="F61" s="19" t="s">
        <v>179</v>
      </c>
      <c r="G61" s="19" t="s">
        <v>180</v>
      </c>
      <c r="H61" s="19"/>
      <c r="I61" s="16" t="str">
        <f t="shared" si="14"/>
        <v>W1242SBS0010260</v>
      </c>
      <c r="J61" s="19"/>
      <c r="K61" s="19"/>
      <c r="L61" s="19"/>
      <c r="M61" s="34"/>
      <c r="N61" s="35"/>
      <c r="O61" s="36">
        <v>190</v>
      </c>
      <c r="P61" s="32" t="str">
        <f t="shared" si="0"/>
        <v/>
      </c>
      <c r="Q61" s="32">
        <f t="shared" si="1"/>
        <v>-190</v>
      </c>
      <c r="R61" s="54" t="s">
        <v>177</v>
      </c>
      <c r="S61" s="55" t="s">
        <v>139</v>
      </c>
      <c r="T61" s="52"/>
      <c r="U61" s="53"/>
      <c r="V61" s="53"/>
      <c r="W61" s="53"/>
      <c r="X61" s="53"/>
      <c r="Y61" s="53"/>
      <c r="Z61" s="53"/>
      <c r="AA61" s="53"/>
      <c r="AB61" s="66"/>
    </row>
    <row r="62" s="1" customFormat="1" spans="1:28">
      <c r="A62" s="17">
        <f t="shared" si="13"/>
        <v>59</v>
      </c>
      <c r="B62" s="18" t="s">
        <v>89</v>
      </c>
      <c r="C62" s="18" t="s">
        <v>31</v>
      </c>
      <c r="D62" s="16" t="s">
        <v>32</v>
      </c>
      <c r="E62" s="19" t="s">
        <v>181</v>
      </c>
      <c r="F62" s="19" t="s">
        <v>182</v>
      </c>
      <c r="G62" s="19" t="s">
        <v>180</v>
      </c>
      <c r="H62" s="19"/>
      <c r="I62" s="16" t="str">
        <f t="shared" si="14"/>
        <v>W1242SCS0004113</v>
      </c>
      <c r="J62" s="19"/>
      <c r="K62" s="19"/>
      <c r="L62" s="19"/>
      <c r="M62" s="34"/>
      <c r="N62" s="35"/>
      <c r="O62" s="36">
        <v>200</v>
      </c>
      <c r="P62" s="32" t="str">
        <f t="shared" si="0"/>
        <v/>
      </c>
      <c r="Q62" s="32">
        <f t="shared" si="1"/>
        <v>-200</v>
      </c>
      <c r="R62" s="56" t="s">
        <v>183</v>
      </c>
      <c r="S62" s="57" t="s">
        <v>184</v>
      </c>
      <c r="T62" s="52"/>
      <c r="U62" s="53"/>
      <c r="V62" s="53"/>
      <c r="W62" s="53"/>
      <c r="X62" s="53"/>
      <c r="Y62" s="53"/>
      <c r="Z62" s="53"/>
      <c r="AA62" s="53"/>
      <c r="AB62" s="66"/>
    </row>
    <row r="63" s="1" customFormat="1" spans="1:28">
      <c r="A63" s="17">
        <f t="shared" si="13"/>
        <v>60</v>
      </c>
      <c r="B63" s="18" t="s">
        <v>89</v>
      </c>
      <c r="C63" s="18" t="s">
        <v>31</v>
      </c>
      <c r="D63" s="16" t="s">
        <v>32</v>
      </c>
      <c r="E63" s="19" t="s">
        <v>185</v>
      </c>
      <c r="F63" s="19" t="s">
        <v>186</v>
      </c>
      <c r="G63" s="19" t="s">
        <v>180</v>
      </c>
      <c r="H63" s="19"/>
      <c r="I63" s="16" t="str">
        <f t="shared" si="14"/>
        <v>W1242SCS0004114</v>
      </c>
      <c r="J63" s="19"/>
      <c r="K63" s="19"/>
      <c r="L63" s="19"/>
      <c r="M63" s="34"/>
      <c r="N63" s="35"/>
      <c r="O63" s="36">
        <v>200</v>
      </c>
      <c r="P63" s="32" t="str">
        <f t="shared" si="0"/>
        <v/>
      </c>
      <c r="Q63" s="32">
        <f t="shared" si="1"/>
        <v>-200</v>
      </c>
      <c r="R63" s="58"/>
      <c r="S63" s="59"/>
      <c r="T63" s="52"/>
      <c r="U63" s="53"/>
      <c r="V63" s="53"/>
      <c r="W63" s="53"/>
      <c r="X63" s="53"/>
      <c r="Y63" s="53"/>
      <c r="Z63" s="53"/>
      <c r="AA63" s="53"/>
      <c r="AB63" s="66"/>
    </row>
    <row r="64" s="1" customFormat="1" spans="1:28">
      <c r="A64" s="17">
        <f t="shared" si="13"/>
        <v>61</v>
      </c>
      <c r="B64" s="18" t="s">
        <v>89</v>
      </c>
      <c r="C64" s="18" t="s">
        <v>31</v>
      </c>
      <c r="D64" s="16" t="s">
        <v>32</v>
      </c>
      <c r="E64" s="19" t="s">
        <v>187</v>
      </c>
      <c r="F64" s="19" t="s">
        <v>188</v>
      </c>
      <c r="G64" s="19" t="s">
        <v>180</v>
      </c>
      <c r="H64" s="19"/>
      <c r="I64" s="16" t="str">
        <f t="shared" si="14"/>
        <v>W1242SCS0004209</v>
      </c>
      <c r="J64" s="19"/>
      <c r="K64" s="19"/>
      <c r="L64" s="19"/>
      <c r="M64" s="34"/>
      <c r="N64" s="35"/>
      <c r="O64" s="36">
        <v>6</v>
      </c>
      <c r="P64" s="32" t="str">
        <f t="shared" si="0"/>
        <v/>
      </c>
      <c r="Q64" s="32">
        <f t="shared" si="1"/>
        <v>-6</v>
      </c>
      <c r="R64" s="60" t="s">
        <v>177</v>
      </c>
      <c r="S64" s="55" t="s">
        <v>139</v>
      </c>
      <c r="T64" s="52"/>
      <c r="U64" s="53"/>
      <c r="V64" s="53"/>
      <c r="W64" s="53"/>
      <c r="X64" s="53"/>
      <c r="Y64" s="53"/>
      <c r="Z64" s="53"/>
      <c r="AA64" s="53"/>
      <c r="AB64" s="66"/>
    </row>
    <row r="65" s="1" customFormat="1" spans="1:28">
      <c r="A65" s="17">
        <f t="shared" si="13"/>
        <v>62</v>
      </c>
      <c r="B65" s="18" t="s">
        <v>89</v>
      </c>
      <c r="C65" s="18" t="s">
        <v>31</v>
      </c>
      <c r="D65" s="16" t="s">
        <v>32</v>
      </c>
      <c r="E65" s="19" t="s">
        <v>189</v>
      </c>
      <c r="F65" s="19" t="s">
        <v>190</v>
      </c>
      <c r="G65" s="19" t="s">
        <v>180</v>
      </c>
      <c r="H65" s="19"/>
      <c r="I65" s="16" t="str">
        <f t="shared" si="14"/>
        <v>W1242SHT0000298</v>
      </c>
      <c r="J65" s="19"/>
      <c r="K65" s="19"/>
      <c r="L65" s="19"/>
      <c r="M65" s="34"/>
      <c r="N65" s="35"/>
      <c r="O65" s="36">
        <v>1</v>
      </c>
      <c r="P65" s="32" t="str">
        <f t="shared" si="0"/>
        <v/>
      </c>
      <c r="Q65" s="32">
        <f t="shared" si="1"/>
        <v>-1</v>
      </c>
      <c r="R65" s="60" t="s">
        <v>177</v>
      </c>
      <c r="S65" s="55" t="s">
        <v>139</v>
      </c>
      <c r="T65" s="52"/>
      <c r="U65" s="53"/>
      <c r="V65" s="53"/>
      <c r="W65" s="53"/>
      <c r="X65" s="53"/>
      <c r="Y65" s="53"/>
      <c r="Z65" s="53"/>
      <c r="AA65" s="53"/>
      <c r="AB65" s="66"/>
    </row>
    <row r="66" s="1" customFormat="1" spans="1:28">
      <c r="A66" s="17">
        <f t="shared" ref="A66:A75" si="15">ROW()-3</f>
        <v>63</v>
      </c>
      <c r="B66" s="18" t="s">
        <v>89</v>
      </c>
      <c r="C66" s="18" t="s">
        <v>31</v>
      </c>
      <c r="D66" s="16" t="s">
        <v>32</v>
      </c>
      <c r="E66" s="19" t="s">
        <v>191</v>
      </c>
      <c r="F66" s="19" t="s">
        <v>192</v>
      </c>
      <c r="G66" s="19" t="s">
        <v>180</v>
      </c>
      <c r="H66" s="19"/>
      <c r="I66" s="16" t="str">
        <f t="shared" si="14"/>
        <v>W1242SHT0000489</v>
      </c>
      <c r="J66" s="19"/>
      <c r="K66" s="19"/>
      <c r="L66" s="19"/>
      <c r="M66" s="34"/>
      <c r="N66" s="35"/>
      <c r="O66" s="36">
        <v>137</v>
      </c>
      <c r="P66" s="32" t="str">
        <f t="shared" si="0"/>
        <v/>
      </c>
      <c r="Q66" s="32">
        <f t="shared" si="1"/>
        <v>-137</v>
      </c>
      <c r="R66" s="55" t="s">
        <v>193</v>
      </c>
      <c r="S66" s="72" t="s">
        <v>194</v>
      </c>
      <c r="T66" s="52"/>
      <c r="U66" s="53"/>
      <c r="V66" s="53"/>
      <c r="W66" s="53"/>
      <c r="X66" s="53"/>
      <c r="Y66" s="53"/>
      <c r="Z66" s="53"/>
      <c r="AA66" s="53"/>
      <c r="AB66" s="66"/>
    </row>
    <row r="67" s="1" customFormat="1" spans="1:28">
      <c r="A67" s="17">
        <f t="shared" si="15"/>
        <v>64</v>
      </c>
      <c r="B67" s="18" t="s">
        <v>89</v>
      </c>
      <c r="C67" s="18" t="s">
        <v>31</v>
      </c>
      <c r="D67" s="16" t="s">
        <v>32</v>
      </c>
      <c r="E67" s="19" t="s">
        <v>195</v>
      </c>
      <c r="F67" s="19" t="s">
        <v>196</v>
      </c>
      <c r="G67" s="19" t="s">
        <v>180</v>
      </c>
      <c r="H67" s="19"/>
      <c r="I67" s="16" t="str">
        <f t="shared" si="14"/>
        <v>W1242SHT0000525</v>
      </c>
      <c r="J67" s="19"/>
      <c r="K67" s="19"/>
      <c r="L67" s="19"/>
      <c r="M67" s="34"/>
      <c r="N67" s="35"/>
      <c r="O67" s="36">
        <v>65</v>
      </c>
      <c r="P67" s="32" t="str">
        <f t="shared" si="0"/>
        <v/>
      </c>
      <c r="Q67" s="32">
        <f t="shared" si="1"/>
        <v>-65</v>
      </c>
      <c r="R67" s="60" t="s">
        <v>177</v>
      </c>
      <c r="S67" s="55" t="s">
        <v>139</v>
      </c>
      <c r="T67" s="52"/>
      <c r="U67" s="53"/>
      <c r="V67" s="53"/>
      <c r="W67" s="53"/>
      <c r="X67" s="53"/>
      <c r="Y67" s="53"/>
      <c r="Z67" s="53"/>
      <c r="AA67" s="53"/>
      <c r="AB67" s="66"/>
    </row>
    <row r="68" s="1" customFormat="1" spans="1:28">
      <c r="A68" s="17">
        <f t="shared" si="15"/>
        <v>65</v>
      </c>
      <c r="B68" s="18" t="s">
        <v>89</v>
      </c>
      <c r="C68" s="18" t="s">
        <v>31</v>
      </c>
      <c r="D68" s="16" t="s">
        <v>32</v>
      </c>
      <c r="E68" s="19" t="s">
        <v>197</v>
      </c>
      <c r="F68" s="19" t="s">
        <v>198</v>
      </c>
      <c r="G68" s="19" t="s">
        <v>180</v>
      </c>
      <c r="H68" s="19"/>
      <c r="I68" s="16" t="str">
        <f t="shared" si="14"/>
        <v>W1242SHT0011062</v>
      </c>
      <c r="J68" s="19"/>
      <c r="K68" s="19"/>
      <c r="L68" s="19"/>
      <c r="M68" s="34"/>
      <c r="N68" s="35"/>
      <c r="O68" s="36">
        <v>113</v>
      </c>
      <c r="P68" s="32" t="str">
        <f t="shared" ref="P68:P89" si="16">IF(N68&gt;O68,N68-O68,"")</f>
        <v/>
      </c>
      <c r="Q68" s="32">
        <f t="shared" ref="Q68:Q89" si="17">IF(N68&lt;O68,N68-O68,"")</f>
        <v>-113</v>
      </c>
      <c r="R68" s="60" t="s">
        <v>177</v>
      </c>
      <c r="S68" s="55" t="s">
        <v>139</v>
      </c>
      <c r="T68" s="52"/>
      <c r="U68" s="53"/>
      <c r="V68" s="53"/>
      <c r="W68" s="53"/>
      <c r="X68" s="53"/>
      <c r="Y68" s="53"/>
      <c r="Z68" s="53"/>
      <c r="AA68" s="53"/>
      <c r="AB68" s="66"/>
    </row>
    <row r="69" s="1" customFormat="1" spans="1:28">
      <c r="A69" s="17">
        <f t="shared" si="15"/>
        <v>66</v>
      </c>
      <c r="B69" s="18" t="s">
        <v>89</v>
      </c>
      <c r="C69" s="18" t="s">
        <v>31</v>
      </c>
      <c r="D69" s="16" t="s">
        <v>32</v>
      </c>
      <c r="E69" s="19" t="s">
        <v>199</v>
      </c>
      <c r="F69" s="19" t="s">
        <v>200</v>
      </c>
      <c r="G69" s="19" t="s">
        <v>180</v>
      </c>
      <c r="H69" s="19"/>
      <c r="I69" s="16" t="str">
        <f t="shared" si="14"/>
        <v>W1242SLT0000387</v>
      </c>
      <c r="J69" s="19"/>
      <c r="K69" s="19"/>
      <c r="L69" s="19"/>
      <c r="M69" s="34"/>
      <c r="N69" s="35"/>
      <c r="O69" s="36">
        <v>4</v>
      </c>
      <c r="P69" s="32" t="str">
        <f t="shared" si="16"/>
        <v/>
      </c>
      <c r="Q69" s="32">
        <f t="shared" si="17"/>
        <v>-4</v>
      </c>
      <c r="R69" s="60" t="s">
        <v>177</v>
      </c>
      <c r="S69" s="55" t="s">
        <v>139</v>
      </c>
      <c r="T69" s="52"/>
      <c r="U69" s="53"/>
      <c r="V69" s="53"/>
      <c r="W69" s="53"/>
      <c r="X69" s="53"/>
      <c r="Y69" s="53"/>
      <c r="Z69" s="53"/>
      <c r="AA69" s="53"/>
      <c r="AB69" s="66"/>
    </row>
    <row r="70" s="1" customFormat="1" spans="1:28">
      <c r="A70" s="17">
        <f t="shared" si="15"/>
        <v>67</v>
      </c>
      <c r="B70" s="18" t="s">
        <v>89</v>
      </c>
      <c r="C70" s="18" t="s">
        <v>31</v>
      </c>
      <c r="D70" s="16" t="s">
        <v>32</v>
      </c>
      <c r="E70" s="19" t="s">
        <v>201</v>
      </c>
      <c r="F70" s="19" t="s">
        <v>202</v>
      </c>
      <c r="G70" s="19" t="s">
        <v>180</v>
      </c>
      <c r="H70" s="19"/>
      <c r="I70" s="16" t="str">
        <f t="shared" si="14"/>
        <v>W1242SLT0000405</v>
      </c>
      <c r="J70" s="19"/>
      <c r="K70" s="19"/>
      <c r="L70" s="19"/>
      <c r="M70" s="34"/>
      <c r="N70" s="35"/>
      <c r="O70" s="36">
        <v>191</v>
      </c>
      <c r="P70" s="32" t="str">
        <f t="shared" si="16"/>
        <v/>
      </c>
      <c r="Q70" s="32">
        <f t="shared" si="17"/>
        <v>-191</v>
      </c>
      <c r="R70" s="60" t="s">
        <v>177</v>
      </c>
      <c r="S70" s="55" t="s">
        <v>139</v>
      </c>
      <c r="T70" s="52"/>
      <c r="U70" s="53"/>
      <c r="V70" s="53"/>
      <c r="W70" s="53"/>
      <c r="X70" s="53"/>
      <c r="Y70" s="53"/>
      <c r="Z70" s="53"/>
      <c r="AA70" s="53"/>
      <c r="AB70" s="66"/>
    </row>
    <row r="71" s="1" customFormat="1" spans="1:28">
      <c r="A71" s="17">
        <f t="shared" si="15"/>
        <v>68</v>
      </c>
      <c r="B71" s="18" t="s">
        <v>89</v>
      </c>
      <c r="C71" s="18" t="s">
        <v>31</v>
      </c>
      <c r="D71" s="16" t="s">
        <v>32</v>
      </c>
      <c r="E71" s="19" t="s">
        <v>203</v>
      </c>
      <c r="F71" s="19" t="s">
        <v>204</v>
      </c>
      <c r="G71" s="19" t="s">
        <v>180</v>
      </c>
      <c r="H71" s="19"/>
      <c r="I71" s="16" t="str">
        <f t="shared" si="14"/>
        <v>W1242SLT0000421</v>
      </c>
      <c r="J71" s="19"/>
      <c r="K71" s="19"/>
      <c r="L71" s="19"/>
      <c r="M71" s="34"/>
      <c r="N71" s="35"/>
      <c r="O71" s="36">
        <v>2</v>
      </c>
      <c r="P71" s="32" t="str">
        <f t="shared" si="16"/>
        <v/>
      </c>
      <c r="Q71" s="32">
        <f t="shared" si="17"/>
        <v>-2</v>
      </c>
      <c r="R71" s="60" t="s">
        <v>177</v>
      </c>
      <c r="S71" s="55" t="s">
        <v>139</v>
      </c>
      <c r="T71" s="52"/>
      <c r="U71" s="53"/>
      <c r="V71" s="53"/>
      <c r="W71" s="53"/>
      <c r="X71" s="53"/>
      <c r="Y71" s="53"/>
      <c r="Z71" s="53"/>
      <c r="AA71" s="53"/>
      <c r="AB71" s="66"/>
    </row>
    <row r="72" s="1" customFormat="1" spans="1:28">
      <c r="A72" s="17">
        <f t="shared" si="15"/>
        <v>69</v>
      </c>
      <c r="B72" s="18" t="s">
        <v>89</v>
      </c>
      <c r="C72" s="18" t="s">
        <v>31</v>
      </c>
      <c r="D72" s="16" t="s">
        <v>32</v>
      </c>
      <c r="E72" s="19" t="s">
        <v>205</v>
      </c>
      <c r="F72" s="19" t="s">
        <v>206</v>
      </c>
      <c r="G72" s="19" t="s">
        <v>180</v>
      </c>
      <c r="H72" s="19"/>
      <c r="I72" s="16" t="str">
        <f t="shared" si="14"/>
        <v>W1242SLT0000422</v>
      </c>
      <c r="J72" s="19"/>
      <c r="K72" s="19"/>
      <c r="L72" s="19"/>
      <c r="M72" s="34"/>
      <c r="N72" s="35"/>
      <c r="O72" s="36">
        <v>32</v>
      </c>
      <c r="P72" s="32" t="str">
        <f t="shared" si="16"/>
        <v/>
      </c>
      <c r="Q72" s="32">
        <f t="shared" si="17"/>
        <v>-32</v>
      </c>
      <c r="R72" s="60" t="s">
        <v>177</v>
      </c>
      <c r="S72" s="55" t="s">
        <v>139</v>
      </c>
      <c r="T72" s="52"/>
      <c r="U72" s="53"/>
      <c r="V72" s="53"/>
      <c r="W72" s="53"/>
      <c r="X72" s="53"/>
      <c r="Y72" s="53"/>
      <c r="Z72" s="53"/>
      <c r="AA72" s="53"/>
      <c r="AB72" s="66"/>
    </row>
    <row r="73" s="1" customFormat="1" spans="1:28">
      <c r="A73" s="17">
        <f t="shared" si="15"/>
        <v>70</v>
      </c>
      <c r="B73" s="18" t="s">
        <v>89</v>
      </c>
      <c r="C73" s="18" t="s">
        <v>31</v>
      </c>
      <c r="D73" s="16" t="s">
        <v>32</v>
      </c>
      <c r="E73" s="19" t="s">
        <v>207</v>
      </c>
      <c r="F73" s="19" t="s">
        <v>208</v>
      </c>
      <c r="G73" s="19" t="s">
        <v>180</v>
      </c>
      <c r="H73" s="19"/>
      <c r="I73" s="16" t="str">
        <f t="shared" si="14"/>
        <v>W1242SLT0000557</v>
      </c>
      <c r="J73" s="19"/>
      <c r="K73" s="19"/>
      <c r="L73" s="19"/>
      <c r="M73" s="34"/>
      <c r="N73" s="35"/>
      <c r="O73" s="36">
        <v>182</v>
      </c>
      <c r="P73" s="32" t="str">
        <f t="shared" si="16"/>
        <v/>
      </c>
      <c r="Q73" s="32">
        <f t="shared" si="17"/>
        <v>-182</v>
      </c>
      <c r="R73" s="60" t="s">
        <v>177</v>
      </c>
      <c r="S73" s="55" t="s">
        <v>139</v>
      </c>
      <c r="T73" s="52"/>
      <c r="U73" s="53"/>
      <c r="V73" s="53"/>
      <c r="W73" s="53"/>
      <c r="X73" s="53"/>
      <c r="Y73" s="53"/>
      <c r="Z73" s="53"/>
      <c r="AA73" s="53"/>
      <c r="AB73" s="66"/>
    </row>
    <row r="74" s="1" customFormat="1" spans="1:28">
      <c r="A74" s="17">
        <f t="shared" si="15"/>
        <v>71</v>
      </c>
      <c r="B74" s="18" t="s">
        <v>89</v>
      </c>
      <c r="C74" s="18" t="s">
        <v>31</v>
      </c>
      <c r="D74" s="16" t="s">
        <v>32</v>
      </c>
      <c r="E74" s="19" t="s">
        <v>209</v>
      </c>
      <c r="F74" s="19" t="s">
        <v>210</v>
      </c>
      <c r="G74" s="19" t="s">
        <v>180</v>
      </c>
      <c r="H74" s="19"/>
      <c r="I74" s="16" t="str">
        <f t="shared" si="14"/>
        <v>W1242SLT0000608</v>
      </c>
      <c r="J74" s="19"/>
      <c r="K74" s="19"/>
      <c r="L74" s="19"/>
      <c r="M74" s="34"/>
      <c r="N74" s="35"/>
      <c r="O74" s="36">
        <v>36</v>
      </c>
      <c r="P74" s="32" t="str">
        <f t="shared" si="16"/>
        <v/>
      </c>
      <c r="Q74" s="32">
        <f t="shared" si="17"/>
        <v>-36</v>
      </c>
      <c r="R74" s="60" t="s">
        <v>177</v>
      </c>
      <c r="S74" s="55" t="s">
        <v>139</v>
      </c>
      <c r="T74" s="52"/>
      <c r="U74" s="53"/>
      <c r="V74" s="53"/>
      <c r="W74" s="53"/>
      <c r="X74" s="53"/>
      <c r="Y74" s="53"/>
      <c r="Z74" s="53"/>
      <c r="AA74" s="53"/>
      <c r="AB74" s="66"/>
    </row>
    <row r="75" s="1" customFormat="1" spans="1:28">
      <c r="A75" s="17">
        <f t="shared" si="15"/>
        <v>72</v>
      </c>
      <c r="B75" s="18" t="s">
        <v>89</v>
      </c>
      <c r="C75" s="18" t="s">
        <v>31</v>
      </c>
      <c r="D75" s="16" t="s">
        <v>32</v>
      </c>
      <c r="E75" s="19" t="s">
        <v>211</v>
      </c>
      <c r="F75" s="19" t="s">
        <v>212</v>
      </c>
      <c r="G75" s="19" t="s">
        <v>180</v>
      </c>
      <c r="H75" s="19"/>
      <c r="I75" s="16" t="str">
        <f t="shared" si="14"/>
        <v>W1242SLT0000662</v>
      </c>
      <c r="J75" s="19"/>
      <c r="K75" s="19"/>
      <c r="L75" s="19"/>
      <c r="M75" s="34"/>
      <c r="N75" s="35"/>
      <c r="O75" s="36">
        <v>15</v>
      </c>
      <c r="P75" s="32" t="str">
        <f t="shared" si="16"/>
        <v/>
      </c>
      <c r="Q75" s="32">
        <f t="shared" si="17"/>
        <v>-15</v>
      </c>
      <c r="R75" s="60" t="s">
        <v>177</v>
      </c>
      <c r="S75" s="55" t="s">
        <v>139</v>
      </c>
      <c r="T75" s="52"/>
      <c r="U75" s="53"/>
      <c r="V75" s="53"/>
      <c r="W75" s="53"/>
      <c r="X75" s="53"/>
      <c r="Y75" s="53"/>
      <c r="Z75" s="53"/>
      <c r="AA75" s="53"/>
      <c r="AB75" s="66"/>
    </row>
    <row r="76" s="1" customFormat="1" spans="1:28">
      <c r="A76" s="17">
        <f t="shared" ref="A76:A90" si="18">ROW()-3</f>
        <v>73</v>
      </c>
      <c r="B76" s="18" t="s">
        <v>89</v>
      </c>
      <c r="C76" s="18" t="s">
        <v>31</v>
      </c>
      <c r="D76" s="16" t="s">
        <v>32</v>
      </c>
      <c r="E76" s="19" t="s">
        <v>213</v>
      </c>
      <c r="F76" s="19" t="s">
        <v>214</v>
      </c>
      <c r="G76" s="19" t="s">
        <v>215</v>
      </c>
      <c r="H76" s="19"/>
      <c r="I76" s="16" t="str">
        <f t="shared" si="14"/>
        <v>W1242SLT0001102</v>
      </c>
      <c r="J76" s="19"/>
      <c r="K76" s="19"/>
      <c r="L76" s="19"/>
      <c r="M76" s="34"/>
      <c r="N76" s="35"/>
      <c r="O76" s="36">
        <v>89</v>
      </c>
      <c r="P76" s="32" t="str">
        <f t="shared" si="16"/>
        <v/>
      </c>
      <c r="Q76" s="32">
        <f t="shared" si="17"/>
        <v>-89</v>
      </c>
      <c r="R76" s="60" t="s">
        <v>216</v>
      </c>
      <c r="S76" s="60" t="s">
        <v>217</v>
      </c>
      <c r="T76" s="52"/>
      <c r="U76" s="53"/>
      <c r="V76" s="53"/>
      <c r="W76" s="53"/>
      <c r="X76" s="53"/>
      <c r="Y76" s="53"/>
      <c r="Z76" s="53"/>
      <c r="AA76" s="53"/>
      <c r="AB76" s="66"/>
    </row>
    <row r="77" s="1" customFormat="1" spans="1:28">
      <c r="A77" s="17">
        <f t="shared" si="18"/>
        <v>74</v>
      </c>
      <c r="B77" s="18" t="s">
        <v>89</v>
      </c>
      <c r="C77" s="18" t="s">
        <v>31</v>
      </c>
      <c r="D77" s="16" t="s">
        <v>32</v>
      </c>
      <c r="E77" s="19" t="s">
        <v>218</v>
      </c>
      <c r="F77" s="19" t="s">
        <v>219</v>
      </c>
      <c r="G77" s="19" t="s">
        <v>180</v>
      </c>
      <c r="H77" s="19"/>
      <c r="I77" s="16" t="str">
        <f t="shared" si="14"/>
        <v>W1242SLT0001116</v>
      </c>
      <c r="J77" s="19"/>
      <c r="K77" s="19"/>
      <c r="L77" s="19"/>
      <c r="M77" s="34"/>
      <c r="N77" s="35"/>
      <c r="O77" s="36">
        <v>7</v>
      </c>
      <c r="P77" s="32" t="str">
        <f t="shared" si="16"/>
        <v/>
      </c>
      <c r="Q77" s="32">
        <f t="shared" si="17"/>
        <v>-7</v>
      </c>
      <c r="R77" s="60" t="s">
        <v>216</v>
      </c>
      <c r="S77" s="60" t="s">
        <v>217</v>
      </c>
      <c r="T77" s="52"/>
      <c r="U77" s="53"/>
      <c r="V77" s="53"/>
      <c r="W77" s="53"/>
      <c r="X77" s="53"/>
      <c r="Y77" s="53"/>
      <c r="Z77" s="53"/>
      <c r="AA77" s="53"/>
      <c r="AB77" s="66"/>
    </row>
    <row r="78" s="1" customFormat="1" spans="1:28">
      <c r="A78" s="17">
        <f t="shared" si="18"/>
        <v>75</v>
      </c>
      <c r="B78" s="18" t="s">
        <v>89</v>
      </c>
      <c r="C78" s="18" t="s">
        <v>31</v>
      </c>
      <c r="D78" s="16" t="s">
        <v>32</v>
      </c>
      <c r="E78" s="19" t="s">
        <v>220</v>
      </c>
      <c r="F78" s="19" t="s">
        <v>221</v>
      </c>
      <c r="G78" s="19" t="s">
        <v>180</v>
      </c>
      <c r="H78" s="19"/>
      <c r="I78" s="16" t="str">
        <f t="shared" si="14"/>
        <v>W1242SLT0001118</v>
      </c>
      <c r="J78" s="19"/>
      <c r="K78" s="19"/>
      <c r="L78" s="19"/>
      <c r="M78" s="34"/>
      <c r="N78" s="35"/>
      <c r="O78" s="36">
        <v>6</v>
      </c>
      <c r="P78" s="32" t="str">
        <f t="shared" si="16"/>
        <v/>
      </c>
      <c r="Q78" s="32">
        <f t="shared" si="17"/>
        <v>-6</v>
      </c>
      <c r="R78" s="60" t="s">
        <v>216</v>
      </c>
      <c r="S78" s="60" t="s">
        <v>217</v>
      </c>
      <c r="T78" s="52"/>
      <c r="U78" s="53"/>
      <c r="V78" s="53"/>
      <c r="W78" s="53"/>
      <c r="X78" s="53"/>
      <c r="Y78" s="53"/>
      <c r="Z78" s="53"/>
      <c r="AA78" s="53"/>
      <c r="AB78" s="66"/>
    </row>
    <row r="79" s="1" customFormat="1" spans="1:28">
      <c r="A79" s="17">
        <f t="shared" si="18"/>
        <v>76</v>
      </c>
      <c r="B79" s="18" t="s">
        <v>89</v>
      </c>
      <c r="C79" s="18" t="s">
        <v>31</v>
      </c>
      <c r="D79" s="16" t="s">
        <v>32</v>
      </c>
      <c r="E79" s="19" t="s">
        <v>222</v>
      </c>
      <c r="F79" s="19" t="s">
        <v>223</v>
      </c>
      <c r="G79" s="19" t="s">
        <v>215</v>
      </c>
      <c r="H79" s="19"/>
      <c r="I79" s="16" t="str">
        <f t="shared" si="14"/>
        <v>W1242SLT0001120</v>
      </c>
      <c r="J79" s="19"/>
      <c r="K79" s="19"/>
      <c r="L79" s="19"/>
      <c r="M79" s="34"/>
      <c r="N79" s="35"/>
      <c r="O79" s="36">
        <v>65</v>
      </c>
      <c r="P79" s="32" t="str">
        <f t="shared" si="16"/>
        <v/>
      </c>
      <c r="Q79" s="32">
        <f t="shared" si="17"/>
        <v>-65</v>
      </c>
      <c r="R79" s="60" t="s">
        <v>216</v>
      </c>
      <c r="S79" s="60" t="s">
        <v>217</v>
      </c>
      <c r="T79" s="52"/>
      <c r="U79" s="53"/>
      <c r="V79" s="53"/>
      <c r="W79" s="53"/>
      <c r="X79" s="53"/>
      <c r="Y79" s="53"/>
      <c r="Z79" s="53"/>
      <c r="AA79" s="53"/>
      <c r="AB79" s="66"/>
    </row>
    <row r="80" s="1" customFormat="1" spans="1:28">
      <c r="A80" s="17">
        <f t="shared" si="18"/>
        <v>77</v>
      </c>
      <c r="B80" s="18" t="s">
        <v>89</v>
      </c>
      <c r="C80" s="18" t="s">
        <v>31</v>
      </c>
      <c r="D80" s="16" t="s">
        <v>32</v>
      </c>
      <c r="E80" s="19" t="s">
        <v>224</v>
      </c>
      <c r="F80" s="19" t="s">
        <v>225</v>
      </c>
      <c r="G80" s="19" t="s">
        <v>215</v>
      </c>
      <c r="H80" s="19"/>
      <c r="I80" s="16" t="str">
        <f t="shared" si="14"/>
        <v>W1242SLT0001128</v>
      </c>
      <c r="J80" s="19"/>
      <c r="K80" s="19"/>
      <c r="L80" s="19"/>
      <c r="M80" s="34"/>
      <c r="N80" s="35"/>
      <c r="O80" s="36">
        <v>59</v>
      </c>
      <c r="P80" s="32" t="str">
        <f t="shared" si="16"/>
        <v/>
      </c>
      <c r="Q80" s="32">
        <f t="shared" si="17"/>
        <v>-59</v>
      </c>
      <c r="R80" s="60" t="s">
        <v>216</v>
      </c>
      <c r="S80" s="60" t="s">
        <v>217</v>
      </c>
      <c r="T80" s="52"/>
      <c r="U80" s="53"/>
      <c r="V80" s="53"/>
      <c r="W80" s="53"/>
      <c r="X80" s="53"/>
      <c r="Y80" s="53"/>
      <c r="Z80" s="53"/>
      <c r="AA80" s="53"/>
      <c r="AB80" s="66"/>
    </row>
    <row r="81" s="1" customFormat="1" ht="28.8" spans="1:28">
      <c r="A81" s="17">
        <f t="shared" si="18"/>
        <v>78</v>
      </c>
      <c r="B81" s="18" t="s">
        <v>89</v>
      </c>
      <c r="C81" s="18" t="s">
        <v>31</v>
      </c>
      <c r="D81" s="16" t="s">
        <v>32</v>
      </c>
      <c r="E81" s="19" t="s">
        <v>226</v>
      </c>
      <c r="F81" s="19" t="s">
        <v>227</v>
      </c>
      <c r="G81" s="19"/>
      <c r="H81" s="19"/>
      <c r="I81" s="16" t="str">
        <f t="shared" si="14"/>
        <v>W1242SLT0010630</v>
      </c>
      <c r="J81" s="19"/>
      <c r="K81" s="19"/>
      <c r="L81" s="19"/>
      <c r="M81" s="34"/>
      <c r="N81" s="35"/>
      <c r="O81" s="36">
        <v>7532</v>
      </c>
      <c r="P81" s="32" t="str">
        <f t="shared" si="16"/>
        <v/>
      </c>
      <c r="Q81" s="32">
        <f t="shared" si="17"/>
        <v>-7532</v>
      </c>
      <c r="R81" s="73" t="s">
        <v>228</v>
      </c>
      <c r="S81" s="73" t="s">
        <v>98</v>
      </c>
      <c r="T81" s="52"/>
      <c r="U81" s="53"/>
      <c r="V81" s="53"/>
      <c r="W81" s="53"/>
      <c r="X81" s="53"/>
      <c r="Y81" s="53"/>
      <c r="Z81" s="53"/>
      <c r="AA81" s="53"/>
      <c r="AB81" s="66"/>
    </row>
    <row r="82" s="1" customFormat="1" spans="1:28">
      <c r="A82" s="17">
        <f t="shared" si="18"/>
        <v>79</v>
      </c>
      <c r="B82" s="18" t="s">
        <v>89</v>
      </c>
      <c r="C82" s="18" t="s">
        <v>31</v>
      </c>
      <c r="D82" s="16" t="s">
        <v>32</v>
      </c>
      <c r="E82" s="19" t="s">
        <v>229</v>
      </c>
      <c r="F82" s="19" t="s">
        <v>230</v>
      </c>
      <c r="G82" s="19" t="s">
        <v>180</v>
      </c>
      <c r="H82" s="19"/>
      <c r="I82" s="16" t="str">
        <f t="shared" si="14"/>
        <v>W1242SLT0002442</v>
      </c>
      <c r="J82" s="19"/>
      <c r="K82" s="19"/>
      <c r="L82" s="19"/>
      <c r="M82" s="34"/>
      <c r="N82" s="35"/>
      <c r="O82" s="36">
        <v>90</v>
      </c>
      <c r="P82" s="32" t="str">
        <f t="shared" si="16"/>
        <v/>
      </c>
      <c r="Q82" s="32">
        <f t="shared" si="17"/>
        <v>-90</v>
      </c>
      <c r="R82" s="60" t="s">
        <v>231</v>
      </c>
      <c r="S82" s="55" t="s">
        <v>184</v>
      </c>
      <c r="T82" s="52"/>
      <c r="U82" s="53"/>
      <c r="V82" s="53"/>
      <c r="W82" s="53"/>
      <c r="X82" s="53"/>
      <c r="Y82" s="53"/>
      <c r="Z82" s="53"/>
      <c r="AA82" s="53"/>
      <c r="AB82" s="66"/>
    </row>
    <row r="83" s="1" customFormat="1" spans="1:28">
      <c r="A83" s="17">
        <f t="shared" si="18"/>
        <v>80</v>
      </c>
      <c r="B83" s="18" t="s">
        <v>89</v>
      </c>
      <c r="C83" s="18" t="s">
        <v>31</v>
      </c>
      <c r="D83" s="16" t="s">
        <v>32</v>
      </c>
      <c r="E83" s="19" t="s">
        <v>232</v>
      </c>
      <c r="F83" s="19" t="s">
        <v>233</v>
      </c>
      <c r="G83" s="19" t="s">
        <v>180</v>
      </c>
      <c r="H83" s="19"/>
      <c r="I83" s="16" t="str">
        <f t="shared" si="14"/>
        <v>W1242SLT0010148</v>
      </c>
      <c r="J83" s="19"/>
      <c r="K83" s="19"/>
      <c r="L83" s="19"/>
      <c r="M83" s="34"/>
      <c r="N83" s="35"/>
      <c r="O83" s="36">
        <v>34</v>
      </c>
      <c r="P83" s="32" t="str">
        <f t="shared" si="16"/>
        <v/>
      </c>
      <c r="Q83" s="32">
        <f t="shared" si="17"/>
        <v>-34</v>
      </c>
      <c r="R83" s="60" t="s">
        <v>177</v>
      </c>
      <c r="S83" s="55" t="s">
        <v>139</v>
      </c>
      <c r="T83" s="52"/>
      <c r="U83" s="53"/>
      <c r="V83" s="53"/>
      <c r="W83" s="53"/>
      <c r="X83" s="53"/>
      <c r="Y83" s="53"/>
      <c r="Z83" s="53"/>
      <c r="AA83" s="53"/>
      <c r="AB83" s="66"/>
    </row>
    <row r="84" s="1" customFormat="1" spans="1:28">
      <c r="A84" s="17">
        <f t="shared" si="18"/>
        <v>81</v>
      </c>
      <c r="B84" s="18" t="s">
        <v>89</v>
      </c>
      <c r="C84" s="18" t="s">
        <v>31</v>
      </c>
      <c r="D84" s="16" t="s">
        <v>32</v>
      </c>
      <c r="E84" s="19" t="s">
        <v>234</v>
      </c>
      <c r="F84" s="19" t="s">
        <v>235</v>
      </c>
      <c r="G84" s="19" t="s">
        <v>180</v>
      </c>
      <c r="H84" s="19"/>
      <c r="I84" s="16" t="str">
        <f t="shared" si="14"/>
        <v>W1242SLT0010151</v>
      </c>
      <c r="J84" s="19"/>
      <c r="K84" s="19"/>
      <c r="L84" s="19"/>
      <c r="M84" s="34"/>
      <c r="N84" s="35"/>
      <c r="O84" s="36">
        <v>27</v>
      </c>
      <c r="P84" s="32" t="str">
        <f t="shared" si="16"/>
        <v/>
      </c>
      <c r="Q84" s="32">
        <f t="shared" si="17"/>
        <v>-27</v>
      </c>
      <c r="R84" s="60" t="s">
        <v>177</v>
      </c>
      <c r="S84" s="55" t="s">
        <v>139</v>
      </c>
      <c r="T84" s="52"/>
      <c r="U84" s="53"/>
      <c r="V84" s="53"/>
      <c r="W84" s="53"/>
      <c r="X84" s="53"/>
      <c r="Y84" s="53"/>
      <c r="Z84" s="53"/>
      <c r="AA84" s="53"/>
      <c r="AB84" s="66"/>
    </row>
    <row r="85" s="1" customFormat="1" spans="1:28">
      <c r="A85" s="17">
        <f t="shared" si="18"/>
        <v>82</v>
      </c>
      <c r="B85" s="18" t="s">
        <v>89</v>
      </c>
      <c r="C85" s="18" t="s">
        <v>31</v>
      </c>
      <c r="D85" s="16" t="s">
        <v>32</v>
      </c>
      <c r="E85" s="19" t="s">
        <v>236</v>
      </c>
      <c r="F85" s="19" t="s">
        <v>237</v>
      </c>
      <c r="G85" s="19" t="s">
        <v>180</v>
      </c>
      <c r="H85" s="19"/>
      <c r="I85" s="16" t="str">
        <f t="shared" si="14"/>
        <v>W1242SLT0010349</v>
      </c>
      <c r="J85" s="19"/>
      <c r="K85" s="19"/>
      <c r="L85" s="19"/>
      <c r="M85" s="34"/>
      <c r="N85" s="35"/>
      <c r="O85" s="36">
        <v>36</v>
      </c>
      <c r="P85" s="32" t="str">
        <f t="shared" si="16"/>
        <v/>
      </c>
      <c r="Q85" s="32">
        <f t="shared" si="17"/>
        <v>-36</v>
      </c>
      <c r="R85" s="60" t="s">
        <v>177</v>
      </c>
      <c r="S85" s="55" t="s">
        <v>139</v>
      </c>
      <c r="T85" s="52"/>
      <c r="U85" s="53"/>
      <c r="V85" s="53"/>
      <c r="W85" s="53"/>
      <c r="X85" s="53"/>
      <c r="Y85" s="53"/>
      <c r="Z85" s="53"/>
      <c r="AA85" s="53"/>
      <c r="AB85" s="66"/>
    </row>
    <row r="86" s="1" customFormat="1" spans="1:28">
      <c r="A86" s="17">
        <f t="shared" si="18"/>
        <v>83</v>
      </c>
      <c r="B86" s="18" t="s">
        <v>89</v>
      </c>
      <c r="C86" s="18" t="s">
        <v>31</v>
      </c>
      <c r="D86" s="16" t="s">
        <v>32</v>
      </c>
      <c r="E86" s="19" t="s">
        <v>238</v>
      </c>
      <c r="F86" s="19" t="s">
        <v>239</v>
      </c>
      <c r="G86" s="19" t="s">
        <v>180</v>
      </c>
      <c r="H86" s="19"/>
      <c r="I86" s="16" t="str">
        <f t="shared" si="14"/>
        <v>W1242SLT0010396</v>
      </c>
      <c r="J86" s="19"/>
      <c r="K86" s="19"/>
      <c r="L86" s="19"/>
      <c r="M86" s="34"/>
      <c r="N86" s="35"/>
      <c r="O86" s="36">
        <v>20</v>
      </c>
      <c r="P86" s="32" t="str">
        <f t="shared" si="16"/>
        <v/>
      </c>
      <c r="Q86" s="32">
        <f t="shared" si="17"/>
        <v>-20</v>
      </c>
      <c r="R86" s="60" t="s">
        <v>177</v>
      </c>
      <c r="S86" s="55" t="s">
        <v>139</v>
      </c>
      <c r="T86" s="52"/>
      <c r="U86" s="53"/>
      <c r="V86" s="53"/>
      <c r="W86" s="53"/>
      <c r="X86" s="53"/>
      <c r="Y86" s="53"/>
      <c r="Z86" s="53"/>
      <c r="AA86" s="53"/>
      <c r="AB86" s="66"/>
    </row>
    <row r="87" s="1" customFormat="1" spans="1:28">
      <c r="A87" s="17">
        <f t="shared" si="18"/>
        <v>84</v>
      </c>
      <c r="B87" s="18" t="s">
        <v>89</v>
      </c>
      <c r="C87" s="18" t="s">
        <v>31</v>
      </c>
      <c r="D87" s="16" t="s">
        <v>32</v>
      </c>
      <c r="E87" s="19" t="s">
        <v>240</v>
      </c>
      <c r="F87" s="19" t="s">
        <v>241</v>
      </c>
      <c r="G87" s="19" t="s">
        <v>180</v>
      </c>
      <c r="H87" s="19"/>
      <c r="I87" s="16" t="str">
        <f t="shared" si="14"/>
        <v>W1242SLT0010473</v>
      </c>
      <c r="J87" s="19"/>
      <c r="K87" s="19"/>
      <c r="L87" s="19"/>
      <c r="M87" s="34"/>
      <c r="N87" s="35"/>
      <c r="O87" s="36">
        <v>2</v>
      </c>
      <c r="P87" s="32" t="str">
        <f t="shared" si="16"/>
        <v/>
      </c>
      <c r="Q87" s="32">
        <f t="shared" si="17"/>
        <v>-2</v>
      </c>
      <c r="R87" s="60" t="s">
        <v>177</v>
      </c>
      <c r="S87" s="55" t="s">
        <v>139</v>
      </c>
      <c r="T87" s="52"/>
      <c r="U87" s="53"/>
      <c r="V87" s="53"/>
      <c r="W87" s="53"/>
      <c r="X87" s="53"/>
      <c r="Y87" s="53"/>
      <c r="Z87" s="53"/>
      <c r="AA87" s="53"/>
      <c r="AB87" s="66"/>
    </row>
    <row r="88" s="1" customFormat="1" ht="28.8" spans="1:28">
      <c r="A88" s="17">
        <f t="shared" si="18"/>
        <v>85</v>
      </c>
      <c r="B88" s="18" t="s">
        <v>89</v>
      </c>
      <c r="C88" s="18" t="s">
        <v>31</v>
      </c>
      <c r="D88" s="16" t="s">
        <v>32</v>
      </c>
      <c r="E88" s="19" t="s">
        <v>87</v>
      </c>
      <c r="F88" s="19" t="s">
        <v>242</v>
      </c>
      <c r="G88" s="19" t="s">
        <v>180</v>
      </c>
      <c r="H88" s="19"/>
      <c r="I88" s="16" t="str">
        <f t="shared" si="14"/>
        <v>W1242TFT0000079</v>
      </c>
      <c r="J88" s="19"/>
      <c r="K88" s="19"/>
      <c r="L88" s="19"/>
      <c r="M88" s="34"/>
      <c r="N88" s="35"/>
      <c r="O88" s="36">
        <v>163.09386</v>
      </c>
      <c r="P88" s="32" t="str">
        <f t="shared" si="16"/>
        <v/>
      </c>
      <c r="Q88" s="32">
        <f t="shared" si="17"/>
        <v>-163.09386</v>
      </c>
      <c r="R88" s="74" t="s">
        <v>243</v>
      </c>
      <c r="S88" s="60" t="s">
        <v>47</v>
      </c>
      <c r="T88" s="52"/>
      <c r="U88" s="53"/>
      <c r="V88" s="53"/>
      <c r="W88" s="53"/>
      <c r="X88" s="53"/>
      <c r="Y88" s="53"/>
      <c r="Z88" s="53"/>
      <c r="AA88" s="53"/>
      <c r="AB88" s="66"/>
    </row>
    <row r="89" s="1" customFormat="1" spans="1:28">
      <c r="A89" s="17">
        <f t="shared" si="18"/>
        <v>86</v>
      </c>
      <c r="B89" s="18" t="s">
        <v>89</v>
      </c>
      <c r="C89" s="18" t="s">
        <v>31</v>
      </c>
      <c r="D89" s="16" t="s">
        <v>32</v>
      </c>
      <c r="E89" s="19" t="s">
        <v>244</v>
      </c>
      <c r="F89" s="19" t="s">
        <v>245</v>
      </c>
      <c r="G89" s="19" t="s">
        <v>180</v>
      </c>
      <c r="H89" s="19"/>
      <c r="I89" s="16" t="str">
        <f t="shared" si="14"/>
        <v>W1242TFT0000089</v>
      </c>
      <c r="J89" s="19"/>
      <c r="K89" s="19"/>
      <c r="L89" s="19"/>
      <c r="M89" s="34"/>
      <c r="N89" s="35"/>
      <c r="O89" s="36">
        <v>98.8</v>
      </c>
      <c r="P89" s="32" t="str">
        <f t="shared" si="16"/>
        <v/>
      </c>
      <c r="Q89" s="16">
        <f t="shared" si="17"/>
        <v>-98.8</v>
      </c>
      <c r="R89" s="19" t="s">
        <v>243</v>
      </c>
      <c r="S89" s="19" t="s">
        <v>47</v>
      </c>
      <c r="T89" s="52"/>
      <c r="U89" s="53"/>
      <c r="V89" s="53"/>
      <c r="W89" s="53"/>
      <c r="X89" s="53"/>
      <c r="Y89" s="53"/>
      <c r="Z89" s="53"/>
      <c r="AA89" s="53"/>
      <c r="AB89" s="66"/>
    </row>
    <row r="90" s="4" customFormat="1" ht="16.35" spans="1:28">
      <c r="A90" s="67">
        <f t="shared" si="18"/>
        <v>87</v>
      </c>
      <c r="B90" s="68" t="s">
        <v>246</v>
      </c>
      <c r="C90" s="68"/>
      <c r="D90" s="68"/>
      <c r="E90" s="68"/>
      <c r="F90" s="68"/>
      <c r="G90" s="68"/>
      <c r="H90" s="68"/>
      <c r="I90" s="69" t="str">
        <f t="shared" si="14"/>
        <v>合计</v>
      </c>
      <c r="J90" s="68"/>
      <c r="K90" s="68"/>
      <c r="L90" s="68"/>
      <c r="M90" s="70"/>
      <c r="N90" s="71">
        <f>SUM(N4:N89)</f>
        <v>56329</v>
      </c>
      <c r="O90" s="71">
        <f>SUM(O4:O89)</f>
        <v>220522.24458</v>
      </c>
      <c r="P90" s="71">
        <f>SUM(P4:P89)</f>
        <v>14559</v>
      </c>
      <c r="Q90" s="69">
        <f>SUM(Q4:Q89)</f>
        <v>-178752.24458</v>
      </c>
      <c r="R90" s="75"/>
      <c r="S90" s="75"/>
      <c r="T90" s="76"/>
      <c r="U90" s="71">
        <f>SUM(U4:U43)</f>
        <v>0</v>
      </c>
      <c r="V90" s="71">
        <f>SUM(V4:V43)</f>
        <v>0</v>
      </c>
      <c r="W90" s="71">
        <f>SUM(W4:W43)</f>
        <v>0</v>
      </c>
      <c r="X90" s="71"/>
      <c r="Y90" s="71">
        <f>SUM(Y4:Y43)</f>
        <v>0</v>
      </c>
      <c r="Z90" s="71">
        <f>SUM(Z4:Z43)</f>
        <v>0</v>
      </c>
      <c r="AA90" s="71">
        <f>SUM(AA4:AA43)</f>
        <v>0</v>
      </c>
      <c r="AB90" s="70"/>
    </row>
    <row r="91" spans="17:19">
      <c r="Q91" s="16"/>
      <c r="R91" s="77"/>
      <c r="S91" s="77"/>
    </row>
    <row r="92" s="5" customFormat="1" ht="16.2" spans="2:19">
      <c r="B92" s="5" t="s">
        <v>247</v>
      </c>
      <c r="E92" s="5" t="s">
        <v>248</v>
      </c>
      <c r="H92" s="5" t="s">
        <v>249</v>
      </c>
      <c r="K92" s="5" t="s">
        <v>250</v>
      </c>
      <c r="Q92" s="16"/>
      <c r="R92" s="19"/>
      <c r="S92" s="19"/>
    </row>
    <row r="93" s="6" customFormat="1" ht="15.6" spans="3:19">
      <c r="C93" s="6" t="s">
        <v>251</v>
      </c>
      <c r="Q93" s="16"/>
      <c r="R93" s="19"/>
      <c r="S93" s="19"/>
    </row>
    <row r="94" s="6" customFormat="1" ht="15.6" spans="3:19">
      <c r="C94" s="7" t="s">
        <v>252</v>
      </c>
      <c r="D94" s="7"/>
      <c r="Q94" s="16"/>
      <c r="R94" s="19"/>
      <c r="S94" s="19"/>
    </row>
    <row r="95" s="7" customFormat="1" ht="15.6" spans="3:19">
      <c r="C95" s="7" t="s">
        <v>253</v>
      </c>
      <c r="Q95" s="16"/>
      <c r="R95" s="19"/>
      <c r="S95" s="19"/>
    </row>
    <row r="96" s="7" customFormat="1" ht="15.6" spans="3:19">
      <c r="C96" s="7" t="s">
        <v>254</v>
      </c>
      <c r="Q96" s="16"/>
      <c r="R96" s="19"/>
      <c r="S96" s="19"/>
    </row>
    <row r="97" s="7" customFormat="1" ht="15.6" spans="3:19">
      <c r="C97" s="7" t="s">
        <v>255</v>
      </c>
      <c r="Q97" s="16"/>
      <c r="R97" s="19"/>
      <c r="S97" s="19"/>
    </row>
    <row r="98" s="8" customFormat="1" ht="15.6" spans="3:19">
      <c r="C98" s="7" t="s">
        <v>256</v>
      </c>
      <c r="R98" s="78"/>
      <c r="S98" s="79"/>
    </row>
    <row r="99" s="8" customFormat="1"/>
  </sheetData>
  <autoFilter ref="A3:AB90">
    <extLst/>
  </autoFilter>
  <mergeCells count="25">
    <mergeCell ref="A1:M1"/>
    <mergeCell ref="N1:R1"/>
    <mergeCell ref="T1:AB1"/>
    <mergeCell ref="T2:W2"/>
    <mergeCell ref="X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R2:R3"/>
    <mergeCell ref="R62:R63"/>
    <mergeCell ref="S2:S3"/>
    <mergeCell ref="S62:S63"/>
    <mergeCell ref="AB2:AB3"/>
  </mergeCells>
  <conditionalFormatting sqref="I30">
    <cfRule type="duplicateValues" dxfId="0" priority="2"/>
  </conditionalFormatting>
  <conditionalFormatting sqref="I31">
    <cfRule type="duplicateValues" dxfId="0" priority="5"/>
  </conditionalFormatting>
  <conditionalFormatting sqref="I34">
    <cfRule type="duplicateValues" dxfId="0" priority="4"/>
  </conditionalFormatting>
  <conditionalFormatting sqref="I38">
    <cfRule type="duplicateValues" dxfId="0" priority="3"/>
  </conditionalFormatting>
  <conditionalFormatting sqref="I1:I29 I39:I1048576 I35:I37 I32:I33">
    <cfRule type="duplicateValues" dxfId="0" priority="6"/>
  </conditionalFormatting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2 F C 3 4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瀟海盜</cp:lastModifiedBy>
  <dcterms:created xsi:type="dcterms:W3CDTF">2022-06-30T13:47:00Z</dcterms:created>
  <dcterms:modified xsi:type="dcterms:W3CDTF">2022-12-03T01:50:37Z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AEE3794BD2824F9080A4B59D205DC04C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2052-11.1.0.12763</vt:lpwstr>
  </property>
</Properties>
</file>