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9" l="1"/>
  <c r="G34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K24" i="9" l="1"/>
  <c r="L24" i="9" s="1"/>
  <c r="M24" i="9" s="1"/>
  <c r="K21" i="9"/>
  <c r="K12" i="9"/>
  <c r="L12" i="9" s="1"/>
  <c r="K10" i="9"/>
  <c r="L10" i="9" s="1"/>
  <c r="K11" i="9"/>
  <c r="L11" i="9" s="1"/>
  <c r="K13" i="9"/>
  <c r="L13" i="9" s="1"/>
  <c r="M13" i="9" s="1"/>
  <c r="K14" i="9"/>
  <c r="L14" i="9" s="1"/>
  <c r="M14" i="9" s="1"/>
  <c r="K15" i="9"/>
  <c r="L15" i="9" s="1"/>
  <c r="K16" i="9"/>
  <c r="L16" i="9" s="1"/>
  <c r="M16" i="9" s="1"/>
  <c r="K17" i="9"/>
  <c r="L17" i="9" s="1"/>
  <c r="M17" i="9" s="1"/>
  <c r="K18" i="9"/>
  <c r="L18" i="9" s="1"/>
  <c r="M18" i="9" s="1"/>
  <c r="K19" i="9"/>
  <c r="K20" i="9"/>
  <c r="L20" i="9" s="1"/>
  <c r="M20" i="9" s="1"/>
  <c r="K22" i="9"/>
  <c r="L22" i="9" s="1"/>
  <c r="M22" i="9" s="1"/>
  <c r="K23" i="9"/>
  <c r="L23" i="9" s="1"/>
  <c r="K25" i="9"/>
  <c r="L25" i="9" s="1"/>
  <c r="K26" i="9"/>
  <c r="L26" i="9" s="1"/>
  <c r="M26" i="9" s="1"/>
  <c r="K27" i="9"/>
  <c r="L27" i="9" s="1"/>
  <c r="K28" i="9"/>
  <c r="L28" i="9" s="1"/>
  <c r="M28" i="9" s="1"/>
  <c r="K29" i="9"/>
  <c r="L29" i="9" s="1"/>
  <c r="K30" i="9"/>
  <c r="L30" i="9" s="1"/>
  <c r="M30" i="9" s="1"/>
  <c r="K31" i="9"/>
  <c r="K32" i="9"/>
  <c r="L32" i="9" s="1"/>
  <c r="M32" i="9" s="1"/>
  <c r="K33" i="9"/>
  <c r="L33" i="9" s="1"/>
  <c r="K34" i="9"/>
  <c r="L34" i="9" s="1"/>
  <c r="M34" i="9" s="1"/>
  <c r="K35" i="9"/>
  <c r="L35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9" i="9"/>
  <c r="M25" i="9" l="1"/>
  <c r="M29" i="9"/>
  <c r="L21" i="9"/>
  <c r="M21" i="9" s="1"/>
  <c r="M15" i="9"/>
  <c r="M27" i="9"/>
  <c r="M23" i="9"/>
  <c r="M35" i="9"/>
  <c r="M33" i="9"/>
  <c r="L19" i="9"/>
  <c r="M19" i="9" s="1"/>
  <c r="L31" i="9"/>
  <c r="M31" i="9" s="1"/>
  <c r="M12" i="9"/>
  <c r="M11" i="9"/>
  <c r="M10" i="9"/>
  <c r="K9" i="9"/>
  <c r="L9" i="9" s="1"/>
  <c r="M9" i="9" s="1"/>
</calcChain>
</file>

<file path=xl/sharedStrings.xml><?xml version="1.0" encoding="utf-8"?>
<sst xmlns="http://schemas.openxmlformats.org/spreadsheetml/2006/main" count="173" uniqueCount="95">
  <si>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</si>
  <si>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</si>
  <si>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</si>
  <si>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</si>
  <si>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</si>
  <si>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</si>
  <si>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</si>
  <si>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</si>
  <si>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</si>
  <si>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</si>
  <si>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</si>
  <si>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</si>
  <si>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</si>
  <si>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</si>
  <si>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</si>
  <si>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</si>
  <si>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</si>
  <si>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</si>
  <si>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</si>
  <si>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</si>
  <si>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</si>
  <si>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</si>
  <si>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</si>
  <si>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</si>
  <si>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</si>
  <si>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</si>
  <si>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</si>
  <si>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</si>
  <si>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7" type="noConversion"/>
  </si>
  <si>
    <t>2023年</t>
    <phoneticPr fontId="7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</si>
  <si>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</si>
  <si>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</si>
  <si>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</si>
  <si>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</si>
  <si>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 10月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</si>
  <si>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</si>
  <si>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</si>
  <si>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</si>
  <si>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>黄骅市广亿汽车部件有限公司</t>
    </r>
    <phoneticPr fontId="4" type="noConversion"/>
  </si>
  <si>
    <t>乙方：黄骅市广亿汽车部件有限公司</t>
    <phoneticPr fontId="5" type="noConversion"/>
  </si>
  <si>
    <t>SLT0000324</t>
  </si>
  <si>
    <t>K1宽车正司机背骨架</t>
  </si>
  <si>
    <t>SLT0000349</t>
  </si>
  <si>
    <t>K1窄车正司机背骨架</t>
  </si>
  <si>
    <t>SLT0000420</t>
  </si>
  <si>
    <t>G9铰链右骨架</t>
  </si>
  <si>
    <t>SLT0000429</t>
  </si>
  <si>
    <t>G9-6座一排双人垫骨架</t>
  </si>
  <si>
    <t>SLT0000430</t>
  </si>
  <si>
    <t>K1-G9-6座一排支腿骨架</t>
  </si>
  <si>
    <t>SLT0000614</t>
  </si>
  <si>
    <t>G7铰链左(小)骨架</t>
  </si>
  <si>
    <t>SLT0000433</t>
  </si>
  <si>
    <t>K1窄车铰链左骨架</t>
  </si>
  <si>
    <t>SLT0000434</t>
  </si>
  <si>
    <t>K1窄车铰链右骨架</t>
  </si>
  <si>
    <t>SLT0000435</t>
  </si>
  <si>
    <t>G9前翻手柄骨架</t>
  </si>
  <si>
    <t>SLT0000437</t>
  </si>
  <si>
    <t>G9-6座二排双人垫骨架</t>
  </si>
  <si>
    <t>SLT0000438</t>
  </si>
  <si>
    <t>K1-G9-6座二排支腿骨架</t>
  </si>
  <si>
    <t>SLT0000439</t>
  </si>
  <si>
    <t>K1-G9-6座翻滚骨架</t>
  </si>
  <si>
    <t>SLT0000492</t>
  </si>
  <si>
    <t>G9-10人一排三人座骨架</t>
  </si>
  <si>
    <t>SLT0000615</t>
  </si>
  <si>
    <t>G7铰链右（大）骨架</t>
  </si>
  <si>
    <t>SLT0000618</t>
  </si>
  <si>
    <t>K1-G7一排双人垫骨架</t>
  </si>
  <si>
    <t>SLT0000619</t>
  </si>
  <si>
    <t>K1-G7一排支腿骨架</t>
  </si>
  <si>
    <t>SLT0000621</t>
  </si>
  <si>
    <t>K1-G7二排双人垫骨架</t>
  </si>
  <si>
    <t>SLT0000622</t>
  </si>
  <si>
    <t>K1-G7二排支腿骨架</t>
  </si>
  <si>
    <t>SLT0000623</t>
  </si>
  <si>
    <t>K1-G7翻滚骨架</t>
  </si>
  <si>
    <t>SLT0000634</t>
  </si>
  <si>
    <t>G7-10人一排三人座骨架</t>
  </si>
  <si>
    <t>SLT0001066</t>
  </si>
  <si>
    <t>K1窄车三排三人翻滚支架前翻10人骨架</t>
  </si>
  <si>
    <t>SLT0001067</t>
  </si>
  <si>
    <t>G7-10人三排三人座骨架</t>
  </si>
  <si>
    <t>SLT0001068</t>
  </si>
  <si>
    <t>G7-10人三排座支腿骨架</t>
  </si>
  <si>
    <t>6486十人铰链K1长轴骨架</t>
  </si>
  <si>
    <t>SLT0002701</t>
    <phoneticPr fontId="5" type="noConversion"/>
  </si>
  <si>
    <t>K1-6486十人铰链（大）</t>
  </si>
  <si>
    <t>SLT0001817</t>
  </si>
  <si>
    <t>G9-10人三排三人座骨架</t>
  </si>
  <si>
    <t>SLT0001947</t>
  </si>
  <si>
    <t>G9-10人三排座支腿骨架</t>
  </si>
  <si>
    <t>SLT0001070</t>
    <phoneticPr fontId="5" type="noConversion"/>
  </si>
  <si>
    <t>2022-23年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</si>
</sst>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_ * #,##0.000_ ;_ * \-#,##0.000_ ;_ * &quot;-&quot;??_ ;_ @_ "/>
    <numFmt numFmtId="180" formatCode="0.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0215;&#26684;&#25972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</row>
        <row r="2">
          <cell r="O2" t="str">
            <v>2021年
未税单价-不含模摊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0.97345132743362806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</row>
        <row r="2631">
          <cell r="F2631" t="str">
            <v>SHT0001144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70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2" customWidth="1"/>
    <col min="3" max="3" width="27.625" style="3" customWidth="1"/>
    <col min="4" max="4" width="12.375" style="38" customWidth="1"/>
    <col min="5" max="5" width="5.625" style="39" customWidth="1"/>
    <col min="6" max="6" width="9.25" style="40" customWidth="1"/>
    <col min="7" max="7" width="12.125" style="40" customWidth="1"/>
    <col min="8" max="8" width="9.375" style="40" customWidth="1"/>
    <col min="9" max="9" width="8.5" style="40" customWidth="1"/>
    <col min="10" max="10" width="16" style="40" customWidth="1"/>
    <col min="11" max="11" width="10.5" style="40" customWidth="1"/>
    <col min="12" max="12" width="9.75" style="40" bestFit="1" customWidth="1"/>
    <col min="13" max="13" width="12.75" style="40" bestFit="1" customWidth="1"/>
    <col min="14" max="14" width="15.25" style="4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3" t="s">
        <v>9</v>
      </c>
      <c r="L7" s="43" t="s">
        <v>10</v>
      </c>
      <c r="M7" s="43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33</v>
      </c>
      <c r="G8" s="9" t="s">
        <v>29</v>
      </c>
      <c r="H8" s="44" t="s">
        <v>12</v>
      </c>
      <c r="I8" s="44" t="s">
        <v>13</v>
      </c>
      <c r="J8" s="44" t="s">
        <v>14</v>
      </c>
      <c r="K8" s="64" t="s">
        <v>94</v>
      </c>
      <c r="L8" s="64"/>
      <c r="M8" s="64"/>
      <c r="N8" s="56"/>
      <c r="O8" s="8"/>
    </row>
    <row r="9" spans="1:205" s="21" customFormat="1" ht="28.5" customHeight="1" x14ac:dyDescent="0.15">
      <c r="A9" s="10">
        <v>1</v>
      </c>
      <c r="B9" s="47" t="s">
        <v>40</v>
      </c>
      <c r="C9" s="47" t="s">
        <v>41</v>
      </c>
      <c r="D9" s="11" t="s">
        <v>28</v>
      </c>
      <c r="E9" s="12" t="s">
        <v>15</v>
      </c>
      <c r="F9" s="16">
        <v>38.867179487179484</v>
      </c>
      <c r="G9" s="47">
        <f>VLOOKUP(B9,'[1]2021年已签价格'!$F:$O,10,0)</f>
        <v>38.867179487179484</v>
      </c>
      <c r="H9" s="13">
        <v>0</v>
      </c>
      <c r="I9" s="14">
        <f>H9/100000</f>
        <v>0</v>
      </c>
      <c r="J9" s="15" t="s">
        <v>16</v>
      </c>
      <c r="K9" s="47">
        <f>G9+I9</f>
        <v>38.867179487179484</v>
      </c>
      <c r="L9" s="47">
        <f>K9*0.13</f>
        <v>5.0527333333333333</v>
      </c>
      <c r="M9" s="48">
        <f>K9+L9</f>
        <v>43.91991282051282</v>
      </c>
      <c r="N9" s="1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8.5" customHeight="1" x14ac:dyDescent="0.15">
      <c r="A10" s="10">
        <v>2</v>
      </c>
      <c r="B10" s="47" t="s">
        <v>42</v>
      </c>
      <c r="C10" s="47" t="s">
        <v>43</v>
      </c>
      <c r="D10" s="11" t="s">
        <v>28</v>
      </c>
      <c r="E10" s="12" t="s">
        <v>15</v>
      </c>
      <c r="F10" s="16">
        <v>36.557948717948747</v>
      </c>
      <c r="G10" s="47">
        <f>VLOOKUP(B10,'[1]2021年已签价格'!$F:$O,10,0)</f>
        <v>36.557948717948747</v>
      </c>
      <c r="H10" s="13">
        <v>0</v>
      </c>
      <c r="I10" s="14">
        <f t="shared" ref="I10:I35" si="0">H10/100000</f>
        <v>0</v>
      </c>
      <c r="J10" s="15" t="s">
        <v>16</v>
      </c>
      <c r="K10" s="47">
        <f t="shared" ref="K10:K35" si="1">G10+I10</f>
        <v>36.557948717948747</v>
      </c>
      <c r="L10" s="47">
        <f t="shared" ref="L10:L35" si="2">K10*0.13</f>
        <v>4.7525333333333375</v>
      </c>
      <c r="M10" s="48">
        <f t="shared" ref="M10:M35" si="3">K10+L10</f>
        <v>41.310482051282087</v>
      </c>
      <c r="N10" s="1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28.5" customHeight="1" x14ac:dyDescent="0.15">
      <c r="A11" s="10">
        <v>3</v>
      </c>
      <c r="B11" s="47" t="s">
        <v>44</v>
      </c>
      <c r="C11" s="47" t="s">
        <v>45</v>
      </c>
      <c r="D11" s="11" t="s">
        <v>28</v>
      </c>
      <c r="E11" s="12" t="s">
        <v>15</v>
      </c>
      <c r="F11" s="16">
        <v>7.6194871794871748</v>
      </c>
      <c r="G11" s="47">
        <f>VLOOKUP(B11,'[1]2021年已签价格'!$F:$O,10,0)</f>
        <v>7.6194871794871748</v>
      </c>
      <c r="H11" s="13">
        <v>0</v>
      </c>
      <c r="I11" s="14">
        <f t="shared" si="0"/>
        <v>0</v>
      </c>
      <c r="J11" s="15" t="s">
        <v>16</v>
      </c>
      <c r="K11" s="47">
        <f t="shared" si="1"/>
        <v>7.6194871794871748</v>
      </c>
      <c r="L11" s="47">
        <f t="shared" si="2"/>
        <v>0.99053333333333271</v>
      </c>
      <c r="M11" s="48">
        <f t="shared" si="3"/>
        <v>8.6100205128205083</v>
      </c>
      <c r="N11" s="17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1" customFormat="1" ht="28.5" customHeight="1" x14ac:dyDescent="0.15">
      <c r="A12" s="10">
        <v>4</v>
      </c>
      <c r="B12" s="47" t="s">
        <v>46</v>
      </c>
      <c r="C12" s="47" t="s">
        <v>47</v>
      </c>
      <c r="D12" s="11" t="s">
        <v>28</v>
      </c>
      <c r="E12" s="12" t="s">
        <v>15</v>
      </c>
      <c r="F12" s="16">
        <v>66.129743589743569</v>
      </c>
      <c r="G12" s="47">
        <f>VLOOKUP(B12,'[1]2021年已签价格'!$F:$O,10,0)</f>
        <v>66.129743589743569</v>
      </c>
      <c r="H12" s="13">
        <v>0</v>
      </c>
      <c r="I12" s="14">
        <f t="shared" si="0"/>
        <v>0</v>
      </c>
      <c r="J12" s="15" t="s">
        <v>16</v>
      </c>
      <c r="K12" s="47">
        <f t="shared" si="1"/>
        <v>66.129743589743569</v>
      </c>
      <c r="L12" s="47">
        <f t="shared" si="2"/>
        <v>8.5968666666666635</v>
      </c>
      <c r="M12" s="48">
        <f t="shared" si="3"/>
        <v>74.726610256410225</v>
      </c>
      <c r="N12" s="17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</row>
    <row r="13" spans="1:205" s="21" customFormat="1" ht="28.5" customHeight="1" x14ac:dyDescent="0.15">
      <c r="A13" s="10">
        <v>5</v>
      </c>
      <c r="B13" s="47" t="s">
        <v>48</v>
      </c>
      <c r="C13" s="47" t="s">
        <v>49</v>
      </c>
      <c r="D13" s="11" t="s">
        <v>28</v>
      </c>
      <c r="E13" s="12" t="s">
        <v>15</v>
      </c>
      <c r="F13" s="16">
        <v>18.922051282051282</v>
      </c>
      <c r="G13" s="47">
        <f>VLOOKUP(B13,'[1]2021年已签价格'!$F:$O,10,0)</f>
        <v>18.922051282051282</v>
      </c>
      <c r="H13" s="13">
        <v>0</v>
      </c>
      <c r="I13" s="14">
        <f t="shared" si="0"/>
        <v>0</v>
      </c>
      <c r="J13" s="15" t="s">
        <v>16</v>
      </c>
      <c r="K13" s="47">
        <f t="shared" si="1"/>
        <v>18.922051282051282</v>
      </c>
      <c r="L13" s="47">
        <f t="shared" si="2"/>
        <v>2.4598666666666666</v>
      </c>
      <c r="M13" s="48">
        <f t="shared" si="3"/>
        <v>21.381917948717948</v>
      </c>
      <c r="N13" s="17"/>
      <c r="O13" s="18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</row>
    <row r="14" spans="1:205" s="21" customFormat="1" ht="28.5" customHeight="1" x14ac:dyDescent="0.15">
      <c r="A14" s="10">
        <v>6</v>
      </c>
      <c r="B14" s="47" t="s">
        <v>50</v>
      </c>
      <c r="C14" s="47" t="s">
        <v>51</v>
      </c>
      <c r="D14" s="11" t="s">
        <v>28</v>
      </c>
      <c r="E14" s="12" t="s">
        <v>15</v>
      </c>
      <c r="F14" s="16">
        <v>7.6194871795319994</v>
      </c>
      <c r="G14" s="47">
        <f>VLOOKUP(B14,'[1]2021年已签价格'!$F:$O,10,0)</f>
        <v>7.6194871795319994</v>
      </c>
      <c r="H14" s="13">
        <v>0</v>
      </c>
      <c r="I14" s="14">
        <f t="shared" si="0"/>
        <v>0</v>
      </c>
      <c r="J14" s="15" t="s">
        <v>16</v>
      </c>
      <c r="K14" s="47">
        <f t="shared" si="1"/>
        <v>7.6194871795319994</v>
      </c>
      <c r="L14" s="47">
        <f t="shared" si="2"/>
        <v>0.99053333333915994</v>
      </c>
      <c r="M14" s="48">
        <f t="shared" si="3"/>
        <v>8.6100205128711593</v>
      </c>
      <c r="N14" s="17"/>
      <c r="O14" s="18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</row>
    <row r="15" spans="1:205" s="21" customFormat="1" ht="28.5" customHeight="1" x14ac:dyDescent="0.15">
      <c r="A15" s="10">
        <v>7</v>
      </c>
      <c r="B15" s="47" t="s">
        <v>52</v>
      </c>
      <c r="C15" s="47" t="s">
        <v>53</v>
      </c>
      <c r="D15" s="11" t="s">
        <v>28</v>
      </c>
      <c r="E15" s="12" t="s">
        <v>15</v>
      </c>
      <c r="F15" s="16">
        <v>3.8876923076923071</v>
      </c>
      <c r="G15" s="47">
        <f>VLOOKUP(B15,'[1]2021年已签价格'!$F:$O,10,0)</f>
        <v>3.8876923076923071</v>
      </c>
      <c r="H15" s="13">
        <v>0</v>
      </c>
      <c r="I15" s="14">
        <f t="shared" si="0"/>
        <v>0</v>
      </c>
      <c r="J15" s="15" t="s">
        <v>16</v>
      </c>
      <c r="K15" s="47">
        <f t="shared" si="1"/>
        <v>3.8876923076923071</v>
      </c>
      <c r="L15" s="47">
        <f t="shared" si="2"/>
        <v>0.50539999999999996</v>
      </c>
      <c r="M15" s="48">
        <f t="shared" si="3"/>
        <v>4.3930923076923074</v>
      </c>
      <c r="N15" s="17"/>
      <c r="O15" s="18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</row>
    <row r="16" spans="1:205" s="21" customFormat="1" ht="28.5" customHeight="1" x14ac:dyDescent="0.15">
      <c r="A16" s="10">
        <v>8</v>
      </c>
      <c r="B16" s="47" t="s">
        <v>54</v>
      </c>
      <c r="C16" s="47" t="s">
        <v>55</v>
      </c>
      <c r="D16" s="11" t="s">
        <v>28</v>
      </c>
      <c r="E16" s="12" t="s">
        <v>15</v>
      </c>
      <c r="F16" s="16">
        <v>4.3456410256410232</v>
      </c>
      <c r="G16" s="47">
        <f>VLOOKUP(B16,'[1]2021年已签价格'!$F:$O,10,0)</f>
        <v>4.3456410256410232</v>
      </c>
      <c r="H16" s="13">
        <v>0</v>
      </c>
      <c r="I16" s="14">
        <f t="shared" si="0"/>
        <v>0</v>
      </c>
      <c r="J16" s="15" t="s">
        <v>16</v>
      </c>
      <c r="K16" s="47">
        <f t="shared" si="1"/>
        <v>4.3456410256410232</v>
      </c>
      <c r="L16" s="47">
        <f t="shared" si="2"/>
        <v>0.56493333333333307</v>
      </c>
      <c r="M16" s="48">
        <f t="shared" si="3"/>
        <v>4.9105743589743565</v>
      </c>
      <c r="N16" s="17"/>
      <c r="O16" s="18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</row>
    <row r="17" spans="1:205" s="21" customFormat="1" ht="28.5" customHeight="1" x14ac:dyDescent="0.15">
      <c r="A17" s="10">
        <v>9</v>
      </c>
      <c r="B17" s="47" t="s">
        <v>56</v>
      </c>
      <c r="C17" s="47" t="s">
        <v>57</v>
      </c>
      <c r="D17" s="11" t="s">
        <v>28</v>
      </c>
      <c r="E17" s="12" t="s">
        <v>15</v>
      </c>
      <c r="F17" s="16">
        <v>0.87692307692307669</v>
      </c>
      <c r="G17" s="47">
        <f>VLOOKUP(B17,'[1]2021年已签价格'!$F:$O,10,0)</f>
        <v>0.87692307692307669</v>
      </c>
      <c r="H17" s="13">
        <v>0</v>
      </c>
      <c r="I17" s="14">
        <f t="shared" si="0"/>
        <v>0</v>
      </c>
      <c r="J17" s="15" t="s">
        <v>16</v>
      </c>
      <c r="K17" s="47">
        <f t="shared" si="1"/>
        <v>0.87692307692307669</v>
      </c>
      <c r="L17" s="47">
        <f t="shared" si="2"/>
        <v>0.11399999999999998</v>
      </c>
      <c r="M17" s="48">
        <f t="shared" si="3"/>
        <v>0.99092307692307668</v>
      </c>
      <c r="N17" s="17"/>
      <c r="O17" s="18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</row>
    <row r="18" spans="1:205" s="21" customFormat="1" ht="28.5" customHeight="1" x14ac:dyDescent="0.15">
      <c r="A18" s="10">
        <v>10</v>
      </c>
      <c r="B18" s="47" t="s">
        <v>58</v>
      </c>
      <c r="C18" s="47" t="s">
        <v>59</v>
      </c>
      <c r="D18" s="11" t="s">
        <v>28</v>
      </c>
      <c r="E18" s="12" t="s">
        <v>15</v>
      </c>
      <c r="F18" s="16">
        <v>68.6046153846154</v>
      </c>
      <c r="G18" s="47">
        <f>VLOOKUP(B18,'[1]2021年已签价格'!$F:$O,10,0)</f>
        <v>68.6046153846154</v>
      </c>
      <c r="H18" s="13">
        <v>0</v>
      </c>
      <c r="I18" s="14">
        <f t="shared" si="0"/>
        <v>0</v>
      </c>
      <c r="J18" s="15" t="s">
        <v>16</v>
      </c>
      <c r="K18" s="47">
        <f t="shared" si="1"/>
        <v>68.6046153846154</v>
      </c>
      <c r="L18" s="47">
        <f t="shared" si="2"/>
        <v>8.9186000000000014</v>
      </c>
      <c r="M18" s="48">
        <f t="shared" si="3"/>
        <v>77.523215384615398</v>
      </c>
      <c r="N18" s="17"/>
      <c r="O18" s="18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</row>
    <row r="19" spans="1:205" s="21" customFormat="1" ht="28.5" customHeight="1" x14ac:dyDescent="0.15">
      <c r="A19" s="10">
        <v>11</v>
      </c>
      <c r="B19" s="47" t="s">
        <v>60</v>
      </c>
      <c r="C19" s="47" t="s">
        <v>61</v>
      </c>
      <c r="D19" s="11" t="s">
        <v>28</v>
      </c>
      <c r="E19" s="12" t="s">
        <v>15</v>
      </c>
      <c r="F19" s="16">
        <v>18.922051282051282</v>
      </c>
      <c r="G19" s="47">
        <f>VLOOKUP(B19,'[1]2021年已签价格'!$F:$O,10,0)</f>
        <v>18.922051282051282</v>
      </c>
      <c r="H19" s="13">
        <v>0</v>
      </c>
      <c r="I19" s="14">
        <f t="shared" si="0"/>
        <v>0</v>
      </c>
      <c r="J19" s="15" t="s">
        <v>16</v>
      </c>
      <c r="K19" s="47">
        <f t="shared" si="1"/>
        <v>18.922051282051282</v>
      </c>
      <c r="L19" s="47">
        <f t="shared" si="2"/>
        <v>2.4598666666666666</v>
      </c>
      <c r="M19" s="48">
        <f t="shared" si="3"/>
        <v>21.381917948717948</v>
      </c>
      <c r="N19" s="17"/>
      <c r="O19" s="18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</row>
    <row r="20" spans="1:205" s="21" customFormat="1" ht="28.5" customHeight="1" x14ac:dyDescent="0.15">
      <c r="A20" s="10">
        <v>12</v>
      </c>
      <c r="B20" s="47" t="s">
        <v>62</v>
      </c>
      <c r="C20" s="47" t="s">
        <v>63</v>
      </c>
      <c r="D20" s="11" t="s">
        <v>28</v>
      </c>
      <c r="E20" s="12" t="s">
        <v>15</v>
      </c>
      <c r="F20" s="16">
        <v>51.46564102564097</v>
      </c>
      <c r="G20" s="47">
        <f>VLOOKUP(B20,'[1]2021年已签价格'!$F:$O,10,0)</f>
        <v>51.46564102564097</v>
      </c>
      <c r="H20" s="13">
        <v>0</v>
      </c>
      <c r="I20" s="14">
        <f t="shared" si="0"/>
        <v>0</v>
      </c>
      <c r="J20" s="15" t="s">
        <v>16</v>
      </c>
      <c r="K20" s="47">
        <f t="shared" si="1"/>
        <v>51.46564102564097</v>
      </c>
      <c r="L20" s="47">
        <f t="shared" si="2"/>
        <v>6.6905333333333266</v>
      </c>
      <c r="M20" s="48">
        <f t="shared" si="3"/>
        <v>58.156174358974297</v>
      </c>
      <c r="N20" s="17"/>
      <c r="O20" s="18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</row>
    <row r="21" spans="1:205" s="21" customFormat="1" ht="28.5" customHeight="1" x14ac:dyDescent="0.15">
      <c r="A21" s="10">
        <v>13</v>
      </c>
      <c r="B21" s="47" t="s">
        <v>64</v>
      </c>
      <c r="C21" s="47" t="s">
        <v>65</v>
      </c>
      <c r="D21" s="11" t="s">
        <v>28</v>
      </c>
      <c r="E21" s="12" t="s">
        <v>15</v>
      </c>
      <c r="F21" s="16">
        <v>82.183964102564119</v>
      </c>
      <c r="G21" s="47">
        <f>VLOOKUP(B21,'[1]2021年已签价格'!$F:$O,10,0)</f>
        <v>82.183964102564119</v>
      </c>
      <c r="H21" s="13">
        <v>0</v>
      </c>
      <c r="I21" s="14">
        <f t="shared" si="0"/>
        <v>0</v>
      </c>
      <c r="J21" s="15" t="s">
        <v>16</v>
      </c>
      <c r="K21" s="47">
        <f t="shared" si="1"/>
        <v>82.183964102564119</v>
      </c>
      <c r="L21" s="47">
        <f t="shared" si="2"/>
        <v>10.683915333333335</v>
      </c>
      <c r="M21" s="48">
        <f t="shared" si="3"/>
        <v>92.86787943589745</v>
      </c>
      <c r="N21" s="17"/>
      <c r="O21" s="18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</row>
    <row r="22" spans="1:205" s="21" customFormat="1" ht="28.5" customHeight="1" x14ac:dyDescent="0.15">
      <c r="A22" s="10">
        <v>14</v>
      </c>
      <c r="B22" s="47" t="s">
        <v>66</v>
      </c>
      <c r="C22" s="47" t="s">
        <v>67</v>
      </c>
      <c r="D22" s="11" t="s">
        <v>28</v>
      </c>
      <c r="E22" s="12" t="s">
        <v>15</v>
      </c>
      <c r="F22" s="16">
        <v>7.6000000000000023</v>
      </c>
      <c r="G22" s="47">
        <f>VLOOKUP(B22,'[1]2021年已签价格'!$F:$O,10,0)</f>
        <v>7.6000000000000023</v>
      </c>
      <c r="H22" s="13">
        <v>0</v>
      </c>
      <c r="I22" s="14">
        <f t="shared" si="0"/>
        <v>0</v>
      </c>
      <c r="J22" s="15" t="s">
        <v>16</v>
      </c>
      <c r="K22" s="47">
        <f t="shared" si="1"/>
        <v>7.6000000000000023</v>
      </c>
      <c r="L22" s="47">
        <f t="shared" si="2"/>
        <v>0.98800000000000032</v>
      </c>
      <c r="M22" s="48">
        <f t="shared" si="3"/>
        <v>8.5880000000000027</v>
      </c>
      <c r="N22" s="17"/>
      <c r="O22" s="18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</row>
    <row r="23" spans="1:205" s="21" customFormat="1" ht="28.5" customHeight="1" x14ac:dyDescent="0.15">
      <c r="A23" s="10">
        <v>15</v>
      </c>
      <c r="B23" s="47" t="s">
        <v>68</v>
      </c>
      <c r="C23" s="47" t="s">
        <v>69</v>
      </c>
      <c r="D23" s="11" t="s">
        <v>28</v>
      </c>
      <c r="E23" s="12" t="s">
        <v>15</v>
      </c>
      <c r="F23" s="16">
        <v>66.129743589743569</v>
      </c>
      <c r="G23" s="47">
        <f>VLOOKUP(B23,'[1]2021年已签价格'!$F:$O,10,0)</f>
        <v>66.129743589743569</v>
      </c>
      <c r="H23" s="13">
        <v>0</v>
      </c>
      <c r="I23" s="14">
        <f t="shared" si="0"/>
        <v>0</v>
      </c>
      <c r="J23" s="15" t="s">
        <v>16</v>
      </c>
      <c r="K23" s="47">
        <f t="shared" si="1"/>
        <v>66.129743589743569</v>
      </c>
      <c r="L23" s="47">
        <f t="shared" si="2"/>
        <v>8.5968666666666635</v>
      </c>
      <c r="M23" s="48">
        <f t="shared" si="3"/>
        <v>74.726610256410225</v>
      </c>
      <c r="N23" s="17"/>
      <c r="O23" s="18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</row>
    <row r="24" spans="1:205" s="21" customFormat="1" ht="28.5" customHeight="1" x14ac:dyDescent="0.15">
      <c r="A24" s="10">
        <v>16</v>
      </c>
      <c r="B24" s="47" t="s">
        <v>70</v>
      </c>
      <c r="C24" s="47" t="s">
        <v>71</v>
      </c>
      <c r="D24" s="11" t="s">
        <v>28</v>
      </c>
      <c r="E24" s="12" t="s">
        <v>15</v>
      </c>
      <c r="F24" s="16">
        <v>18.922051282051282</v>
      </c>
      <c r="G24" s="47">
        <f>VLOOKUP(B24,'[1]2021年已签价格'!$F:$O,10,0)</f>
        <v>18.922051282051282</v>
      </c>
      <c r="H24" s="13">
        <v>0</v>
      </c>
      <c r="I24" s="14">
        <f t="shared" si="0"/>
        <v>0</v>
      </c>
      <c r="J24" s="15" t="s">
        <v>16</v>
      </c>
      <c r="K24" s="47">
        <f t="shared" si="1"/>
        <v>18.922051282051282</v>
      </c>
      <c r="L24" s="47">
        <f t="shared" si="2"/>
        <v>2.4598666666666666</v>
      </c>
      <c r="M24" s="48">
        <f t="shared" si="3"/>
        <v>21.381917948717948</v>
      </c>
      <c r="N24" s="17"/>
      <c r="O24" s="18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</row>
    <row r="25" spans="1:205" s="21" customFormat="1" ht="28.5" customHeight="1" x14ac:dyDescent="0.15">
      <c r="A25" s="10">
        <v>17</v>
      </c>
      <c r="B25" s="47" t="s">
        <v>72</v>
      </c>
      <c r="C25" s="47" t="s">
        <v>73</v>
      </c>
      <c r="D25" s="11" t="s">
        <v>28</v>
      </c>
      <c r="E25" s="12" t="s">
        <v>15</v>
      </c>
      <c r="F25" s="16">
        <v>68.6046153846154</v>
      </c>
      <c r="G25" s="47">
        <f>VLOOKUP(B25,'[1]2021年已签价格'!$F:$O,10,0)</f>
        <v>68.6046153846154</v>
      </c>
      <c r="H25" s="13">
        <v>0</v>
      </c>
      <c r="I25" s="14">
        <f t="shared" si="0"/>
        <v>0</v>
      </c>
      <c r="J25" s="15" t="s">
        <v>16</v>
      </c>
      <c r="K25" s="47">
        <f t="shared" si="1"/>
        <v>68.6046153846154</v>
      </c>
      <c r="L25" s="47">
        <f t="shared" si="2"/>
        <v>8.9186000000000014</v>
      </c>
      <c r="M25" s="48">
        <f t="shared" si="3"/>
        <v>77.523215384615398</v>
      </c>
      <c r="N25" s="17"/>
      <c r="O25" s="18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</row>
    <row r="26" spans="1:205" s="21" customFormat="1" ht="28.5" customHeight="1" x14ac:dyDescent="0.15">
      <c r="A26" s="10">
        <v>18</v>
      </c>
      <c r="B26" s="47" t="s">
        <v>74</v>
      </c>
      <c r="C26" s="47" t="s">
        <v>75</v>
      </c>
      <c r="D26" s="11" t="s">
        <v>28</v>
      </c>
      <c r="E26" s="12" t="s">
        <v>15</v>
      </c>
      <c r="F26" s="16">
        <v>18.922051282051282</v>
      </c>
      <c r="G26" s="47">
        <f>VLOOKUP(B26,'[1]2021年已签价格'!$F:$O,10,0)</f>
        <v>18.922051282051282</v>
      </c>
      <c r="H26" s="13">
        <v>0</v>
      </c>
      <c r="I26" s="14">
        <f t="shared" si="0"/>
        <v>0</v>
      </c>
      <c r="J26" s="15" t="s">
        <v>16</v>
      </c>
      <c r="K26" s="47">
        <f t="shared" si="1"/>
        <v>18.922051282051282</v>
      </c>
      <c r="L26" s="47">
        <f t="shared" si="2"/>
        <v>2.4598666666666666</v>
      </c>
      <c r="M26" s="48">
        <f t="shared" si="3"/>
        <v>21.381917948717948</v>
      </c>
      <c r="N26" s="17"/>
      <c r="O26" s="18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</row>
    <row r="27" spans="1:205" s="21" customFormat="1" ht="28.5" customHeight="1" x14ac:dyDescent="0.15">
      <c r="A27" s="10">
        <v>19</v>
      </c>
      <c r="B27" s="47" t="s">
        <v>76</v>
      </c>
      <c r="C27" s="47" t="s">
        <v>77</v>
      </c>
      <c r="D27" s="11" t="s">
        <v>28</v>
      </c>
      <c r="E27" s="12" t="s">
        <v>15</v>
      </c>
      <c r="F27" s="16">
        <v>24.407692307692297</v>
      </c>
      <c r="G27" s="47">
        <f>VLOOKUP(B27,'[1]2021年已签价格'!$F:$O,10,0)</f>
        <v>24.407692307692297</v>
      </c>
      <c r="H27" s="13">
        <v>0</v>
      </c>
      <c r="I27" s="14">
        <f t="shared" si="0"/>
        <v>0</v>
      </c>
      <c r="J27" s="15" t="s">
        <v>16</v>
      </c>
      <c r="K27" s="47">
        <f t="shared" si="1"/>
        <v>24.407692307692297</v>
      </c>
      <c r="L27" s="47">
        <f t="shared" si="2"/>
        <v>3.1729999999999987</v>
      </c>
      <c r="M27" s="48">
        <f t="shared" si="3"/>
        <v>27.580692307692296</v>
      </c>
      <c r="N27" s="17"/>
      <c r="O27" s="18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</row>
    <row r="28" spans="1:205" s="21" customFormat="1" ht="28.5" customHeight="1" x14ac:dyDescent="0.15">
      <c r="A28" s="10">
        <v>20</v>
      </c>
      <c r="B28" s="47" t="s">
        <v>78</v>
      </c>
      <c r="C28" s="47" t="s">
        <v>79</v>
      </c>
      <c r="D28" s="11" t="s">
        <v>28</v>
      </c>
      <c r="E28" s="12" t="s">
        <v>15</v>
      </c>
      <c r="F28" s="16">
        <v>79.790256410256418</v>
      </c>
      <c r="G28" s="47">
        <f>VLOOKUP(B28,'[1]2021年已签价格'!$F:$O,10,0)</f>
        <v>79.790256410256418</v>
      </c>
      <c r="H28" s="13">
        <v>0</v>
      </c>
      <c r="I28" s="14">
        <f t="shared" si="0"/>
        <v>0</v>
      </c>
      <c r="J28" s="15" t="s">
        <v>16</v>
      </c>
      <c r="K28" s="47">
        <f t="shared" si="1"/>
        <v>79.790256410256418</v>
      </c>
      <c r="L28" s="47">
        <f t="shared" si="2"/>
        <v>10.372733333333334</v>
      </c>
      <c r="M28" s="48">
        <f t="shared" si="3"/>
        <v>90.162989743589748</v>
      </c>
      <c r="N28" s="17"/>
      <c r="O28" s="18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</row>
    <row r="29" spans="1:205" s="21" customFormat="1" ht="28.5" customHeight="1" x14ac:dyDescent="0.15">
      <c r="A29" s="10">
        <v>21</v>
      </c>
      <c r="B29" s="47" t="s">
        <v>80</v>
      </c>
      <c r="C29" s="47" t="s">
        <v>81</v>
      </c>
      <c r="D29" s="11" t="s">
        <v>28</v>
      </c>
      <c r="E29" s="12" t="s">
        <v>15</v>
      </c>
      <c r="F29" s="16">
        <v>13.163589743579999</v>
      </c>
      <c r="G29" s="47">
        <f>VLOOKUP(B29,'[1]2021年已签价格'!$F:$O,10,0)</f>
        <v>13.163589743579999</v>
      </c>
      <c r="H29" s="13">
        <v>0</v>
      </c>
      <c r="I29" s="14">
        <f t="shared" si="0"/>
        <v>0</v>
      </c>
      <c r="J29" s="15" t="s">
        <v>16</v>
      </c>
      <c r="K29" s="47">
        <f t="shared" si="1"/>
        <v>13.163589743579999</v>
      </c>
      <c r="L29" s="47">
        <f t="shared" si="2"/>
        <v>1.7112666666653999</v>
      </c>
      <c r="M29" s="48">
        <f t="shared" si="3"/>
        <v>14.8748564102454</v>
      </c>
      <c r="N29" s="17"/>
      <c r="O29" s="18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</row>
    <row r="30" spans="1:205" s="21" customFormat="1" ht="28.5" customHeight="1" x14ac:dyDescent="0.15">
      <c r="A30" s="10">
        <v>22</v>
      </c>
      <c r="B30" s="47" t="s">
        <v>82</v>
      </c>
      <c r="C30" s="47" t="s">
        <v>83</v>
      </c>
      <c r="D30" s="11" t="s">
        <v>28</v>
      </c>
      <c r="E30" s="12" t="s">
        <v>15</v>
      </c>
      <c r="F30" s="16">
        <v>93.051282051282016</v>
      </c>
      <c r="G30" s="47">
        <f>VLOOKUP(B30,'[1]2021年已签价格'!$F:$O,10,0)</f>
        <v>93.051282051282016</v>
      </c>
      <c r="H30" s="13">
        <v>0</v>
      </c>
      <c r="I30" s="14">
        <f t="shared" si="0"/>
        <v>0</v>
      </c>
      <c r="J30" s="15" t="s">
        <v>16</v>
      </c>
      <c r="K30" s="47">
        <f t="shared" si="1"/>
        <v>93.051282051282016</v>
      </c>
      <c r="L30" s="47">
        <f t="shared" si="2"/>
        <v>12.096666666666662</v>
      </c>
      <c r="M30" s="48">
        <f t="shared" si="3"/>
        <v>105.14794871794868</v>
      </c>
      <c r="N30" s="17"/>
      <c r="O30" s="18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</row>
    <row r="31" spans="1:205" s="21" customFormat="1" ht="28.5" customHeight="1" x14ac:dyDescent="0.15">
      <c r="A31" s="10">
        <v>23</v>
      </c>
      <c r="B31" s="47" t="s">
        <v>84</v>
      </c>
      <c r="C31" s="47" t="s">
        <v>85</v>
      </c>
      <c r="D31" s="11" t="s">
        <v>28</v>
      </c>
      <c r="E31" s="12" t="s">
        <v>15</v>
      </c>
      <c r="F31" s="16">
        <v>20.101025641025601</v>
      </c>
      <c r="G31" s="47">
        <f>VLOOKUP(B31,'[1]2021年已签价格'!$F:$O,10,0)</f>
        <v>20.101025641025601</v>
      </c>
      <c r="H31" s="13">
        <v>0</v>
      </c>
      <c r="I31" s="14">
        <f t="shared" si="0"/>
        <v>0</v>
      </c>
      <c r="J31" s="15" t="s">
        <v>16</v>
      </c>
      <c r="K31" s="47">
        <f t="shared" si="1"/>
        <v>20.101025641025601</v>
      </c>
      <c r="L31" s="47">
        <f t="shared" si="2"/>
        <v>2.613133333333328</v>
      </c>
      <c r="M31" s="48">
        <f t="shared" si="3"/>
        <v>22.714158974358927</v>
      </c>
      <c r="N31" s="17"/>
      <c r="O31" s="18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</row>
    <row r="32" spans="1:205" s="21" customFormat="1" ht="28.5" customHeight="1" x14ac:dyDescent="0.15">
      <c r="A32" s="10">
        <v>24</v>
      </c>
      <c r="B32" s="47" t="s">
        <v>93</v>
      </c>
      <c r="C32" s="47" t="s">
        <v>86</v>
      </c>
      <c r="D32" s="11" t="s">
        <v>28</v>
      </c>
      <c r="E32" s="12" t="s">
        <v>15</v>
      </c>
      <c r="F32" s="16">
        <v>1.5102564102564047</v>
      </c>
      <c r="G32" s="47">
        <f>VLOOKUP(B32,'[1]2021年已签价格'!$F:$O,10,0)</f>
        <v>1.5102564102564047</v>
      </c>
      <c r="H32" s="13">
        <v>0</v>
      </c>
      <c r="I32" s="14">
        <f t="shared" si="0"/>
        <v>0</v>
      </c>
      <c r="J32" s="15" t="s">
        <v>16</v>
      </c>
      <c r="K32" s="47">
        <f t="shared" si="1"/>
        <v>1.5102564102564047</v>
      </c>
      <c r="L32" s="47">
        <f t="shared" si="2"/>
        <v>0.19633333333333261</v>
      </c>
      <c r="M32" s="48">
        <f t="shared" si="3"/>
        <v>1.7065897435897373</v>
      </c>
      <c r="N32" s="17"/>
      <c r="O32" s="18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</row>
    <row r="33" spans="1:205" s="21" customFormat="1" ht="28.5" customHeight="1" x14ac:dyDescent="0.15">
      <c r="A33" s="10">
        <v>25</v>
      </c>
      <c r="B33" s="47" t="s">
        <v>87</v>
      </c>
      <c r="C33" s="47" t="s">
        <v>88</v>
      </c>
      <c r="D33" s="11" t="s">
        <v>28</v>
      </c>
      <c r="E33" s="12" t="s">
        <v>15</v>
      </c>
      <c r="F33" s="16">
        <v>1.9470000000000001</v>
      </c>
      <c r="G33" s="47">
        <v>1.9470000000000001</v>
      </c>
      <c r="H33" s="13">
        <v>0</v>
      </c>
      <c r="I33" s="14">
        <f t="shared" si="0"/>
        <v>0</v>
      </c>
      <c r="J33" s="15" t="s">
        <v>16</v>
      </c>
      <c r="K33" s="47">
        <f t="shared" si="1"/>
        <v>1.9470000000000001</v>
      </c>
      <c r="L33" s="47">
        <f t="shared" si="2"/>
        <v>0.25311</v>
      </c>
      <c r="M33" s="48">
        <f t="shared" si="3"/>
        <v>2.20011</v>
      </c>
      <c r="N33" s="17"/>
      <c r="O33" s="18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</row>
    <row r="34" spans="1:205" s="21" customFormat="1" ht="28.5" customHeight="1" x14ac:dyDescent="0.15">
      <c r="A34" s="10">
        <v>26</v>
      </c>
      <c r="B34" s="47" t="s">
        <v>89</v>
      </c>
      <c r="C34" s="47" t="s">
        <v>90</v>
      </c>
      <c r="D34" s="11" t="s">
        <v>28</v>
      </c>
      <c r="E34" s="12" t="s">
        <v>15</v>
      </c>
      <c r="F34" s="16">
        <v>93.051282051282016</v>
      </c>
      <c r="G34" s="47">
        <f>VLOOKUP(B34,'[1]2021年已签价格'!$F:$O,10,0)</f>
        <v>93.051282051282016</v>
      </c>
      <c r="H34" s="13">
        <v>0</v>
      </c>
      <c r="I34" s="14">
        <f t="shared" si="0"/>
        <v>0</v>
      </c>
      <c r="J34" s="15" t="s">
        <v>16</v>
      </c>
      <c r="K34" s="47">
        <f t="shared" si="1"/>
        <v>93.051282051282016</v>
      </c>
      <c r="L34" s="47">
        <f t="shared" si="2"/>
        <v>12.096666666666662</v>
      </c>
      <c r="M34" s="48">
        <f t="shared" si="3"/>
        <v>105.14794871794868</v>
      </c>
      <c r="N34" s="17"/>
      <c r="O34" s="18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</row>
    <row r="35" spans="1:205" s="21" customFormat="1" ht="28.5" customHeight="1" x14ac:dyDescent="0.15">
      <c r="A35" s="10">
        <v>27</v>
      </c>
      <c r="B35" s="47" t="s">
        <v>91</v>
      </c>
      <c r="C35" s="47" t="s">
        <v>92</v>
      </c>
      <c r="D35" s="11" t="s">
        <v>28</v>
      </c>
      <c r="E35" s="12" t="s">
        <v>15</v>
      </c>
      <c r="F35" s="16">
        <v>20.101025641025601</v>
      </c>
      <c r="G35" s="47">
        <f>VLOOKUP(B35,'[1]2021年已签价格'!$F:$O,10,0)</f>
        <v>20.101025641025601</v>
      </c>
      <c r="H35" s="13">
        <v>0</v>
      </c>
      <c r="I35" s="14">
        <f t="shared" si="0"/>
        <v>0</v>
      </c>
      <c r="J35" s="15" t="s">
        <v>16</v>
      </c>
      <c r="K35" s="47">
        <f t="shared" si="1"/>
        <v>20.101025641025601</v>
      </c>
      <c r="L35" s="47">
        <f t="shared" si="2"/>
        <v>2.613133333333328</v>
      </c>
      <c r="M35" s="48">
        <f t="shared" si="3"/>
        <v>22.714158974358927</v>
      </c>
      <c r="N35" s="17"/>
      <c r="O35" s="18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</row>
    <row r="36" spans="1:205" s="24" customFormat="1" x14ac:dyDescent="0.15">
      <c r="A36" s="54" t="s">
        <v>18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2"/>
      <c r="P36" s="23"/>
    </row>
    <row r="37" spans="1:205" s="24" customFormat="1" x14ac:dyDescent="0.15">
      <c r="A37" s="62" t="s">
        <v>34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25"/>
      <c r="P37" s="23"/>
    </row>
    <row r="38" spans="1:205" s="24" customFormat="1" x14ac:dyDescent="0.15">
      <c r="A38" s="54" t="s">
        <v>23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25"/>
      <c r="P38" s="23"/>
    </row>
    <row r="39" spans="1:205" s="24" customFormat="1" x14ac:dyDescent="0.15">
      <c r="A39" s="62" t="s">
        <v>27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46"/>
      <c r="P39" s="23"/>
    </row>
    <row r="40" spans="1:205" s="24" customFormat="1" x14ac:dyDescent="0.15">
      <c r="A40" s="62" t="s">
        <v>26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45"/>
      <c r="P40" s="23"/>
    </row>
    <row r="41" spans="1:205" s="24" customFormat="1" x14ac:dyDescent="0.15">
      <c r="A41" s="62" t="s">
        <v>24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25"/>
      <c r="P41" s="23"/>
    </row>
    <row r="42" spans="1:205" s="24" customFormat="1" x14ac:dyDescent="0.15">
      <c r="A42" s="63" t="s">
        <v>25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26"/>
      <c r="P42" s="23"/>
    </row>
    <row r="43" spans="1:205" s="24" customFormat="1" ht="23.25" customHeight="1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3"/>
    </row>
    <row r="44" spans="1:205" s="24" customFormat="1" x14ac:dyDescent="0.15">
      <c r="A44" s="27" t="s">
        <v>36</v>
      </c>
      <c r="B44" s="28"/>
      <c r="C44" s="29"/>
      <c r="H44" s="27" t="s">
        <v>39</v>
      </c>
      <c r="I44" s="30"/>
      <c r="J44" s="29"/>
      <c r="K44" s="31"/>
      <c r="L44" s="31"/>
      <c r="M44" s="31"/>
      <c r="N44" s="32"/>
      <c r="O44" s="33"/>
      <c r="P44" s="23"/>
    </row>
    <row r="45" spans="1:205" s="24" customFormat="1" x14ac:dyDescent="0.15">
      <c r="A45" s="29" t="s">
        <v>21</v>
      </c>
      <c r="B45" s="28"/>
      <c r="C45" s="29"/>
      <c r="H45" s="27" t="s">
        <v>30</v>
      </c>
      <c r="I45" s="27"/>
      <c r="J45" s="27"/>
      <c r="K45" s="31"/>
      <c r="L45" s="29"/>
      <c r="M45" s="29"/>
      <c r="N45" s="34"/>
      <c r="O45" s="35"/>
      <c r="P45" s="23"/>
    </row>
    <row r="46" spans="1:205" s="24" customFormat="1" x14ac:dyDescent="0.15">
      <c r="A46" s="29"/>
      <c r="B46" s="28"/>
      <c r="C46" s="29"/>
      <c r="H46" s="27"/>
      <c r="I46" s="27"/>
      <c r="J46" s="27"/>
      <c r="K46" s="31"/>
      <c r="L46" s="29"/>
      <c r="M46" s="29"/>
      <c r="N46" s="34"/>
      <c r="O46" s="35"/>
      <c r="P46" s="23"/>
    </row>
    <row r="47" spans="1:205" s="24" customFormat="1" x14ac:dyDescent="0.15">
      <c r="A47" s="27" t="s">
        <v>22</v>
      </c>
      <c r="B47" s="27"/>
      <c r="C47" s="36"/>
      <c r="H47" s="27" t="s">
        <v>31</v>
      </c>
      <c r="I47" s="27"/>
      <c r="J47" s="27"/>
      <c r="K47" s="31"/>
      <c r="L47" s="31"/>
      <c r="M47" s="31"/>
      <c r="N47" s="34"/>
      <c r="O47" s="35"/>
      <c r="P47" s="23"/>
    </row>
    <row r="48" spans="1:205" s="24" customFormat="1" ht="14.25" customHeight="1" x14ac:dyDescent="0.15">
      <c r="A48" s="31"/>
      <c r="B48" s="37" t="s">
        <v>20</v>
      </c>
      <c r="C48" s="31"/>
      <c r="H48" s="27"/>
      <c r="I48" s="27" t="s">
        <v>32</v>
      </c>
      <c r="J48" s="27"/>
      <c r="K48" s="31"/>
      <c r="L48" s="31"/>
      <c r="M48" s="31"/>
      <c r="N48" s="34"/>
      <c r="O48" s="35"/>
      <c r="P48" s="23"/>
    </row>
    <row r="49" spans="2:10" x14ac:dyDescent="0.15">
      <c r="B49" s="3"/>
      <c r="H49" s="27"/>
      <c r="I49" s="27"/>
      <c r="J49" s="27"/>
    </row>
    <row r="50" spans="2:10" x14ac:dyDescent="0.15">
      <c r="B50" s="3"/>
    </row>
    <row r="51" spans="2:10" x14ac:dyDescent="0.15">
      <c r="B51" s="3"/>
    </row>
    <row r="52" spans="2:10" x14ac:dyDescent="0.15">
      <c r="B52" s="3"/>
    </row>
    <row r="53" spans="2:10" x14ac:dyDescent="0.15">
      <c r="B53" s="3"/>
    </row>
    <row r="54" spans="2:10" x14ac:dyDescent="0.15">
      <c r="B54" s="3"/>
    </row>
    <row r="55" spans="2:10" x14ac:dyDescent="0.15">
      <c r="B55" s="3"/>
    </row>
    <row r="56" spans="2:10" x14ac:dyDescent="0.15">
      <c r="B56" s="3"/>
    </row>
    <row r="57" spans="2:10" x14ac:dyDescent="0.15">
      <c r="B57" s="3"/>
    </row>
    <row r="58" spans="2:10" x14ac:dyDescent="0.15">
      <c r="B58" s="3"/>
    </row>
    <row r="59" spans="2:10" x14ac:dyDescent="0.15">
      <c r="B59" s="3"/>
    </row>
    <row r="60" spans="2:10" x14ac:dyDescent="0.15">
      <c r="B60" s="3"/>
    </row>
    <row r="61" spans="2:10" x14ac:dyDescent="0.15">
      <c r="B61" s="3"/>
    </row>
    <row r="62" spans="2:10" x14ac:dyDescent="0.15">
      <c r="B62" s="3"/>
    </row>
    <row r="63" spans="2:10" x14ac:dyDescent="0.15">
      <c r="B63" s="3"/>
    </row>
    <row r="64" spans="2:10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</sheetData>
  <mergeCells count="22">
    <mergeCell ref="A39:N39"/>
    <mergeCell ref="A37:N37"/>
    <mergeCell ref="A41:N41"/>
    <mergeCell ref="A42:N42"/>
    <mergeCell ref="K8:M8"/>
    <mergeCell ref="A40:N40"/>
    <mergeCell ref="A6:N6"/>
    <mergeCell ref="A38:N38"/>
    <mergeCell ref="H7:J7"/>
    <mergeCell ref="N7:N8"/>
    <mergeCell ref="A7:A8"/>
    <mergeCell ref="B7:B8"/>
    <mergeCell ref="C7:C8"/>
    <mergeCell ref="D7:D8"/>
    <mergeCell ref="E7:E8"/>
    <mergeCell ref="F7:G7"/>
    <mergeCell ref="A36:N36"/>
    <mergeCell ref="A1:N1"/>
    <mergeCell ref="A2:N2"/>
    <mergeCell ref="A3:N3"/>
    <mergeCell ref="A4:N4"/>
    <mergeCell ref="A5:N5"/>
  </mergeCells>
  <phoneticPr fontId="5" type="noConversion"/>
  <conditionalFormatting sqref="D49:D1048576 I44 D1:D4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2022-12-12T01:46:53Z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