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AEDBFFB5-4306-4686-BC92-C5A641CB9915}" xr6:coauthVersionLast="45" xr6:coauthVersionMax="45" xr10:uidLastSave="{00000000-0000-0000-0000-000000000000}"/>
  <bookViews>
    <workbookView xWindow="-60" yWindow="-60" windowWidth="24120" windowHeight="12960" xr2:uid="{00000000-000D-0000-FFFF-FFFF00000000}"/>
  </bookViews>
  <sheets>
    <sheet name="清单" sheetId="4" r:id="rId1"/>
    <sheet name="目标价格" sheetId="5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65" i="5" l="1"/>
  <c r="V167" i="5"/>
  <c r="V166" i="5"/>
  <c r="V165" i="5"/>
  <c r="V168" i="5"/>
  <c r="P168" i="5"/>
  <c r="M165" i="5"/>
  <c r="P165" i="5"/>
  <c r="X158" i="5"/>
  <c r="V164" i="5"/>
  <c r="P164" i="5"/>
  <c r="V163" i="5"/>
  <c r="P160" i="5"/>
  <c r="P159" i="5"/>
  <c r="V162" i="5"/>
  <c r="M162" i="5"/>
  <c r="P162" i="5"/>
  <c r="M158" i="5"/>
  <c r="P158" i="5"/>
  <c r="V161" i="5"/>
  <c r="V160" i="5"/>
  <c r="V159" i="5"/>
  <c r="V158" i="5"/>
  <c r="V153" i="5"/>
  <c r="V154" i="5"/>
  <c r="V155" i="5"/>
  <c r="V156" i="5"/>
  <c r="V157" i="5"/>
  <c r="M153" i="5"/>
  <c r="P153" i="5"/>
  <c r="P157" i="5"/>
  <c r="X153" i="5"/>
  <c r="M146" i="5"/>
  <c r="P146" i="5"/>
  <c r="M147" i="5"/>
  <c r="P147" i="5"/>
  <c r="P152" i="5"/>
  <c r="V146" i="5"/>
  <c r="V147" i="5"/>
  <c r="V148" i="5"/>
  <c r="V149" i="5"/>
  <c r="V150" i="5"/>
  <c r="V151" i="5"/>
  <c r="V152" i="5"/>
  <c r="X146" i="5"/>
  <c r="M142" i="5"/>
  <c r="P142" i="5"/>
  <c r="P145" i="5"/>
  <c r="V142" i="5"/>
  <c r="V143" i="5"/>
  <c r="V144" i="5"/>
  <c r="V145" i="5"/>
  <c r="X142" i="5"/>
  <c r="M131" i="5"/>
  <c r="P131" i="5"/>
  <c r="P132" i="5"/>
  <c r="P133" i="5"/>
  <c r="M134" i="5"/>
  <c r="P134" i="5"/>
  <c r="P135" i="5"/>
  <c r="P137" i="5"/>
  <c r="V131" i="5"/>
  <c r="V132" i="5"/>
  <c r="V133" i="5"/>
  <c r="V134" i="5"/>
  <c r="V135" i="5"/>
  <c r="V137" i="5"/>
  <c r="X131" i="5"/>
  <c r="P139" i="5"/>
  <c r="M138" i="5"/>
  <c r="P138" i="5"/>
  <c r="P141" i="5"/>
  <c r="V138" i="5"/>
  <c r="V139" i="5"/>
  <c r="V140" i="5"/>
  <c r="V141" i="5"/>
  <c r="X138" i="5"/>
  <c r="M133" i="5"/>
  <c r="M132" i="5"/>
  <c r="M127" i="5"/>
  <c r="P127" i="5"/>
  <c r="P130" i="5"/>
  <c r="V127" i="5"/>
  <c r="V128" i="5"/>
  <c r="V129" i="5"/>
  <c r="V130" i="5"/>
  <c r="X127" i="5"/>
  <c r="M123" i="5"/>
  <c r="P123" i="5"/>
  <c r="P126" i="5"/>
  <c r="V123" i="5"/>
  <c r="V124" i="5"/>
  <c r="V125" i="5"/>
  <c r="V126" i="5"/>
  <c r="X123" i="5"/>
  <c r="M118" i="5"/>
  <c r="P118" i="5"/>
  <c r="P122" i="5"/>
  <c r="V118" i="5"/>
  <c r="V119" i="5"/>
  <c r="V120" i="5"/>
  <c r="V121" i="5"/>
  <c r="V122" i="5"/>
  <c r="X118" i="5"/>
  <c r="M114" i="5"/>
  <c r="P114" i="5"/>
  <c r="P117" i="5"/>
  <c r="V114" i="5"/>
  <c r="V115" i="5"/>
  <c r="V116" i="5"/>
  <c r="V117" i="5"/>
  <c r="X114" i="5"/>
  <c r="M107" i="5"/>
  <c r="P107" i="5"/>
  <c r="M111" i="5"/>
  <c r="P111" i="5"/>
  <c r="P113" i="5"/>
  <c r="V107" i="5"/>
  <c r="V108" i="5"/>
  <c r="V109" i="5"/>
  <c r="V110" i="5"/>
  <c r="V111" i="5"/>
  <c r="V112" i="5"/>
  <c r="V113" i="5"/>
  <c r="X107" i="5"/>
  <c r="M96" i="5"/>
  <c r="P96" i="5"/>
  <c r="M99" i="5"/>
  <c r="P99" i="5"/>
  <c r="M102" i="5"/>
  <c r="P102" i="5"/>
  <c r="M103" i="5"/>
  <c r="P103" i="5"/>
  <c r="M105" i="5"/>
  <c r="P105" i="5"/>
  <c r="P106" i="5"/>
  <c r="V96" i="5"/>
  <c r="V97" i="5"/>
  <c r="V98" i="5"/>
  <c r="V99" i="5"/>
  <c r="V100" i="5"/>
  <c r="V101" i="5"/>
  <c r="V102" i="5"/>
  <c r="V103" i="5"/>
  <c r="V104" i="5"/>
  <c r="V105" i="5"/>
  <c r="V106" i="5"/>
  <c r="X96" i="5"/>
  <c r="M90" i="5"/>
  <c r="P90" i="5"/>
  <c r="P92" i="5"/>
  <c r="P95" i="5"/>
  <c r="V90" i="5"/>
  <c r="V91" i="5"/>
  <c r="V92" i="5"/>
  <c r="V93" i="5"/>
  <c r="V94" i="5"/>
  <c r="V95" i="5"/>
  <c r="X90" i="5"/>
  <c r="M85" i="5"/>
  <c r="P85" i="5"/>
  <c r="P89" i="5"/>
  <c r="V85" i="5"/>
  <c r="V86" i="5"/>
  <c r="V87" i="5"/>
  <c r="V88" i="5"/>
  <c r="V89" i="5"/>
  <c r="X85" i="5"/>
  <c r="V83" i="5"/>
  <c r="V82" i="5"/>
  <c r="V81" i="5"/>
  <c r="V80" i="5"/>
  <c r="V84" i="5"/>
  <c r="M80" i="5"/>
  <c r="P80" i="5"/>
  <c r="P84" i="5"/>
  <c r="X80" i="5"/>
  <c r="M75" i="5"/>
  <c r="P75" i="5"/>
  <c r="P79" i="5"/>
  <c r="V75" i="5"/>
  <c r="V76" i="5"/>
  <c r="V77" i="5"/>
  <c r="V78" i="5"/>
  <c r="V79" i="5"/>
  <c r="X75" i="5"/>
  <c r="V70" i="5"/>
  <c r="V71" i="5"/>
  <c r="V72" i="5"/>
  <c r="V73" i="5"/>
  <c r="V74" i="5"/>
  <c r="M70" i="5"/>
  <c r="P70" i="5"/>
  <c r="P72" i="5"/>
  <c r="P74" i="5"/>
  <c r="X70" i="5"/>
  <c r="P65" i="5"/>
  <c r="M67" i="5"/>
  <c r="P67" i="5"/>
  <c r="M63" i="5"/>
  <c r="P63" i="5"/>
  <c r="P69" i="5"/>
  <c r="V63" i="5"/>
  <c r="V64" i="5"/>
  <c r="V65" i="5"/>
  <c r="V66" i="5"/>
  <c r="V67" i="5"/>
  <c r="V68" i="5"/>
  <c r="V69" i="5"/>
  <c r="X63" i="5"/>
  <c r="V56" i="5"/>
  <c r="V57" i="5"/>
  <c r="V58" i="5"/>
  <c r="V59" i="5"/>
  <c r="V60" i="5"/>
  <c r="V61" i="5"/>
  <c r="V62" i="5"/>
  <c r="M56" i="5"/>
  <c r="P56" i="5"/>
  <c r="P58" i="5"/>
  <c r="M60" i="5"/>
  <c r="P60" i="5"/>
  <c r="P62" i="5"/>
  <c r="X56" i="5"/>
  <c r="M50" i="5"/>
  <c r="P50" i="5"/>
  <c r="P51" i="5"/>
  <c r="P55" i="5"/>
  <c r="V50" i="5"/>
  <c r="V51" i="5"/>
  <c r="V52" i="5"/>
  <c r="V53" i="5"/>
  <c r="V54" i="5"/>
  <c r="V55" i="5"/>
  <c r="X50" i="5"/>
  <c r="M45" i="5"/>
  <c r="P45" i="5"/>
  <c r="P49" i="5"/>
  <c r="V45" i="5"/>
  <c r="V46" i="5"/>
  <c r="V47" i="5"/>
  <c r="V48" i="5"/>
  <c r="V49" i="5"/>
  <c r="X45" i="5"/>
  <c r="M35" i="5"/>
  <c r="P35" i="5"/>
  <c r="M39" i="5"/>
  <c r="P39" i="5"/>
  <c r="P44" i="5"/>
  <c r="V35" i="5"/>
  <c r="V36" i="5"/>
  <c r="V37" i="5"/>
  <c r="V38" i="5"/>
  <c r="V39" i="5"/>
  <c r="V40" i="5"/>
  <c r="V41" i="5"/>
  <c r="V42" i="5"/>
  <c r="V43" i="5"/>
  <c r="V44" i="5"/>
  <c r="X35" i="5"/>
  <c r="V30" i="5"/>
  <c r="V31" i="5"/>
  <c r="V33" i="5"/>
  <c r="V32" i="5"/>
  <c r="V34" i="5"/>
  <c r="M30" i="5"/>
  <c r="P30" i="5"/>
  <c r="P34" i="5"/>
  <c r="X30" i="5"/>
  <c r="M25" i="5"/>
  <c r="P25" i="5"/>
  <c r="P29" i="5"/>
  <c r="V25" i="5"/>
  <c r="V26" i="5"/>
  <c r="V27" i="5"/>
  <c r="V28" i="5"/>
  <c r="V29" i="5"/>
  <c r="X25" i="5"/>
  <c r="M21" i="5"/>
  <c r="P21" i="5"/>
  <c r="P24" i="5"/>
  <c r="V21" i="5"/>
  <c r="V22" i="5"/>
  <c r="V23" i="5"/>
  <c r="V24" i="5"/>
  <c r="X21" i="5"/>
  <c r="M11" i="5"/>
  <c r="P11" i="5"/>
  <c r="M18" i="5"/>
  <c r="P18" i="5"/>
  <c r="P20" i="5"/>
  <c r="V18" i="5"/>
  <c r="V19" i="5"/>
  <c r="V20" i="5"/>
  <c r="X18" i="5"/>
  <c r="M12" i="5"/>
  <c r="P12" i="5"/>
  <c r="P17" i="5"/>
  <c r="V11" i="5"/>
  <c r="V12" i="5"/>
  <c r="V13" i="5"/>
  <c r="V14" i="5"/>
  <c r="V15" i="5"/>
  <c r="V16" i="5"/>
  <c r="V17" i="5"/>
  <c r="X11" i="5"/>
  <c r="M4" i="5"/>
  <c r="P4" i="5"/>
  <c r="M5" i="5"/>
  <c r="P5" i="5"/>
  <c r="P10" i="5"/>
  <c r="V4" i="5"/>
  <c r="V5" i="5"/>
  <c r="V6" i="5"/>
  <c r="V7" i="5"/>
  <c r="V8" i="5"/>
  <c r="V9" i="5"/>
  <c r="V10" i="5"/>
  <c r="X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C43" authorId="0" shapeId="0" xr:uid="{2D1C0607-E519-45E9-BEA8-2D96E6577B16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此物料为SLT0011028的电泳状态，BOM为河北自制</t>
        </r>
      </text>
    </comment>
  </commentList>
</comments>
</file>

<file path=xl/sharedStrings.xml><?xml version="1.0" encoding="utf-8"?>
<sst xmlns="http://schemas.openxmlformats.org/spreadsheetml/2006/main" count="584" uniqueCount="181">
  <si>
    <t>序号</t>
  </si>
  <si>
    <t>名称</t>
  </si>
  <si>
    <t>图号</t>
  </si>
  <si>
    <t>二级调节左侧上连接板焊接总成</t>
  </si>
  <si>
    <t>一级调节左旁接板焊接总成</t>
  </si>
  <si>
    <t>SLT0010877</t>
  </si>
  <si>
    <t>通风加热控制器固定钣金</t>
  </si>
  <si>
    <t>SLT0010884</t>
  </si>
  <si>
    <t>二级调节解锁手柄</t>
  </si>
  <si>
    <t>SLT0010891</t>
  </si>
  <si>
    <t>二级调节调角器上连接板LH</t>
  </si>
  <si>
    <t>SLT0010894</t>
  </si>
  <si>
    <t>一级调节上连接板LH</t>
  </si>
  <si>
    <t>SLT0010895</t>
  </si>
  <si>
    <t>卷簧限位支架焊接总成</t>
  </si>
  <si>
    <t>SLT0010897</t>
  </si>
  <si>
    <t>靠背一级调节下边板LH</t>
  </si>
  <si>
    <t>SLT0010898</t>
  </si>
  <si>
    <t>一级调节上接板铆接总成</t>
  </si>
  <si>
    <t>SLT0010899</t>
  </si>
  <si>
    <t>一级调节右旁接板焊接总成</t>
  </si>
  <si>
    <t>SLT0010901</t>
  </si>
  <si>
    <t>二级调节上连接板点焊小总成</t>
  </si>
  <si>
    <t>SLT0010905</t>
  </si>
  <si>
    <t>扶手支架总成</t>
  </si>
  <si>
    <t>SLT0010908</t>
  </si>
  <si>
    <t>背板支撑板小总成A</t>
  </si>
  <si>
    <t>背板支撑板小总成B</t>
  </si>
  <si>
    <t>SLT0010916</t>
  </si>
  <si>
    <t>背板支撑板小总成D</t>
  </si>
  <si>
    <t>SLT0010918</t>
  </si>
  <si>
    <t>驾驶员座垫前固定支架</t>
  </si>
  <si>
    <t>SLT0010955</t>
  </si>
  <si>
    <t>驾驶员座垫固定支架RH</t>
  </si>
  <si>
    <t>SLT0010956</t>
  </si>
  <si>
    <t>驾驶员座垫固定支架LH</t>
  </si>
  <si>
    <t>SLT0010958</t>
  </si>
  <si>
    <t>护盖挂接片</t>
  </si>
  <si>
    <t>SLT0010959</t>
  </si>
  <si>
    <t>左后地脚</t>
  </si>
  <si>
    <t>SLT0010962</t>
  </si>
  <si>
    <t>右后地脚</t>
  </si>
  <si>
    <t>SLT0010964</t>
  </si>
  <si>
    <t>副驾靠背左固定板铆接总成</t>
  </si>
  <si>
    <t>SLT0011028</t>
  </si>
  <si>
    <t>副驾靠背右侧上连接板焊接总成</t>
  </si>
  <si>
    <t>SLT0011030</t>
  </si>
  <si>
    <t>副驾靠背右侧装车钣金焊接总成</t>
  </si>
  <si>
    <t>SLT0011033</t>
  </si>
  <si>
    <t>副驾背板支撑钣金总成A</t>
  </si>
  <si>
    <t>SLT0011041</t>
  </si>
  <si>
    <t>副驾背板支撑钣金总成C</t>
  </si>
  <si>
    <t>SLT0011045</t>
  </si>
  <si>
    <t>副驾背板支撑钣金总成D</t>
  </si>
  <si>
    <t>SLT0011047</t>
  </si>
  <si>
    <t>小背解锁扣手固定座</t>
  </si>
  <si>
    <t>SLT0011085</t>
  </si>
  <si>
    <t>小背下连接边板</t>
  </si>
  <si>
    <t>SLT0011087</t>
  </si>
  <si>
    <t>驾驶员调角器上连接板</t>
  </si>
  <si>
    <t>SLT0011088</t>
  </si>
  <si>
    <t>靠背拉线解锁手柄</t>
  </si>
  <si>
    <t>SLT0011089</t>
  </si>
  <si>
    <t>小背旋转轴固定板焊接总成</t>
  </si>
  <si>
    <t>SLT0011098</t>
  </si>
  <si>
    <t>小背背板支撑板小总成A</t>
  </si>
  <si>
    <t>SLT0011102</t>
  </si>
  <si>
    <t>小背背板支撑板小总成B</t>
  </si>
  <si>
    <t>小背背板支撑板小总成D</t>
  </si>
  <si>
    <t>SLT0011108</t>
  </si>
  <si>
    <t>副驾靠背调角限位片</t>
  </si>
  <si>
    <t>SLT0011191</t>
  </si>
  <si>
    <t>SLT0011251</t>
  </si>
  <si>
    <t>SLT0011252</t>
  </si>
  <si>
    <t>SLT0011254</t>
  </si>
  <si>
    <t>安全上挂钩</t>
  </si>
  <si>
    <t>SLT0011308</t>
  </si>
  <si>
    <t>SLT0011493</t>
  </si>
  <si>
    <t>SLT0010915</t>
    <phoneticPr fontId="3" type="noConversion"/>
  </si>
  <si>
    <t>SLT0011104</t>
    <phoneticPr fontId="3" type="noConversion"/>
  </si>
  <si>
    <t>靠背复位卷簧限位支架</t>
    <phoneticPr fontId="3" type="noConversion"/>
  </si>
  <si>
    <t>SLT0011221</t>
  </si>
  <si>
    <t>副驾靠背左固定板电泳总成</t>
    <phoneticPr fontId="3" type="noConversion"/>
  </si>
  <si>
    <t>序</t>
  </si>
  <si>
    <t>QAD编码</t>
  </si>
  <si>
    <t>总成名称</t>
  </si>
  <si>
    <t>数量</t>
  </si>
  <si>
    <t>材质</t>
  </si>
  <si>
    <t>下料尺寸</t>
  </si>
  <si>
    <t>重量</t>
  </si>
  <si>
    <t>未税单价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</si>
  <si>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</si>
  <si>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</si>
  <si>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</si>
  <si>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</si>
  <si>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</si>
  <si>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</si>
  <si>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</si>
  <si>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</si>
  <si>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</si>
  <si>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</si>
  <si>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</si>
  <si>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</si>
  <si>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</si>
  <si>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</si>
  <si>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</si>
  <si>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</si>
  <si>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</si>
  <si>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</si>
  <si>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欧马可项目钣金件采购目标价格核算明细表</t>
    <phoneticPr fontId="3" type="noConversion"/>
  </si>
  <si>
    <t>SLT0010876</t>
    <phoneticPr fontId="3" type="noConversion"/>
  </si>
  <si>
    <t>座椅靠背调节限位柱A</t>
  </si>
  <si>
    <t>QStE500TM</t>
  </si>
  <si>
    <t>Q235</t>
    <phoneticPr fontId="3" type="noConversion"/>
  </si>
  <si>
    <t>冷墩</t>
    <phoneticPr fontId="3" type="noConversion"/>
  </si>
  <si>
    <t>SLT0010876</t>
    <phoneticPr fontId="3" type="noConversion"/>
  </si>
  <si>
    <t>落料</t>
  </si>
  <si>
    <t>落料</t>
    <phoneticPr fontId="3" type="noConversion"/>
  </si>
  <si>
    <t>冲孔</t>
  </si>
  <si>
    <t>冲孔</t>
    <phoneticPr fontId="3" type="noConversion"/>
  </si>
  <si>
    <t>成型</t>
  </si>
  <si>
    <t>成型</t>
    <phoneticPr fontId="3" type="noConversion"/>
  </si>
  <si>
    <t>压筋</t>
    <phoneticPr fontId="3" type="noConversion"/>
  </si>
  <si>
    <t>160T</t>
    <phoneticPr fontId="3" type="noConversion"/>
  </si>
  <si>
    <t>100T</t>
    <phoneticPr fontId="3" type="noConversion"/>
  </si>
  <si>
    <t>125T</t>
    <phoneticPr fontId="3" type="noConversion"/>
  </si>
  <si>
    <t>焊接</t>
    <phoneticPr fontId="3" type="noConversion"/>
  </si>
  <si>
    <t>图片</t>
    <phoneticPr fontId="3" type="noConversion"/>
  </si>
  <si>
    <t>材料费合计：</t>
    <phoneticPr fontId="3" type="noConversion"/>
  </si>
  <si>
    <t>加工成本合计：</t>
    <phoneticPr fontId="3" type="noConversion"/>
  </si>
  <si>
    <t>前排靠背复位卷簧安装支架</t>
  </si>
  <si>
    <t>落冲</t>
    <phoneticPr fontId="3" type="noConversion"/>
  </si>
  <si>
    <t>63T</t>
    <phoneticPr fontId="3" type="noConversion"/>
  </si>
  <si>
    <t>250T</t>
    <phoneticPr fontId="3" type="noConversion"/>
  </si>
  <si>
    <t>200T</t>
    <phoneticPr fontId="3" type="noConversion"/>
  </si>
  <si>
    <t>SLT0010877</t>
    <phoneticPr fontId="3" type="noConversion"/>
  </si>
  <si>
    <t>SAPH440</t>
  </si>
  <si>
    <t>SPFH590</t>
  </si>
  <si>
    <t>Q235</t>
  </si>
  <si>
    <t>Q235</t>
    <phoneticPr fontId="3" type="noConversion"/>
  </si>
  <si>
    <t>40T</t>
  </si>
  <si>
    <t>40T</t>
    <phoneticPr fontId="3" type="noConversion"/>
  </si>
  <si>
    <t>通风加热控制器固定钣金</t>
    <phoneticPr fontId="3" type="noConversion"/>
  </si>
  <si>
    <t>折弯</t>
  </si>
  <si>
    <t>折弯</t>
    <phoneticPr fontId="3" type="noConversion"/>
  </si>
  <si>
    <t>25T</t>
    <phoneticPr fontId="3" type="noConversion"/>
  </si>
  <si>
    <t>二级调节解锁手柄</t>
    <phoneticPr fontId="3" type="noConversion"/>
  </si>
  <si>
    <t>靠背复位卷簧限位支架</t>
  </si>
  <si>
    <t>一级调节上连接板铆接总成</t>
  </si>
  <si>
    <t>一级调节上连接板RH</t>
  </si>
  <si>
    <t>中排独立软带轴承</t>
  </si>
  <si>
    <t>铆接</t>
    <phoneticPr fontId="3" type="noConversion"/>
  </si>
  <si>
    <t>80T</t>
    <phoneticPr fontId="3" type="noConversion"/>
  </si>
  <si>
    <t>靠背一级调节下边板RH</t>
  </si>
  <si>
    <t>7/16'螺母</t>
  </si>
  <si>
    <t>二级调节上连接板RH</t>
  </si>
  <si>
    <t>座椅靠背调节限位柱B</t>
  </si>
  <si>
    <t>M8焊接方螺母</t>
    <phoneticPr fontId="3" type="noConversion"/>
  </si>
  <si>
    <t>扶手固定板</t>
  </si>
  <si>
    <t>基础款左后地脚</t>
  </si>
  <si>
    <t>QStE420TM</t>
  </si>
  <si>
    <t>QStE420TM</t>
    <phoneticPr fontId="3" type="noConversion"/>
  </si>
  <si>
    <t>基础款左后地脚</t>
    <phoneticPr fontId="3" type="noConversion"/>
  </si>
  <si>
    <t>基础款右后地脚</t>
  </si>
  <si>
    <t>基础款右后地脚</t>
    <phoneticPr fontId="3" type="noConversion"/>
  </si>
  <si>
    <t>SLT0011028</t>
    <phoneticPr fontId="3" type="noConversion"/>
  </si>
  <si>
    <t>副驾靠背左固定板</t>
  </si>
  <si>
    <t>副驾靠背右侧上连接板</t>
  </si>
  <si>
    <t>复位卷簧下限位支架</t>
  </si>
  <si>
    <t>前排靠背复位卷簧限位支架</t>
  </si>
  <si>
    <t>侧翼支撑钢丝</t>
  </si>
  <si>
    <t>QStE500TM</t>
    <phoneticPr fontId="3" type="noConversion"/>
  </si>
  <si>
    <t>SPFH590</t>
    <phoneticPr fontId="3" type="noConversion"/>
  </si>
  <si>
    <t>副驾靠背右侧上连接板焊接总成</t>
    <phoneticPr fontId="3" type="noConversion"/>
  </si>
  <si>
    <t>副驾靠背右侧装车钣金</t>
  </si>
  <si>
    <t>旋转轴固定钣金</t>
  </si>
  <si>
    <t>小背背板支撑板A</t>
  </si>
  <si>
    <t>限位轴</t>
  </si>
  <si>
    <t>旋转轴</t>
  </si>
  <si>
    <t xml:space="preserve">Q235 </t>
  </si>
  <si>
    <t>M6焊接方螺母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</si>
</sst>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 "/>
    <numFmt numFmtId="177" formatCode="0.00_ "/>
    <numFmt numFmtId="178" formatCode="0.00_);[Red]\(0.00\)"/>
    <numFmt numFmtId="180" formatCode="0.0000_);[Red]\(0.0000\)"/>
    <numFmt numFmtId="181" formatCode="0.0000_ 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1">
      <alignment vertical="center"/>
    </xf>
    <xf numFmtId="0" fontId="5" fillId="0" borderId="2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5" fillId="0" borderId="1" xfId="1" applyBorder="1" applyAlignment="1">
      <alignment horizontal="center" vertical="center" wrapText="1" shrinkToFit="1"/>
    </xf>
    <xf numFmtId="176" fontId="5" fillId="0" borderId="1" xfId="1" applyNumberFormat="1" applyBorder="1" applyAlignment="1">
      <alignment horizontal="center" vertical="center" shrinkToFit="1"/>
    </xf>
    <xf numFmtId="177" fontId="5" fillId="0" borderId="1" xfId="1" applyNumberFormat="1" applyBorder="1" applyAlignment="1">
      <alignment horizontal="center" vertical="center"/>
    </xf>
    <xf numFmtId="178" fontId="5" fillId="0" borderId="1" xfId="1" applyNumberFormat="1" applyBorder="1" applyAlignment="1">
      <alignment horizontal="center" vertical="center"/>
    </xf>
    <xf numFmtId="178" fontId="5" fillId="0" borderId="1" xfId="1" applyNumberFormat="1" applyBorder="1">
      <alignment vertical="center"/>
    </xf>
    <xf numFmtId="0" fontId="5" fillId="0" borderId="1" xfId="1" applyBorder="1">
      <alignment vertical="center"/>
    </xf>
    <xf numFmtId="0" fontId="5" fillId="0" borderId="1" xfId="1" applyBorder="1" applyAlignment="1">
      <alignment horizontal="center" vertical="center"/>
    </xf>
    <xf numFmtId="176" fontId="5" fillId="0" borderId="1" xfId="1" applyNumberFormat="1" applyBorder="1">
      <alignment vertical="center"/>
    </xf>
    <xf numFmtId="177" fontId="5" fillId="0" borderId="1" xfId="1" applyNumberFormat="1" applyBorder="1">
      <alignment vertical="center"/>
    </xf>
    <xf numFmtId="0" fontId="5" fillId="0" borderId="0" xfId="1" applyAlignment="1">
      <alignment horizontal="center" vertical="center"/>
    </xf>
    <xf numFmtId="176" fontId="5" fillId="0" borderId="0" xfId="1" applyNumberFormat="1">
      <alignment vertical="center"/>
    </xf>
    <xf numFmtId="177" fontId="5" fillId="0" borderId="0" xfId="1" applyNumberFormat="1">
      <alignment vertical="center"/>
    </xf>
    <xf numFmtId="178" fontId="5" fillId="0" borderId="0" xfId="1" applyNumberFormat="1">
      <alignment vertical="center"/>
    </xf>
    <xf numFmtId="178" fontId="5" fillId="0" borderId="1" xfId="1" applyNumberFormat="1" applyBorder="1" applyAlignment="1">
      <alignment horizontal="center" vertical="center"/>
    </xf>
    <xf numFmtId="178" fontId="5" fillId="0" borderId="1" xfId="1" applyNumberFormat="1" applyBorder="1">
      <alignment vertical="center"/>
    </xf>
    <xf numFmtId="177" fontId="5" fillId="0" borderId="1" xfId="1" applyNumberFormat="1" applyBorder="1" applyAlignment="1">
      <alignment horizontal="center" vertical="center"/>
    </xf>
    <xf numFmtId="178" fontId="5" fillId="0" borderId="1" xfId="1" applyNumberFormat="1" applyBorder="1" applyAlignment="1">
      <alignment horizontal="center" vertical="center" shrinkToFit="1"/>
    </xf>
    <xf numFmtId="0" fontId="5" fillId="0" borderId="0" xfId="1" applyAlignment="1">
      <alignment horizontal="center" vertical="center"/>
    </xf>
    <xf numFmtId="176" fontId="5" fillId="0" borderId="0" xfId="1" applyNumberFormat="1" applyAlignment="1">
      <alignment horizontal="center" vertical="center"/>
    </xf>
    <xf numFmtId="177" fontId="5" fillId="0" borderId="0" xfId="1" applyNumberFormat="1" applyAlignment="1">
      <alignment horizontal="center" vertical="center"/>
    </xf>
    <xf numFmtId="178" fontId="5" fillId="0" borderId="0" xfId="1" applyNumberFormat="1">
      <alignment vertical="center"/>
    </xf>
    <xf numFmtId="178" fontId="5" fillId="0" borderId="0" xfId="1" applyNumberFormat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0" borderId="1" xfId="1" applyBorder="1" applyAlignment="1">
      <alignment horizontal="center" vertical="center" shrinkToFit="1"/>
    </xf>
    <xf numFmtId="0" fontId="5" fillId="0" borderId="1" xfId="1" applyBorder="1" applyAlignment="1">
      <alignment horizontal="center" vertical="center" wrapText="1" shrinkToFit="1"/>
    </xf>
    <xf numFmtId="176" fontId="5" fillId="0" borderId="1" xfId="1" applyNumberFormat="1" applyBorder="1" applyAlignment="1">
      <alignment horizontal="center" vertical="center" shrinkToFit="1"/>
    </xf>
    <xf numFmtId="9" fontId="5" fillId="0" borderId="1" xfId="1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0" fontId="5" fillId="0" borderId="3" xfId="1" applyBorder="1" applyAlignment="1">
      <alignment horizontal="center" vertical="center" wrapText="1"/>
    </xf>
    <xf numFmtId="0" fontId="5" fillId="0" borderId="4" xfId="1" applyBorder="1" applyAlignment="1">
      <alignment horizontal="center" vertical="center"/>
    </xf>
    <xf numFmtId="0" fontId="5" fillId="0" borderId="5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9" fontId="5" fillId="0" borderId="2" xfId="1" applyNumberFormat="1" applyBorder="1" applyAlignment="1">
      <alignment horizontal="center" vertical="center"/>
    </xf>
    <xf numFmtId="9" fontId="5" fillId="0" borderId="7" xfId="1" applyNumberFormat="1" applyBorder="1" applyAlignment="1">
      <alignment horizontal="center" vertical="center"/>
    </xf>
    <xf numFmtId="9" fontId="5" fillId="0" borderId="3" xfId="1" applyNumberFormat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5" fillId="0" borderId="7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5" fillId="0" borderId="7" xfId="1" applyBorder="1" applyAlignment="1">
      <alignment horizontal="center" vertical="center" wrapText="1"/>
    </xf>
    <xf numFmtId="0" fontId="1" fillId="3" borderId="1" xfId="0" applyFont="1" applyFill="1" applyBorder="1">
      <alignment vertical="center"/>
    </xf>
    <xf numFmtId="180" fontId="5" fillId="0" borderId="2" xfId="1" applyNumberFormat="1" applyBorder="1" applyAlignment="1">
      <alignment horizontal="center" vertical="center"/>
    </xf>
    <xf numFmtId="180" fontId="5" fillId="0" borderId="7" xfId="1" applyNumberFormat="1" applyBorder="1" applyAlignment="1">
      <alignment horizontal="center" vertical="center"/>
    </xf>
    <xf numFmtId="180" fontId="5" fillId="0" borderId="3" xfId="1" applyNumberFormat="1" applyBorder="1" applyAlignment="1">
      <alignment horizontal="center" vertical="center"/>
    </xf>
    <xf numFmtId="180" fontId="5" fillId="0" borderId="1" xfId="1" applyNumberFormat="1" applyBorder="1" applyAlignment="1">
      <alignment horizontal="center" vertical="center"/>
    </xf>
    <xf numFmtId="0" fontId="5" fillId="0" borderId="1" xfId="1" applyNumberFormat="1" applyBorder="1">
      <alignment vertical="center"/>
    </xf>
    <xf numFmtId="177" fontId="5" fillId="0" borderId="6" xfId="1" applyNumberFormat="1" applyBorder="1">
      <alignment vertical="center"/>
    </xf>
    <xf numFmtId="181" fontId="5" fillId="0" borderId="2" xfId="1" applyNumberFormat="1" applyBorder="1" applyAlignment="1">
      <alignment horizontal="center" vertical="center"/>
    </xf>
    <xf numFmtId="181" fontId="5" fillId="0" borderId="7" xfId="1" applyNumberFormat="1" applyBorder="1" applyAlignment="1">
      <alignment horizontal="center" vertical="center"/>
    </xf>
    <xf numFmtId="181" fontId="5" fillId="0" borderId="3" xfId="1" applyNumberFormat="1" applyBorder="1" applyAlignment="1">
      <alignment horizontal="center" vertical="center"/>
    </xf>
    <xf numFmtId="181" fontId="5" fillId="0" borderId="1" xfId="1" applyNumberFormat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178" fontId="5" fillId="2" borderId="1" xfId="1" applyNumberFormat="1" applyFill="1" applyBorder="1">
      <alignment vertical="center"/>
    </xf>
    <xf numFmtId="177" fontId="5" fillId="2" borderId="1" xfId="1" applyNumberFormat="1" applyFill="1" applyBorder="1">
      <alignment vertical="center"/>
    </xf>
    <xf numFmtId="0" fontId="5" fillId="0" borderId="1" xfId="1" applyFill="1" applyBorder="1" applyAlignment="1">
      <alignment horizontal="center" vertical="center"/>
    </xf>
    <xf numFmtId="178" fontId="5" fillId="0" borderId="1" xfId="1" applyNumberFormat="1" applyFill="1" applyBorder="1">
      <alignment vertical="center"/>
    </xf>
    <xf numFmtId="0" fontId="2" fillId="3" borderId="1" xfId="0" applyFont="1" applyFill="1" applyBorder="1">
      <alignment vertical="center"/>
    </xf>
  </cellXfs>
  <cellStyles count="2">
    <cellStyle name="常规" xfId="0" builtinId="0"/>
    <cellStyle name="常规 2" xfId="1" xr:uid="{F6A3F62D-753B-4790-8652-B14F28BC8554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3</xdr:row>
      <xdr:rowOff>66674</xdr:rowOff>
    </xdr:from>
    <xdr:to>
      <xdr:col>3</xdr:col>
      <xdr:colOff>597565</xdr:colOff>
      <xdr:row>9</xdr:row>
      <xdr:rowOff>123825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83CE36D-BEF3-4F17-A0E2-5198C5E8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723899"/>
          <a:ext cx="473740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57337</xdr:colOff>
      <xdr:row>11</xdr:row>
      <xdr:rowOff>37913</xdr:rowOff>
    </xdr:from>
    <xdr:to>
      <xdr:col>3</xdr:col>
      <xdr:colOff>606124</xdr:colOff>
      <xdr:row>15</xdr:row>
      <xdr:rowOff>76202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993EDDB-55E0-454C-861F-BD77E4DB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88961" y="2154389"/>
          <a:ext cx="724089" cy="548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18</xdr:row>
      <xdr:rowOff>9525</xdr:rowOff>
    </xdr:from>
    <xdr:to>
      <xdr:col>3</xdr:col>
      <xdr:colOff>558161</xdr:colOff>
      <xdr:row>18</xdr:row>
      <xdr:rowOff>132139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FAA3EFF-4333-4A29-AC9A-D8C070304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238500"/>
          <a:ext cx="472436" cy="122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114300</xdr:colOff>
      <xdr:row>20</xdr:row>
      <xdr:rowOff>95250</xdr:rowOff>
    </xdr:from>
    <xdr:to>
      <xdr:col>3</xdr:col>
      <xdr:colOff>541048</xdr:colOff>
      <xdr:row>23</xdr:row>
      <xdr:rowOff>31376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F7449BE-BA83-4483-9CEE-9CB6BE71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3667125"/>
          <a:ext cx="426748" cy="450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24</xdr:row>
      <xdr:rowOff>133350</xdr:rowOff>
    </xdr:from>
    <xdr:to>
      <xdr:col>3</xdr:col>
      <xdr:colOff>609600</xdr:colOff>
      <xdr:row>27</xdr:row>
      <xdr:rowOff>94161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44D14D4-FACE-47EA-8055-9BB9912A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4391025"/>
          <a:ext cx="485775" cy="475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95249</xdr:colOff>
      <xdr:row>29</xdr:row>
      <xdr:rowOff>47625</xdr:rowOff>
    </xdr:from>
    <xdr:to>
      <xdr:col>3</xdr:col>
      <xdr:colOff>548640</xdr:colOff>
      <xdr:row>33</xdr:row>
      <xdr:rowOff>85725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B7E70B1-5418-4826-BB16-76424A68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4" y="5162550"/>
          <a:ext cx="45339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266700</xdr:colOff>
      <xdr:row>37</xdr:row>
      <xdr:rowOff>57150</xdr:rowOff>
    </xdr:from>
    <xdr:to>
      <xdr:col>3</xdr:col>
      <xdr:colOff>524436</xdr:colOff>
      <xdr:row>40</xdr:row>
      <xdr:rowOff>13566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A01985E-EDE2-486A-B577-40F7095EC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6543675"/>
          <a:ext cx="257736" cy="470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52769</xdr:colOff>
      <xdr:row>44</xdr:row>
      <xdr:rowOff>80582</xdr:rowOff>
    </xdr:from>
    <xdr:to>
      <xdr:col>3</xdr:col>
      <xdr:colOff>637349</xdr:colOff>
      <xdr:row>48</xdr:row>
      <xdr:rowOff>95253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A43F9CE-166B-4386-940D-9E96DA67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14098" y="7825203"/>
          <a:ext cx="700471" cy="584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49</xdr:row>
      <xdr:rowOff>152400</xdr:rowOff>
    </xdr:from>
    <xdr:to>
      <xdr:col>3</xdr:col>
      <xdr:colOff>631159</xdr:colOff>
      <xdr:row>54</xdr:row>
      <xdr:rowOff>57150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65B7168-4103-4D07-AE27-DD1974FA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8696325"/>
          <a:ext cx="554959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60818</xdr:colOff>
      <xdr:row>55</xdr:row>
      <xdr:rowOff>148731</xdr:rowOff>
    </xdr:from>
    <xdr:to>
      <xdr:col>3</xdr:col>
      <xdr:colOff>611593</xdr:colOff>
      <xdr:row>60</xdr:row>
      <xdr:rowOff>133350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3C30930-DC69-48D3-8BF1-CAD5F47F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34546" y="9866903"/>
          <a:ext cx="841869" cy="55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62</xdr:row>
      <xdr:rowOff>38100</xdr:rowOff>
    </xdr:from>
    <xdr:to>
      <xdr:col>3</xdr:col>
      <xdr:colOff>647700</xdr:colOff>
      <xdr:row>68</xdr:row>
      <xdr:rowOff>104775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1BCB2849-6580-4B14-A8F6-5D6B9F0A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0810875"/>
          <a:ext cx="6096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</xdr:colOff>
      <xdr:row>69</xdr:row>
      <xdr:rowOff>114300</xdr:rowOff>
    </xdr:from>
    <xdr:to>
      <xdr:col>3</xdr:col>
      <xdr:colOff>634783</xdr:colOff>
      <xdr:row>73</xdr:row>
      <xdr:rowOff>47625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81C551-62B4-4D2D-B252-23BAF4DB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2087225"/>
          <a:ext cx="606208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57149</xdr:colOff>
      <xdr:row>74</xdr:row>
      <xdr:rowOff>133349</xdr:rowOff>
    </xdr:from>
    <xdr:to>
      <xdr:col>3</xdr:col>
      <xdr:colOff>603832</xdr:colOff>
      <xdr:row>77</xdr:row>
      <xdr:rowOff>104774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AE13B12-E84C-4CB2-BB94-768211BA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4" y="12963524"/>
          <a:ext cx="546683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79</xdr:row>
      <xdr:rowOff>47624</xdr:rowOff>
    </xdr:from>
    <xdr:to>
      <xdr:col>3</xdr:col>
      <xdr:colOff>638175</xdr:colOff>
      <xdr:row>83</xdr:row>
      <xdr:rowOff>114299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C3305DCF-D421-46D3-8933-24F07DCE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3735049"/>
          <a:ext cx="6000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84</xdr:row>
      <xdr:rowOff>47624</xdr:rowOff>
    </xdr:from>
    <xdr:to>
      <xdr:col>3</xdr:col>
      <xdr:colOff>647700</xdr:colOff>
      <xdr:row>88</xdr:row>
      <xdr:rowOff>57149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1557A916-81D1-4EC9-808B-87F7BBEE3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4592299"/>
          <a:ext cx="5905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52918</xdr:colOff>
      <xdr:row>89</xdr:row>
      <xdr:rowOff>42333</xdr:rowOff>
    </xdr:from>
    <xdr:to>
      <xdr:col>3</xdr:col>
      <xdr:colOff>625399</xdr:colOff>
      <xdr:row>94</xdr:row>
      <xdr:rowOff>38102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78B5CB8B-3FC2-4E7F-9A58-0E09382CD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 rot="5400000">
          <a:off x="1731924" y="15584527"/>
          <a:ext cx="853019" cy="572481"/>
        </a:xfrm>
        <a:prstGeom prst="rect">
          <a:avLst/>
        </a:prstGeom>
        <a:noFill/>
      </xdr:spPr>
    </xdr:pic>
    <xdr:clientData/>
  </xdr:twoCellAnchor>
  <xdr:twoCellAnchor>
    <xdr:from>
      <xdr:col>3</xdr:col>
      <xdr:colOff>47625</xdr:colOff>
      <xdr:row>97</xdr:row>
      <xdr:rowOff>19050</xdr:rowOff>
    </xdr:from>
    <xdr:to>
      <xdr:col>3</xdr:col>
      <xdr:colOff>580828</xdr:colOff>
      <xdr:row>103</xdr:row>
      <xdr:rowOff>19050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4F6A763-0298-4635-A1F5-F7CA0AAF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6792575"/>
          <a:ext cx="533203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47624</xdr:colOff>
      <xdr:row>106</xdr:row>
      <xdr:rowOff>142875</xdr:rowOff>
    </xdr:from>
    <xdr:to>
      <xdr:col>3</xdr:col>
      <xdr:colOff>647699</xdr:colOff>
      <xdr:row>111</xdr:row>
      <xdr:rowOff>85725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33D90F5-79B6-493A-A4A4-33DEB0638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899" y="18459450"/>
          <a:ext cx="6000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113</xdr:row>
      <xdr:rowOff>76199</xdr:rowOff>
    </xdr:from>
    <xdr:to>
      <xdr:col>3</xdr:col>
      <xdr:colOff>619125</xdr:colOff>
      <xdr:row>116</xdr:row>
      <xdr:rowOff>47624</xdr:rowOff>
    </xdr:to>
    <xdr:pic>
      <xdr:nvPicPr>
        <xdr:cNvPr id="20" name="Picture 62">
          <a:extLst>
            <a:ext uri="{FF2B5EF4-FFF2-40B4-BE49-F238E27FC236}">
              <a16:creationId xmlns:a16="http://schemas.microsoft.com/office/drawing/2014/main" id="{266C972E-5FCA-47C1-9687-21AF7860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866900" y="19592924"/>
          <a:ext cx="571500" cy="485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52387</xdr:colOff>
      <xdr:row>117</xdr:row>
      <xdr:rowOff>33342</xdr:rowOff>
    </xdr:from>
    <xdr:to>
      <xdr:col>3</xdr:col>
      <xdr:colOff>619124</xdr:colOff>
      <xdr:row>121</xdr:row>
      <xdr:rowOff>142876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FA0BC80E-AE9B-45F8-B2B5-7356965C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57364" y="20350165"/>
          <a:ext cx="795334" cy="566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114300</xdr:colOff>
      <xdr:row>122</xdr:row>
      <xdr:rowOff>38099</xdr:rowOff>
    </xdr:from>
    <xdr:to>
      <xdr:col>3</xdr:col>
      <xdr:colOff>514350</xdr:colOff>
      <xdr:row>125</xdr:row>
      <xdr:rowOff>114300</xdr:rowOff>
    </xdr:to>
    <xdr:pic>
      <xdr:nvPicPr>
        <xdr:cNvPr id="23" name="Picture 65">
          <a:extLst>
            <a:ext uri="{FF2B5EF4-FFF2-40B4-BE49-F238E27FC236}">
              <a16:creationId xmlns:a16="http://schemas.microsoft.com/office/drawing/2014/main" id="{CDDD538E-2519-4B27-BB15-CF73BA43F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933575" y="21097874"/>
          <a:ext cx="400050" cy="590551"/>
        </a:xfrm>
        <a:prstGeom prst="rect">
          <a:avLst/>
        </a:prstGeom>
        <a:noFill/>
      </xdr:spPr>
    </xdr:pic>
    <xdr:clientData/>
  </xdr:twoCellAnchor>
  <xdr:twoCellAnchor>
    <xdr:from>
      <xdr:col>3</xdr:col>
      <xdr:colOff>104774</xdr:colOff>
      <xdr:row>126</xdr:row>
      <xdr:rowOff>85725</xdr:rowOff>
    </xdr:from>
    <xdr:to>
      <xdr:col>3</xdr:col>
      <xdr:colOff>564371</xdr:colOff>
      <xdr:row>129</xdr:row>
      <xdr:rowOff>47625</xdr:rowOff>
    </xdr:to>
    <xdr:pic>
      <xdr:nvPicPr>
        <xdr:cNvPr id="24" name="Picture 66">
          <a:extLst>
            <a:ext uri="{FF2B5EF4-FFF2-40B4-BE49-F238E27FC236}">
              <a16:creationId xmlns:a16="http://schemas.microsoft.com/office/drawing/2014/main" id="{E81EEF32-1B7D-4743-AB85-3131528AA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924049" y="21831300"/>
          <a:ext cx="459597" cy="47625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28574</xdr:colOff>
      <xdr:row>130</xdr:row>
      <xdr:rowOff>28575</xdr:rowOff>
    </xdr:from>
    <xdr:to>
      <xdr:col>3</xdr:col>
      <xdr:colOff>643423</xdr:colOff>
      <xdr:row>136</xdr:row>
      <xdr:rowOff>9525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7484300-1D86-46A8-967A-B569AE60E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9" y="22459950"/>
          <a:ext cx="61484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57149</xdr:colOff>
      <xdr:row>137</xdr:row>
      <xdr:rowOff>66675</xdr:rowOff>
    </xdr:from>
    <xdr:to>
      <xdr:col>3</xdr:col>
      <xdr:colOff>657224</xdr:colOff>
      <xdr:row>140</xdr:row>
      <xdr:rowOff>66675</xdr:rowOff>
    </xdr:to>
    <xdr:pic>
      <xdr:nvPicPr>
        <xdr:cNvPr id="26" name="Picture 75">
          <a:extLst>
            <a:ext uri="{FF2B5EF4-FFF2-40B4-BE49-F238E27FC236}">
              <a16:creationId xmlns:a16="http://schemas.microsoft.com/office/drawing/2014/main" id="{2EB43140-3F35-4403-BCF6-18D09C32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1876424" y="23698200"/>
          <a:ext cx="600075" cy="51435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38100</xdr:colOff>
      <xdr:row>141</xdr:row>
      <xdr:rowOff>57150</xdr:rowOff>
    </xdr:from>
    <xdr:to>
      <xdr:col>3</xdr:col>
      <xdr:colOff>638175</xdr:colOff>
      <xdr:row>144</xdr:row>
      <xdr:rowOff>114300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A75F0A83-B6AB-4CC7-91AA-6930B94C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4374475"/>
          <a:ext cx="6000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146</xdr:row>
      <xdr:rowOff>104775</xdr:rowOff>
    </xdr:from>
    <xdr:to>
      <xdr:col>3</xdr:col>
      <xdr:colOff>647700</xdr:colOff>
      <xdr:row>150</xdr:row>
      <xdr:rowOff>57150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7335D74-BC5A-43E1-8F45-02119F275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25279350"/>
          <a:ext cx="5905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152</xdr:row>
      <xdr:rowOff>104775</xdr:rowOff>
    </xdr:from>
    <xdr:to>
      <xdr:col>3</xdr:col>
      <xdr:colOff>615847</xdr:colOff>
      <xdr:row>155</xdr:row>
      <xdr:rowOff>152400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4CD6F0E5-D7FA-41FA-9279-CBA96657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6308050"/>
          <a:ext cx="568222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74881</xdr:colOff>
      <xdr:row>157</xdr:row>
      <xdr:rowOff>58470</xdr:rowOff>
    </xdr:from>
    <xdr:to>
      <xdr:col>3</xdr:col>
      <xdr:colOff>577638</xdr:colOff>
      <xdr:row>163</xdr:row>
      <xdr:rowOff>47627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C23CE553-0023-4C06-AAC1-046B00BC4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36606" y="27376545"/>
          <a:ext cx="1017857" cy="502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164</xdr:row>
      <xdr:rowOff>28575</xdr:rowOff>
    </xdr:from>
    <xdr:to>
      <xdr:col>3</xdr:col>
      <xdr:colOff>485775</xdr:colOff>
      <xdr:row>167</xdr:row>
      <xdr:rowOff>114300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EEBD98A0-1438-4EA0-B436-ACB36EE5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28289250"/>
          <a:ext cx="3905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topLeftCell="A7" workbookViewId="0">
      <selection activeCell="H40" sqref="H40"/>
    </sheetView>
  </sheetViews>
  <sheetFormatPr defaultColWidth="9" defaultRowHeight="12" x14ac:dyDescent="0.15"/>
  <cols>
    <col min="1" max="1" width="5.625" style="1" customWidth="1"/>
    <col min="2" max="2" width="29.75" style="2" customWidth="1"/>
    <col min="3" max="3" width="12.625" style="2" customWidth="1"/>
    <col min="4" max="16384" width="9" style="2"/>
  </cols>
  <sheetData>
    <row r="1" spans="1:3" ht="21" customHeight="1" x14ac:dyDescent="0.15">
      <c r="A1" s="8" t="s">
        <v>0</v>
      </c>
      <c r="B1" s="8" t="s">
        <v>1</v>
      </c>
      <c r="C1" s="8" t="s">
        <v>2</v>
      </c>
    </row>
    <row r="2" spans="1:3" ht="14.1" customHeight="1" x14ac:dyDescent="0.15">
      <c r="A2" s="3">
        <v>1</v>
      </c>
      <c r="B2" s="53" t="s">
        <v>3</v>
      </c>
      <c r="C2" s="4" t="s">
        <v>110</v>
      </c>
    </row>
    <row r="3" spans="1:3" ht="14.1" customHeight="1" x14ac:dyDescent="0.15">
      <c r="A3" s="3">
        <v>2</v>
      </c>
      <c r="B3" s="53" t="s">
        <v>4</v>
      </c>
      <c r="C3" s="4" t="s">
        <v>5</v>
      </c>
    </row>
    <row r="4" spans="1:3" ht="14.1" customHeight="1" x14ac:dyDescent="0.15">
      <c r="A4" s="3">
        <v>3</v>
      </c>
      <c r="B4" s="53" t="s">
        <v>6</v>
      </c>
      <c r="C4" s="4" t="s">
        <v>7</v>
      </c>
    </row>
    <row r="5" spans="1:3" ht="14.1" customHeight="1" x14ac:dyDescent="0.15">
      <c r="A5" s="3">
        <v>4</v>
      </c>
      <c r="B5" s="53" t="s">
        <v>8</v>
      </c>
      <c r="C5" s="4" t="s">
        <v>9</v>
      </c>
    </row>
    <row r="6" spans="1:3" ht="14.1" customHeight="1" x14ac:dyDescent="0.15">
      <c r="A6" s="3">
        <v>5</v>
      </c>
      <c r="B6" s="53" t="s">
        <v>10</v>
      </c>
      <c r="C6" s="4" t="s">
        <v>11</v>
      </c>
    </row>
    <row r="7" spans="1:3" ht="14.1" customHeight="1" x14ac:dyDescent="0.15">
      <c r="A7" s="3">
        <v>6</v>
      </c>
      <c r="B7" s="53" t="s">
        <v>12</v>
      </c>
      <c r="C7" s="4" t="s">
        <v>13</v>
      </c>
    </row>
    <row r="8" spans="1:3" ht="14.1" customHeight="1" x14ac:dyDescent="0.15">
      <c r="A8" s="3">
        <v>7</v>
      </c>
      <c r="B8" s="53" t="s">
        <v>14</v>
      </c>
      <c r="C8" s="4" t="s">
        <v>15</v>
      </c>
    </row>
    <row r="9" spans="1:3" ht="14.1" customHeight="1" x14ac:dyDescent="0.15">
      <c r="A9" s="3">
        <v>8</v>
      </c>
      <c r="B9" s="53" t="s">
        <v>16</v>
      </c>
      <c r="C9" s="4" t="s">
        <v>17</v>
      </c>
    </row>
    <row r="10" spans="1:3" ht="14.1" customHeight="1" x14ac:dyDescent="0.15">
      <c r="A10" s="3">
        <v>9</v>
      </c>
      <c r="B10" s="53" t="s">
        <v>18</v>
      </c>
      <c r="C10" s="4" t="s">
        <v>19</v>
      </c>
    </row>
    <row r="11" spans="1:3" ht="14.1" customHeight="1" x14ac:dyDescent="0.15">
      <c r="A11" s="3">
        <v>10</v>
      </c>
      <c r="B11" s="53" t="s">
        <v>20</v>
      </c>
      <c r="C11" s="4" t="s">
        <v>21</v>
      </c>
    </row>
    <row r="12" spans="1:3" ht="14.1" customHeight="1" x14ac:dyDescent="0.15">
      <c r="A12" s="3">
        <v>11</v>
      </c>
      <c r="B12" s="53" t="s">
        <v>22</v>
      </c>
      <c r="C12" s="4" t="s">
        <v>23</v>
      </c>
    </row>
    <row r="13" spans="1:3" ht="14.1" customHeight="1" x14ac:dyDescent="0.15">
      <c r="A13" s="3">
        <v>12</v>
      </c>
      <c r="B13" s="53" t="s">
        <v>24</v>
      </c>
      <c r="C13" s="4" t="s">
        <v>25</v>
      </c>
    </row>
    <row r="14" spans="1:3" ht="16.5" hidden="1" customHeight="1" x14ac:dyDescent="0.15">
      <c r="A14" s="3">
        <v>13</v>
      </c>
      <c r="B14" s="4" t="s">
        <v>26</v>
      </c>
      <c r="C14" s="4" t="s">
        <v>78</v>
      </c>
    </row>
    <row r="15" spans="1:3" ht="16.5" hidden="1" customHeight="1" x14ac:dyDescent="0.15">
      <c r="A15" s="3">
        <v>14</v>
      </c>
      <c r="B15" s="4" t="s">
        <v>27</v>
      </c>
      <c r="C15" s="4" t="s">
        <v>28</v>
      </c>
    </row>
    <row r="16" spans="1:3" ht="16.5" hidden="1" customHeight="1" x14ac:dyDescent="0.15">
      <c r="A16" s="3">
        <v>15</v>
      </c>
      <c r="B16" s="4" t="s">
        <v>29</v>
      </c>
      <c r="C16" s="4" t="s">
        <v>30</v>
      </c>
    </row>
    <row r="17" spans="1:3" ht="16.5" hidden="1" customHeight="1" x14ac:dyDescent="0.15">
      <c r="A17" s="3">
        <v>16</v>
      </c>
      <c r="B17" s="4" t="s">
        <v>31</v>
      </c>
      <c r="C17" s="4" t="s">
        <v>32</v>
      </c>
    </row>
    <row r="18" spans="1:3" ht="16.5" hidden="1" customHeight="1" x14ac:dyDescent="0.15">
      <c r="A18" s="3">
        <v>17</v>
      </c>
      <c r="B18" s="4" t="s">
        <v>33</v>
      </c>
      <c r="C18" s="4" t="s">
        <v>34</v>
      </c>
    </row>
    <row r="19" spans="1:3" ht="14.1" customHeight="1" x14ac:dyDescent="0.15">
      <c r="A19" s="3">
        <v>18</v>
      </c>
      <c r="B19" s="53" t="s">
        <v>35</v>
      </c>
      <c r="C19" s="4" t="s">
        <v>36</v>
      </c>
    </row>
    <row r="20" spans="1:3" ht="16.5" hidden="1" customHeight="1" x14ac:dyDescent="0.15">
      <c r="A20" s="3">
        <v>19</v>
      </c>
      <c r="B20" s="4" t="s">
        <v>37</v>
      </c>
      <c r="C20" s="4" t="s">
        <v>38</v>
      </c>
    </row>
    <row r="21" spans="1:3" ht="14.1" customHeight="1" x14ac:dyDescent="0.15">
      <c r="A21" s="3">
        <v>20</v>
      </c>
      <c r="B21" s="53" t="s">
        <v>39</v>
      </c>
      <c r="C21" s="4" t="s">
        <v>40</v>
      </c>
    </row>
    <row r="22" spans="1:3" ht="14.1" customHeight="1" x14ac:dyDescent="0.15">
      <c r="A22" s="3">
        <v>21</v>
      </c>
      <c r="B22" s="53" t="s">
        <v>41</v>
      </c>
      <c r="C22" s="4" t="s">
        <v>42</v>
      </c>
    </row>
    <row r="23" spans="1:3" ht="14.1" customHeight="1" x14ac:dyDescent="0.15">
      <c r="A23" s="3">
        <v>22</v>
      </c>
      <c r="B23" s="53" t="s">
        <v>43</v>
      </c>
      <c r="C23" s="4" t="s">
        <v>165</v>
      </c>
    </row>
    <row r="24" spans="1:3" ht="14.1" customHeight="1" x14ac:dyDescent="0.15">
      <c r="A24" s="3">
        <v>23</v>
      </c>
      <c r="B24" s="53" t="s">
        <v>173</v>
      </c>
      <c r="C24" s="4" t="s">
        <v>46</v>
      </c>
    </row>
    <row r="25" spans="1:3" ht="14.1" customHeight="1" x14ac:dyDescent="0.15">
      <c r="A25" s="3">
        <v>24</v>
      </c>
      <c r="B25" s="53" t="s">
        <v>47</v>
      </c>
      <c r="C25" s="4" t="s">
        <v>48</v>
      </c>
    </row>
    <row r="26" spans="1:3" ht="16.5" hidden="1" customHeight="1" x14ac:dyDescent="0.15">
      <c r="A26" s="3">
        <v>25</v>
      </c>
      <c r="B26" s="4" t="s">
        <v>49</v>
      </c>
      <c r="C26" s="4" t="s">
        <v>50</v>
      </c>
    </row>
    <row r="27" spans="1:3" ht="16.5" hidden="1" customHeight="1" x14ac:dyDescent="0.15">
      <c r="A27" s="3">
        <v>26</v>
      </c>
      <c r="B27" s="4" t="s">
        <v>51</v>
      </c>
      <c r="C27" s="4" t="s">
        <v>52</v>
      </c>
    </row>
    <row r="28" spans="1:3" ht="16.5" hidden="1" customHeight="1" x14ac:dyDescent="0.15">
      <c r="A28" s="3">
        <v>27</v>
      </c>
      <c r="B28" s="4" t="s">
        <v>53</v>
      </c>
      <c r="C28" s="4" t="s">
        <v>54</v>
      </c>
    </row>
    <row r="29" spans="1:3" ht="14.1" customHeight="1" x14ac:dyDescent="0.15">
      <c r="A29" s="3">
        <v>28</v>
      </c>
      <c r="B29" s="53" t="s">
        <v>55</v>
      </c>
      <c r="C29" s="4" t="s">
        <v>56</v>
      </c>
    </row>
    <row r="30" spans="1:3" ht="14.1" customHeight="1" x14ac:dyDescent="0.15">
      <c r="A30" s="3">
        <v>29</v>
      </c>
      <c r="B30" s="53" t="s">
        <v>57</v>
      </c>
      <c r="C30" s="4" t="s">
        <v>58</v>
      </c>
    </row>
    <row r="31" spans="1:3" ht="14.1" customHeight="1" x14ac:dyDescent="0.15">
      <c r="A31" s="3">
        <v>30</v>
      </c>
      <c r="B31" s="53" t="s">
        <v>59</v>
      </c>
      <c r="C31" s="4" t="s">
        <v>60</v>
      </c>
    </row>
    <row r="32" spans="1:3" ht="14.1" customHeight="1" x14ac:dyDescent="0.15">
      <c r="A32" s="3">
        <v>31</v>
      </c>
      <c r="B32" s="53" t="s">
        <v>61</v>
      </c>
      <c r="C32" s="4" t="s">
        <v>62</v>
      </c>
    </row>
    <row r="33" spans="1:3" ht="14.1" customHeight="1" x14ac:dyDescent="0.15">
      <c r="A33" s="3">
        <v>32</v>
      </c>
      <c r="B33" s="53" t="s">
        <v>63</v>
      </c>
      <c r="C33" s="4" t="s">
        <v>64</v>
      </c>
    </row>
    <row r="34" spans="1:3" ht="14.1" customHeight="1" x14ac:dyDescent="0.15">
      <c r="A34" s="3">
        <v>33</v>
      </c>
      <c r="B34" s="53" t="s">
        <v>65</v>
      </c>
      <c r="C34" s="4" t="s">
        <v>66</v>
      </c>
    </row>
    <row r="35" spans="1:3" ht="16.5" hidden="1" customHeight="1" x14ac:dyDescent="0.15">
      <c r="A35" s="3">
        <v>34</v>
      </c>
      <c r="B35" s="4" t="s">
        <v>67</v>
      </c>
      <c r="C35" s="4" t="s">
        <v>79</v>
      </c>
    </row>
    <row r="36" spans="1:3" ht="16.5" hidden="1" customHeight="1" x14ac:dyDescent="0.15">
      <c r="A36" s="3">
        <v>35</v>
      </c>
      <c r="B36" s="4" t="s">
        <v>68</v>
      </c>
      <c r="C36" s="4" t="s">
        <v>69</v>
      </c>
    </row>
    <row r="37" spans="1:3" ht="14.1" customHeight="1" x14ac:dyDescent="0.15">
      <c r="A37" s="3">
        <v>36</v>
      </c>
      <c r="B37" s="53" t="s">
        <v>70</v>
      </c>
      <c r="C37" s="4" t="s">
        <v>71</v>
      </c>
    </row>
    <row r="38" spans="1:3" ht="14.1" customHeight="1" x14ac:dyDescent="0.15">
      <c r="A38" s="3">
        <v>37</v>
      </c>
      <c r="B38" s="53" t="s">
        <v>4</v>
      </c>
      <c r="C38" s="4" t="s">
        <v>72</v>
      </c>
    </row>
    <row r="39" spans="1:3" ht="14.1" customHeight="1" x14ac:dyDescent="0.15">
      <c r="A39" s="3">
        <v>38</v>
      </c>
      <c r="B39" s="53" t="s">
        <v>16</v>
      </c>
      <c r="C39" s="4" t="s">
        <v>73</v>
      </c>
    </row>
    <row r="40" spans="1:3" ht="13.5" customHeight="1" x14ac:dyDescent="0.15">
      <c r="A40" s="3">
        <v>39</v>
      </c>
      <c r="B40" s="69" t="s">
        <v>20</v>
      </c>
      <c r="C40" s="4" t="s">
        <v>74</v>
      </c>
    </row>
    <row r="41" spans="1:3" ht="14.1" customHeight="1" x14ac:dyDescent="0.15">
      <c r="A41" s="3">
        <v>40</v>
      </c>
      <c r="B41" s="53" t="s">
        <v>75</v>
      </c>
      <c r="C41" s="4" t="s">
        <v>76</v>
      </c>
    </row>
    <row r="42" spans="1:3" ht="16.5" hidden="1" customHeight="1" x14ac:dyDescent="0.15">
      <c r="A42" s="3">
        <v>41</v>
      </c>
      <c r="B42" s="4" t="s">
        <v>80</v>
      </c>
      <c r="C42" s="4" t="s">
        <v>77</v>
      </c>
    </row>
    <row r="43" spans="1:3" x14ac:dyDescent="0.15">
      <c r="A43" s="3">
        <v>42</v>
      </c>
      <c r="B43" s="5" t="s">
        <v>82</v>
      </c>
      <c r="C43" s="6" t="s">
        <v>81</v>
      </c>
    </row>
    <row r="44" spans="1:3" x14ac:dyDescent="0.15">
      <c r="A44" s="7"/>
    </row>
    <row r="45" spans="1:3" x14ac:dyDescent="0.15">
      <c r="A45" s="7"/>
    </row>
    <row r="46" spans="1:3" x14ac:dyDescent="0.15">
      <c r="A46" s="7"/>
    </row>
    <row r="47" spans="1:3" x14ac:dyDescent="0.15">
      <c r="A47" s="7"/>
    </row>
  </sheetData>
  <sortState xmlns:xlrd2="http://schemas.microsoft.com/office/spreadsheetml/2017/richdata2" ref="A3:E39">
    <sortCondition ref="C3"/>
  </sortState>
  <phoneticPr fontId="3" type="noConversion"/>
  <conditionalFormatting sqref="C43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56EA-7719-46AC-A81D-C6653BAC6981}">
  <dimension ref="A1:X168"/>
  <sheetViews>
    <sheetView topLeftCell="A148" workbookViewId="0">
      <selection activeCell="M174" sqref="M174"/>
    </sheetView>
  </sheetViews>
  <sheetFormatPr defaultColWidth="9" defaultRowHeight="13.5" x14ac:dyDescent="0.15"/>
  <cols>
    <col min="1" max="1" width="3.25" style="9" customWidth="1"/>
    <col min="2" max="2" width="11.625" style="9" bestFit="1" customWidth="1"/>
    <col min="3" max="4" width="9" style="9"/>
    <col min="5" max="5" width="25.625" style="9" bestFit="1" customWidth="1"/>
    <col min="6" max="6" width="4.375" style="21" customWidth="1"/>
    <col min="7" max="7" width="8.375" style="9" customWidth="1"/>
    <col min="8" max="10" width="5.625" style="9" customWidth="1"/>
    <col min="11" max="13" width="7.375" style="22" customWidth="1"/>
    <col min="14" max="15" width="6.375" style="23" customWidth="1"/>
    <col min="16" max="16" width="7.375" style="23" customWidth="1"/>
    <col min="17" max="17" width="5.125" style="21" customWidth="1"/>
    <col min="18" max="18" width="6.375" style="21" customWidth="1"/>
    <col min="19" max="19" width="7" style="21" customWidth="1"/>
    <col min="20" max="20" width="7" style="24" customWidth="1"/>
    <col min="21" max="21" width="7" style="21" customWidth="1"/>
    <col min="22" max="22" width="6.375" style="23" customWidth="1"/>
    <col min="23" max="23" width="5.5" style="9" bestFit="1" customWidth="1"/>
    <col min="24" max="24" width="8.5" style="24" bestFit="1" customWidth="1"/>
    <col min="25" max="16384" width="9" style="9"/>
  </cols>
  <sheetData>
    <row r="1" spans="1:24" ht="24.95" customHeight="1" x14ac:dyDescent="0.15">
      <c r="A1" s="29" t="s">
        <v>109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30"/>
      <c r="M1" s="30"/>
      <c r="N1" s="31"/>
      <c r="O1" s="31"/>
      <c r="P1" s="31"/>
      <c r="Q1" s="29"/>
      <c r="R1" s="29"/>
      <c r="S1" s="29"/>
      <c r="T1" s="32"/>
      <c r="U1" s="29"/>
      <c r="V1" s="31"/>
      <c r="W1" s="29"/>
      <c r="X1" s="33"/>
    </row>
    <row r="2" spans="1:24" x14ac:dyDescent="0.15">
      <c r="A2" s="10" t="s">
        <v>83</v>
      </c>
      <c r="B2" s="34" t="s">
        <v>84</v>
      </c>
      <c r="C2" s="35" t="s">
        <v>85</v>
      </c>
      <c r="D2" s="41" t="s">
        <v>127</v>
      </c>
      <c r="E2" s="35" t="s">
        <v>1</v>
      </c>
      <c r="F2" s="35" t="s">
        <v>86</v>
      </c>
      <c r="G2" s="36" t="s">
        <v>87</v>
      </c>
      <c r="H2" s="37" t="s">
        <v>88</v>
      </c>
      <c r="I2" s="37"/>
      <c r="J2" s="37"/>
      <c r="K2" s="38" t="s">
        <v>89</v>
      </c>
      <c r="L2" s="38"/>
      <c r="M2" s="38"/>
      <c r="N2" s="27" t="s">
        <v>90</v>
      </c>
      <c r="O2" s="27"/>
      <c r="P2" s="27" t="s">
        <v>91</v>
      </c>
      <c r="Q2" s="25" t="s">
        <v>92</v>
      </c>
      <c r="R2" s="25"/>
      <c r="S2" s="25"/>
      <c r="T2" s="26"/>
      <c r="U2" s="25"/>
      <c r="V2" s="27"/>
      <c r="W2" s="25" t="s">
        <v>93</v>
      </c>
      <c r="X2" s="28" t="s">
        <v>94</v>
      </c>
    </row>
    <row r="3" spans="1:24" x14ac:dyDescent="0.15">
      <c r="A3" s="11" t="s">
        <v>95</v>
      </c>
      <c r="B3" s="34"/>
      <c r="C3" s="35"/>
      <c r="D3" s="42"/>
      <c r="E3" s="35"/>
      <c r="F3" s="35"/>
      <c r="G3" s="36"/>
      <c r="H3" s="12" t="s">
        <v>96</v>
      </c>
      <c r="I3" s="12" t="s">
        <v>97</v>
      </c>
      <c r="J3" s="12" t="s">
        <v>98</v>
      </c>
      <c r="K3" s="13" t="s">
        <v>99</v>
      </c>
      <c r="L3" s="13" t="s">
        <v>100</v>
      </c>
      <c r="M3" s="13" t="s">
        <v>101</v>
      </c>
      <c r="N3" s="14" t="s">
        <v>102</v>
      </c>
      <c r="O3" s="14" t="s">
        <v>101</v>
      </c>
      <c r="P3" s="27"/>
      <c r="Q3" s="15" t="s">
        <v>103</v>
      </c>
      <c r="R3" s="15" t="s">
        <v>104</v>
      </c>
      <c r="S3" s="15" t="s">
        <v>105</v>
      </c>
      <c r="T3" s="16" t="s">
        <v>106</v>
      </c>
      <c r="U3" s="14" t="s">
        <v>107</v>
      </c>
      <c r="V3" s="14" t="s">
        <v>108</v>
      </c>
      <c r="W3" s="25"/>
      <c r="X3" s="28"/>
    </row>
    <row r="4" spans="1:24" x14ac:dyDescent="0.15">
      <c r="A4" s="40">
        <v>1</v>
      </c>
      <c r="B4" s="40" t="s">
        <v>115</v>
      </c>
      <c r="C4" s="35" t="s">
        <v>3</v>
      </c>
      <c r="D4" s="35"/>
      <c r="E4" s="17" t="s">
        <v>111</v>
      </c>
      <c r="F4" s="18">
        <v>1</v>
      </c>
      <c r="G4" s="17" t="s">
        <v>113</v>
      </c>
      <c r="H4" s="17">
        <v>25</v>
      </c>
      <c r="I4" s="17">
        <v>11</v>
      </c>
      <c r="J4" s="17"/>
      <c r="K4" s="19">
        <v>1.9E-2</v>
      </c>
      <c r="L4" s="19">
        <v>1.0999999999999999E-2</v>
      </c>
      <c r="M4" s="19">
        <f>K4-L4</f>
        <v>8.0000000000000002E-3</v>
      </c>
      <c r="N4" s="20">
        <v>5</v>
      </c>
      <c r="O4" s="20">
        <v>1</v>
      </c>
      <c r="P4" s="20">
        <f>(K4*N4-M4*O4)</f>
        <v>8.6999999999999994E-2</v>
      </c>
      <c r="Q4" s="18" t="s">
        <v>114</v>
      </c>
      <c r="R4" s="18"/>
      <c r="S4" s="18">
        <v>1</v>
      </c>
      <c r="T4" s="16">
        <v>0.1</v>
      </c>
      <c r="U4" s="18">
        <v>1</v>
      </c>
      <c r="V4" s="20">
        <f>T4/U4*S4</f>
        <v>0.1</v>
      </c>
      <c r="W4" s="46">
        <v>1.1200000000000001</v>
      </c>
      <c r="X4" s="54">
        <f>W4*(P10+V10)</f>
        <v>3.2475968000000011</v>
      </c>
    </row>
    <row r="5" spans="1:24" x14ac:dyDescent="0.15">
      <c r="A5" s="40"/>
      <c r="B5" s="40"/>
      <c r="C5" s="35"/>
      <c r="D5" s="35"/>
      <c r="E5" s="17" t="s">
        <v>10</v>
      </c>
      <c r="F5" s="18">
        <v>1</v>
      </c>
      <c r="G5" s="17" t="s">
        <v>112</v>
      </c>
      <c r="H5" s="17"/>
      <c r="I5" s="17"/>
      <c r="J5" s="17"/>
      <c r="K5" s="19">
        <v>0.48799999999999999</v>
      </c>
      <c r="L5" s="19">
        <v>0.26400000000000001</v>
      </c>
      <c r="M5" s="19">
        <f>K5-L5</f>
        <v>0.22399999999999998</v>
      </c>
      <c r="N5" s="20">
        <v>5.83</v>
      </c>
      <c r="O5" s="20">
        <v>2.6</v>
      </c>
      <c r="P5" s="20">
        <f>(K5*N5-M5*O5)</f>
        <v>2.2626400000000002</v>
      </c>
      <c r="Q5" s="18" t="s">
        <v>117</v>
      </c>
      <c r="R5" s="18" t="s">
        <v>123</v>
      </c>
      <c r="S5" s="18">
        <v>1</v>
      </c>
      <c r="T5" s="16">
        <v>0.1</v>
      </c>
      <c r="U5" s="18">
        <v>1</v>
      </c>
      <c r="V5" s="20">
        <f t="shared" ref="V5:V9" si="0">T5/U5*S5</f>
        <v>0.1</v>
      </c>
      <c r="W5" s="47"/>
      <c r="X5" s="55"/>
    </row>
    <row r="6" spans="1:24" x14ac:dyDescent="0.15">
      <c r="A6" s="40"/>
      <c r="B6" s="40"/>
      <c r="C6" s="35"/>
      <c r="D6" s="35"/>
      <c r="E6" s="17"/>
      <c r="F6" s="18"/>
      <c r="G6" s="17"/>
      <c r="H6" s="17"/>
      <c r="I6" s="17"/>
      <c r="J6" s="17"/>
      <c r="K6" s="19"/>
      <c r="L6" s="19"/>
      <c r="M6" s="19"/>
      <c r="N6" s="20"/>
      <c r="O6" s="20"/>
      <c r="P6" s="20"/>
      <c r="Q6" s="18" t="s">
        <v>119</v>
      </c>
      <c r="R6" s="18" t="s">
        <v>124</v>
      </c>
      <c r="S6" s="18">
        <v>1</v>
      </c>
      <c r="T6" s="16">
        <v>7.0000000000000007E-2</v>
      </c>
      <c r="U6" s="18">
        <v>1</v>
      </c>
      <c r="V6" s="20">
        <f t="shared" si="0"/>
        <v>7.0000000000000007E-2</v>
      </c>
      <c r="W6" s="47"/>
      <c r="X6" s="55"/>
    </row>
    <row r="7" spans="1:24" x14ac:dyDescent="0.15">
      <c r="A7" s="40"/>
      <c r="B7" s="40"/>
      <c r="C7" s="35"/>
      <c r="D7" s="35"/>
      <c r="E7" s="17"/>
      <c r="F7" s="18"/>
      <c r="G7" s="17"/>
      <c r="H7" s="17"/>
      <c r="I7" s="17"/>
      <c r="J7" s="17"/>
      <c r="K7" s="19"/>
      <c r="L7" s="19"/>
      <c r="M7" s="19"/>
      <c r="N7" s="20"/>
      <c r="O7" s="20"/>
      <c r="P7" s="20"/>
      <c r="Q7" s="18" t="s">
        <v>121</v>
      </c>
      <c r="R7" s="18" t="s">
        <v>123</v>
      </c>
      <c r="S7" s="18">
        <v>1</v>
      </c>
      <c r="T7" s="16">
        <v>0.1</v>
      </c>
      <c r="U7" s="18">
        <v>1</v>
      </c>
      <c r="V7" s="20">
        <f t="shared" si="0"/>
        <v>0.1</v>
      </c>
      <c r="W7" s="47"/>
      <c r="X7" s="55"/>
    </row>
    <row r="8" spans="1:24" x14ac:dyDescent="0.15">
      <c r="A8" s="40"/>
      <c r="B8" s="40"/>
      <c r="C8" s="35"/>
      <c r="D8" s="35"/>
      <c r="E8" s="17"/>
      <c r="F8" s="18"/>
      <c r="G8" s="17"/>
      <c r="H8" s="17"/>
      <c r="I8" s="17"/>
      <c r="J8" s="17"/>
      <c r="K8" s="19"/>
      <c r="L8" s="19"/>
      <c r="M8" s="19"/>
      <c r="N8" s="20"/>
      <c r="O8" s="20"/>
      <c r="P8" s="20"/>
      <c r="Q8" s="18" t="s">
        <v>122</v>
      </c>
      <c r="R8" s="18" t="s">
        <v>125</v>
      </c>
      <c r="S8" s="18">
        <v>1</v>
      </c>
      <c r="T8" s="16">
        <v>0.08</v>
      </c>
      <c r="U8" s="18">
        <v>1</v>
      </c>
      <c r="V8" s="20">
        <f t="shared" si="0"/>
        <v>0.08</v>
      </c>
      <c r="W8" s="47"/>
      <c r="X8" s="55"/>
    </row>
    <row r="9" spans="1:24" x14ac:dyDescent="0.15">
      <c r="A9" s="40"/>
      <c r="B9" s="40"/>
      <c r="C9" s="35"/>
      <c r="D9" s="35"/>
      <c r="E9" s="17"/>
      <c r="F9" s="18"/>
      <c r="G9" s="17"/>
      <c r="H9" s="17"/>
      <c r="I9" s="17"/>
      <c r="J9" s="17"/>
      <c r="K9" s="19"/>
      <c r="L9" s="19"/>
      <c r="M9" s="19"/>
      <c r="N9" s="20"/>
      <c r="O9" s="20"/>
      <c r="P9" s="20"/>
      <c r="Q9" s="18" t="s">
        <v>126</v>
      </c>
      <c r="R9" s="18"/>
      <c r="S9" s="18">
        <v>2</v>
      </c>
      <c r="T9" s="16">
        <v>0.05</v>
      </c>
      <c r="U9" s="18">
        <v>1</v>
      </c>
      <c r="V9" s="20">
        <f t="shared" si="0"/>
        <v>0.1</v>
      </c>
      <c r="W9" s="47"/>
      <c r="X9" s="55"/>
    </row>
    <row r="10" spans="1:24" x14ac:dyDescent="0.15">
      <c r="A10" s="40"/>
      <c r="B10" s="40"/>
      <c r="C10" s="35"/>
      <c r="D10" s="35"/>
      <c r="E10" s="43" t="s">
        <v>128</v>
      </c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20">
        <f>SUM(P4:P9)</f>
        <v>2.3496400000000004</v>
      </c>
      <c r="Q10" s="43" t="s">
        <v>129</v>
      </c>
      <c r="R10" s="44"/>
      <c r="S10" s="44"/>
      <c r="T10" s="44"/>
      <c r="U10" s="45"/>
      <c r="V10" s="20">
        <f>SUM(V4:V9)</f>
        <v>0.55000000000000004</v>
      </c>
      <c r="W10" s="48"/>
      <c r="X10" s="56"/>
    </row>
    <row r="11" spans="1:24" x14ac:dyDescent="0.15">
      <c r="A11" s="40">
        <v>2</v>
      </c>
      <c r="B11" s="40" t="s">
        <v>135</v>
      </c>
      <c r="C11" s="35" t="s">
        <v>4</v>
      </c>
      <c r="D11" s="35"/>
      <c r="E11" s="17" t="s">
        <v>130</v>
      </c>
      <c r="F11" s="18">
        <v>1</v>
      </c>
      <c r="G11" s="17" t="s">
        <v>136</v>
      </c>
      <c r="H11" s="17">
        <v>58</v>
      </c>
      <c r="I11" s="17">
        <v>28</v>
      </c>
      <c r="J11" s="17">
        <v>4</v>
      </c>
      <c r="K11" s="19">
        <v>5.1058560000000003E-2</v>
      </c>
      <c r="L11" s="19">
        <v>3.5900000000000001E-2</v>
      </c>
      <c r="M11" s="19">
        <f>K11-L11</f>
        <v>1.5158560000000001E-2</v>
      </c>
      <c r="N11" s="20">
        <v>5.18</v>
      </c>
      <c r="O11" s="20">
        <v>2.6</v>
      </c>
      <c r="P11" s="20">
        <f>(K11*N11-M11*O11)</f>
        <v>0.22507108480000002</v>
      </c>
      <c r="Q11" s="18" t="s">
        <v>117</v>
      </c>
      <c r="R11" s="18" t="s">
        <v>132</v>
      </c>
      <c r="S11" s="18">
        <v>1</v>
      </c>
      <c r="T11" s="16">
        <v>0.04</v>
      </c>
      <c r="U11" s="18">
        <v>1</v>
      </c>
      <c r="V11" s="20">
        <f>T11/U11*S11</f>
        <v>0.04</v>
      </c>
      <c r="W11" s="46">
        <v>1.1200000000000001</v>
      </c>
      <c r="X11" s="54">
        <f>W11*(P17+V17)</f>
        <v>6.4757825086080008</v>
      </c>
    </row>
    <row r="12" spans="1:24" x14ac:dyDescent="0.15">
      <c r="A12" s="40"/>
      <c r="B12" s="40"/>
      <c r="C12" s="35"/>
      <c r="D12" s="35"/>
      <c r="E12" s="17" t="s">
        <v>16</v>
      </c>
      <c r="F12" s="18">
        <v>1</v>
      </c>
      <c r="G12" s="17" t="s">
        <v>137</v>
      </c>
      <c r="H12" s="17">
        <v>282</v>
      </c>
      <c r="I12" s="17">
        <v>147</v>
      </c>
      <c r="J12" s="17">
        <v>3</v>
      </c>
      <c r="K12" s="19">
        <v>0.97748531999999999</v>
      </c>
      <c r="L12" s="19">
        <v>0.59599999999999997</v>
      </c>
      <c r="M12" s="19">
        <f>K12-L12</f>
        <v>0.38148532000000002</v>
      </c>
      <c r="N12" s="20">
        <v>5.83</v>
      </c>
      <c r="O12" s="20">
        <v>2.6</v>
      </c>
      <c r="P12" s="20">
        <f>(K12*N12-M12*O12)</f>
        <v>4.7068775836000007</v>
      </c>
      <c r="Q12" s="18" t="s">
        <v>131</v>
      </c>
      <c r="R12" s="18" t="s">
        <v>133</v>
      </c>
      <c r="S12" s="18">
        <v>1</v>
      </c>
      <c r="T12" s="16">
        <v>0.18</v>
      </c>
      <c r="U12" s="18">
        <v>1</v>
      </c>
      <c r="V12" s="20">
        <f t="shared" ref="V12:V16" si="1">T12/U12*S12</f>
        <v>0.18</v>
      </c>
      <c r="W12" s="47"/>
      <c r="X12" s="55"/>
    </row>
    <row r="13" spans="1:24" x14ac:dyDescent="0.15">
      <c r="A13" s="40"/>
      <c r="B13" s="40"/>
      <c r="C13" s="35"/>
      <c r="D13" s="35"/>
      <c r="E13" s="17"/>
      <c r="F13" s="18"/>
      <c r="G13" s="17"/>
      <c r="H13" s="17"/>
      <c r="I13" s="17"/>
      <c r="J13" s="17"/>
      <c r="K13" s="19"/>
      <c r="L13" s="19"/>
      <c r="M13" s="19"/>
      <c r="N13" s="20"/>
      <c r="O13" s="20"/>
      <c r="P13" s="20"/>
      <c r="Q13" s="18" t="s">
        <v>119</v>
      </c>
      <c r="R13" s="18" t="s">
        <v>125</v>
      </c>
      <c r="S13" s="18">
        <v>1</v>
      </c>
      <c r="T13" s="16">
        <v>0.08</v>
      </c>
      <c r="U13" s="18">
        <v>1</v>
      </c>
      <c r="V13" s="20">
        <f t="shared" si="1"/>
        <v>0.08</v>
      </c>
      <c r="W13" s="47"/>
      <c r="X13" s="55"/>
    </row>
    <row r="14" spans="1:24" x14ac:dyDescent="0.15">
      <c r="A14" s="40"/>
      <c r="B14" s="40"/>
      <c r="C14" s="35"/>
      <c r="D14" s="35"/>
      <c r="E14" s="17"/>
      <c r="F14" s="18"/>
      <c r="G14" s="17"/>
      <c r="H14" s="17"/>
      <c r="I14" s="17"/>
      <c r="J14" s="17"/>
      <c r="K14" s="19"/>
      <c r="L14" s="19"/>
      <c r="M14" s="19"/>
      <c r="N14" s="20"/>
      <c r="O14" s="20"/>
      <c r="P14" s="20"/>
      <c r="Q14" s="18" t="s">
        <v>121</v>
      </c>
      <c r="R14" s="18" t="s">
        <v>134</v>
      </c>
      <c r="S14" s="18">
        <v>1</v>
      </c>
      <c r="T14" s="16">
        <v>0.15</v>
      </c>
      <c r="U14" s="18">
        <v>1</v>
      </c>
      <c r="V14" s="20">
        <f t="shared" si="1"/>
        <v>0.15</v>
      </c>
      <c r="W14" s="47"/>
      <c r="X14" s="55"/>
    </row>
    <row r="15" spans="1:24" x14ac:dyDescent="0.15">
      <c r="A15" s="40"/>
      <c r="B15" s="40"/>
      <c r="C15" s="35"/>
      <c r="D15" s="35"/>
      <c r="E15" s="17"/>
      <c r="F15" s="18"/>
      <c r="G15" s="17"/>
      <c r="H15" s="17"/>
      <c r="I15" s="17"/>
      <c r="J15" s="17"/>
      <c r="K15" s="19"/>
      <c r="L15" s="19"/>
      <c r="M15" s="19"/>
      <c r="N15" s="20"/>
      <c r="O15" s="20"/>
      <c r="P15" s="20"/>
      <c r="Q15" s="18" t="s">
        <v>121</v>
      </c>
      <c r="R15" s="18" t="s">
        <v>123</v>
      </c>
      <c r="S15" s="18">
        <v>1</v>
      </c>
      <c r="T15" s="16">
        <v>0.1</v>
      </c>
      <c r="U15" s="18">
        <v>1</v>
      </c>
      <c r="V15" s="20">
        <f t="shared" si="1"/>
        <v>0.1</v>
      </c>
      <c r="W15" s="47"/>
      <c r="X15" s="55"/>
    </row>
    <row r="16" spans="1:24" x14ac:dyDescent="0.15">
      <c r="A16" s="40"/>
      <c r="B16" s="40"/>
      <c r="C16" s="35"/>
      <c r="D16" s="35"/>
      <c r="E16" s="17"/>
      <c r="F16" s="18"/>
      <c r="G16" s="17"/>
      <c r="H16" s="17"/>
      <c r="I16" s="17"/>
      <c r="J16" s="17"/>
      <c r="K16" s="19"/>
      <c r="L16" s="19"/>
      <c r="M16" s="19"/>
      <c r="N16" s="20"/>
      <c r="O16" s="20"/>
      <c r="P16" s="20"/>
      <c r="Q16" s="18" t="s">
        <v>126</v>
      </c>
      <c r="R16" s="18"/>
      <c r="S16" s="18">
        <v>6</v>
      </c>
      <c r="T16" s="16">
        <v>0.05</v>
      </c>
      <c r="U16" s="18">
        <v>1</v>
      </c>
      <c r="V16" s="20">
        <f t="shared" si="1"/>
        <v>0.30000000000000004</v>
      </c>
      <c r="W16" s="47"/>
      <c r="X16" s="55"/>
    </row>
    <row r="17" spans="1:24" x14ac:dyDescent="0.15">
      <c r="A17" s="40"/>
      <c r="B17" s="40"/>
      <c r="C17" s="35"/>
      <c r="D17" s="35"/>
      <c r="E17" s="40" t="s">
        <v>128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20">
        <f>SUM(P11:P16)</f>
        <v>4.9319486684000005</v>
      </c>
      <c r="Q17" s="40" t="s">
        <v>129</v>
      </c>
      <c r="R17" s="40"/>
      <c r="S17" s="40"/>
      <c r="T17" s="40"/>
      <c r="U17" s="40"/>
      <c r="V17" s="20">
        <f>SUM(V11:V16)</f>
        <v>0.85</v>
      </c>
      <c r="W17" s="48"/>
      <c r="X17" s="56"/>
    </row>
    <row r="18" spans="1:24" x14ac:dyDescent="0.15">
      <c r="A18" s="49">
        <v>3</v>
      </c>
      <c r="B18" s="49" t="s">
        <v>7</v>
      </c>
      <c r="C18" s="41" t="s">
        <v>142</v>
      </c>
      <c r="D18" s="49"/>
      <c r="E18" s="17" t="s">
        <v>6</v>
      </c>
      <c r="F18" s="18">
        <v>1</v>
      </c>
      <c r="G18" s="17" t="s">
        <v>139</v>
      </c>
      <c r="H18" s="17">
        <v>235</v>
      </c>
      <c r="I18" s="17">
        <v>15</v>
      </c>
      <c r="J18" s="17">
        <v>2</v>
      </c>
      <c r="K18" s="19">
        <v>5.5E-2</v>
      </c>
      <c r="L18" s="19">
        <v>2.4E-2</v>
      </c>
      <c r="M18" s="19">
        <f>K18-L18</f>
        <v>3.1E-2</v>
      </c>
      <c r="N18" s="20">
        <v>4.8499999999999996</v>
      </c>
      <c r="O18" s="20">
        <v>2.6</v>
      </c>
      <c r="P18" s="20">
        <f>(K18*N18-M18*O18)</f>
        <v>0.18614999999999998</v>
      </c>
      <c r="Q18" s="18" t="s">
        <v>117</v>
      </c>
      <c r="R18" s="18" t="s">
        <v>132</v>
      </c>
      <c r="S18" s="18">
        <v>1</v>
      </c>
      <c r="T18" s="16">
        <v>0.04</v>
      </c>
      <c r="U18" s="18">
        <v>1</v>
      </c>
      <c r="V18" s="20">
        <f>T18/U18*S18</f>
        <v>0.04</v>
      </c>
      <c r="W18" s="39">
        <v>1.1200000000000001</v>
      </c>
      <c r="X18" s="57">
        <f>W18*(P20+V20)</f>
        <v>0.28688800000000003</v>
      </c>
    </row>
    <row r="19" spans="1:24" x14ac:dyDescent="0.15">
      <c r="A19" s="50"/>
      <c r="B19" s="50"/>
      <c r="C19" s="52"/>
      <c r="D19" s="50"/>
      <c r="E19" s="17"/>
      <c r="F19" s="18"/>
      <c r="G19" s="17"/>
      <c r="H19" s="17"/>
      <c r="I19" s="17"/>
      <c r="J19" s="17"/>
      <c r="K19" s="19"/>
      <c r="L19" s="19"/>
      <c r="M19" s="19"/>
      <c r="N19" s="20"/>
      <c r="O19" s="20"/>
      <c r="P19" s="20"/>
      <c r="Q19" s="18" t="s">
        <v>119</v>
      </c>
      <c r="R19" s="18" t="s">
        <v>141</v>
      </c>
      <c r="S19" s="18">
        <v>1</v>
      </c>
      <c r="T19" s="16">
        <v>0.03</v>
      </c>
      <c r="U19" s="18">
        <v>1</v>
      </c>
      <c r="V19" s="20">
        <f t="shared" ref="V19" si="2">T19/U19*S19</f>
        <v>0.03</v>
      </c>
      <c r="W19" s="40"/>
      <c r="X19" s="57"/>
    </row>
    <row r="20" spans="1:24" x14ac:dyDescent="0.15">
      <c r="A20" s="51"/>
      <c r="B20" s="51"/>
      <c r="C20" s="42"/>
      <c r="D20" s="51"/>
      <c r="E20" s="40" t="s">
        <v>128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20">
        <f>SUM(P18:P19)</f>
        <v>0.18614999999999998</v>
      </c>
      <c r="Q20" s="40" t="s">
        <v>129</v>
      </c>
      <c r="R20" s="40"/>
      <c r="S20" s="40"/>
      <c r="T20" s="40"/>
      <c r="U20" s="40"/>
      <c r="V20" s="20">
        <f>SUM(V18:V19)</f>
        <v>7.0000000000000007E-2</v>
      </c>
      <c r="W20" s="40"/>
      <c r="X20" s="57"/>
    </row>
    <row r="21" spans="1:24" x14ac:dyDescent="0.15">
      <c r="A21" s="49">
        <v>4</v>
      </c>
      <c r="B21" s="49" t="s">
        <v>9</v>
      </c>
      <c r="C21" s="41" t="s">
        <v>146</v>
      </c>
      <c r="D21" s="49"/>
      <c r="E21" s="17" t="s">
        <v>8</v>
      </c>
      <c r="F21" s="18">
        <v>1</v>
      </c>
      <c r="G21" s="17" t="s">
        <v>138</v>
      </c>
      <c r="H21" s="17">
        <v>62</v>
      </c>
      <c r="I21" s="17">
        <v>24</v>
      </c>
      <c r="J21" s="17">
        <v>2.5</v>
      </c>
      <c r="K21" s="19">
        <v>2.9000000000000001E-2</v>
      </c>
      <c r="L21" s="19">
        <v>1.7999999999999999E-2</v>
      </c>
      <c r="M21" s="19">
        <f>K21-L21</f>
        <v>1.1000000000000003E-2</v>
      </c>
      <c r="N21" s="20">
        <v>4.8499999999999996</v>
      </c>
      <c r="O21" s="20">
        <v>2.6</v>
      </c>
      <c r="P21" s="20">
        <f>(K21*N21-M21*O21)</f>
        <v>0.11204999999999998</v>
      </c>
      <c r="Q21" s="18" t="s">
        <v>117</v>
      </c>
      <c r="R21" s="18" t="s">
        <v>141</v>
      </c>
      <c r="S21" s="18">
        <v>1</v>
      </c>
      <c r="T21" s="16">
        <v>0.03</v>
      </c>
      <c r="U21" s="18">
        <v>1</v>
      </c>
      <c r="V21" s="20">
        <f>T21/U21*S21</f>
        <v>0.03</v>
      </c>
      <c r="W21" s="39">
        <v>1.1200000000000001</v>
      </c>
      <c r="X21" s="57">
        <f>W21*(P24+V24)</f>
        <v>0.21509600000000001</v>
      </c>
    </row>
    <row r="22" spans="1:24" x14ac:dyDescent="0.15">
      <c r="A22" s="50"/>
      <c r="B22" s="50"/>
      <c r="C22" s="52"/>
      <c r="D22" s="50"/>
      <c r="E22" s="17"/>
      <c r="F22" s="18"/>
      <c r="G22" s="17"/>
      <c r="H22" s="17"/>
      <c r="I22" s="17"/>
      <c r="J22" s="17"/>
      <c r="K22" s="19"/>
      <c r="L22" s="19"/>
      <c r="M22" s="19"/>
      <c r="N22" s="20"/>
      <c r="O22" s="20"/>
      <c r="P22" s="20"/>
      <c r="Q22" s="18" t="s">
        <v>119</v>
      </c>
      <c r="R22" s="18" t="s">
        <v>145</v>
      </c>
      <c r="S22" s="18">
        <v>1</v>
      </c>
      <c r="T22" s="16">
        <v>0.02</v>
      </c>
      <c r="U22" s="18">
        <v>1</v>
      </c>
      <c r="V22" s="20">
        <f t="shared" ref="V22" si="3">T22/U22*S22</f>
        <v>0.02</v>
      </c>
      <c r="W22" s="40"/>
      <c r="X22" s="57"/>
    </row>
    <row r="23" spans="1:24" x14ac:dyDescent="0.15">
      <c r="A23" s="50"/>
      <c r="B23" s="50"/>
      <c r="C23" s="52"/>
      <c r="D23" s="50"/>
      <c r="E23" s="17"/>
      <c r="F23" s="18"/>
      <c r="G23" s="17"/>
      <c r="H23" s="17"/>
      <c r="I23" s="17"/>
      <c r="J23" s="17"/>
      <c r="K23" s="19"/>
      <c r="L23" s="19"/>
      <c r="M23" s="19"/>
      <c r="N23" s="20"/>
      <c r="O23" s="20"/>
      <c r="P23" s="20"/>
      <c r="Q23" s="18" t="s">
        <v>144</v>
      </c>
      <c r="R23" s="18" t="s">
        <v>141</v>
      </c>
      <c r="S23" s="18">
        <v>1</v>
      </c>
      <c r="T23" s="16">
        <v>0.03</v>
      </c>
      <c r="U23" s="18">
        <v>1</v>
      </c>
      <c r="V23" s="20">
        <f>T23/U23*S23</f>
        <v>0.03</v>
      </c>
      <c r="W23" s="40"/>
      <c r="X23" s="57"/>
    </row>
    <row r="24" spans="1:24" x14ac:dyDescent="0.15">
      <c r="A24" s="51"/>
      <c r="B24" s="51"/>
      <c r="C24" s="42"/>
      <c r="D24" s="51"/>
      <c r="E24" s="40" t="s">
        <v>128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20">
        <f>SUM(P21:P23)</f>
        <v>0.11204999999999998</v>
      </c>
      <c r="Q24" s="40" t="s">
        <v>129</v>
      </c>
      <c r="R24" s="40"/>
      <c r="S24" s="40"/>
      <c r="T24" s="40"/>
      <c r="U24" s="40"/>
      <c r="V24" s="20">
        <f>SUM(V21:V23)</f>
        <v>0.08</v>
      </c>
      <c r="W24" s="40"/>
      <c r="X24" s="57"/>
    </row>
    <row r="25" spans="1:24" x14ac:dyDescent="0.15">
      <c r="A25" s="40">
        <v>5</v>
      </c>
      <c r="B25" s="40" t="s">
        <v>11</v>
      </c>
      <c r="C25" s="35" t="s">
        <v>10</v>
      </c>
      <c r="D25" s="40"/>
      <c r="E25" s="17" t="s">
        <v>10</v>
      </c>
      <c r="F25" s="18">
        <v>1</v>
      </c>
      <c r="G25" s="17" t="s">
        <v>112</v>
      </c>
      <c r="H25" s="17"/>
      <c r="I25" s="17"/>
      <c r="J25" s="17"/>
      <c r="K25" s="19">
        <v>0.48799999999999999</v>
      </c>
      <c r="L25" s="19">
        <v>0.26400000000000001</v>
      </c>
      <c r="M25" s="19">
        <f>K25-L25</f>
        <v>0.22399999999999998</v>
      </c>
      <c r="N25" s="20">
        <v>5.83</v>
      </c>
      <c r="O25" s="20">
        <v>2.6</v>
      </c>
      <c r="P25" s="20">
        <f>(K25*N25-M25*O25)</f>
        <v>2.2626400000000002</v>
      </c>
      <c r="Q25" s="18" t="s">
        <v>117</v>
      </c>
      <c r="R25" s="18" t="s">
        <v>123</v>
      </c>
      <c r="S25" s="18">
        <v>1</v>
      </c>
      <c r="T25" s="16">
        <v>0.1</v>
      </c>
      <c r="U25" s="18">
        <v>1</v>
      </c>
      <c r="V25" s="20">
        <f t="shared" ref="V25:V28" si="4">T25/U25*S25</f>
        <v>0.1</v>
      </c>
      <c r="W25" s="46">
        <v>1.1200000000000001</v>
      </c>
      <c r="X25" s="54">
        <f>W25*(P29+V29)</f>
        <v>2.9261568000000007</v>
      </c>
    </row>
    <row r="26" spans="1:24" x14ac:dyDescent="0.15">
      <c r="A26" s="40"/>
      <c r="B26" s="40"/>
      <c r="C26" s="35"/>
      <c r="D26" s="40"/>
      <c r="E26" s="17"/>
      <c r="F26" s="18"/>
      <c r="G26" s="17"/>
      <c r="H26" s="17"/>
      <c r="I26" s="17"/>
      <c r="J26" s="17"/>
      <c r="K26" s="19"/>
      <c r="L26" s="19"/>
      <c r="M26" s="19"/>
      <c r="N26" s="20"/>
      <c r="O26" s="20"/>
      <c r="P26" s="20"/>
      <c r="Q26" s="18" t="s">
        <v>119</v>
      </c>
      <c r="R26" s="18" t="s">
        <v>124</v>
      </c>
      <c r="S26" s="18">
        <v>1</v>
      </c>
      <c r="T26" s="16">
        <v>7.0000000000000007E-2</v>
      </c>
      <c r="U26" s="18">
        <v>1</v>
      </c>
      <c r="V26" s="20">
        <f t="shared" si="4"/>
        <v>7.0000000000000007E-2</v>
      </c>
      <c r="W26" s="50"/>
      <c r="X26" s="55"/>
    </row>
    <row r="27" spans="1:24" x14ac:dyDescent="0.15">
      <c r="A27" s="40"/>
      <c r="B27" s="40"/>
      <c r="C27" s="35"/>
      <c r="D27" s="40"/>
      <c r="E27" s="17"/>
      <c r="F27" s="18"/>
      <c r="G27" s="17"/>
      <c r="H27" s="17"/>
      <c r="I27" s="17"/>
      <c r="J27" s="17"/>
      <c r="K27" s="19"/>
      <c r="L27" s="19"/>
      <c r="M27" s="19"/>
      <c r="N27" s="20"/>
      <c r="O27" s="20"/>
      <c r="P27" s="20"/>
      <c r="Q27" s="18" t="s">
        <v>121</v>
      </c>
      <c r="R27" s="18" t="s">
        <v>123</v>
      </c>
      <c r="S27" s="18">
        <v>1</v>
      </c>
      <c r="T27" s="16">
        <v>0.1</v>
      </c>
      <c r="U27" s="18">
        <v>1</v>
      </c>
      <c r="V27" s="20">
        <f t="shared" si="4"/>
        <v>0.1</v>
      </c>
      <c r="W27" s="50"/>
      <c r="X27" s="55"/>
    </row>
    <row r="28" spans="1:24" x14ac:dyDescent="0.15">
      <c r="A28" s="40"/>
      <c r="B28" s="40"/>
      <c r="C28" s="35"/>
      <c r="D28" s="40"/>
      <c r="E28" s="17"/>
      <c r="F28" s="18"/>
      <c r="G28" s="17"/>
      <c r="H28" s="17"/>
      <c r="I28" s="17"/>
      <c r="J28" s="17"/>
      <c r="K28" s="19"/>
      <c r="L28" s="19"/>
      <c r="M28" s="19"/>
      <c r="N28" s="20"/>
      <c r="O28" s="20"/>
      <c r="P28" s="20"/>
      <c r="Q28" s="18" t="s">
        <v>122</v>
      </c>
      <c r="R28" s="18" t="s">
        <v>125</v>
      </c>
      <c r="S28" s="18">
        <v>1</v>
      </c>
      <c r="T28" s="16">
        <v>0.08</v>
      </c>
      <c r="U28" s="18">
        <v>1</v>
      </c>
      <c r="V28" s="20">
        <f t="shared" si="4"/>
        <v>0.08</v>
      </c>
      <c r="W28" s="50"/>
      <c r="X28" s="55"/>
    </row>
    <row r="29" spans="1:24" x14ac:dyDescent="0.15">
      <c r="A29" s="40"/>
      <c r="B29" s="40"/>
      <c r="C29" s="35"/>
      <c r="D29" s="40"/>
      <c r="E29" s="40" t="s">
        <v>128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20">
        <f>SUM(P25:P28)</f>
        <v>2.2626400000000002</v>
      </c>
      <c r="Q29" s="40" t="s">
        <v>129</v>
      </c>
      <c r="R29" s="40"/>
      <c r="S29" s="40"/>
      <c r="T29" s="40"/>
      <c r="U29" s="40"/>
      <c r="V29" s="20">
        <f>SUM(V25:V28)</f>
        <v>0.35000000000000003</v>
      </c>
      <c r="W29" s="51"/>
      <c r="X29" s="56"/>
    </row>
    <row r="30" spans="1:24" x14ac:dyDescent="0.15">
      <c r="A30" s="40">
        <v>6</v>
      </c>
      <c r="B30" s="40" t="s">
        <v>13</v>
      </c>
      <c r="C30" s="35" t="s">
        <v>12</v>
      </c>
      <c r="D30" s="40"/>
      <c r="E30" s="17" t="s">
        <v>12</v>
      </c>
      <c r="F30" s="18">
        <v>1</v>
      </c>
      <c r="G30" s="17" t="s">
        <v>137</v>
      </c>
      <c r="H30" s="17">
        <v>226</v>
      </c>
      <c r="I30" s="17">
        <v>99</v>
      </c>
      <c r="J30" s="17">
        <v>4</v>
      </c>
      <c r="K30" s="19">
        <v>0.70299999999999996</v>
      </c>
      <c r="L30" s="19">
        <v>0.42699999999999999</v>
      </c>
      <c r="M30" s="19">
        <f>K30-L30</f>
        <v>0.27599999999999997</v>
      </c>
      <c r="N30" s="20">
        <v>5.83</v>
      </c>
      <c r="O30" s="20">
        <v>2.6</v>
      </c>
      <c r="P30" s="20">
        <f>(K30*N30-M30*O30)</f>
        <v>3.38089</v>
      </c>
      <c r="Q30" s="18" t="s">
        <v>117</v>
      </c>
      <c r="R30" s="18" t="s">
        <v>133</v>
      </c>
      <c r="S30" s="18">
        <v>1</v>
      </c>
      <c r="T30" s="16">
        <v>0.18</v>
      </c>
      <c r="U30" s="18">
        <v>1</v>
      </c>
      <c r="V30" s="20">
        <f t="shared" ref="V30:V33" si="5">T30/U30*S30</f>
        <v>0.18</v>
      </c>
      <c r="W30" s="46">
        <v>1.1200000000000001</v>
      </c>
      <c r="X30" s="54">
        <f>W30*(P34+V34)</f>
        <v>4.3241968000000002</v>
      </c>
    </row>
    <row r="31" spans="1:24" x14ac:dyDescent="0.15">
      <c r="A31" s="40"/>
      <c r="B31" s="40"/>
      <c r="C31" s="35"/>
      <c r="D31" s="40"/>
      <c r="E31" s="17"/>
      <c r="F31" s="18"/>
      <c r="G31" s="17"/>
      <c r="H31" s="17"/>
      <c r="I31" s="17"/>
      <c r="J31" s="17"/>
      <c r="K31" s="19"/>
      <c r="L31" s="19"/>
      <c r="M31" s="19"/>
      <c r="N31" s="20"/>
      <c r="O31" s="20"/>
      <c r="P31" s="20"/>
      <c r="Q31" s="18" t="s">
        <v>119</v>
      </c>
      <c r="R31" s="18" t="s">
        <v>123</v>
      </c>
      <c r="S31" s="18">
        <v>1</v>
      </c>
      <c r="T31" s="16">
        <v>0.1</v>
      </c>
      <c r="U31" s="18">
        <v>1</v>
      </c>
      <c r="V31" s="20">
        <f t="shared" si="5"/>
        <v>0.1</v>
      </c>
      <c r="W31" s="50"/>
      <c r="X31" s="55"/>
    </row>
    <row r="32" spans="1:24" x14ac:dyDescent="0.15">
      <c r="A32" s="40"/>
      <c r="B32" s="40"/>
      <c r="C32" s="35"/>
      <c r="D32" s="40"/>
      <c r="E32" s="17"/>
      <c r="F32" s="18"/>
      <c r="G32" s="17"/>
      <c r="H32" s="17"/>
      <c r="I32" s="17"/>
      <c r="J32" s="17"/>
      <c r="K32" s="19"/>
      <c r="L32" s="19"/>
      <c r="M32" s="19"/>
      <c r="N32" s="20"/>
      <c r="O32" s="20"/>
      <c r="P32" s="20"/>
      <c r="Q32" s="18" t="s">
        <v>119</v>
      </c>
      <c r="R32" s="18" t="s">
        <v>123</v>
      </c>
      <c r="S32" s="18">
        <v>1</v>
      </c>
      <c r="T32" s="16">
        <v>0.1</v>
      </c>
      <c r="U32" s="18">
        <v>1</v>
      </c>
      <c r="V32" s="20">
        <f t="shared" si="5"/>
        <v>0.1</v>
      </c>
      <c r="W32" s="50"/>
      <c r="X32" s="55"/>
    </row>
    <row r="33" spans="1:24" x14ac:dyDescent="0.15">
      <c r="A33" s="40"/>
      <c r="B33" s="40"/>
      <c r="C33" s="35"/>
      <c r="D33" s="40"/>
      <c r="E33" s="17"/>
      <c r="F33" s="18"/>
      <c r="G33" s="17"/>
      <c r="H33" s="17"/>
      <c r="I33" s="17"/>
      <c r="J33" s="17"/>
      <c r="K33" s="19"/>
      <c r="L33" s="19"/>
      <c r="M33" s="19"/>
      <c r="N33" s="20"/>
      <c r="O33" s="20"/>
      <c r="P33" s="20"/>
      <c r="Q33" s="18" t="s">
        <v>121</v>
      </c>
      <c r="R33" s="18" t="s">
        <v>123</v>
      </c>
      <c r="S33" s="18">
        <v>1</v>
      </c>
      <c r="T33" s="16">
        <v>0.1</v>
      </c>
      <c r="U33" s="18">
        <v>1</v>
      </c>
      <c r="V33" s="20">
        <f t="shared" si="5"/>
        <v>0.1</v>
      </c>
      <c r="W33" s="50"/>
      <c r="X33" s="55"/>
    </row>
    <row r="34" spans="1:24" x14ac:dyDescent="0.15">
      <c r="A34" s="40"/>
      <c r="B34" s="40"/>
      <c r="C34" s="35"/>
      <c r="D34" s="40"/>
      <c r="E34" s="40" t="s">
        <v>128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0">
        <f>SUM(P30:P33)</f>
        <v>3.38089</v>
      </c>
      <c r="Q34" s="40" t="s">
        <v>129</v>
      </c>
      <c r="R34" s="40"/>
      <c r="S34" s="40"/>
      <c r="T34" s="40"/>
      <c r="U34" s="40"/>
      <c r="V34" s="20">
        <f>SUM(V30:V33)</f>
        <v>0.48</v>
      </c>
      <c r="W34" s="51"/>
      <c r="X34" s="56"/>
    </row>
    <row r="35" spans="1:24" x14ac:dyDescent="0.15">
      <c r="A35" s="49">
        <v>7</v>
      </c>
      <c r="B35" s="49" t="s">
        <v>15</v>
      </c>
      <c r="C35" s="41" t="s">
        <v>14</v>
      </c>
      <c r="D35" s="49"/>
      <c r="E35" s="17" t="s">
        <v>147</v>
      </c>
      <c r="F35" s="18">
        <v>1</v>
      </c>
      <c r="G35" s="17" t="s">
        <v>137</v>
      </c>
      <c r="H35" s="17">
        <v>64</v>
      </c>
      <c r="I35" s="17">
        <v>46</v>
      </c>
      <c r="J35" s="17">
        <v>3</v>
      </c>
      <c r="K35" s="19">
        <v>6.9000000000000006E-2</v>
      </c>
      <c r="L35" s="19">
        <v>3.9E-2</v>
      </c>
      <c r="M35" s="19">
        <f>K35-L35</f>
        <v>3.0000000000000006E-2</v>
      </c>
      <c r="N35" s="20">
        <v>5.83</v>
      </c>
      <c r="O35" s="20">
        <v>2.6</v>
      </c>
      <c r="P35" s="20">
        <f>(K35*N35-M35*O35)</f>
        <v>0.32427</v>
      </c>
      <c r="Q35" s="18" t="s">
        <v>116</v>
      </c>
      <c r="R35" s="18" t="s">
        <v>140</v>
      </c>
      <c r="S35" s="18">
        <v>1</v>
      </c>
      <c r="T35" s="16">
        <v>0.03</v>
      </c>
      <c r="U35" s="18">
        <v>1</v>
      </c>
      <c r="V35" s="20">
        <f t="shared" ref="V35:V43" si="6">T35/U35*S35</f>
        <v>0.03</v>
      </c>
      <c r="W35" s="46">
        <v>1.1200000000000001</v>
      </c>
      <c r="X35" s="54">
        <f>W35*(P44+V44)</f>
        <v>5.0457792000000001</v>
      </c>
    </row>
    <row r="36" spans="1:24" x14ac:dyDescent="0.15">
      <c r="A36" s="50"/>
      <c r="B36" s="50"/>
      <c r="C36" s="52"/>
      <c r="D36" s="50"/>
      <c r="E36" s="17"/>
      <c r="F36" s="18"/>
      <c r="G36" s="17"/>
      <c r="H36" s="17"/>
      <c r="I36" s="17"/>
      <c r="J36" s="17"/>
      <c r="K36" s="19"/>
      <c r="L36" s="19"/>
      <c r="M36" s="19"/>
      <c r="N36" s="20"/>
      <c r="O36" s="20"/>
      <c r="P36" s="20"/>
      <c r="Q36" s="18" t="s">
        <v>143</v>
      </c>
      <c r="R36" s="18" t="s">
        <v>140</v>
      </c>
      <c r="S36" s="18">
        <v>1</v>
      </c>
      <c r="T36" s="16">
        <v>0.03</v>
      </c>
      <c r="U36" s="18">
        <v>1</v>
      </c>
      <c r="V36" s="20">
        <f t="shared" si="6"/>
        <v>0.03</v>
      </c>
      <c r="W36" s="50"/>
      <c r="X36" s="55"/>
    </row>
    <row r="37" spans="1:24" x14ac:dyDescent="0.15">
      <c r="A37" s="50"/>
      <c r="B37" s="50"/>
      <c r="C37" s="52"/>
      <c r="D37" s="50"/>
      <c r="E37" s="17"/>
      <c r="F37" s="18"/>
      <c r="G37" s="17"/>
      <c r="H37" s="17"/>
      <c r="I37" s="17"/>
      <c r="J37" s="17"/>
      <c r="K37" s="19"/>
      <c r="L37" s="19"/>
      <c r="M37" s="19"/>
      <c r="N37" s="20"/>
      <c r="O37" s="20"/>
      <c r="P37" s="20"/>
      <c r="Q37" s="18" t="s">
        <v>120</v>
      </c>
      <c r="R37" s="18" t="s">
        <v>140</v>
      </c>
      <c r="S37" s="18">
        <v>1</v>
      </c>
      <c r="T37" s="16">
        <v>0.03</v>
      </c>
      <c r="U37" s="18">
        <v>1</v>
      </c>
      <c r="V37" s="20">
        <f t="shared" si="6"/>
        <v>0.03</v>
      </c>
      <c r="W37" s="50"/>
      <c r="X37" s="55"/>
    </row>
    <row r="38" spans="1:24" x14ac:dyDescent="0.15">
      <c r="A38" s="50"/>
      <c r="B38" s="50"/>
      <c r="C38" s="52"/>
      <c r="D38" s="50"/>
      <c r="E38" s="17"/>
      <c r="F38" s="18"/>
      <c r="G38" s="17"/>
      <c r="H38" s="17"/>
      <c r="I38" s="17"/>
      <c r="J38" s="17"/>
      <c r="K38" s="19"/>
      <c r="L38" s="19"/>
      <c r="M38" s="19"/>
      <c r="N38" s="20"/>
      <c r="O38" s="20"/>
      <c r="P38" s="20"/>
      <c r="Q38" s="18" t="s">
        <v>118</v>
      </c>
      <c r="R38" s="18" t="s">
        <v>140</v>
      </c>
      <c r="S38" s="18">
        <v>1</v>
      </c>
      <c r="T38" s="16">
        <v>0.03</v>
      </c>
      <c r="U38" s="18">
        <v>1</v>
      </c>
      <c r="V38" s="20">
        <f t="shared" si="6"/>
        <v>0.03</v>
      </c>
      <c r="W38" s="50"/>
      <c r="X38" s="55"/>
    </row>
    <row r="39" spans="1:24" x14ac:dyDescent="0.15">
      <c r="A39" s="50"/>
      <c r="B39" s="50"/>
      <c r="C39" s="52"/>
      <c r="D39" s="50"/>
      <c r="E39" s="17" t="s">
        <v>12</v>
      </c>
      <c r="F39" s="18">
        <v>1</v>
      </c>
      <c r="G39" s="17" t="s">
        <v>137</v>
      </c>
      <c r="H39" s="17">
        <v>226</v>
      </c>
      <c r="I39" s="17">
        <v>99</v>
      </c>
      <c r="J39" s="17">
        <v>4</v>
      </c>
      <c r="K39" s="19">
        <v>0.70299999999999996</v>
      </c>
      <c r="L39" s="19">
        <v>0.42699999999999999</v>
      </c>
      <c r="M39" s="19">
        <f>K39-L39</f>
        <v>0.27599999999999997</v>
      </c>
      <c r="N39" s="20">
        <v>5.83</v>
      </c>
      <c r="O39" s="20">
        <v>2.6</v>
      </c>
      <c r="P39" s="20">
        <f>(K39*N39-M39*O39)</f>
        <v>3.38089</v>
      </c>
      <c r="Q39" s="18" t="s">
        <v>117</v>
      </c>
      <c r="R39" s="18" t="s">
        <v>133</v>
      </c>
      <c r="S39" s="18">
        <v>1</v>
      </c>
      <c r="T39" s="16">
        <v>0.18</v>
      </c>
      <c r="U39" s="18">
        <v>1</v>
      </c>
      <c r="V39" s="20">
        <f t="shared" si="6"/>
        <v>0.18</v>
      </c>
      <c r="W39" s="50"/>
      <c r="X39" s="55"/>
    </row>
    <row r="40" spans="1:24" x14ac:dyDescent="0.15">
      <c r="A40" s="50"/>
      <c r="B40" s="50"/>
      <c r="C40" s="52"/>
      <c r="D40" s="50"/>
      <c r="E40" s="17"/>
      <c r="F40" s="18"/>
      <c r="G40" s="17"/>
      <c r="H40" s="17"/>
      <c r="I40" s="17"/>
      <c r="J40" s="17"/>
      <c r="K40" s="19"/>
      <c r="L40" s="19"/>
      <c r="M40" s="19"/>
      <c r="N40" s="20"/>
      <c r="O40" s="20"/>
      <c r="P40" s="20"/>
      <c r="Q40" s="18" t="s">
        <v>119</v>
      </c>
      <c r="R40" s="18" t="s">
        <v>123</v>
      </c>
      <c r="S40" s="18">
        <v>1</v>
      </c>
      <c r="T40" s="16">
        <v>0.1</v>
      </c>
      <c r="U40" s="18">
        <v>1</v>
      </c>
      <c r="V40" s="20">
        <f t="shared" si="6"/>
        <v>0.1</v>
      </c>
      <c r="W40" s="50"/>
      <c r="X40" s="55"/>
    </row>
    <row r="41" spans="1:24" x14ac:dyDescent="0.15">
      <c r="A41" s="50"/>
      <c r="B41" s="50"/>
      <c r="C41" s="52"/>
      <c r="D41" s="50"/>
      <c r="E41" s="17"/>
      <c r="F41" s="18"/>
      <c r="G41" s="17"/>
      <c r="H41" s="17"/>
      <c r="I41" s="17"/>
      <c r="J41" s="17"/>
      <c r="K41" s="19"/>
      <c r="L41" s="19"/>
      <c r="M41" s="19"/>
      <c r="N41" s="20"/>
      <c r="O41" s="20"/>
      <c r="P41" s="20"/>
      <c r="Q41" s="18" t="s">
        <v>119</v>
      </c>
      <c r="R41" s="18" t="s">
        <v>123</v>
      </c>
      <c r="S41" s="18">
        <v>1</v>
      </c>
      <c r="T41" s="16">
        <v>0.1</v>
      </c>
      <c r="U41" s="18">
        <v>1</v>
      </c>
      <c r="V41" s="20">
        <f t="shared" si="6"/>
        <v>0.1</v>
      </c>
      <c r="W41" s="50"/>
      <c r="X41" s="55"/>
    </row>
    <row r="42" spans="1:24" x14ac:dyDescent="0.15">
      <c r="A42" s="50"/>
      <c r="B42" s="50"/>
      <c r="C42" s="52"/>
      <c r="D42" s="50"/>
      <c r="E42" s="17"/>
      <c r="F42" s="18"/>
      <c r="G42" s="17"/>
      <c r="H42" s="17"/>
      <c r="I42" s="17"/>
      <c r="J42" s="17"/>
      <c r="K42" s="19"/>
      <c r="L42" s="19"/>
      <c r="M42" s="19"/>
      <c r="N42" s="20"/>
      <c r="O42" s="20"/>
      <c r="P42" s="20"/>
      <c r="Q42" s="18" t="s">
        <v>121</v>
      </c>
      <c r="R42" s="18" t="s">
        <v>123</v>
      </c>
      <c r="S42" s="18">
        <v>1</v>
      </c>
      <c r="T42" s="16">
        <v>0.1</v>
      </c>
      <c r="U42" s="18">
        <v>1</v>
      </c>
      <c r="V42" s="20">
        <f t="shared" si="6"/>
        <v>0.1</v>
      </c>
      <c r="W42" s="50"/>
      <c r="X42" s="55"/>
    </row>
    <row r="43" spans="1:24" x14ac:dyDescent="0.15">
      <c r="A43" s="50"/>
      <c r="B43" s="50"/>
      <c r="C43" s="52"/>
      <c r="D43" s="50"/>
      <c r="E43" s="17"/>
      <c r="F43" s="18"/>
      <c r="G43" s="17"/>
      <c r="H43" s="17"/>
      <c r="I43" s="17"/>
      <c r="J43" s="17"/>
      <c r="K43" s="19"/>
      <c r="L43" s="19"/>
      <c r="M43" s="19"/>
      <c r="N43" s="20"/>
      <c r="O43" s="20"/>
      <c r="P43" s="20"/>
      <c r="Q43" s="18" t="s">
        <v>126</v>
      </c>
      <c r="R43" s="18"/>
      <c r="S43" s="18">
        <v>4</v>
      </c>
      <c r="T43" s="16">
        <v>0.05</v>
      </c>
      <c r="U43" s="18">
        <v>1</v>
      </c>
      <c r="V43" s="20">
        <f t="shared" si="6"/>
        <v>0.2</v>
      </c>
      <c r="W43" s="50"/>
      <c r="X43" s="55"/>
    </row>
    <row r="44" spans="1:24" x14ac:dyDescent="0.15">
      <c r="A44" s="51"/>
      <c r="B44" s="51"/>
      <c r="C44" s="42"/>
      <c r="D44" s="51"/>
      <c r="E44" s="40" t="s">
        <v>128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20">
        <f>SUM(P35:P43)</f>
        <v>3.7051599999999998</v>
      </c>
      <c r="Q44" s="40" t="s">
        <v>129</v>
      </c>
      <c r="R44" s="40"/>
      <c r="S44" s="40"/>
      <c r="T44" s="40"/>
      <c r="U44" s="40"/>
      <c r="V44" s="20">
        <f>SUM(V35:V43)</f>
        <v>0.8</v>
      </c>
      <c r="W44" s="51"/>
      <c r="X44" s="56"/>
    </row>
    <row r="45" spans="1:24" x14ac:dyDescent="0.15">
      <c r="A45" s="40">
        <v>8</v>
      </c>
      <c r="B45" s="40" t="s">
        <v>17</v>
      </c>
      <c r="C45" s="35" t="s">
        <v>16</v>
      </c>
      <c r="D45" s="40"/>
      <c r="E45" s="17" t="s">
        <v>16</v>
      </c>
      <c r="F45" s="18">
        <v>1</v>
      </c>
      <c r="G45" s="17" t="s">
        <v>137</v>
      </c>
      <c r="H45" s="17">
        <v>282</v>
      </c>
      <c r="I45" s="17">
        <v>147</v>
      </c>
      <c r="J45" s="17">
        <v>3</v>
      </c>
      <c r="K45" s="19">
        <v>0.97748531999999999</v>
      </c>
      <c r="L45" s="19">
        <v>0.59599999999999997</v>
      </c>
      <c r="M45" s="19">
        <f>K45-L45</f>
        <v>0.38148532000000002</v>
      </c>
      <c r="N45" s="20">
        <v>5.83</v>
      </c>
      <c r="O45" s="20">
        <v>2.6</v>
      </c>
      <c r="P45" s="20">
        <f>(K45*N45-M45*O45)</f>
        <v>4.7068775836000007</v>
      </c>
      <c r="Q45" s="18" t="s">
        <v>131</v>
      </c>
      <c r="R45" s="18" t="s">
        <v>133</v>
      </c>
      <c r="S45" s="18">
        <v>1</v>
      </c>
      <c r="T45" s="16">
        <v>0.18</v>
      </c>
      <c r="U45" s="18">
        <v>1</v>
      </c>
      <c r="V45" s="20">
        <f t="shared" ref="V45:V48" si="7">T45/U45*S45</f>
        <v>0.18</v>
      </c>
      <c r="W45" s="46">
        <v>1.1200000000000001</v>
      </c>
      <c r="X45" s="54">
        <f>W45*(P49+V49)</f>
        <v>5.8429028936320009</v>
      </c>
    </row>
    <row r="46" spans="1:24" x14ac:dyDescent="0.15">
      <c r="A46" s="40"/>
      <c r="B46" s="40"/>
      <c r="C46" s="35"/>
      <c r="D46" s="40"/>
      <c r="E46" s="17"/>
      <c r="F46" s="18"/>
      <c r="G46" s="17"/>
      <c r="H46" s="17"/>
      <c r="I46" s="17"/>
      <c r="J46" s="17"/>
      <c r="K46" s="19"/>
      <c r="L46" s="19"/>
      <c r="M46" s="19"/>
      <c r="N46" s="20"/>
      <c r="O46" s="20"/>
      <c r="P46" s="20"/>
      <c r="Q46" s="18" t="s">
        <v>119</v>
      </c>
      <c r="R46" s="18" t="s">
        <v>125</v>
      </c>
      <c r="S46" s="18">
        <v>1</v>
      </c>
      <c r="T46" s="16">
        <v>0.08</v>
      </c>
      <c r="U46" s="18">
        <v>1</v>
      </c>
      <c r="V46" s="20">
        <f t="shared" si="7"/>
        <v>0.08</v>
      </c>
      <c r="W46" s="50"/>
      <c r="X46" s="55"/>
    </row>
    <row r="47" spans="1:24" x14ac:dyDescent="0.15">
      <c r="A47" s="40"/>
      <c r="B47" s="40"/>
      <c r="C47" s="35"/>
      <c r="D47" s="40"/>
      <c r="E47" s="17"/>
      <c r="F47" s="18"/>
      <c r="G47" s="17"/>
      <c r="H47" s="17"/>
      <c r="I47" s="17"/>
      <c r="J47" s="17"/>
      <c r="K47" s="19"/>
      <c r="L47" s="19"/>
      <c r="M47" s="19"/>
      <c r="N47" s="20"/>
      <c r="O47" s="20"/>
      <c r="P47" s="20"/>
      <c r="Q47" s="18" t="s">
        <v>121</v>
      </c>
      <c r="R47" s="18" t="s">
        <v>134</v>
      </c>
      <c r="S47" s="18">
        <v>1</v>
      </c>
      <c r="T47" s="16">
        <v>0.15</v>
      </c>
      <c r="U47" s="18">
        <v>1</v>
      </c>
      <c r="V47" s="20">
        <f t="shared" si="7"/>
        <v>0.15</v>
      </c>
      <c r="W47" s="50"/>
      <c r="X47" s="55"/>
    </row>
    <row r="48" spans="1:24" x14ac:dyDescent="0.15">
      <c r="A48" s="40"/>
      <c r="B48" s="40"/>
      <c r="C48" s="35"/>
      <c r="D48" s="40"/>
      <c r="E48" s="17"/>
      <c r="F48" s="18"/>
      <c r="G48" s="17"/>
      <c r="H48" s="17"/>
      <c r="I48" s="17"/>
      <c r="J48" s="17"/>
      <c r="K48" s="19"/>
      <c r="L48" s="19"/>
      <c r="M48" s="19"/>
      <c r="N48" s="20"/>
      <c r="O48" s="20"/>
      <c r="P48" s="20"/>
      <c r="Q48" s="18" t="s">
        <v>121</v>
      </c>
      <c r="R48" s="18" t="s">
        <v>123</v>
      </c>
      <c r="S48" s="18">
        <v>1</v>
      </c>
      <c r="T48" s="16">
        <v>0.1</v>
      </c>
      <c r="U48" s="18">
        <v>1</v>
      </c>
      <c r="V48" s="20">
        <f t="shared" si="7"/>
        <v>0.1</v>
      </c>
      <c r="W48" s="50"/>
      <c r="X48" s="55"/>
    </row>
    <row r="49" spans="1:24" x14ac:dyDescent="0.15">
      <c r="A49" s="40"/>
      <c r="B49" s="40"/>
      <c r="C49" s="35"/>
      <c r="D49" s="40"/>
      <c r="E49" s="40" t="s">
        <v>128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20">
        <f>SUM(P45:P48)</f>
        <v>4.7068775836000007</v>
      </c>
      <c r="Q49" s="40" t="s">
        <v>129</v>
      </c>
      <c r="R49" s="40"/>
      <c r="S49" s="40"/>
      <c r="T49" s="40"/>
      <c r="U49" s="40"/>
      <c r="V49" s="20">
        <f>SUM(V45:V48)</f>
        <v>0.51</v>
      </c>
      <c r="W49" s="51"/>
      <c r="X49" s="56"/>
    </row>
    <row r="50" spans="1:24" x14ac:dyDescent="0.15">
      <c r="A50" s="49">
        <v>9</v>
      </c>
      <c r="B50" s="49" t="s">
        <v>19</v>
      </c>
      <c r="C50" s="41" t="s">
        <v>148</v>
      </c>
      <c r="D50" s="49"/>
      <c r="E50" s="17" t="s">
        <v>149</v>
      </c>
      <c r="F50" s="18">
        <v>1</v>
      </c>
      <c r="G50" s="17" t="s">
        <v>137</v>
      </c>
      <c r="H50" s="17">
        <v>225</v>
      </c>
      <c r="I50" s="17">
        <v>96</v>
      </c>
      <c r="J50" s="17">
        <v>3</v>
      </c>
      <c r="K50" s="19">
        <v>0.50900000000000001</v>
      </c>
      <c r="L50" s="19">
        <v>0.33800000000000002</v>
      </c>
      <c r="M50" s="19">
        <f>K50-L50</f>
        <v>0.17099999999999999</v>
      </c>
      <c r="N50" s="20">
        <v>5.83</v>
      </c>
      <c r="O50" s="20">
        <v>2.6</v>
      </c>
      <c r="P50" s="20">
        <f>(K50*N50-M50*O50)</f>
        <v>2.5228700000000002</v>
      </c>
      <c r="Q50" s="18" t="s">
        <v>117</v>
      </c>
      <c r="R50" s="18" t="s">
        <v>134</v>
      </c>
      <c r="S50" s="18">
        <v>1</v>
      </c>
      <c r="T50" s="16">
        <v>0.15</v>
      </c>
      <c r="U50" s="18">
        <v>1</v>
      </c>
      <c r="V50" s="20">
        <f t="shared" ref="V50:V54" si="8">T50/U50*S50</f>
        <v>0.15</v>
      </c>
      <c r="W50" s="46">
        <v>1.1200000000000001</v>
      </c>
      <c r="X50" s="54">
        <f>W50*(P55+V55)</f>
        <v>3.7328144000000005</v>
      </c>
    </row>
    <row r="51" spans="1:24" x14ac:dyDescent="0.15">
      <c r="A51" s="50"/>
      <c r="B51" s="50"/>
      <c r="C51" s="52"/>
      <c r="D51" s="50"/>
      <c r="E51" s="17" t="s">
        <v>150</v>
      </c>
      <c r="F51" s="18">
        <v>1</v>
      </c>
      <c r="G51" s="17"/>
      <c r="H51" s="17"/>
      <c r="I51" s="17"/>
      <c r="J51" s="17"/>
      <c r="K51" s="19"/>
      <c r="L51" s="19"/>
      <c r="M51" s="19"/>
      <c r="N51" s="20">
        <v>0.34</v>
      </c>
      <c r="O51" s="20"/>
      <c r="P51" s="20">
        <f>F51*N51</f>
        <v>0.34</v>
      </c>
      <c r="Q51" s="18" t="s">
        <v>119</v>
      </c>
      <c r="R51" s="18" t="s">
        <v>124</v>
      </c>
      <c r="S51" s="18">
        <v>1</v>
      </c>
      <c r="T51" s="16">
        <v>7.0000000000000007E-2</v>
      </c>
      <c r="U51" s="18">
        <v>1</v>
      </c>
      <c r="V51" s="20">
        <f t="shared" si="8"/>
        <v>7.0000000000000007E-2</v>
      </c>
      <c r="W51" s="50"/>
      <c r="X51" s="55"/>
    </row>
    <row r="52" spans="1:24" x14ac:dyDescent="0.15">
      <c r="A52" s="50"/>
      <c r="B52" s="50"/>
      <c r="C52" s="52"/>
      <c r="D52" s="50"/>
      <c r="E52" s="17"/>
      <c r="F52" s="18"/>
      <c r="G52" s="17"/>
      <c r="H52" s="17"/>
      <c r="I52" s="17"/>
      <c r="J52" s="17"/>
      <c r="K52" s="19"/>
      <c r="L52" s="19"/>
      <c r="M52" s="19"/>
      <c r="N52" s="20"/>
      <c r="O52" s="20"/>
      <c r="P52" s="20"/>
      <c r="Q52" s="18" t="s">
        <v>119</v>
      </c>
      <c r="R52" s="18" t="s">
        <v>152</v>
      </c>
      <c r="S52" s="18">
        <v>1</v>
      </c>
      <c r="T52" s="16">
        <v>0.05</v>
      </c>
      <c r="U52" s="18">
        <v>1</v>
      </c>
      <c r="V52" s="20">
        <f t="shared" si="8"/>
        <v>0.05</v>
      </c>
      <c r="W52" s="50"/>
      <c r="X52" s="55"/>
    </row>
    <row r="53" spans="1:24" x14ac:dyDescent="0.15">
      <c r="A53" s="50"/>
      <c r="B53" s="50"/>
      <c r="C53" s="52"/>
      <c r="D53" s="50"/>
      <c r="E53" s="17"/>
      <c r="F53" s="18"/>
      <c r="G53" s="17"/>
      <c r="H53" s="17"/>
      <c r="I53" s="17"/>
      <c r="J53" s="17"/>
      <c r="K53" s="19"/>
      <c r="L53" s="19"/>
      <c r="M53" s="19"/>
      <c r="N53" s="20"/>
      <c r="O53" s="20"/>
      <c r="P53" s="20"/>
      <c r="Q53" s="18" t="s">
        <v>121</v>
      </c>
      <c r="R53" s="18" t="s">
        <v>134</v>
      </c>
      <c r="S53" s="18">
        <v>1</v>
      </c>
      <c r="T53" s="16">
        <v>0.15</v>
      </c>
      <c r="U53" s="18">
        <v>1</v>
      </c>
      <c r="V53" s="20">
        <f t="shared" si="8"/>
        <v>0.15</v>
      </c>
      <c r="W53" s="50"/>
      <c r="X53" s="55"/>
    </row>
    <row r="54" spans="1:24" x14ac:dyDescent="0.15">
      <c r="A54" s="50"/>
      <c r="B54" s="50"/>
      <c r="C54" s="52"/>
      <c r="D54" s="50"/>
      <c r="E54" s="17"/>
      <c r="F54" s="18"/>
      <c r="G54" s="17"/>
      <c r="H54" s="17"/>
      <c r="I54" s="17"/>
      <c r="J54" s="17"/>
      <c r="K54" s="19"/>
      <c r="L54" s="19"/>
      <c r="M54" s="19"/>
      <c r="N54" s="20"/>
      <c r="O54" s="20"/>
      <c r="P54" s="20"/>
      <c r="Q54" s="18" t="s">
        <v>151</v>
      </c>
      <c r="R54" s="18"/>
      <c r="S54" s="18">
        <v>1</v>
      </c>
      <c r="T54" s="16">
        <v>0.05</v>
      </c>
      <c r="U54" s="18">
        <v>1</v>
      </c>
      <c r="V54" s="20">
        <f t="shared" si="8"/>
        <v>0.05</v>
      </c>
      <c r="W54" s="50"/>
      <c r="X54" s="55"/>
    </row>
    <row r="55" spans="1:24" x14ac:dyDescent="0.15">
      <c r="A55" s="51"/>
      <c r="B55" s="51"/>
      <c r="C55" s="42"/>
      <c r="D55" s="51"/>
      <c r="E55" s="40" t="s">
        <v>128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20">
        <f>SUM(P50:P54)</f>
        <v>2.86287</v>
      </c>
      <c r="Q55" s="40" t="s">
        <v>129</v>
      </c>
      <c r="R55" s="40"/>
      <c r="S55" s="40"/>
      <c r="T55" s="40"/>
      <c r="U55" s="40"/>
      <c r="V55" s="20">
        <f>SUM(V50:V54)</f>
        <v>0.47000000000000003</v>
      </c>
      <c r="W55" s="51"/>
      <c r="X55" s="56"/>
    </row>
    <row r="56" spans="1:24" x14ac:dyDescent="0.15">
      <c r="A56" s="40">
        <v>10</v>
      </c>
      <c r="B56" s="40" t="s">
        <v>21</v>
      </c>
      <c r="C56" s="35" t="s">
        <v>20</v>
      </c>
      <c r="D56" s="40"/>
      <c r="E56" s="17" t="s">
        <v>153</v>
      </c>
      <c r="F56" s="18">
        <v>1</v>
      </c>
      <c r="G56" s="17" t="s">
        <v>112</v>
      </c>
      <c r="H56" s="58">
        <v>182</v>
      </c>
      <c r="I56" s="58">
        <v>118</v>
      </c>
      <c r="J56" s="58">
        <v>2.5</v>
      </c>
      <c r="K56" s="19">
        <v>0.42199999999999999</v>
      </c>
      <c r="L56" s="19">
        <v>0.39600000000000002</v>
      </c>
      <c r="M56" s="19">
        <f>K56-L56</f>
        <v>2.5999999999999968E-2</v>
      </c>
      <c r="N56" s="20">
        <v>5.83</v>
      </c>
      <c r="O56" s="20">
        <v>2.6</v>
      </c>
      <c r="P56" s="20">
        <f>(K56*N56-M56*O56)</f>
        <v>2.3926599999999998</v>
      </c>
      <c r="Q56" s="18" t="s">
        <v>131</v>
      </c>
      <c r="R56" s="18" t="s">
        <v>134</v>
      </c>
      <c r="S56" s="18">
        <v>1</v>
      </c>
      <c r="T56" s="16">
        <v>0.15</v>
      </c>
      <c r="U56" s="18">
        <v>1</v>
      </c>
      <c r="V56" s="20">
        <f t="shared" ref="V56:V59" si="9">T56/U56*S56</f>
        <v>0.15</v>
      </c>
      <c r="W56" s="39">
        <v>1.1200000000000001</v>
      </c>
      <c r="X56" s="57">
        <f>W56*(P62+V62)</f>
        <v>4.0092191999999995</v>
      </c>
    </row>
    <row r="57" spans="1:24" x14ac:dyDescent="0.15">
      <c r="A57" s="40"/>
      <c r="B57" s="40"/>
      <c r="C57" s="35"/>
      <c r="D57" s="40"/>
      <c r="E57" s="17"/>
      <c r="F57" s="18"/>
      <c r="G57" s="17"/>
      <c r="H57" s="17"/>
      <c r="I57" s="17"/>
      <c r="J57" s="17"/>
      <c r="K57" s="19"/>
      <c r="L57" s="19"/>
      <c r="M57" s="19"/>
      <c r="N57" s="20"/>
      <c r="O57" s="20"/>
      <c r="P57" s="20"/>
      <c r="Q57" s="18" t="s">
        <v>119</v>
      </c>
      <c r="R57" s="18" t="s">
        <v>125</v>
      </c>
      <c r="S57" s="18">
        <v>1</v>
      </c>
      <c r="T57" s="16">
        <v>0.08</v>
      </c>
      <c r="U57" s="18">
        <v>1</v>
      </c>
      <c r="V57" s="20">
        <f t="shared" si="9"/>
        <v>0.08</v>
      </c>
      <c r="W57" s="40"/>
      <c r="X57" s="57"/>
    </row>
    <row r="58" spans="1:24" x14ac:dyDescent="0.15">
      <c r="A58" s="40"/>
      <c r="B58" s="40"/>
      <c r="C58" s="35"/>
      <c r="D58" s="40"/>
      <c r="E58" s="17" t="s">
        <v>154</v>
      </c>
      <c r="F58" s="18">
        <v>1</v>
      </c>
      <c r="G58" s="17"/>
      <c r="H58" s="17"/>
      <c r="I58" s="17"/>
      <c r="J58" s="17"/>
      <c r="K58" s="19"/>
      <c r="L58" s="19"/>
      <c r="M58" s="19"/>
      <c r="N58" s="20">
        <v>0.32</v>
      </c>
      <c r="O58" s="20"/>
      <c r="P58" s="20">
        <f>F58*N58</f>
        <v>0.32</v>
      </c>
      <c r="Q58" s="18" t="s">
        <v>121</v>
      </c>
      <c r="R58" s="18" t="s">
        <v>134</v>
      </c>
      <c r="S58" s="18">
        <v>1</v>
      </c>
      <c r="T58" s="16">
        <v>0.15</v>
      </c>
      <c r="U58" s="18">
        <v>1</v>
      </c>
      <c r="V58" s="20">
        <f t="shared" si="9"/>
        <v>0.15</v>
      </c>
      <c r="W58" s="40"/>
      <c r="X58" s="57"/>
    </row>
    <row r="59" spans="1:24" x14ac:dyDescent="0.15">
      <c r="A59" s="40"/>
      <c r="B59" s="40"/>
      <c r="C59" s="35"/>
      <c r="D59" s="40"/>
      <c r="E59" s="17"/>
      <c r="F59" s="18"/>
      <c r="G59" s="17"/>
      <c r="H59" s="17"/>
      <c r="I59" s="17"/>
      <c r="J59" s="17"/>
      <c r="K59" s="19"/>
      <c r="L59" s="19"/>
      <c r="M59" s="19"/>
      <c r="N59" s="20"/>
      <c r="O59" s="20"/>
      <c r="P59" s="20"/>
      <c r="Q59" s="18" t="s">
        <v>121</v>
      </c>
      <c r="R59" s="18" t="s">
        <v>123</v>
      </c>
      <c r="S59" s="18">
        <v>1</v>
      </c>
      <c r="T59" s="16">
        <v>0.1</v>
      </c>
      <c r="U59" s="18">
        <v>1</v>
      </c>
      <c r="V59" s="20">
        <f t="shared" si="9"/>
        <v>0.1</v>
      </c>
      <c r="W59" s="40"/>
      <c r="X59" s="57"/>
    </row>
    <row r="60" spans="1:24" x14ac:dyDescent="0.15">
      <c r="A60" s="40"/>
      <c r="B60" s="40"/>
      <c r="C60" s="35"/>
      <c r="D60" s="40"/>
      <c r="E60" s="17" t="s">
        <v>111</v>
      </c>
      <c r="F60" s="18">
        <v>1</v>
      </c>
      <c r="G60" s="17" t="s">
        <v>113</v>
      </c>
      <c r="H60" s="17">
        <v>30</v>
      </c>
      <c r="I60" s="17">
        <v>8</v>
      </c>
      <c r="J60" s="17"/>
      <c r="K60" s="19">
        <v>1.9E-2</v>
      </c>
      <c r="L60" s="19">
        <v>1.0999999999999999E-2</v>
      </c>
      <c r="M60" s="19">
        <f>K60-L60</f>
        <v>8.0000000000000002E-3</v>
      </c>
      <c r="N60" s="20">
        <v>5</v>
      </c>
      <c r="O60" s="20">
        <v>1</v>
      </c>
      <c r="P60" s="20">
        <f>(K60*N60-M60*O60)</f>
        <v>8.6999999999999994E-2</v>
      </c>
      <c r="Q60" s="18" t="s">
        <v>114</v>
      </c>
      <c r="R60" s="18"/>
      <c r="S60" s="18">
        <v>1</v>
      </c>
      <c r="T60" s="16">
        <v>0.1</v>
      </c>
      <c r="U60" s="18">
        <v>1</v>
      </c>
      <c r="V60" s="20">
        <f>T60/U60*S60</f>
        <v>0.1</v>
      </c>
      <c r="W60" s="40"/>
      <c r="X60" s="57"/>
    </row>
    <row r="61" spans="1:24" x14ac:dyDescent="0.15">
      <c r="A61" s="40"/>
      <c r="B61" s="40"/>
      <c r="C61" s="35"/>
      <c r="D61" s="40"/>
      <c r="E61" s="17"/>
      <c r="F61" s="18"/>
      <c r="G61" s="17"/>
      <c r="H61" s="17"/>
      <c r="I61" s="17"/>
      <c r="J61" s="17"/>
      <c r="K61" s="19"/>
      <c r="L61" s="19"/>
      <c r="M61" s="19"/>
      <c r="N61" s="20"/>
      <c r="O61" s="20"/>
      <c r="P61" s="20"/>
      <c r="Q61" s="18" t="s">
        <v>126</v>
      </c>
      <c r="R61" s="18"/>
      <c r="S61" s="18">
        <v>2</v>
      </c>
      <c r="T61" s="16">
        <v>0.1</v>
      </c>
      <c r="U61" s="18">
        <v>1</v>
      </c>
      <c r="V61" s="20">
        <f>T61/U61*S61</f>
        <v>0.2</v>
      </c>
      <c r="W61" s="40"/>
      <c r="X61" s="57"/>
    </row>
    <row r="62" spans="1:24" x14ac:dyDescent="0.15">
      <c r="A62" s="40"/>
      <c r="B62" s="40"/>
      <c r="C62" s="35"/>
      <c r="D62" s="40"/>
      <c r="E62" s="40" t="s">
        <v>128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20">
        <f>SUM(P56:P61)</f>
        <v>2.7996599999999998</v>
      </c>
      <c r="Q62" s="40" t="s">
        <v>129</v>
      </c>
      <c r="R62" s="40"/>
      <c r="S62" s="40"/>
      <c r="T62" s="40"/>
      <c r="U62" s="40"/>
      <c r="V62" s="20">
        <f>SUM(V56:V61)</f>
        <v>0.78</v>
      </c>
      <c r="W62" s="40"/>
      <c r="X62" s="57"/>
    </row>
    <row r="63" spans="1:24" x14ac:dyDescent="0.15">
      <c r="A63" s="40">
        <v>11</v>
      </c>
      <c r="B63" s="40" t="s">
        <v>23</v>
      </c>
      <c r="C63" s="35" t="s">
        <v>22</v>
      </c>
      <c r="D63" s="40"/>
      <c r="E63" s="17" t="s">
        <v>155</v>
      </c>
      <c r="F63" s="18">
        <v>1</v>
      </c>
      <c r="G63" s="17" t="s">
        <v>112</v>
      </c>
      <c r="H63" s="17"/>
      <c r="I63" s="17"/>
      <c r="J63" s="17"/>
      <c r="K63" s="19">
        <v>0.40100000000000002</v>
      </c>
      <c r="L63" s="19">
        <v>0.27700000000000002</v>
      </c>
      <c r="M63" s="19">
        <f>K63-L63</f>
        <v>0.124</v>
      </c>
      <c r="N63" s="20">
        <v>5.83</v>
      </c>
      <c r="O63" s="20">
        <v>2.6</v>
      </c>
      <c r="P63" s="20">
        <f>(K63*N63-M63*O63)</f>
        <v>2.0154300000000003</v>
      </c>
      <c r="Q63" s="18" t="s">
        <v>117</v>
      </c>
      <c r="R63" s="18" t="s">
        <v>123</v>
      </c>
      <c r="S63" s="18">
        <v>1</v>
      </c>
      <c r="T63" s="16">
        <v>0.1</v>
      </c>
      <c r="U63" s="18">
        <v>1</v>
      </c>
      <c r="V63" s="20">
        <f t="shared" ref="V63:V66" si="10">T63/U63*S63</f>
        <v>0.1</v>
      </c>
      <c r="W63" s="39">
        <v>1.1200000000000001</v>
      </c>
      <c r="X63" s="57">
        <f>W63*(P69+V69)</f>
        <v>3.0761136000000002</v>
      </c>
    </row>
    <row r="64" spans="1:24" x14ac:dyDescent="0.15">
      <c r="A64" s="40"/>
      <c r="B64" s="40"/>
      <c r="C64" s="35"/>
      <c r="D64" s="40"/>
      <c r="E64" s="17"/>
      <c r="F64" s="18"/>
      <c r="G64" s="17"/>
      <c r="H64" s="17"/>
      <c r="I64" s="17"/>
      <c r="J64" s="17"/>
      <c r="K64" s="19"/>
      <c r="L64" s="19"/>
      <c r="M64" s="19"/>
      <c r="N64" s="20"/>
      <c r="O64" s="20"/>
      <c r="P64" s="20"/>
      <c r="Q64" s="18" t="s">
        <v>119</v>
      </c>
      <c r="R64" s="18" t="s">
        <v>124</v>
      </c>
      <c r="S64" s="18">
        <v>1</v>
      </c>
      <c r="T64" s="16">
        <v>7.0000000000000007E-2</v>
      </c>
      <c r="U64" s="18">
        <v>1</v>
      </c>
      <c r="V64" s="20">
        <f t="shared" si="10"/>
        <v>7.0000000000000007E-2</v>
      </c>
      <c r="W64" s="40"/>
      <c r="X64" s="57"/>
    </row>
    <row r="65" spans="1:24" x14ac:dyDescent="0.15">
      <c r="A65" s="40"/>
      <c r="B65" s="40"/>
      <c r="C65" s="35"/>
      <c r="D65" s="40"/>
      <c r="E65" s="17" t="s">
        <v>157</v>
      </c>
      <c r="F65" s="18">
        <v>1</v>
      </c>
      <c r="G65" s="17"/>
      <c r="H65" s="17"/>
      <c r="I65" s="17"/>
      <c r="J65" s="17"/>
      <c r="K65" s="19"/>
      <c r="L65" s="19"/>
      <c r="M65" s="19"/>
      <c r="N65" s="20">
        <v>4.2000000000000003E-2</v>
      </c>
      <c r="O65" s="20"/>
      <c r="P65" s="20">
        <f>F65*N65</f>
        <v>4.2000000000000003E-2</v>
      </c>
      <c r="Q65" s="18" t="s">
        <v>121</v>
      </c>
      <c r="R65" s="18" t="s">
        <v>123</v>
      </c>
      <c r="S65" s="18">
        <v>1</v>
      </c>
      <c r="T65" s="16">
        <v>0.1</v>
      </c>
      <c r="U65" s="18">
        <v>1</v>
      </c>
      <c r="V65" s="20">
        <f t="shared" si="10"/>
        <v>0.1</v>
      </c>
      <c r="W65" s="40"/>
      <c r="X65" s="57"/>
    </row>
    <row r="66" spans="1:24" x14ac:dyDescent="0.15">
      <c r="A66" s="40"/>
      <c r="B66" s="40"/>
      <c r="C66" s="35"/>
      <c r="D66" s="40"/>
      <c r="E66" s="17"/>
      <c r="F66" s="18"/>
      <c r="G66" s="17"/>
      <c r="H66" s="17"/>
      <c r="I66" s="17"/>
      <c r="J66" s="17"/>
      <c r="K66" s="19"/>
      <c r="L66" s="19"/>
      <c r="M66" s="19"/>
      <c r="N66" s="20"/>
      <c r="O66" s="20"/>
      <c r="P66" s="20"/>
      <c r="Q66" s="18" t="s">
        <v>122</v>
      </c>
      <c r="R66" s="18" t="s">
        <v>125</v>
      </c>
      <c r="S66" s="18">
        <v>1</v>
      </c>
      <c r="T66" s="16">
        <v>0.08</v>
      </c>
      <c r="U66" s="18">
        <v>1</v>
      </c>
      <c r="V66" s="20">
        <f t="shared" si="10"/>
        <v>0.08</v>
      </c>
      <c r="W66" s="40"/>
      <c r="X66" s="57"/>
    </row>
    <row r="67" spans="1:24" x14ac:dyDescent="0.15">
      <c r="A67" s="40"/>
      <c r="B67" s="40"/>
      <c r="C67" s="35"/>
      <c r="D67" s="40"/>
      <c r="E67" s="17" t="s">
        <v>156</v>
      </c>
      <c r="F67" s="18">
        <v>1</v>
      </c>
      <c r="G67" s="17" t="s">
        <v>113</v>
      </c>
      <c r="H67" s="17">
        <v>20</v>
      </c>
      <c r="I67" s="17">
        <v>8</v>
      </c>
      <c r="J67" s="17"/>
      <c r="K67" s="19">
        <v>7.9000000000000008E-3</v>
      </c>
      <c r="L67" s="19">
        <v>7.4999999999999997E-3</v>
      </c>
      <c r="M67" s="19">
        <f>K67-L67</f>
        <v>4.0000000000000105E-4</v>
      </c>
      <c r="N67" s="20">
        <v>5</v>
      </c>
      <c r="O67" s="20">
        <v>1</v>
      </c>
      <c r="P67" s="20">
        <f>(K67*N67-M67*O67)</f>
        <v>3.910000000000001E-2</v>
      </c>
      <c r="Q67" s="18" t="s">
        <v>114</v>
      </c>
      <c r="R67" s="18"/>
      <c r="S67" s="18">
        <v>1</v>
      </c>
      <c r="T67" s="16">
        <v>0.1</v>
      </c>
      <c r="U67" s="18">
        <v>1</v>
      </c>
      <c r="V67" s="20">
        <f>T67/U67*S67</f>
        <v>0.1</v>
      </c>
      <c r="W67" s="40"/>
      <c r="X67" s="57"/>
    </row>
    <row r="68" spans="1:24" x14ac:dyDescent="0.15">
      <c r="A68" s="40"/>
      <c r="B68" s="40"/>
      <c r="C68" s="35"/>
      <c r="D68" s="40"/>
      <c r="E68" s="17"/>
      <c r="F68" s="18"/>
      <c r="G68" s="17"/>
      <c r="H68" s="17"/>
      <c r="I68" s="17"/>
      <c r="J68" s="17"/>
      <c r="K68" s="19"/>
      <c r="L68" s="19"/>
      <c r="M68" s="19"/>
      <c r="N68" s="20"/>
      <c r="O68" s="20"/>
      <c r="P68" s="20"/>
      <c r="Q68" s="18" t="s">
        <v>126</v>
      </c>
      <c r="R68" s="18"/>
      <c r="S68" s="18">
        <v>2</v>
      </c>
      <c r="T68" s="16">
        <v>0.1</v>
      </c>
      <c r="U68" s="18">
        <v>1</v>
      </c>
      <c r="V68" s="20">
        <f>T68/U68*S68</f>
        <v>0.2</v>
      </c>
      <c r="W68" s="40"/>
      <c r="X68" s="57"/>
    </row>
    <row r="69" spans="1:24" x14ac:dyDescent="0.15">
      <c r="A69" s="40"/>
      <c r="B69" s="40"/>
      <c r="C69" s="35"/>
      <c r="D69" s="40"/>
      <c r="E69" s="40" t="s">
        <v>128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20">
        <f>SUM(P63:P68)</f>
        <v>2.09653</v>
      </c>
      <c r="Q69" s="40" t="s">
        <v>129</v>
      </c>
      <c r="R69" s="40"/>
      <c r="S69" s="40"/>
      <c r="T69" s="40"/>
      <c r="U69" s="40"/>
      <c r="V69" s="20">
        <f>SUM(V63:V68)</f>
        <v>0.65000000000000013</v>
      </c>
      <c r="W69" s="40"/>
      <c r="X69" s="57"/>
    </row>
    <row r="70" spans="1:24" x14ac:dyDescent="0.15">
      <c r="A70" s="40">
        <v>12</v>
      </c>
      <c r="B70" s="40" t="s">
        <v>25</v>
      </c>
      <c r="C70" s="35" t="s">
        <v>24</v>
      </c>
      <c r="D70" s="40"/>
      <c r="E70" s="17" t="s">
        <v>158</v>
      </c>
      <c r="F70" s="18">
        <v>1</v>
      </c>
      <c r="G70" s="17" t="s">
        <v>136</v>
      </c>
      <c r="H70" s="17">
        <v>114</v>
      </c>
      <c r="I70" s="17">
        <v>108</v>
      </c>
      <c r="J70" s="17">
        <v>3</v>
      </c>
      <c r="K70" s="19">
        <v>0.28999999999999998</v>
      </c>
      <c r="L70" s="19">
        <v>0.13300000000000001</v>
      </c>
      <c r="M70" s="19">
        <f>K70-L70</f>
        <v>0.15699999999999997</v>
      </c>
      <c r="N70" s="20">
        <v>5.18</v>
      </c>
      <c r="O70" s="20">
        <v>2.6</v>
      </c>
      <c r="P70" s="20">
        <f>(K70*N70-M70*O70)</f>
        <v>1.0939999999999999</v>
      </c>
      <c r="Q70" s="18" t="s">
        <v>117</v>
      </c>
      <c r="R70" s="18" t="s">
        <v>124</v>
      </c>
      <c r="S70" s="18">
        <v>1</v>
      </c>
      <c r="T70" s="16">
        <v>7.0000000000000007E-2</v>
      </c>
      <c r="U70" s="18">
        <v>1</v>
      </c>
      <c r="V70" s="20">
        <f t="shared" ref="V70:V73" si="11">T70/U70*S70</f>
        <v>7.0000000000000007E-2</v>
      </c>
      <c r="W70" s="46">
        <v>1.1200000000000001</v>
      </c>
      <c r="X70" s="54">
        <f>W70*(P74+V74)</f>
        <v>1.5971200000000001</v>
      </c>
    </row>
    <row r="71" spans="1:24" x14ac:dyDescent="0.15">
      <c r="A71" s="40"/>
      <c r="B71" s="40"/>
      <c r="C71" s="35"/>
      <c r="D71" s="40"/>
      <c r="E71" s="17"/>
      <c r="F71" s="18"/>
      <c r="G71" s="17"/>
      <c r="H71" s="17"/>
      <c r="I71" s="17"/>
      <c r="J71" s="17"/>
      <c r="K71" s="19"/>
      <c r="L71" s="19"/>
      <c r="M71" s="19"/>
      <c r="N71" s="20"/>
      <c r="O71" s="20"/>
      <c r="P71" s="20"/>
      <c r="Q71" s="18" t="s">
        <v>119</v>
      </c>
      <c r="R71" s="18" t="s">
        <v>152</v>
      </c>
      <c r="S71" s="18">
        <v>1</v>
      </c>
      <c r="T71" s="16">
        <v>0.05</v>
      </c>
      <c r="U71" s="18">
        <v>1</v>
      </c>
      <c r="V71" s="20">
        <f t="shared" si="11"/>
        <v>0.05</v>
      </c>
      <c r="W71" s="50"/>
      <c r="X71" s="55"/>
    </row>
    <row r="72" spans="1:24" x14ac:dyDescent="0.15">
      <c r="A72" s="40"/>
      <c r="B72" s="40"/>
      <c r="C72" s="35"/>
      <c r="D72" s="40"/>
      <c r="E72" s="17" t="s">
        <v>157</v>
      </c>
      <c r="F72" s="18">
        <v>1</v>
      </c>
      <c r="G72" s="17"/>
      <c r="H72" s="17"/>
      <c r="I72" s="17"/>
      <c r="J72" s="17"/>
      <c r="K72" s="19"/>
      <c r="L72" s="19"/>
      <c r="M72" s="19"/>
      <c r="N72" s="20">
        <v>4.2000000000000003E-2</v>
      </c>
      <c r="O72" s="20"/>
      <c r="P72" s="20">
        <f>F72*N72</f>
        <v>4.2000000000000003E-2</v>
      </c>
      <c r="Q72" s="18" t="s">
        <v>121</v>
      </c>
      <c r="R72" s="18" t="s">
        <v>124</v>
      </c>
      <c r="S72" s="18">
        <v>1</v>
      </c>
      <c r="T72" s="16">
        <v>7.0000000000000007E-2</v>
      </c>
      <c r="U72" s="18">
        <v>1</v>
      </c>
      <c r="V72" s="20">
        <f t="shared" si="11"/>
        <v>7.0000000000000007E-2</v>
      </c>
      <c r="W72" s="50"/>
      <c r="X72" s="55"/>
    </row>
    <row r="73" spans="1:24" x14ac:dyDescent="0.15">
      <c r="A73" s="40"/>
      <c r="B73" s="40"/>
      <c r="C73" s="35"/>
      <c r="D73" s="40"/>
      <c r="E73" s="17"/>
      <c r="F73" s="18"/>
      <c r="G73" s="17"/>
      <c r="H73" s="17"/>
      <c r="I73" s="17"/>
      <c r="J73" s="17"/>
      <c r="K73" s="19"/>
      <c r="L73" s="19"/>
      <c r="M73" s="19"/>
      <c r="N73" s="20"/>
      <c r="O73" s="20"/>
      <c r="P73" s="20"/>
      <c r="Q73" s="18" t="s">
        <v>126</v>
      </c>
      <c r="R73" s="18"/>
      <c r="S73" s="18">
        <v>1</v>
      </c>
      <c r="T73" s="16">
        <v>0.1</v>
      </c>
      <c r="U73" s="18">
        <v>1</v>
      </c>
      <c r="V73" s="20">
        <f t="shared" si="11"/>
        <v>0.1</v>
      </c>
      <c r="W73" s="50"/>
      <c r="X73" s="55"/>
    </row>
    <row r="74" spans="1:24" x14ac:dyDescent="0.15">
      <c r="A74" s="40"/>
      <c r="B74" s="40"/>
      <c r="C74" s="35"/>
      <c r="D74" s="40"/>
      <c r="E74" s="40" t="s">
        <v>128</v>
      </c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20">
        <f>SUM(P70:P73)</f>
        <v>1.1359999999999999</v>
      </c>
      <c r="Q74" s="40" t="s">
        <v>129</v>
      </c>
      <c r="R74" s="40"/>
      <c r="S74" s="40"/>
      <c r="T74" s="40"/>
      <c r="U74" s="40"/>
      <c r="V74" s="20">
        <f>SUM(V70:V73)</f>
        <v>0.29000000000000004</v>
      </c>
      <c r="W74" s="51"/>
      <c r="X74" s="56"/>
    </row>
    <row r="75" spans="1:24" x14ac:dyDescent="0.15">
      <c r="A75" s="40">
        <v>13</v>
      </c>
      <c r="B75" s="40" t="s">
        <v>36</v>
      </c>
      <c r="C75" s="35" t="s">
        <v>35</v>
      </c>
      <c r="D75" s="40"/>
      <c r="E75" s="17" t="s">
        <v>35</v>
      </c>
      <c r="F75" s="18">
        <v>1</v>
      </c>
      <c r="G75" s="17" t="s">
        <v>112</v>
      </c>
      <c r="H75" s="17">
        <v>115</v>
      </c>
      <c r="I75" s="17">
        <v>89</v>
      </c>
      <c r="J75" s="17">
        <v>2.5</v>
      </c>
      <c r="K75" s="19">
        <v>0.20100000000000001</v>
      </c>
      <c r="L75" s="19">
        <v>0.13100000000000001</v>
      </c>
      <c r="M75" s="19">
        <f>K75-L75</f>
        <v>7.0000000000000007E-2</v>
      </c>
      <c r="N75" s="20">
        <v>5.83</v>
      </c>
      <c r="O75" s="20">
        <v>2.6</v>
      </c>
      <c r="P75" s="20">
        <f>(K75*N75-M75*O75)</f>
        <v>0.9898300000000001</v>
      </c>
      <c r="Q75" s="18" t="s">
        <v>117</v>
      </c>
      <c r="R75" s="18" t="s">
        <v>124</v>
      </c>
      <c r="S75" s="18">
        <v>1</v>
      </c>
      <c r="T75" s="16">
        <v>7.0000000000000007E-2</v>
      </c>
      <c r="U75" s="18">
        <v>1</v>
      </c>
      <c r="V75" s="20">
        <f t="shared" ref="V75:V83" si="12">T75/U75*S75</f>
        <v>7.0000000000000007E-2</v>
      </c>
      <c r="W75" s="46">
        <v>1.1200000000000001</v>
      </c>
      <c r="X75" s="54">
        <f>W75*(P79+V79)</f>
        <v>1.3550096000000003</v>
      </c>
    </row>
    <row r="76" spans="1:24" x14ac:dyDescent="0.15">
      <c r="A76" s="40"/>
      <c r="B76" s="40"/>
      <c r="C76" s="35"/>
      <c r="D76" s="40"/>
      <c r="E76" s="17"/>
      <c r="F76" s="18"/>
      <c r="G76" s="17"/>
      <c r="H76" s="17"/>
      <c r="I76" s="17"/>
      <c r="J76" s="17"/>
      <c r="K76" s="19"/>
      <c r="L76" s="19"/>
      <c r="M76" s="19"/>
      <c r="N76" s="20"/>
      <c r="O76" s="20"/>
      <c r="P76" s="20"/>
      <c r="Q76" s="18" t="s">
        <v>119</v>
      </c>
      <c r="R76" s="18" t="s">
        <v>141</v>
      </c>
      <c r="S76" s="18">
        <v>1</v>
      </c>
      <c r="T76" s="16">
        <v>0.03</v>
      </c>
      <c r="U76" s="18">
        <v>1</v>
      </c>
      <c r="V76" s="20">
        <f t="shared" si="12"/>
        <v>0.03</v>
      </c>
      <c r="W76" s="50"/>
      <c r="X76" s="55"/>
    </row>
    <row r="77" spans="1:24" x14ac:dyDescent="0.15">
      <c r="A77" s="40"/>
      <c r="B77" s="40"/>
      <c r="C77" s="35"/>
      <c r="D77" s="40"/>
      <c r="E77" s="17"/>
      <c r="F77" s="18"/>
      <c r="G77" s="17"/>
      <c r="H77" s="17"/>
      <c r="I77" s="17"/>
      <c r="J77" s="17"/>
      <c r="K77" s="19"/>
      <c r="L77" s="19"/>
      <c r="M77" s="19"/>
      <c r="N77" s="20"/>
      <c r="O77" s="20"/>
      <c r="P77" s="20"/>
      <c r="Q77" s="18" t="s">
        <v>121</v>
      </c>
      <c r="R77" s="18" t="s">
        <v>124</v>
      </c>
      <c r="S77" s="18">
        <v>1</v>
      </c>
      <c r="T77" s="16">
        <v>7.0000000000000007E-2</v>
      </c>
      <c r="U77" s="18">
        <v>1</v>
      </c>
      <c r="V77" s="20">
        <f t="shared" si="12"/>
        <v>7.0000000000000007E-2</v>
      </c>
      <c r="W77" s="50"/>
      <c r="X77" s="55"/>
    </row>
    <row r="78" spans="1:24" x14ac:dyDescent="0.15">
      <c r="A78" s="40"/>
      <c r="B78" s="40"/>
      <c r="C78" s="35"/>
      <c r="D78" s="40"/>
      <c r="E78" s="17"/>
      <c r="F78" s="18"/>
      <c r="G78" s="17"/>
      <c r="H78" s="17"/>
      <c r="I78" s="17"/>
      <c r="J78" s="17"/>
      <c r="K78" s="19"/>
      <c r="L78" s="19"/>
      <c r="M78" s="19"/>
      <c r="N78" s="20"/>
      <c r="O78" s="20"/>
      <c r="P78" s="20"/>
      <c r="Q78" s="18" t="s">
        <v>122</v>
      </c>
      <c r="R78" s="18" t="s">
        <v>152</v>
      </c>
      <c r="S78" s="18">
        <v>1</v>
      </c>
      <c r="T78" s="16">
        <v>0.05</v>
      </c>
      <c r="U78" s="18">
        <v>1</v>
      </c>
      <c r="V78" s="20">
        <f t="shared" si="12"/>
        <v>0.05</v>
      </c>
      <c r="W78" s="50"/>
      <c r="X78" s="55"/>
    </row>
    <row r="79" spans="1:24" x14ac:dyDescent="0.15">
      <c r="A79" s="40"/>
      <c r="B79" s="40"/>
      <c r="C79" s="35"/>
      <c r="D79" s="40"/>
      <c r="E79" s="40" t="s">
        <v>128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20">
        <f>SUM(P75:P78)</f>
        <v>0.9898300000000001</v>
      </c>
      <c r="Q79" s="40" t="s">
        <v>129</v>
      </c>
      <c r="R79" s="40"/>
      <c r="S79" s="40"/>
      <c r="T79" s="40"/>
      <c r="U79" s="40"/>
      <c r="V79" s="20">
        <f>SUM(V75:V78)</f>
        <v>0.22000000000000003</v>
      </c>
      <c r="W79" s="51"/>
      <c r="X79" s="56"/>
    </row>
    <row r="80" spans="1:24" x14ac:dyDescent="0.15">
      <c r="A80" s="40">
        <v>14</v>
      </c>
      <c r="B80" s="40" t="s">
        <v>40</v>
      </c>
      <c r="C80" s="35" t="s">
        <v>162</v>
      </c>
      <c r="D80" s="40"/>
      <c r="E80" s="17" t="s">
        <v>159</v>
      </c>
      <c r="F80" s="18">
        <v>1</v>
      </c>
      <c r="G80" s="17" t="s">
        <v>161</v>
      </c>
      <c r="H80" s="17">
        <v>151</v>
      </c>
      <c r="I80" s="17">
        <v>74.5</v>
      </c>
      <c r="J80" s="17">
        <v>3</v>
      </c>
      <c r="K80" s="19">
        <v>0.26600000000000001</v>
      </c>
      <c r="L80" s="19">
        <v>0.187</v>
      </c>
      <c r="M80" s="19">
        <f>K80-L80</f>
        <v>7.9000000000000015E-2</v>
      </c>
      <c r="N80" s="20">
        <v>5.18</v>
      </c>
      <c r="O80" s="20">
        <v>2.6</v>
      </c>
      <c r="P80" s="20">
        <f>(K80*N80-M80*O80)</f>
        <v>1.17248</v>
      </c>
      <c r="Q80" s="18" t="s">
        <v>117</v>
      </c>
      <c r="R80" s="18" t="s">
        <v>125</v>
      </c>
      <c r="S80" s="18">
        <v>1</v>
      </c>
      <c r="T80" s="16">
        <v>0.08</v>
      </c>
      <c r="U80" s="18">
        <v>1</v>
      </c>
      <c r="V80" s="20">
        <f t="shared" si="12"/>
        <v>0.08</v>
      </c>
      <c r="W80" s="46">
        <v>1.1200000000000001</v>
      </c>
      <c r="X80" s="54">
        <f>W80*(P84+V84)</f>
        <v>1.5819776000000001</v>
      </c>
    </row>
    <row r="81" spans="1:24" x14ac:dyDescent="0.15">
      <c r="A81" s="40"/>
      <c r="B81" s="40"/>
      <c r="C81" s="35"/>
      <c r="D81" s="40"/>
      <c r="E81" s="17"/>
      <c r="F81" s="18"/>
      <c r="G81" s="17"/>
      <c r="H81" s="17"/>
      <c r="I81" s="17"/>
      <c r="J81" s="17"/>
      <c r="K81" s="19"/>
      <c r="L81" s="19"/>
      <c r="M81" s="19"/>
      <c r="N81" s="20"/>
      <c r="O81" s="20"/>
      <c r="P81" s="20"/>
      <c r="Q81" s="18" t="s">
        <v>121</v>
      </c>
      <c r="R81" s="18" t="s">
        <v>125</v>
      </c>
      <c r="S81" s="18">
        <v>1</v>
      </c>
      <c r="T81" s="16">
        <v>0.08</v>
      </c>
      <c r="U81" s="18">
        <v>1</v>
      </c>
      <c r="V81" s="20">
        <f t="shared" si="12"/>
        <v>0.08</v>
      </c>
      <c r="W81" s="50"/>
      <c r="X81" s="55"/>
    </row>
    <row r="82" spans="1:24" x14ac:dyDescent="0.15">
      <c r="A82" s="40"/>
      <c r="B82" s="40"/>
      <c r="C82" s="35"/>
      <c r="D82" s="40"/>
      <c r="E82" s="17"/>
      <c r="F82" s="18"/>
      <c r="G82" s="17"/>
      <c r="H82" s="17"/>
      <c r="I82" s="17"/>
      <c r="J82" s="17"/>
      <c r="K82" s="19"/>
      <c r="L82" s="19"/>
      <c r="M82" s="19"/>
      <c r="N82" s="20"/>
      <c r="O82" s="20"/>
      <c r="P82" s="20"/>
      <c r="Q82" s="18" t="s">
        <v>119</v>
      </c>
      <c r="R82" s="18" t="s">
        <v>132</v>
      </c>
      <c r="S82" s="18">
        <v>1</v>
      </c>
      <c r="T82" s="16">
        <v>0.04</v>
      </c>
      <c r="U82" s="18">
        <v>1</v>
      </c>
      <c r="V82" s="20">
        <f t="shared" si="12"/>
        <v>0.04</v>
      </c>
      <c r="W82" s="50"/>
      <c r="X82" s="55"/>
    </row>
    <row r="83" spans="1:24" x14ac:dyDescent="0.15">
      <c r="A83" s="40"/>
      <c r="B83" s="40"/>
      <c r="C83" s="35"/>
      <c r="D83" s="40"/>
      <c r="E83" s="17"/>
      <c r="F83" s="18"/>
      <c r="G83" s="17"/>
      <c r="H83" s="17"/>
      <c r="I83" s="17"/>
      <c r="J83" s="17"/>
      <c r="K83" s="19"/>
      <c r="L83" s="19"/>
      <c r="M83" s="19"/>
      <c r="N83" s="20"/>
      <c r="O83" s="20"/>
      <c r="P83" s="20"/>
      <c r="Q83" s="18" t="s">
        <v>119</v>
      </c>
      <c r="R83" s="18" t="s">
        <v>132</v>
      </c>
      <c r="S83" s="18">
        <v>1</v>
      </c>
      <c r="T83" s="16">
        <v>0.04</v>
      </c>
      <c r="U83" s="18">
        <v>1</v>
      </c>
      <c r="V83" s="20">
        <f t="shared" si="12"/>
        <v>0.04</v>
      </c>
      <c r="W83" s="50"/>
      <c r="X83" s="55"/>
    </row>
    <row r="84" spans="1:24" x14ac:dyDescent="0.15">
      <c r="A84" s="40"/>
      <c r="B84" s="40"/>
      <c r="C84" s="35"/>
      <c r="D84" s="40"/>
      <c r="E84" s="40" t="s">
        <v>128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20">
        <f>SUM(P80:P83)</f>
        <v>1.17248</v>
      </c>
      <c r="Q84" s="40" t="s">
        <v>129</v>
      </c>
      <c r="R84" s="40"/>
      <c r="S84" s="40"/>
      <c r="T84" s="40"/>
      <c r="U84" s="40"/>
      <c r="V84" s="20">
        <f>SUM(V80:V83)</f>
        <v>0.24000000000000002</v>
      </c>
      <c r="W84" s="51"/>
      <c r="X84" s="56"/>
    </row>
    <row r="85" spans="1:24" x14ac:dyDescent="0.15">
      <c r="A85" s="40">
        <v>15</v>
      </c>
      <c r="B85" s="40" t="s">
        <v>42</v>
      </c>
      <c r="C85" s="35" t="s">
        <v>164</v>
      </c>
      <c r="D85" s="40"/>
      <c r="E85" s="17" t="s">
        <v>163</v>
      </c>
      <c r="F85" s="18">
        <v>1</v>
      </c>
      <c r="G85" s="17" t="s">
        <v>161</v>
      </c>
      <c r="H85" s="17">
        <v>139</v>
      </c>
      <c r="I85" s="17">
        <v>64</v>
      </c>
      <c r="J85" s="17">
        <v>3</v>
      </c>
      <c r="K85" s="19">
        <v>0.21</v>
      </c>
      <c r="L85" s="19">
        <v>0.14899999999999999</v>
      </c>
      <c r="M85" s="19">
        <f>K85-L85</f>
        <v>6.0999999999999999E-2</v>
      </c>
      <c r="N85" s="20">
        <v>5.18</v>
      </c>
      <c r="O85" s="20">
        <v>2.6</v>
      </c>
      <c r="P85" s="20">
        <f>(K85*N85-M85*O85)</f>
        <v>0.92919999999999991</v>
      </c>
      <c r="Q85" s="18" t="s">
        <v>117</v>
      </c>
      <c r="R85" s="18" t="s">
        <v>125</v>
      </c>
      <c r="S85" s="18">
        <v>1</v>
      </c>
      <c r="T85" s="16">
        <v>0.08</v>
      </c>
      <c r="U85" s="18">
        <v>1</v>
      </c>
      <c r="V85" s="20">
        <f t="shared" ref="V85:V88" si="13">T85/U85*S85</f>
        <v>0.08</v>
      </c>
      <c r="W85" s="46">
        <v>1.1200000000000001</v>
      </c>
      <c r="X85" s="54">
        <f>W85*(P89+V89)</f>
        <v>1.3095040000000002</v>
      </c>
    </row>
    <row r="86" spans="1:24" x14ac:dyDescent="0.15">
      <c r="A86" s="40"/>
      <c r="B86" s="40"/>
      <c r="C86" s="35"/>
      <c r="D86" s="40"/>
      <c r="E86" s="17"/>
      <c r="F86" s="18"/>
      <c r="G86" s="17"/>
      <c r="H86" s="17"/>
      <c r="I86" s="17"/>
      <c r="J86" s="17"/>
      <c r="K86" s="19"/>
      <c r="L86" s="19"/>
      <c r="M86" s="19"/>
      <c r="N86" s="20"/>
      <c r="O86" s="20"/>
      <c r="P86" s="20"/>
      <c r="Q86" s="18" t="s">
        <v>121</v>
      </c>
      <c r="R86" s="18" t="s">
        <v>125</v>
      </c>
      <c r="S86" s="18">
        <v>1</v>
      </c>
      <c r="T86" s="16">
        <v>0.08</v>
      </c>
      <c r="U86" s="18">
        <v>1</v>
      </c>
      <c r="V86" s="20">
        <f t="shared" si="13"/>
        <v>0.08</v>
      </c>
      <c r="W86" s="50"/>
      <c r="X86" s="55"/>
    </row>
    <row r="87" spans="1:24" x14ac:dyDescent="0.15">
      <c r="A87" s="40"/>
      <c r="B87" s="40"/>
      <c r="C87" s="35"/>
      <c r="D87" s="40"/>
      <c r="E87" s="17"/>
      <c r="F87" s="18"/>
      <c r="G87" s="17"/>
      <c r="H87" s="17"/>
      <c r="I87" s="17"/>
      <c r="J87" s="17"/>
      <c r="K87" s="19"/>
      <c r="L87" s="19"/>
      <c r="M87" s="19"/>
      <c r="N87" s="20"/>
      <c r="O87" s="20"/>
      <c r="P87" s="20"/>
      <c r="Q87" s="18" t="s">
        <v>119</v>
      </c>
      <c r="R87" s="18" t="s">
        <v>132</v>
      </c>
      <c r="S87" s="18">
        <v>1</v>
      </c>
      <c r="T87" s="16">
        <v>0.04</v>
      </c>
      <c r="U87" s="18">
        <v>1</v>
      </c>
      <c r="V87" s="20">
        <f t="shared" si="13"/>
        <v>0.04</v>
      </c>
      <c r="W87" s="50"/>
      <c r="X87" s="55"/>
    </row>
    <row r="88" spans="1:24" x14ac:dyDescent="0.15">
      <c r="A88" s="40"/>
      <c r="B88" s="40"/>
      <c r="C88" s="35"/>
      <c r="D88" s="40"/>
      <c r="E88" s="17"/>
      <c r="F88" s="18"/>
      <c r="G88" s="17"/>
      <c r="H88" s="17"/>
      <c r="I88" s="17"/>
      <c r="J88" s="17"/>
      <c r="K88" s="19"/>
      <c r="L88" s="19"/>
      <c r="M88" s="19"/>
      <c r="N88" s="20"/>
      <c r="O88" s="20"/>
      <c r="P88" s="20"/>
      <c r="Q88" s="18" t="s">
        <v>119</v>
      </c>
      <c r="R88" s="18" t="s">
        <v>132</v>
      </c>
      <c r="S88" s="18">
        <v>1</v>
      </c>
      <c r="T88" s="16">
        <v>0.04</v>
      </c>
      <c r="U88" s="18">
        <v>1</v>
      </c>
      <c r="V88" s="20">
        <f t="shared" si="13"/>
        <v>0.04</v>
      </c>
      <c r="W88" s="50"/>
      <c r="X88" s="55"/>
    </row>
    <row r="89" spans="1:24" x14ac:dyDescent="0.15">
      <c r="A89" s="40"/>
      <c r="B89" s="40"/>
      <c r="C89" s="35"/>
      <c r="D89" s="40"/>
      <c r="E89" s="40" t="s">
        <v>128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20">
        <f>SUM(P85:P88)</f>
        <v>0.92919999999999991</v>
      </c>
      <c r="Q89" s="40" t="s">
        <v>129</v>
      </c>
      <c r="R89" s="40"/>
      <c r="S89" s="40"/>
      <c r="T89" s="40"/>
      <c r="U89" s="40"/>
      <c r="V89" s="20">
        <f>SUM(V85:V88)</f>
        <v>0.24000000000000002</v>
      </c>
      <c r="W89" s="51"/>
      <c r="X89" s="56"/>
    </row>
    <row r="90" spans="1:24" x14ac:dyDescent="0.15">
      <c r="A90" s="49">
        <v>16</v>
      </c>
      <c r="B90" s="49" t="s">
        <v>44</v>
      </c>
      <c r="C90" s="41" t="s">
        <v>43</v>
      </c>
      <c r="D90" s="49"/>
      <c r="E90" s="17" t="s">
        <v>166</v>
      </c>
      <c r="F90" s="18">
        <v>1</v>
      </c>
      <c r="G90" s="17" t="s">
        <v>160</v>
      </c>
      <c r="H90" s="17">
        <v>267</v>
      </c>
      <c r="I90" s="17">
        <v>137</v>
      </c>
      <c r="J90" s="17">
        <v>3</v>
      </c>
      <c r="K90" s="19">
        <v>0.86299999999999999</v>
      </c>
      <c r="L90" s="19">
        <v>0.45800000000000002</v>
      </c>
      <c r="M90" s="19">
        <f>K90-L90</f>
        <v>0.40499999999999997</v>
      </c>
      <c r="N90" s="20">
        <v>5.18</v>
      </c>
      <c r="O90" s="20">
        <v>2.6</v>
      </c>
      <c r="P90" s="20">
        <f>(K90*N90-M90*O90)</f>
        <v>3.4173399999999994</v>
      </c>
      <c r="Q90" s="18" t="s">
        <v>131</v>
      </c>
      <c r="R90" s="18" t="s">
        <v>133</v>
      </c>
      <c r="S90" s="18">
        <v>1</v>
      </c>
      <c r="T90" s="16">
        <v>0.18</v>
      </c>
      <c r="U90" s="18">
        <v>1</v>
      </c>
      <c r="V90" s="59">
        <f t="shared" ref="V90:V94" si="14">T90/U90*S90</f>
        <v>0.18</v>
      </c>
      <c r="W90" s="46">
        <v>1.1200000000000001</v>
      </c>
      <c r="X90" s="54">
        <f>W90*(P95+V95)</f>
        <v>4.7682207999999999</v>
      </c>
    </row>
    <row r="91" spans="1:24" x14ac:dyDescent="0.15">
      <c r="A91" s="50"/>
      <c r="B91" s="50"/>
      <c r="C91" s="52"/>
      <c r="D91" s="50"/>
      <c r="E91" s="17"/>
      <c r="F91" s="18"/>
      <c r="G91" s="17"/>
      <c r="H91" s="17"/>
      <c r="I91" s="17"/>
      <c r="J91" s="17"/>
      <c r="K91" s="19"/>
      <c r="L91" s="19"/>
      <c r="M91" s="19"/>
      <c r="N91" s="20"/>
      <c r="O91" s="20"/>
      <c r="P91" s="20"/>
      <c r="Q91" s="18" t="s">
        <v>121</v>
      </c>
      <c r="R91" s="18" t="s">
        <v>134</v>
      </c>
      <c r="S91" s="18">
        <v>1</v>
      </c>
      <c r="T91" s="16">
        <v>0.15</v>
      </c>
      <c r="U91" s="18">
        <v>1</v>
      </c>
      <c r="V91" s="59">
        <f t="shared" si="14"/>
        <v>0.15</v>
      </c>
      <c r="W91" s="50"/>
      <c r="X91" s="55"/>
    </row>
    <row r="92" spans="1:24" x14ac:dyDescent="0.15">
      <c r="A92" s="50"/>
      <c r="B92" s="50"/>
      <c r="C92" s="52"/>
      <c r="D92" s="50"/>
      <c r="E92" s="17" t="s">
        <v>150</v>
      </c>
      <c r="F92" s="18">
        <v>1</v>
      </c>
      <c r="G92" s="17"/>
      <c r="H92" s="17"/>
      <c r="I92" s="17"/>
      <c r="J92" s="17"/>
      <c r="K92" s="19"/>
      <c r="L92" s="19"/>
      <c r="M92" s="19"/>
      <c r="N92" s="20">
        <v>0.34</v>
      </c>
      <c r="O92" s="20"/>
      <c r="P92" s="20">
        <f>F92*N92</f>
        <v>0.34</v>
      </c>
      <c r="Q92" s="18" t="s">
        <v>119</v>
      </c>
      <c r="R92" s="18" t="s">
        <v>152</v>
      </c>
      <c r="S92" s="18">
        <v>1</v>
      </c>
      <c r="T92" s="16">
        <v>0.05</v>
      </c>
      <c r="U92" s="18">
        <v>1</v>
      </c>
      <c r="V92" s="59">
        <f t="shared" si="14"/>
        <v>0.05</v>
      </c>
      <c r="W92" s="50"/>
      <c r="X92" s="55"/>
    </row>
    <row r="93" spans="1:24" x14ac:dyDescent="0.15">
      <c r="A93" s="50"/>
      <c r="B93" s="50"/>
      <c r="C93" s="52"/>
      <c r="D93" s="50"/>
      <c r="E93" s="17"/>
      <c r="F93" s="18"/>
      <c r="G93" s="17"/>
      <c r="H93" s="17"/>
      <c r="I93" s="17"/>
      <c r="J93" s="17"/>
      <c r="K93" s="19"/>
      <c r="L93" s="19"/>
      <c r="M93" s="19"/>
      <c r="N93" s="20"/>
      <c r="O93" s="20"/>
      <c r="P93" s="20"/>
      <c r="Q93" s="18" t="s">
        <v>144</v>
      </c>
      <c r="R93" s="18" t="s">
        <v>124</v>
      </c>
      <c r="S93" s="18">
        <v>1</v>
      </c>
      <c r="T93" s="16">
        <v>7.0000000000000007E-2</v>
      </c>
      <c r="U93" s="18">
        <v>1</v>
      </c>
      <c r="V93" s="59">
        <f t="shared" si="14"/>
        <v>7.0000000000000007E-2</v>
      </c>
      <c r="W93" s="50"/>
      <c r="X93" s="55"/>
    </row>
    <row r="94" spans="1:24" x14ac:dyDescent="0.15">
      <c r="A94" s="50"/>
      <c r="B94" s="50"/>
      <c r="C94" s="52"/>
      <c r="D94" s="50"/>
      <c r="E94" s="17"/>
      <c r="F94" s="18"/>
      <c r="G94" s="17"/>
      <c r="H94" s="17"/>
      <c r="I94" s="17"/>
      <c r="J94" s="17"/>
      <c r="K94" s="19"/>
      <c r="L94" s="19"/>
      <c r="M94" s="19"/>
      <c r="N94" s="20"/>
      <c r="O94" s="20"/>
      <c r="P94" s="20"/>
      <c r="Q94" s="18" t="s">
        <v>151</v>
      </c>
      <c r="R94" s="18"/>
      <c r="S94" s="18">
        <v>1</v>
      </c>
      <c r="T94" s="16">
        <v>0.05</v>
      </c>
      <c r="U94" s="18">
        <v>1</v>
      </c>
      <c r="V94" s="23">
        <f t="shared" si="14"/>
        <v>0.05</v>
      </c>
      <c r="W94" s="50"/>
      <c r="X94" s="55"/>
    </row>
    <row r="95" spans="1:24" x14ac:dyDescent="0.15">
      <c r="A95" s="51"/>
      <c r="B95" s="51"/>
      <c r="C95" s="42"/>
      <c r="D95" s="51"/>
      <c r="E95" s="40" t="s">
        <v>128</v>
      </c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20">
        <f>SUM(P90:P94)</f>
        <v>3.7573399999999992</v>
      </c>
      <c r="Q95" s="40" t="s">
        <v>129</v>
      </c>
      <c r="R95" s="40"/>
      <c r="S95" s="40"/>
      <c r="T95" s="40"/>
      <c r="U95" s="40"/>
      <c r="V95" s="59">
        <f>SUM(V90:V94)</f>
        <v>0.49999999999999994</v>
      </c>
      <c r="W95" s="51"/>
      <c r="X95" s="56"/>
    </row>
    <row r="96" spans="1:24" x14ac:dyDescent="0.15">
      <c r="A96" s="49">
        <v>17</v>
      </c>
      <c r="B96" s="49" t="s">
        <v>46</v>
      </c>
      <c r="C96" s="41" t="s">
        <v>45</v>
      </c>
      <c r="D96" s="49"/>
      <c r="E96" s="17" t="s">
        <v>167</v>
      </c>
      <c r="F96" s="18">
        <v>1</v>
      </c>
      <c r="G96" s="17" t="s">
        <v>171</v>
      </c>
      <c r="H96" s="17">
        <v>301</v>
      </c>
      <c r="I96" s="17">
        <v>95</v>
      </c>
      <c r="J96" s="17">
        <v>2.5</v>
      </c>
      <c r="K96" s="19">
        <v>0.56189175000000002</v>
      </c>
      <c r="L96" s="19">
        <v>0.32469999999999999</v>
      </c>
      <c r="M96" s="19">
        <f>K96-L96</f>
        <v>0.23719175000000003</v>
      </c>
      <c r="N96" s="20">
        <v>5.83</v>
      </c>
      <c r="O96" s="20">
        <v>2.6</v>
      </c>
      <c r="P96" s="20">
        <f>(K96*N96-M96*O96)</f>
        <v>2.6591303525000001</v>
      </c>
      <c r="Q96" s="18" t="s">
        <v>131</v>
      </c>
      <c r="R96" s="18" t="s">
        <v>134</v>
      </c>
      <c r="S96" s="18">
        <v>1</v>
      </c>
      <c r="T96" s="16">
        <v>0.15</v>
      </c>
      <c r="U96" s="18">
        <v>1</v>
      </c>
      <c r="V96" s="20">
        <f t="shared" ref="V96:V99" si="15">T96/U96*S96</f>
        <v>0.15</v>
      </c>
      <c r="W96" s="46">
        <v>1.1200000000000001</v>
      </c>
      <c r="X96" s="60">
        <f>W96*(P106-P105+V106)+P105*1.03</f>
        <v>5.5791490017120005</v>
      </c>
    </row>
    <row r="97" spans="1:24" x14ac:dyDescent="0.15">
      <c r="A97" s="50"/>
      <c r="B97" s="50"/>
      <c r="C97" s="52"/>
      <c r="D97" s="50"/>
      <c r="E97" s="17"/>
      <c r="F97" s="18"/>
      <c r="G97" s="17"/>
      <c r="H97" s="17"/>
      <c r="I97" s="17"/>
      <c r="J97" s="17"/>
      <c r="K97" s="19"/>
      <c r="L97" s="19"/>
      <c r="M97" s="19"/>
      <c r="N97" s="20"/>
      <c r="O97" s="20"/>
      <c r="P97" s="20"/>
      <c r="Q97" s="18" t="s">
        <v>119</v>
      </c>
      <c r="R97" s="18" t="s">
        <v>124</v>
      </c>
      <c r="S97" s="18">
        <v>1</v>
      </c>
      <c r="T97" s="16">
        <v>7.0000000000000007E-2</v>
      </c>
      <c r="U97" s="18">
        <v>1</v>
      </c>
      <c r="V97" s="20">
        <f t="shared" si="15"/>
        <v>7.0000000000000007E-2</v>
      </c>
      <c r="W97" s="50"/>
      <c r="X97" s="61"/>
    </row>
    <row r="98" spans="1:24" x14ac:dyDescent="0.15">
      <c r="A98" s="50"/>
      <c r="B98" s="50"/>
      <c r="C98" s="52"/>
      <c r="D98" s="50"/>
      <c r="E98" s="17"/>
      <c r="F98" s="18"/>
      <c r="G98" s="17"/>
      <c r="H98" s="17"/>
      <c r="I98" s="17"/>
      <c r="J98" s="17"/>
      <c r="K98" s="19"/>
      <c r="L98" s="19"/>
      <c r="M98" s="19"/>
      <c r="N98" s="20"/>
      <c r="O98" s="20"/>
      <c r="P98" s="20"/>
      <c r="Q98" s="18" t="s">
        <v>121</v>
      </c>
      <c r="R98" s="18" t="s">
        <v>123</v>
      </c>
      <c r="S98" s="18">
        <v>1</v>
      </c>
      <c r="T98" s="16">
        <v>0.1</v>
      </c>
      <c r="U98" s="18">
        <v>1</v>
      </c>
      <c r="V98" s="20">
        <f t="shared" si="15"/>
        <v>0.1</v>
      </c>
      <c r="W98" s="50"/>
      <c r="X98" s="61"/>
    </row>
    <row r="99" spans="1:24" x14ac:dyDescent="0.15">
      <c r="A99" s="50"/>
      <c r="B99" s="50"/>
      <c r="C99" s="52"/>
      <c r="D99" s="50"/>
      <c r="E99" s="17" t="s">
        <v>70</v>
      </c>
      <c r="F99" s="18">
        <v>1</v>
      </c>
      <c r="G99" s="17" t="s">
        <v>161</v>
      </c>
      <c r="H99" s="17">
        <v>34</v>
      </c>
      <c r="I99" s="17">
        <v>22</v>
      </c>
      <c r="J99" s="17">
        <v>2.5</v>
      </c>
      <c r="K99" s="19">
        <v>1.46982E-2</v>
      </c>
      <c r="L99" s="19">
        <v>1.03E-2</v>
      </c>
      <c r="M99" s="19">
        <f t="shared" ref="M99:M105" si="16">K99-L99</f>
        <v>4.3981999999999997E-3</v>
      </c>
      <c r="N99" s="20">
        <v>5.18</v>
      </c>
      <c r="O99" s="20">
        <v>2.6</v>
      </c>
      <c r="P99" s="20">
        <f t="shared" ref="P99:P105" si="17">(K99*N99-M99*O99)</f>
        <v>6.4701356000000002E-2</v>
      </c>
      <c r="Q99" s="18" t="s">
        <v>117</v>
      </c>
      <c r="R99" s="18" t="s">
        <v>145</v>
      </c>
      <c r="S99" s="18">
        <v>1</v>
      </c>
      <c r="T99" s="16">
        <v>0.02</v>
      </c>
      <c r="U99" s="18">
        <v>1</v>
      </c>
      <c r="V99" s="20">
        <f t="shared" si="15"/>
        <v>0.02</v>
      </c>
      <c r="W99" s="50"/>
      <c r="X99" s="61"/>
    </row>
    <row r="100" spans="1:24" x14ac:dyDescent="0.15">
      <c r="A100" s="50"/>
      <c r="B100" s="50"/>
      <c r="C100" s="52"/>
      <c r="D100" s="50"/>
      <c r="E100" s="17"/>
      <c r="F100" s="18"/>
      <c r="G100" s="17"/>
      <c r="H100" s="17"/>
      <c r="I100" s="17"/>
      <c r="J100" s="17"/>
      <c r="K100" s="19"/>
      <c r="L100" s="19"/>
      <c r="M100" s="19"/>
      <c r="N100" s="20"/>
      <c r="O100" s="20"/>
      <c r="P100" s="20"/>
      <c r="Q100" s="18" t="s">
        <v>119</v>
      </c>
      <c r="R100" s="18" t="s">
        <v>145</v>
      </c>
      <c r="S100" s="18">
        <v>1</v>
      </c>
      <c r="T100" s="16">
        <v>0.02</v>
      </c>
      <c r="U100" s="18">
        <v>1</v>
      </c>
      <c r="V100" s="20">
        <f>T100/U100*S100</f>
        <v>0.02</v>
      </c>
      <c r="W100" s="50"/>
      <c r="X100" s="61"/>
    </row>
    <row r="101" spans="1:24" x14ac:dyDescent="0.15">
      <c r="A101" s="50"/>
      <c r="B101" s="50"/>
      <c r="C101" s="52"/>
      <c r="D101" s="50"/>
      <c r="E101" s="17"/>
      <c r="F101" s="18"/>
      <c r="G101" s="17"/>
      <c r="H101" s="17"/>
      <c r="I101" s="17"/>
      <c r="J101" s="17"/>
      <c r="K101" s="19"/>
      <c r="L101" s="19"/>
      <c r="M101" s="19"/>
      <c r="N101" s="20"/>
      <c r="O101" s="20"/>
      <c r="P101" s="20"/>
      <c r="Q101" s="18" t="s">
        <v>144</v>
      </c>
      <c r="R101" s="18" t="s">
        <v>145</v>
      </c>
      <c r="S101" s="18">
        <v>1</v>
      </c>
      <c r="T101" s="16">
        <v>0.02</v>
      </c>
      <c r="U101" s="18">
        <v>1</v>
      </c>
      <c r="V101" s="20">
        <f t="shared" ref="V101:V105" si="18">T101/U101*S101</f>
        <v>0.02</v>
      </c>
      <c r="W101" s="50"/>
      <c r="X101" s="61"/>
    </row>
    <row r="102" spans="1:24" x14ac:dyDescent="0.15">
      <c r="A102" s="50"/>
      <c r="B102" s="50"/>
      <c r="C102" s="52"/>
      <c r="D102" s="50"/>
      <c r="E102" s="17" t="s">
        <v>168</v>
      </c>
      <c r="F102" s="18">
        <v>1</v>
      </c>
      <c r="G102" s="17" t="s">
        <v>172</v>
      </c>
      <c r="H102" s="17">
        <v>35</v>
      </c>
      <c r="I102" s="17">
        <v>24</v>
      </c>
      <c r="J102" s="17">
        <v>3</v>
      </c>
      <c r="K102" s="19">
        <v>1.9807200000000001E-2</v>
      </c>
      <c r="L102" s="19">
        <v>1.2800000000000001E-2</v>
      </c>
      <c r="M102" s="19">
        <f t="shared" si="16"/>
        <v>7.0071999999999999E-3</v>
      </c>
      <c r="N102" s="20">
        <v>5.83</v>
      </c>
      <c r="O102" s="20">
        <v>2.6</v>
      </c>
      <c r="P102" s="20">
        <f t="shared" si="17"/>
        <v>9.7257256000000014E-2</v>
      </c>
      <c r="Q102" s="18" t="s">
        <v>117</v>
      </c>
      <c r="R102" s="18" t="s">
        <v>141</v>
      </c>
      <c r="S102" s="18">
        <v>1</v>
      </c>
      <c r="T102" s="16">
        <v>0.03</v>
      </c>
      <c r="U102" s="18">
        <v>1</v>
      </c>
      <c r="V102" s="20">
        <f t="shared" si="18"/>
        <v>0.03</v>
      </c>
      <c r="W102" s="50"/>
      <c r="X102" s="61"/>
    </row>
    <row r="103" spans="1:24" x14ac:dyDescent="0.15">
      <c r="A103" s="50"/>
      <c r="B103" s="50"/>
      <c r="C103" s="52"/>
      <c r="D103" s="50"/>
      <c r="E103" s="17" t="s">
        <v>169</v>
      </c>
      <c r="F103" s="18">
        <v>1</v>
      </c>
      <c r="G103" s="17" t="s">
        <v>172</v>
      </c>
      <c r="H103" s="17">
        <v>37</v>
      </c>
      <c r="I103" s="17">
        <v>32</v>
      </c>
      <c r="J103" s="17">
        <v>3</v>
      </c>
      <c r="K103" s="19">
        <v>2.7918720000000001E-2</v>
      </c>
      <c r="L103" s="19">
        <v>1.67E-2</v>
      </c>
      <c r="M103" s="19">
        <f t="shared" si="16"/>
        <v>1.1218720000000001E-2</v>
      </c>
      <c r="N103" s="20">
        <v>5.83</v>
      </c>
      <c r="O103" s="20">
        <v>2.6</v>
      </c>
      <c r="P103" s="20">
        <f t="shared" si="17"/>
        <v>0.13359746559999999</v>
      </c>
      <c r="Q103" s="18" t="s">
        <v>117</v>
      </c>
      <c r="R103" s="18" t="s">
        <v>141</v>
      </c>
      <c r="S103" s="18">
        <v>1</v>
      </c>
      <c r="T103" s="16">
        <v>0.03</v>
      </c>
      <c r="U103" s="18">
        <v>1</v>
      </c>
      <c r="V103" s="20">
        <f t="shared" si="18"/>
        <v>0.03</v>
      </c>
      <c r="W103" s="50"/>
      <c r="X103" s="61"/>
    </row>
    <row r="104" spans="1:24" x14ac:dyDescent="0.15">
      <c r="A104" s="50"/>
      <c r="B104" s="50"/>
      <c r="C104" s="52"/>
      <c r="D104" s="50"/>
      <c r="E104" s="17"/>
      <c r="F104" s="18"/>
      <c r="G104" s="17"/>
      <c r="H104" s="17"/>
      <c r="I104" s="17"/>
      <c r="J104" s="17"/>
      <c r="K104" s="19"/>
      <c r="L104" s="19"/>
      <c r="M104" s="19"/>
      <c r="N104" s="20"/>
      <c r="O104" s="20"/>
      <c r="P104" s="20"/>
      <c r="Q104" s="18" t="s">
        <v>121</v>
      </c>
      <c r="R104" s="18" t="s">
        <v>141</v>
      </c>
      <c r="S104" s="18">
        <v>1</v>
      </c>
      <c r="T104" s="16">
        <v>0.03</v>
      </c>
      <c r="U104" s="18">
        <v>1</v>
      </c>
      <c r="V104" s="20">
        <f t="shared" si="18"/>
        <v>0.03</v>
      </c>
      <c r="W104" s="50"/>
      <c r="X104" s="61"/>
    </row>
    <row r="105" spans="1:24" x14ac:dyDescent="0.15">
      <c r="A105" s="50"/>
      <c r="B105" s="50"/>
      <c r="C105" s="52"/>
      <c r="D105" s="50"/>
      <c r="E105" s="17" t="s">
        <v>170</v>
      </c>
      <c r="F105" s="18">
        <v>1</v>
      </c>
      <c r="G105" s="17" t="s">
        <v>139</v>
      </c>
      <c r="H105" s="17">
        <v>251.65562913907286</v>
      </c>
      <c r="I105" s="17">
        <v>7</v>
      </c>
      <c r="J105" s="17"/>
      <c r="K105" s="19">
        <v>7.5999999999999998E-2</v>
      </c>
      <c r="L105" s="19">
        <v>7.5999999999999998E-2</v>
      </c>
      <c r="M105" s="19">
        <f t="shared" si="16"/>
        <v>0</v>
      </c>
      <c r="N105" s="20">
        <v>7.9649999999999999</v>
      </c>
      <c r="O105" s="20"/>
      <c r="P105" s="20">
        <f t="shared" si="17"/>
        <v>0.60533999999999999</v>
      </c>
      <c r="Q105" s="18" t="s">
        <v>126</v>
      </c>
      <c r="R105" s="18"/>
      <c r="S105" s="18">
        <v>20</v>
      </c>
      <c r="T105" s="16">
        <v>0.05</v>
      </c>
      <c r="U105" s="18">
        <v>1</v>
      </c>
      <c r="V105" s="20">
        <f t="shared" si="18"/>
        <v>1</v>
      </c>
      <c r="W105" s="50"/>
      <c r="X105" s="61"/>
    </row>
    <row r="106" spans="1:24" x14ac:dyDescent="0.15">
      <c r="A106" s="51"/>
      <c r="B106" s="51"/>
      <c r="C106" s="42"/>
      <c r="D106" s="51"/>
      <c r="E106" s="40" t="s">
        <v>128</v>
      </c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20">
        <f>SUM(P96:P105)</f>
        <v>3.5600264301000002</v>
      </c>
      <c r="Q106" s="40" t="s">
        <v>129</v>
      </c>
      <c r="R106" s="40"/>
      <c r="S106" s="40"/>
      <c r="T106" s="40"/>
      <c r="U106" s="40"/>
      <c r="V106" s="59">
        <f>SUM(V96:V105)</f>
        <v>1.4700000000000002</v>
      </c>
      <c r="W106" s="51"/>
      <c r="X106" s="62"/>
    </row>
    <row r="107" spans="1:24" x14ac:dyDescent="0.15">
      <c r="A107" s="40">
        <v>18</v>
      </c>
      <c r="B107" s="40" t="s">
        <v>48</v>
      </c>
      <c r="C107" s="35" t="s">
        <v>47</v>
      </c>
      <c r="D107" s="40"/>
      <c r="E107" s="17" t="s">
        <v>174</v>
      </c>
      <c r="F107" s="18">
        <v>1</v>
      </c>
      <c r="G107" s="17" t="s">
        <v>160</v>
      </c>
      <c r="H107" s="17">
        <v>269</v>
      </c>
      <c r="I107" s="17">
        <v>154</v>
      </c>
      <c r="J107" s="17">
        <v>2.5</v>
      </c>
      <c r="K107" s="19">
        <v>0.81402090000000005</v>
      </c>
      <c r="L107" s="19">
        <v>0.54300000000000004</v>
      </c>
      <c r="M107" s="19">
        <f t="shared" ref="M107:M111" si="19">K107-L107</f>
        <v>0.27102090000000001</v>
      </c>
      <c r="N107" s="20">
        <v>5.18</v>
      </c>
      <c r="O107" s="20">
        <v>2.6</v>
      </c>
      <c r="P107" s="20">
        <f t="shared" ref="P107:P111" si="20">(K107*N107-M107*O107)</f>
        <v>3.5119739220000001</v>
      </c>
      <c r="Q107" s="18" t="s">
        <v>117</v>
      </c>
      <c r="R107" s="18" t="s">
        <v>134</v>
      </c>
      <c r="S107" s="18">
        <v>1</v>
      </c>
      <c r="T107" s="16">
        <v>0.15</v>
      </c>
      <c r="U107" s="18">
        <v>1</v>
      </c>
      <c r="V107" s="20">
        <f t="shared" ref="V107:V110" si="21">T107/U107*S107</f>
        <v>0.15</v>
      </c>
      <c r="W107" s="39">
        <v>1.1200000000000001</v>
      </c>
      <c r="X107" s="63">
        <f>W107*(P113+V113)</f>
        <v>5.0366904076160006</v>
      </c>
    </row>
    <row r="108" spans="1:24" x14ac:dyDescent="0.15">
      <c r="A108" s="40"/>
      <c r="B108" s="40"/>
      <c r="C108" s="35"/>
      <c r="D108" s="40"/>
      <c r="E108" s="17"/>
      <c r="F108" s="18"/>
      <c r="G108" s="17"/>
      <c r="H108" s="17"/>
      <c r="I108" s="17"/>
      <c r="J108" s="17"/>
      <c r="K108" s="19"/>
      <c r="L108" s="19"/>
      <c r="M108" s="19"/>
      <c r="N108" s="20"/>
      <c r="O108" s="20"/>
      <c r="P108" s="20"/>
      <c r="Q108" s="18" t="s">
        <v>119</v>
      </c>
      <c r="R108" s="18" t="s">
        <v>124</v>
      </c>
      <c r="S108" s="18">
        <v>1</v>
      </c>
      <c r="T108" s="16">
        <v>7.0000000000000007E-2</v>
      </c>
      <c r="U108" s="18">
        <v>1</v>
      </c>
      <c r="V108" s="20">
        <f t="shared" si="21"/>
        <v>7.0000000000000007E-2</v>
      </c>
      <c r="W108" s="40"/>
      <c r="X108" s="63"/>
    </row>
    <row r="109" spans="1:24" x14ac:dyDescent="0.15">
      <c r="A109" s="40"/>
      <c r="B109" s="40"/>
      <c r="C109" s="35"/>
      <c r="D109" s="40"/>
      <c r="E109" s="17"/>
      <c r="F109" s="18"/>
      <c r="G109" s="17"/>
      <c r="H109" s="17"/>
      <c r="I109" s="17"/>
      <c r="J109" s="17"/>
      <c r="K109" s="19"/>
      <c r="L109" s="19"/>
      <c r="M109" s="19"/>
      <c r="N109" s="20"/>
      <c r="O109" s="20"/>
      <c r="P109" s="20"/>
      <c r="Q109" s="18" t="s">
        <v>119</v>
      </c>
      <c r="R109" s="18" t="s">
        <v>152</v>
      </c>
      <c r="S109" s="18">
        <v>1</v>
      </c>
      <c r="T109" s="16">
        <v>0.05</v>
      </c>
      <c r="U109" s="18">
        <v>1</v>
      </c>
      <c r="V109" s="20">
        <f t="shared" si="21"/>
        <v>0.05</v>
      </c>
      <c r="W109" s="40"/>
      <c r="X109" s="63"/>
    </row>
    <row r="110" spans="1:24" x14ac:dyDescent="0.15">
      <c r="A110" s="40"/>
      <c r="B110" s="40"/>
      <c r="C110" s="35"/>
      <c r="D110" s="40"/>
      <c r="E110" s="17"/>
      <c r="F110" s="18"/>
      <c r="G110" s="17"/>
      <c r="H110" s="17"/>
      <c r="I110" s="17"/>
      <c r="J110" s="17"/>
      <c r="K110" s="19"/>
      <c r="L110" s="19"/>
      <c r="M110" s="19"/>
      <c r="N110" s="20"/>
      <c r="O110" s="20"/>
      <c r="P110" s="20"/>
      <c r="Q110" s="18" t="s">
        <v>121</v>
      </c>
      <c r="R110" s="18" t="s">
        <v>134</v>
      </c>
      <c r="S110" s="18">
        <v>1</v>
      </c>
      <c r="T110" s="16">
        <v>0.15</v>
      </c>
      <c r="U110" s="18">
        <v>1</v>
      </c>
      <c r="V110" s="20">
        <f t="shared" si="21"/>
        <v>0.15</v>
      </c>
      <c r="W110" s="40"/>
      <c r="X110" s="63"/>
    </row>
    <row r="111" spans="1:24" x14ac:dyDescent="0.15">
      <c r="A111" s="40"/>
      <c r="B111" s="40"/>
      <c r="C111" s="35"/>
      <c r="D111" s="40"/>
      <c r="E111" s="17" t="s">
        <v>130</v>
      </c>
      <c r="F111" s="18">
        <v>1</v>
      </c>
      <c r="G111" s="17" t="s">
        <v>136</v>
      </c>
      <c r="H111" s="17">
        <v>58</v>
      </c>
      <c r="I111" s="17">
        <v>28</v>
      </c>
      <c r="J111" s="17">
        <v>4</v>
      </c>
      <c r="K111" s="19">
        <v>5.1058560000000003E-2</v>
      </c>
      <c r="L111" s="19">
        <v>3.5900000000000001E-2</v>
      </c>
      <c r="M111" s="19">
        <f t="shared" si="19"/>
        <v>1.5158560000000001E-2</v>
      </c>
      <c r="N111" s="20">
        <v>5.18</v>
      </c>
      <c r="O111" s="20">
        <v>2.6</v>
      </c>
      <c r="P111" s="20">
        <f t="shared" si="20"/>
        <v>0.22507108480000002</v>
      </c>
      <c r="Q111" s="18" t="s">
        <v>117</v>
      </c>
      <c r="R111" s="18" t="s">
        <v>132</v>
      </c>
      <c r="S111" s="18">
        <v>1</v>
      </c>
      <c r="T111" s="16">
        <v>0.04</v>
      </c>
      <c r="U111" s="18">
        <v>1</v>
      </c>
      <c r="V111" s="20">
        <f>T111/U111*S111</f>
        <v>0.04</v>
      </c>
      <c r="W111" s="40"/>
      <c r="X111" s="63"/>
    </row>
    <row r="112" spans="1:24" x14ac:dyDescent="0.15">
      <c r="A112" s="40"/>
      <c r="B112" s="40"/>
      <c r="C112" s="35"/>
      <c r="D112" s="40"/>
      <c r="E112" s="17"/>
      <c r="F112" s="18"/>
      <c r="G112" s="17"/>
      <c r="H112" s="17"/>
      <c r="I112" s="17"/>
      <c r="J112" s="17"/>
      <c r="K112" s="19"/>
      <c r="L112" s="19"/>
      <c r="M112" s="19"/>
      <c r="N112" s="20"/>
      <c r="O112" s="20"/>
      <c r="P112" s="20"/>
      <c r="Q112" s="18" t="s">
        <v>126</v>
      </c>
      <c r="R112" s="18"/>
      <c r="S112" s="18">
        <v>6</v>
      </c>
      <c r="T112" s="16">
        <v>0.05</v>
      </c>
      <c r="U112" s="18">
        <v>1</v>
      </c>
      <c r="V112" s="20">
        <f t="shared" ref="V112" si="22">T112/U112*S112</f>
        <v>0.30000000000000004</v>
      </c>
      <c r="W112" s="40"/>
      <c r="X112" s="63"/>
    </row>
    <row r="113" spans="1:24" x14ac:dyDescent="0.15">
      <c r="A113" s="40"/>
      <c r="B113" s="40"/>
      <c r="C113" s="35"/>
      <c r="D113" s="40"/>
      <c r="E113" s="40" t="s">
        <v>128</v>
      </c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20">
        <f>SUM(P107:P112)</f>
        <v>3.7370450068000003</v>
      </c>
      <c r="Q113" s="40" t="s">
        <v>129</v>
      </c>
      <c r="R113" s="40"/>
      <c r="S113" s="40"/>
      <c r="T113" s="40"/>
      <c r="U113" s="40"/>
      <c r="V113" s="20">
        <f>SUM(V107:V112)</f>
        <v>0.76</v>
      </c>
      <c r="W113" s="40"/>
      <c r="X113" s="63"/>
    </row>
    <row r="114" spans="1:24" x14ac:dyDescent="0.15">
      <c r="A114" s="49">
        <v>19</v>
      </c>
      <c r="B114" s="49" t="s">
        <v>56</v>
      </c>
      <c r="C114" s="41" t="s">
        <v>55</v>
      </c>
      <c r="D114" s="49"/>
      <c r="E114" s="17" t="s">
        <v>55</v>
      </c>
      <c r="F114" s="18">
        <v>1</v>
      </c>
      <c r="G114" s="17" t="s">
        <v>138</v>
      </c>
      <c r="H114" s="17">
        <v>271</v>
      </c>
      <c r="I114" s="17">
        <v>111</v>
      </c>
      <c r="J114" s="17">
        <v>2</v>
      </c>
      <c r="K114" s="19">
        <v>0.47299999999999998</v>
      </c>
      <c r="L114" s="19">
        <v>0.30199999999999999</v>
      </c>
      <c r="M114" s="19">
        <f t="shared" ref="M114" si="23">K114-L114</f>
        <v>0.17099999999999999</v>
      </c>
      <c r="N114" s="20">
        <v>4.8499999999999996</v>
      </c>
      <c r="O114" s="20">
        <v>2.6</v>
      </c>
      <c r="P114" s="20">
        <f t="shared" ref="P114" si="24">(K114*N114-M114*O114)</f>
        <v>1.84945</v>
      </c>
      <c r="Q114" s="18" t="s">
        <v>117</v>
      </c>
      <c r="R114" s="18" t="s">
        <v>124</v>
      </c>
      <c r="S114" s="18">
        <v>1</v>
      </c>
      <c r="T114" s="16">
        <v>7.0000000000000007E-2</v>
      </c>
      <c r="U114" s="18">
        <v>1</v>
      </c>
      <c r="V114" s="20">
        <f t="shared" ref="V114:V116" si="25">T114/U114*S114</f>
        <v>7.0000000000000007E-2</v>
      </c>
      <c r="W114" s="39">
        <v>1.1200000000000001</v>
      </c>
      <c r="X114" s="63">
        <f>W114*(P117+V117)</f>
        <v>2.2729840000000006</v>
      </c>
    </row>
    <row r="115" spans="1:24" x14ac:dyDescent="0.15">
      <c r="A115" s="50"/>
      <c r="B115" s="50"/>
      <c r="C115" s="52"/>
      <c r="D115" s="50"/>
      <c r="E115" s="17"/>
      <c r="F115" s="18"/>
      <c r="G115" s="17"/>
      <c r="H115" s="17"/>
      <c r="I115" s="17"/>
      <c r="J115" s="17"/>
      <c r="K115" s="19"/>
      <c r="L115" s="19"/>
      <c r="M115" s="19"/>
      <c r="N115" s="20"/>
      <c r="O115" s="20"/>
      <c r="P115" s="20"/>
      <c r="Q115" s="18" t="s">
        <v>119</v>
      </c>
      <c r="R115" s="18" t="s">
        <v>132</v>
      </c>
      <c r="S115" s="18">
        <v>1</v>
      </c>
      <c r="T115" s="16">
        <v>0.04</v>
      </c>
      <c r="U115" s="18">
        <v>1</v>
      </c>
      <c r="V115" s="20">
        <f t="shared" si="25"/>
        <v>0.04</v>
      </c>
      <c r="W115" s="40"/>
      <c r="X115" s="63"/>
    </row>
    <row r="116" spans="1:24" x14ac:dyDescent="0.15">
      <c r="A116" s="50"/>
      <c r="B116" s="50"/>
      <c r="C116" s="52"/>
      <c r="D116" s="50"/>
      <c r="E116" s="17"/>
      <c r="F116" s="18"/>
      <c r="G116" s="17"/>
      <c r="H116" s="17"/>
      <c r="I116" s="17"/>
      <c r="J116" s="17"/>
      <c r="K116" s="19"/>
      <c r="L116" s="19"/>
      <c r="M116" s="19"/>
      <c r="N116" s="20"/>
      <c r="O116" s="20"/>
      <c r="P116" s="20"/>
      <c r="Q116" s="18" t="s">
        <v>121</v>
      </c>
      <c r="R116" s="18" t="s">
        <v>124</v>
      </c>
      <c r="S116" s="18">
        <v>1</v>
      </c>
      <c r="T116" s="16">
        <v>7.0000000000000007E-2</v>
      </c>
      <c r="U116" s="18">
        <v>1</v>
      </c>
      <c r="V116" s="20">
        <f t="shared" si="25"/>
        <v>7.0000000000000007E-2</v>
      </c>
      <c r="W116" s="40"/>
      <c r="X116" s="63"/>
    </row>
    <row r="117" spans="1:24" x14ac:dyDescent="0.15">
      <c r="A117" s="51"/>
      <c r="B117" s="51"/>
      <c r="C117" s="42"/>
      <c r="D117" s="51"/>
      <c r="E117" s="40" t="s">
        <v>128</v>
      </c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20">
        <f>SUM(P114:P116)</f>
        <v>1.84945</v>
      </c>
      <c r="Q117" s="40" t="s">
        <v>129</v>
      </c>
      <c r="R117" s="40"/>
      <c r="S117" s="40"/>
      <c r="T117" s="40"/>
      <c r="U117" s="40"/>
      <c r="V117" s="20">
        <f>SUM(V114:V116)</f>
        <v>0.18000000000000002</v>
      </c>
      <c r="W117" s="40"/>
      <c r="X117" s="63"/>
    </row>
    <row r="118" spans="1:24" x14ac:dyDescent="0.15">
      <c r="A118" s="40">
        <v>20</v>
      </c>
      <c r="B118" s="40" t="s">
        <v>58</v>
      </c>
      <c r="C118" s="35" t="s">
        <v>57</v>
      </c>
      <c r="D118" s="40"/>
      <c r="E118" s="17" t="s">
        <v>57</v>
      </c>
      <c r="F118" s="18">
        <v>1</v>
      </c>
      <c r="G118" s="17" t="s">
        <v>160</v>
      </c>
      <c r="H118" s="17">
        <v>273</v>
      </c>
      <c r="I118" s="17">
        <v>120</v>
      </c>
      <c r="J118" s="17">
        <v>2.5</v>
      </c>
      <c r="K118" s="19">
        <v>0.64400000000000002</v>
      </c>
      <c r="L118" s="19">
        <v>0.36899999999999999</v>
      </c>
      <c r="M118" s="19">
        <f t="shared" ref="M118" si="26">K118-L118</f>
        <v>0.27500000000000002</v>
      </c>
      <c r="N118" s="20">
        <v>5.83</v>
      </c>
      <c r="O118" s="20">
        <v>2.6</v>
      </c>
      <c r="P118" s="20">
        <f t="shared" ref="P118" si="27">(K118*N118-M118*O118)</f>
        <v>3.0395200000000004</v>
      </c>
      <c r="Q118" s="18" t="s">
        <v>131</v>
      </c>
      <c r="R118" s="18" t="s">
        <v>134</v>
      </c>
      <c r="S118" s="18">
        <v>1</v>
      </c>
      <c r="T118" s="16">
        <v>0.15</v>
      </c>
      <c r="U118" s="18">
        <v>1</v>
      </c>
      <c r="V118" s="20">
        <f t="shared" ref="V118:V121" si="28">T118/U118*S118</f>
        <v>0.15</v>
      </c>
      <c r="W118" s="39">
        <v>1.1200000000000001</v>
      </c>
      <c r="X118" s="63">
        <f>W118*(P122+V122)</f>
        <v>3.874662400000001</v>
      </c>
    </row>
    <row r="119" spans="1:24" x14ac:dyDescent="0.15">
      <c r="A119" s="40"/>
      <c r="B119" s="40"/>
      <c r="C119" s="35"/>
      <c r="D119" s="40"/>
      <c r="E119" s="17"/>
      <c r="F119" s="18"/>
      <c r="G119" s="17"/>
      <c r="H119" s="17"/>
      <c r="I119" s="17"/>
      <c r="J119" s="17"/>
      <c r="K119" s="19"/>
      <c r="L119" s="19"/>
      <c r="M119" s="19"/>
      <c r="N119" s="20"/>
      <c r="O119" s="20"/>
      <c r="P119" s="20"/>
      <c r="Q119" s="18" t="s">
        <v>121</v>
      </c>
      <c r="R119" s="18" t="s">
        <v>134</v>
      </c>
      <c r="S119" s="18">
        <v>1</v>
      </c>
      <c r="T119" s="16">
        <v>0.15</v>
      </c>
      <c r="U119" s="18">
        <v>1</v>
      </c>
      <c r="V119" s="20">
        <f t="shared" si="28"/>
        <v>0.15</v>
      </c>
      <c r="W119" s="40"/>
      <c r="X119" s="63"/>
    </row>
    <row r="120" spans="1:24" x14ac:dyDescent="0.15">
      <c r="A120" s="40"/>
      <c r="B120" s="40"/>
      <c r="C120" s="35"/>
      <c r="D120" s="40"/>
      <c r="E120" s="17"/>
      <c r="F120" s="18"/>
      <c r="G120" s="17"/>
      <c r="H120" s="17"/>
      <c r="I120" s="17"/>
      <c r="J120" s="17"/>
      <c r="K120" s="19"/>
      <c r="L120" s="19"/>
      <c r="M120" s="19"/>
      <c r="N120" s="20"/>
      <c r="O120" s="20"/>
      <c r="P120" s="20"/>
      <c r="Q120" s="18" t="s">
        <v>119</v>
      </c>
      <c r="R120" s="18" t="s">
        <v>152</v>
      </c>
      <c r="S120" s="18">
        <v>1</v>
      </c>
      <c r="T120" s="16">
        <v>0.05</v>
      </c>
      <c r="U120" s="18">
        <v>1</v>
      </c>
      <c r="V120" s="20">
        <f t="shared" si="28"/>
        <v>0.05</v>
      </c>
      <c r="W120" s="40"/>
      <c r="X120" s="63"/>
    </row>
    <row r="121" spans="1:24" x14ac:dyDescent="0.15">
      <c r="A121" s="40"/>
      <c r="B121" s="40"/>
      <c r="C121" s="35"/>
      <c r="D121" s="40"/>
      <c r="E121" s="17"/>
      <c r="F121" s="18"/>
      <c r="G121" s="17"/>
      <c r="H121" s="17"/>
      <c r="I121" s="17"/>
      <c r="J121" s="17"/>
      <c r="K121" s="19"/>
      <c r="L121" s="19"/>
      <c r="M121" s="19"/>
      <c r="N121" s="20"/>
      <c r="O121" s="20"/>
      <c r="P121" s="20"/>
      <c r="Q121" s="18" t="s">
        <v>144</v>
      </c>
      <c r="R121" s="18" t="s">
        <v>124</v>
      </c>
      <c r="S121" s="18">
        <v>1</v>
      </c>
      <c r="T121" s="16">
        <v>7.0000000000000007E-2</v>
      </c>
      <c r="U121" s="18">
        <v>1</v>
      </c>
      <c r="V121" s="20">
        <f t="shared" si="28"/>
        <v>7.0000000000000007E-2</v>
      </c>
      <c r="W121" s="40"/>
      <c r="X121" s="63"/>
    </row>
    <row r="122" spans="1:24" x14ac:dyDescent="0.15">
      <c r="A122" s="40"/>
      <c r="B122" s="40"/>
      <c r="C122" s="35"/>
      <c r="D122" s="40"/>
      <c r="E122" s="40" t="s">
        <v>128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20">
        <f>SUM(P118:P121)</f>
        <v>3.0395200000000004</v>
      </c>
      <c r="Q122" s="40" t="s">
        <v>129</v>
      </c>
      <c r="R122" s="40"/>
      <c r="S122" s="40"/>
      <c r="T122" s="40"/>
      <c r="U122" s="40"/>
      <c r="V122" s="20">
        <f>SUM(V118:V121)</f>
        <v>0.42</v>
      </c>
      <c r="W122" s="40"/>
      <c r="X122" s="63"/>
    </row>
    <row r="123" spans="1:24" x14ac:dyDescent="0.15">
      <c r="A123" s="40">
        <v>21</v>
      </c>
      <c r="B123" s="40" t="s">
        <v>60</v>
      </c>
      <c r="C123" s="35" t="s">
        <v>59</v>
      </c>
      <c r="D123" s="40"/>
      <c r="E123" s="17" t="s">
        <v>59</v>
      </c>
      <c r="F123" s="18">
        <v>1</v>
      </c>
      <c r="G123" s="17" t="s">
        <v>171</v>
      </c>
      <c r="H123" s="17">
        <v>285</v>
      </c>
      <c r="I123" s="17">
        <v>88</v>
      </c>
      <c r="J123" s="17">
        <v>2.5</v>
      </c>
      <c r="K123" s="19">
        <v>0.49299999999999999</v>
      </c>
      <c r="L123" s="19">
        <v>0.30499999999999999</v>
      </c>
      <c r="M123" s="19">
        <f t="shared" ref="M123" si="29">K123-L123</f>
        <v>0.188</v>
      </c>
      <c r="N123" s="20">
        <v>5.83</v>
      </c>
      <c r="O123" s="20">
        <v>2.6</v>
      </c>
      <c r="P123" s="20">
        <f t="shared" ref="P123" si="30">(K123*N123-M123*O123)</f>
        <v>2.3853900000000001</v>
      </c>
      <c r="Q123" s="18" t="s">
        <v>131</v>
      </c>
      <c r="R123" s="18" t="s">
        <v>134</v>
      </c>
      <c r="S123" s="18">
        <v>1</v>
      </c>
      <c r="T123" s="16">
        <v>0.15</v>
      </c>
      <c r="U123" s="18">
        <v>1</v>
      </c>
      <c r="V123" s="20">
        <f t="shared" ref="V123:V125" si="31">T123/U123*S123</f>
        <v>0.15</v>
      </c>
      <c r="W123" s="39">
        <v>1.1200000000000001</v>
      </c>
      <c r="X123" s="63">
        <f>W123*(P126+V126)</f>
        <v>3.0300368000000004</v>
      </c>
    </row>
    <row r="124" spans="1:24" x14ac:dyDescent="0.15">
      <c r="A124" s="40"/>
      <c r="B124" s="40"/>
      <c r="C124" s="35"/>
      <c r="D124" s="40"/>
      <c r="E124" s="17"/>
      <c r="F124" s="18"/>
      <c r="G124" s="17"/>
      <c r="H124" s="17"/>
      <c r="I124" s="17"/>
      <c r="J124" s="17"/>
      <c r="K124" s="19"/>
      <c r="L124" s="19"/>
      <c r="M124" s="19"/>
      <c r="N124" s="20"/>
      <c r="O124" s="20"/>
      <c r="P124" s="20"/>
      <c r="Q124" s="18" t="s">
        <v>119</v>
      </c>
      <c r="R124" s="18" t="s">
        <v>124</v>
      </c>
      <c r="S124" s="18">
        <v>1</v>
      </c>
      <c r="T124" s="16">
        <v>7.0000000000000007E-2</v>
      </c>
      <c r="U124" s="18">
        <v>1</v>
      </c>
      <c r="V124" s="20">
        <f t="shared" si="31"/>
        <v>7.0000000000000007E-2</v>
      </c>
      <c r="W124" s="40"/>
      <c r="X124" s="63"/>
    </row>
    <row r="125" spans="1:24" x14ac:dyDescent="0.15">
      <c r="A125" s="40"/>
      <c r="B125" s="40"/>
      <c r="C125" s="35"/>
      <c r="D125" s="40"/>
      <c r="E125" s="17"/>
      <c r="F125" s="18"/>
      <c r="G125" s="17"/>
      <c r="H125" s="17"/>
      <c r="I125" s="17"/>
      <c r="J125" s="17"/>
      <c r="K125" s="19"/>
      <c r="L125" s="19"/>
      <c r="M125" s="19"/>
      <c r="N125" s="20"/>
      <c r="O125" s="20"/>
      <c r="P125" s="20"/>
      <c r="Q125" s="18" t="s">
        <v>121</v>
      </c>
      <c r="R125" s="18" t="s">
        <v>123</v>
      </c>
      <c r="S125" s="18">
        <v>1</v>
      </c>
      <c r="T125" s="16">
        <v>0.1</v>
      </c>
      <c r="U125" s="18">
        <v>1</v>
      </c>
      <c r="V125" s="20">
        <f t="shared" si="31"/>
        <v>0.1</v>
      </c>
      <c r="W125" s="40"/>
      <c r="X125" s="63"/>
    </row>
    <row r="126" spans="1:24" x14ac:dyDescent="0.15">
      <c r="A126" s="40"/>
      <c r="B126" s="40"/>
      <c r="C126" s="35"/>
      <c r="D126" s="40"/>
      <c r="E126" s="40" t="s">
        <v>128</v>
      </c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20">
        <f>SUM(P123:P125)</f>
        <v>2.3853900000000001</v>
      </c>
      <c r="Q126" s="40" t="s">
        <v>129</v>
      </c>
      <c r="R126" s="40"/>
      <c r="S126" s="40"/>
      <c r="T126" s="40"/>
      <c r="U126" s="40"/>
      <c r="V126" s="20">
        <f>SUM(V123:V125)</f>
        <v>0.32</v>
      </c>
      <c r="W126" s="40"/>
      <c r="X126" s="63"/>
    </row>
    <row r="127" spans="1:24" x14ac:dyDescent="0.15">
      <c r="A127" s="40">
        <v>22</v>
      </c>
      <c r="B127" s="40" t="s">
        <v>62</v>
      </c>
      <c r="C127" s="35" t="s">
        <v>61</v>
      </c>
      <c r="D127" s="40"/>
      <c r="E127" s="17" t="s">
        <v>61</v>
      </c>
      <c r="F127" s="18">
        <v>1</v>
      </c>
      <c r="G127" s="17" t="s">
        <v>138</v>
      </c>
      <c r="H127" s="17">
        <v>66</v>
      </c>
      <c r="I127" s="17">
        <v>24</v>
      </c>
      <c r="J127" s="17">
        <v>2.5</v>
      </c>
      <c r="K127" s="19">
        <v>3.1E-2</v>
      </c>
      <c r="L127" s="19">
        <v>1.6E-2</v>
      </c>
      <c r="M127" s="19">
        <f t="shared" ref="M127" si="32">K127-L127</f>
        <v>1.4999999999999999E-2</v>
      </c>
      <c r="N127" s="20">
        <v>4.8499999999999996</v>
      </c>
      <c r="O127" s="20">
        <v>2.6</v>
      </c>
      <c r="P127" s="20">
        <f t="shared" ref="P127" si="33">(K127*N127-M127*O127)</f>
        <v>0.11134999999999998</v>
      </c>
      <c r="Q127" s="18" t="s">
        <v>131</v>
      </c>
      <c r="R127" s="18" t="s">
        <v>141</v>
      </c>
      <c r="S127" s="18">
        <v>1</v>
      </c>
      <c r="T127" s="16">
        <v>0.03</v>
      </c>
      <c r="U127" s="18">
        <v>1</v>
      </c>
      <c r="V127" s="20">
        <f t="shared" ref="V127:V129" si="34">T127/U127*S127</f>
        <v>0.03</v>
      </c>
      <c r="W127" s="39">
        <v>1.1200000000000001</v>
      </c>
      <c r="X127" s="63">
        <f>W127*(P130+V130)</f>
        <v>0.22551199999999999</v>
      </c>
    </row>
    <row r="128" spans="1:24" x14ac:dyDescent="0.15">
      <c r="A128" s="40"/>
      <c r="B128" s="40"/>
      <c r="C128" s="35"/>
      <c r="D128" s="40"/>
      <c r="E128" s="17"/>
      <c r="F128" s="18"/>
      <c r="G128" s="17"/>
      <c r="H128" s="17"/>
      <c r="I128" s="17"/>
      <c r="J128" s="17"/>
      <c r="K128" s="19"/>
      <c r="L128" s="19"/>
      <c r="M128" s="19"/>
      <c r="N128" s="20"/>
      <c r="O128" s="20"/>
      <c r="P128" s="20"/>
      <c r="Q128" s="18" t="s">
        <v>119</v>
      </c>
      <c r="R128" s="18" t="s">
        <v>141</v>
      </c>
      <c r="S128" s="18">
        <v>1</v>
      </c>
      <c r="T128" s="16">
        <v>0.03</v>
      </c>
      <c r="U128" s="18">
        <v>1</v>
      </c>
      <c r="V128" s="20">
        <f t="shared" si="34"/>
        <v>0.03</v>
      </c>
      <c r="W128" s="40"/>
      <c r="X128" s="63"/>
    </row>
    <row r="129" spans="1:24" x14ac:dyDescent="0.15">
      <c r="A129" s="40"/>
      <c r="B129" s="40"/>
      <c r="C129" s="35"/>
      <c r="D129" s="40"/>
      <c r="E129" s="17"/>
      <c r="F129" s="18"/>
      <c r="G129" s="17"/>
      <c r="H129" s="17"/>
      <c r="I129" s="17"/>
      <c r="J129" s="17"/>
      <c r="K129" s="19"/>
      <c r="L129" s="19"/>
      <c r="M129" s="19"/>
      <c r="N129" s="20"/>
      <c r="O129" s="20"/>
      <c r="P129" s="20"/>
      <c r="Q129" s="18" t="s">
        <v>121</v>
      </c>
      <c r="R129" s="18" t="s">
        <v>141</v>
      </c>
      <c r="S129" s="18">
        <v>1</v>
      </c>
      <c r="T129" s="16">
        <v>0.03</v>
      </c>
      <c r="U129" s="18">
        <v>1</v>
      </c>
      <c r="V129" s="20">
        <f t="shared" si="34"/>
        <v>0.03</v>
      </c>
      <c r="W129" s="40"/>
      <c r="X129" s="63"/>
    </row>
    <row r="130" spans="1:24" x14ac:dyDescent="0.15">
      <c r="A130" s="40"/>
      <c r="B130" s="40"/>
      <c r="C130" s="35"/>
      <c r="D130" s="40"/>
      <c r="E130" s="40" t="s">
        <v>128</v>
      </c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20">
        <f>SUM(P127:P129)</f>
        <v>0.11134999999999998</v>
      </c>
      <c r="Q130" s="40" t="s">
        <v>129</v>
      </c>
      <c r="R130" s="40"/>
      <c r="S130" s="40"/>
      <c r="T130" s="40"/>
      <c r="U130" s="40"/>
      <c r="V130" s="20">
        <f>SUM(V127:V129)</f>
        <v>0.09</v>
      </c>
      <c r="W130" s="40"/>
      <c r="X130" s="63"/>
    </row>
    <row r="131" spans="1:24" x14ac:dyDescent="0.15">
      <c r="A131" s="49">
        <v>23</v>
      </c>
      <c r="B131" s="49" t="s">
        <v>64</v>
      </c>
      <c r="C131" s="41" t="s">
        <v>63</v>
      </c>
      <c r="D131" s="49"/>
      <c r="E131" s="17" t="s">
        <v>175</v>
      </c>
      <c r="F131" s="18">
        <v>1</v>
      </c>
      <c r="G131" s="17" t="s">
        <v>160</v>
      </c>
      <c r="H131" s="17">
        <v>137</v>
      </c>
      <c r="I131" s="17">
        <v>74</v>
      </c>
      <c r="J131" s="17">
        <v>2</v>
      </c>
      <c r="K131" s="19">
        <v>0.15535799999999997</v>
      </c>
      <c r="L131" s="19">
        <v>0.11799999999999999</v>
      </c>
      <c r="M131" s="19">
        <f t="shared" ref="M131" si="35">K131-L131</f>
        <v>3.7357999999999975E-2</v>
      </c>
      <c r="N131" s="20">
        <v>5.83</v>
      </c>
      <c r="O131" s="20">
        <v>2.6</v>
      </c>
      <c r="P131" s="20">
        <f t="shared" ref="P131" si="36">(K131*N131-M131*O131)</f>
        <v>0.80860633999999987</v>
      </c>
      <c r="Q131" s="18" t="s">
        <v>131</v>
      </c>
      <c r="R131" s="18" t="s">
        <v>152</v>
      </c>
      <c r="S131" s="18">
        <v>1</v>
      </c>
      <c r="T131" s="16">
        <v>0.05</v>
      </c>
      <c r="U131" s="18">
        <v>1</v>
      </c>
      <c r="V131" s="20">
        <f t="shared" ref="V131:V135" si="37">T131/U131*S131</f>
        <v>0.05</v>
      </c>
      <c r="W131" s="46">
        <v>1.1200000000000001</v>
      </c>
      <c r="X131" s="49">
        <f>W131*(P137+V137)</f>
        <v>2.4293016467999999</v>
      </c>
    </row>
    <row r="132" spans="1:24" x14ac:dyDescent="0.15">
      <c r="A132" s="50"/>
      <c r="B132" s="50"/>
      <c r="C132" s="52"/>
      <c r="D132" s="50"/>
      <c r="E132" s="17" t="s">
        <v>177</v>
      </c>
      <c r="F132" s="18">
        <v>1</v>
      </c>
      <c r="G132" s="17" t="s">
        <v>179</v>
      </c>
      <c r="H132" s="17">
        <v>82</v>
      </c>
      <c r="I132" s="17">
        <v>10</v>
      </c>
      <c r="J132" s="17"/>
      <c r="K132" s="19">
        <v>5.0594819999999999E-2</v>
      </c>
      <c r="L132" s="19">
        <v>4.2000000000000003E-2</v>
      </c>
      <c r="M132" s="19">
        <f t="shared" ref="M132:M133" si="38">K132-L132</f>
        <v>8.5948199999999961E-3</v>
      </c>
      <c r="N132" s="20">
        <v>0.45</v>
      </c>
      <c r="O132" s="20"/>
      <c r="P132" s="20">
        <f>F132*N132</f>
        <v>0.45</v>
      </c>
      <c r="Q132" s="18" t="s">
        <v>119</v>
      </c>
      <c r="R132" s="18" t="s">
        <v>152</v>
      </c>
      <c r="S132" s="18">
        <v>1</v>
      </c>
      <c r="T132" s="16">
        <v>0.05</v>
      </c>
      <c r="U132" s="18">
        <v>1</v>
      </c>
      <c r="V132" s="20">
        <f t="shared" si="37"/>
        <v>0.05</v>
      </c>
      <c r="W132" s="50"/>
      <c r="X132" s="50"/>
    </row>
    <row r="133" spans="1:24" x14ac:dyDescent="0.15">
      <c r="A133" s="50"/>
      <c r="B133" s="50"/>
      <c r="C133" s="52"/>
      <c r="D133" s="50"/>
      <c r="E133" s="17" t="s">
        <v>178</v>
      </c>
      <c r="F133" s="18">
        <v>1</v>
      </c>
      <c r="G133" s="17" t="s">
        <v>179</v>
      </c>
      <c r="H133" s="17">
        <v>70</v>
      </c>
      <c r="I133" s="17">
        <v>14</v>
      </c>
      <c r="J133" s="17"/>
      <c r="K133" s="19">
        <v>7.2999999999999995E-2</v>
      </c>
      <c r="L133" s="19">
        <v>6.6000000000000003E-2</v>
      </c>
      <c r="M133" s="19">
        <f t="shared" si="38"/>
        <v>6.9999999999999923E-3</v>
      </c>
      <c r="N133" s="20">
        <v>0.57599999999999996</v>
      </c>
      <c r="O133" s="20"/>
      <c r="P133" s="20">
        <f>F133*N133</f>
        <v>0.57599999999999996</v>
      </c>
      <c r="Q133" s="18" t="s">
        <v>121</v>
      </c>
      <c r="R133" s="18" t="s">
        <v>132</v>
      </c>
      <c r="S133" s="18">
        <v>1</v>
      </c>
      <c r="T133" s="16">
        <v>0.04</v>
      </c>
      <c r="U133" s="18">
        <v>1</v>
      </c>
      <c r="V133" s="20">
        <f t="shared" si="37"/>
        <v>0.04</v>
      </c>
      <c r="W133" s="50"/>
      <c r="X133" s="50"/>
    </row>
    <row r="134" spans="1:24" x14ac:dyDescent="0.15">
      <c r="A134" s="50"/>
      <c r="B134" s="50"/>
      <c r="C134" s="52"/>
      <c r="D134" s="50"/>
      <c r="E134" s="17" t="s">
        <v>176</v>
      </c>
      <c r="F134" s="18">
        <v>1</v>
      </c>
      <c r="G134" s="17" t="s">
        <v>138</v>
      </c>
      <c r="H134" s="17">
        <v>43</v>
      </c>
      <c r="I134" s="17">
        <v>29</v>
      </c>
      <c r="J134" s="17">
        <v>2.5</v>
      </c>
      <c r="K134" s="19">
        <v>2.4503549999999999E-2</v>
      </c>
      <c r="L134" s="19">
        <v>1.78E-2</v>
      </c>
      <c r="M134" s="19">
        <f t="shared" ref="M134" si="39">K134-L134</f>
        <v>6.7035499999999991E-3</v>
      </c>
      <c r="N134" s="20">
        <v>4.8499999999999996</v>
      </c>
      <c r="O134" s="20">
        <v>2.6</v>
      </c>
      <c r="P134" s="20">
        <f>(K134*N134-M134*O134)</f>
        <v>0.1014129875</v>
      </c>
      <c r="Q134" s="18" t="s">
        <v>117</v>
      </c>
      <c r="R134" s="18" t="s">
        <v>141</v>
      </c>
      <c r="S134" s="18">
        <v>1</v>
      </c>
      <c r="T134" s="16">
        <v>0.03</v>
      </c>
      <c r="U134" s="18">
        <v>1</v>
      </c>
      <c r="V134" s="20">
        <f t="shared" si="37"/>
        <v>0.03</v>
      </c>
      <c r="W134" s="50"/>
      <c r="X134" s="50"/>
    </row>
    <row r="135" spans="1:24" x14ac:dyDescent="0.15">
      <c r="A135" s="50"/>
      <c r="B135" s="50"/>
      <c r="C135" s="52"/>
      <c r="D135" s="50"/>
      <c r="E135" s="17" t="s">
        <v>180</v>
      </c>
      <c r="F135" s="18">
        <v>1</v>
      </c>
      <c r="G135" s="17"/>
      <c r="H135" s="17"/>
      <c r="I135" s="17"/>
      <c r="J135" s="17"/>
      <c r="K135" s="19"/>
      <c r="L135" s="19"/>
      <c r="M135" s="19"/>
      <c r="N135" s="20">
        <v>3.3000000000000002E-2</v>
      </c>
      <c r="O135" s="20"/>
      <c r="P135" s="20">
        <f>F135*N135</f>
        <v>3.3000000000000002E-2</v>
      </c>
      <c r="Q135" s="18" t="s">
        <v>119</v>
      </c>
      <c r="R135" s="18" t="s">
        <v>141</v>
      </c>
      <c r="S135" s="18">
        <v>1</v>
      </c>
      <c r="T135" s="16">
        <v>0.03</v>
      </c>
      <c r="U135" s="18">
        <v>1</v>
      </c>
      <c r="V135" s="20">
        <f t="shared" si="37"/>
        <v>0.03</v>
      </c>
      <c r="W135" s="50"/>
      <c r="X135" s="50"/>
    </row>
    <row r="136" spans="1:24" x14ac:dyDescent="0.15">
      <c r="A136" s="50"/>
      <c r="B136" s="50"/>
      <c r="C136" s="52"/>
      <c r="D136" s="50"/>
      <c r="E136" s="17"/>
      <c r="F136" s="18"/>
      <c r="G136" s="17"/>
      <c r="H136" s="17"/>
      <c r="I136" s="17"/>
      <c r="J136" s="17"/>
      <c r="K136" s="19"/>
      <c r="L136" s="19"/>
      <c r="M136" s="19"/>
      <c r="N136" s="20"/>
      <c r="O136" s="20"/>
      <c r="P136" s="20"/>
      <c r="Q136" s="64" t="s">
        <v>126</v>
      </c>
      <c r="R136" s="64"/>
      <c r="S136" s="64"/>
      <c r="T136" s="65">
        <v>0.05</v>
      </c>
      <c r="U136" s="64">
        <v>1</v>
      </c>
      <c r="V136" s="66"/>
      <c r="W136" s="50"/>
      <c r="X136" s="50"/>
    </row>
    <row r="137" spans="1:24" x14ac:dyDescent="0.15">
      <c r="A137" s="51"/>
      <c r="B137" s="51"/>
      <c r="C137" s="42"/>
      <c r="D137" s="51"/>
      <c r="E137" s="40" t="s">
        <v>128</v>
      </c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20">
        <f>SUM(P131:P136)</f>
        <v>1.9690193274999996</v>
      </c>
      <c r="Q137" s="40" t="s">
        <v>129</v>
      </c>
      <c r="R137" s="40"/>
      <c r="S137" s="40"/>
      <c r="T137" s="40"/>
      <c r="U137" s="40"/>
      <c r="V137" s="20">
        <f>SUM(V131:V136)</f>
        <v>0.2</v>
      </c>
      <c r="W137" s="51"/>
      <c r="X137" s="51"/>
    </row>
    <row r="138" spans="1:24" x14ac:dyDescent="0.15">
      <c r="A138" s="40">
        <v>24</v>
      </c>
      <c r="B138" s="40" t="s">
        <v>66</v>
      </c>
      <c r="C138" s="35" t="s">
        <v>65</v>
      </c>
      <c r="D138" s="40"/>
      <c r="E138" s="17" t="s">
        <v>176</v>
      </c>
      <c r="F138" s="18">
        <v>1</v>
      </c>
      <c r="G138" s="17" t="s">
        <v>179</v>
      </c>
      <c r="H138" s="17">
        <v>43</v>
      </c>
      <c r="I138" s="17">
        <v>29</v>
      </c>
      <c r="J138" s="17">
        <v>2.5</v>
      </c>
      <c r="K138" s="19">
        <v>2.4500000000000001E-2</v>
      </c>
      <c r="L138" s="19">
        <v>1.7999999999999999E-2</v>
      </c>
      <c r="M138" s="19">
        <f t="shared" ref="M138" si="40">K138-L138</f>
        <v>6.5000000000000023E-3</v>
      </c>
      <c r="N138" s="20">
        <v>4.8499999999999996</v>
      </c>
      <c r="O138" s="20">
        <v>2.6</v>
      </c>
      <c r="P138" s="20">
        <f>(K138*N138-M138*O138)</f>
        <v>0.10192499999999999</v>
      </c>
      <c r="Q138" s="18" t="s">
        <v>117</v>
      </c>
      <c r="R138" s="18" t="s">
        <v>141</v>
      </c>
      <c r="S138" s="18">
        <v>1</v>
      </c>
      <c r="T138" s="16">
        <v>0.03</v>
      </c>
      <c r="U138" s="18">
        <v>1</v>
      </c>
      <c r="V138" s="20">
        <f t="shared" ref="V138:V140" si="41">T138/U138*S138</f>
        <v>0.03</v>
      </c>
      <c r="W138" s="39">
        <v>1.1200000000000001</v>
      </c>
      <c r="X138" s="63">
        <f>W138*(P141+V141)</f>
        <v>0.274316</v>
      </c>
    </row>
    <row r="139" spans="1:24" x14ac:dyDescent="0.15">
      <c r="A139" s="40"/>
      <c r="B139" s="40"/>
      <c r="C139" s="35"/>
      <c r="D139" s="40"/>
      <c r="E139" s="17" t="s">
        <v>180</v>
      </c>
      <c r="F139" s="18">
        <v>1</v>
      </c>
      <c r="G139" s="17"/>
      <c r="H139" s="17"/>
      <c r="I139" s="17"/>
      <c r="J139" s="17"/>
      <c r="K139" s="19"/>
      <c r="L139" s="19"/>
      <c r="M139" s="19"/>
      <c r="N139" s="20">
        <v>3.3000000000000002E-2</v>
      </c>
      <c r="O139" s="20"/>
      <c r="P139" s="20">
        <f>F139*N139</f>
        <v>3.3000000000000002E-2</v>
      </c>
      <c r="Q139" s="18" t="s">
        <v>119</v>
      </c>
      <c r="R139" s="18" t="s">
        <v>141</v>
      </c>
      <c r="S139" s="18">
        <v>1</v>
      </c>
      <c r="T139" s="16">
        <v>0.03</v>
      </c>
      <c r="U139" s="18">
        <v>1</v>
      </c>
      <c r="V139" s="20">
        <f t="shared" si="41"/>
        <v>0.03</v>
      </c>
      <c r="W139" s="40"/>
      <c r="X139" s="63"/>
    </row>
    <row r="140" spans="1:24" x14ac:dyDescent="0.15">
      <c r="A140" s="40"/>
      <c r="B140" s="40"/>
      <c r="C140" s="35"/>
      <c r="D140" s="40"/>
      <c r="E140" s="17"/>
      <c r="F140" s="18"/>
      <c r="G140" s="17"/>
      <c r="H140" s="17"/>
      <c r="I140" s="17"/>
      <c r="J140" s="17"/>
      <c r="K140" s="19"/>
      <c r="L140" s="19"/>
      <c r="M140" s="19"/>
      <c r="N140" s="20"/>
      <c r="O140" s="20"/>
      <c r="P140" s="20"/>
      <c r="Q140" s="67" t="s">
        <v>126</v>
      </c>
      <c r="R140" s="67"/>
      <c r="S140" s="67">
        <v>1</v>
      </c>
      <c r="T140" s="68">
        <v>0.05</v>
      </c>
      <c r="U140" s="67">
        <v>1</v>
      </c>
      <c r="V140" s="20">
        <f t="shared" si="41"/>
        <v>0.05</v>
      </c>
      <c r="W140" s="40"/>
      <c r="X140" s="63"/>
    </row>
    <row r="141" spans="1:24" x14ac:dyDescent="0.15">
      <c r="A141" s="40"/>
      <c r="B141" s="40"/>
      <c r="C141" s="35"/>
      <c r="D141" s="40"/>
      <c r="E141" s="40" t="s">
        <v>128</v>
      </c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20">
        <f>SUM(P138:P140)</f>
        <v>0.13492499999999999</v>
      </c>
      <c r="Q141" s="40" t="s">
        <v>129</v>
      </c>
      <c r="R141" s="40"/>
      <c r="S141" s="40"/>
      <c r="T141" s="40"/>
      <c r="U141" s="40"/>
      <c r="V141" s="20">
        <f>SUM(V138:V140)</f>
        <v>0.11</v>
      </c>
      <c r="W141" s="40"/>
      <c r="X141" s="63"/>
    </row>
    <row r="142" spans="1:24" x14ac:dyDescent="0.15">
      <c r="A142" s="40">
        <v>25</v>
      </c>
      <c r="B142" s="40" t="s">
        <v>71</v>
      </c>
      <c r="C142" s="35" t="s">
        <v>70</v>
      </c>
      <c r="D142" s="40"/>
      <c r="E142" s="17" t="s">
        <v>70</v>
      </c>
      <c r="F142" s="18">
        <v>1</v>
      </c>
      <c r="G142" s="17" t="s">
        <v>160</v>
      </c>
      <c r="H142" s="17">
        <v>34</v>
      </c>
      <c r="I142" s="17">
        <v>22</v>
      </c>
      <c r="J142" s="17">
        <v>2.5</v>
      </c>
      <c r="K142" s="19">
        <v>1.47E-2</v>
      </c>
      <c r="L142" s="19">
        <v>0.01</v>
      </c>
      <c r="M142" s="19">
        <f t="shared" ref="M142" si="42">K142-L142</f>
        <v>4.6999999999999993E-3</v>
      </c>
      <c r="N142" s="20">
        <v>5.18</v>
      </c>
      <c r="O142" s="20">
        <v>2.6</v>
      </c>
      <c r="P142" s="20">
        <f t="shared" ref="P142" si="43">(K142*N142-M142*O142)</f>
        <v>6.3925999999999997E-2</v>
      </c>
      <c r="Q142" s="18" t="s">
        <v>117</v>
      </c>
      <c r="R142" s="18" t="s">
        <v>145</v>
      </c>
      <c r="S142" s="18">
        <v>1</v>
      </c>
      <c r="T142" s="16">
        <v>0.02</v>
      </c>
      <c r="U142" s="18">
        <v>1</v>
      </c>
      <c r="V142" s="20">
        <f t="shared" ref="V142" si="44">T142/U142*S142</f>
        <v>0.02</v>
      </c>
      <c r="W142" s="39">
        <v>1.1200000000000001</v>
      </c>
      <c r="X142" s="63">
        <f>W142*(P145+V145)</f>
        <v>0.13879712</v>
      </c>
    </row>
    <row r="143" spans="1:24" x14ac:dyDescent="0.15">
      <c r="A143" s="40"/>
      <c r="B143" s="40"/>
      <c r="C143" s="35"/>
      <c r="D143" s="40"/>
      <c r="E143" s="17"/>
      <c r="F143" s="18"/>
      <c r="G143" s="17"/>
      <c r="H143" s="17"/>
      <c r="I143" s="17"/>
      <c r="J143" s="17"/>
      <c r="K143" s="19"/>
      <c r="L143" s="19"/>
      <c r="M143" s="19"/>
      <c r="N143" s="20"/>
      <c r="O143" s="20"/>
      <c r="P143" s="20"/>
      <c r="Q143" s="18" t="s">
        <v>119</v>
      </c>
      <c r="R143" s="18" t="s">
        <v>145</v>
      </c>
      <c r="S143" s="18">
        <v>1</v>
      </c>
      <c r="T143" s="16">
        <v>0.02</v>
      </c>
      <c r="U143" s="18">
        <v>1</v>
      </c>
      <c r="V143" s="20">
        <f>T143/U143*S143</f>
        <v>0.02</v>
      </c>
      <c r="W143" s="40"/>
      <c r="X143" s="63"/>
    </row>
    <row r="144" spans="1:24" x14ac:dyDescent="0.15">
      <c r="A144" s="40"/>
      <c r="B144" s="40"/>
      <c r="C144" s="35"/>
      <c r="D144" s="40"/>
      <c r="E144" s="17"/>
      <c r="F144" s="18"/>
      <c r="G144" s="17"/>
      <c r="H144" s="17"/>
      <c r="I144" s="17"/>
      <c r="J144" s="17"/>
      <c r="K144" s="19"/>
      <c r="L144" s="19"/>
      <c r="M144" s="19"/>
      <c r="N144" s="20"/>
      <c r="O144" s="20"/>
      <c r="P144" s="20"/>
      <c r="Q144" s="18" t="s">
        <v>144</v>
      </c>
      <c r="R144" s="18" t="s">
        <v>145</v>
      </c>
      <c r="S144" s="18">
        <v>1</v>
      </c>
      <c r="T144" s="16">
        <v>0.02</v>
      </c>
      <c r="U144" s="18">
        <v>1</v>
      </c>
      <c r="V144" s="20">
        <f t="shared" ref="V144" si="45">T144/U144*S144</f>
        <v>0.02</v>
      </c>
      <c r="W144" s="40"/>
      <c r="X144" s="63"/>
    </row>
    <row r="145" spans="1:24" x14ac:dyDescent="0.15">
      <c r="A145" s="40"/>
      <c r="B145" s="40"/>
      <c r="C145" s="35"/>
      <c r="D145" s="40"/>
      <c r="E145" s="40" t="s">
        <v>128</v>
      </c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20">
        <f>SUM(P142:P144)</f>
        <v>6.3925999999999997E-2</v>
      </c>
      <c r="Q145" s="40" t="s">
        <v>129</v>
      </c>
      <c r="R145" s="40"/>
      <c r="S145" s="40"/>
      <c r="T145" s="40"/>
      <c r="U145" s="40"/>
      <c r="V145" s="20">
        <f>SUM(V142:V144)</f>
        <v>0.06</v>
      </c>
      <c r="W145" s="40"/>
      <c r="X145" s="63"/>
    </row>
    <row r="146" spans="1:24" x14ac:dyDescent="0.15">
      <c r="A146" s="49">
        <v>26</v>
      </c>
      <c r="B146" s="49" t="s">
        <v>72</v>
      </c>
      <c r="C146" s="41" t="s">
        <v>4</v>
      </c>
      <c r="D146" s="49"/>
      <c r="E146" s="17" t="s">
        <v>130</v>
      </c>
      <c r="F146" s="18">
        <v>1</v>
      </c>
      <c r="G146" s="17" t="s">
        <v>136</v>
      </c>
      <c r="H146" s="17">
        <v>58</v>
      </c>
      <c r="I146" s="17">
        <v>28</v>
      </c>
      <c r="J146" s="17">
        <v>4</v>
      </c>
      <c r="K146" s="19">
        <v>5.0999999999999997E-2</v>
      </c>
      <c r="L146" s="19">
        <v>3.5900000000000001E-2</v>
      </c>
      <c r="M146" s="19">
        <f t="shared" ref="M146:M147" si="46">K146-L146</f>
        <v>1.5099999999999995E-2</v>
      </c>
      <c r="N146" s="20">
        <v>5.18</v>
      </c>
      <c r="O146" s="20">
        <v>2.6</v>
      </c>
      <c r="P146" s="20">
        <f t="shared" ref="P146:P147" si="47">(K146*N146-M146*O146)</f>
        <v>0.22491999999999998</v>
      </c>
      <c r="Q146" s="18" t="s">
        <v>117</v>
      </c>
      <c r="R146" s="18" t="s">
        <v>132</v>
      </c>
      <c r="S146" s="18">
        <v>1</v>
      </c>
      <c r="T146" s="16">
        <v>0.04</v>
      </c>
      <c r="U146" s="18">
        <v>1</v>
      </c>
      <c r="V146" s="20">
        <f>T146/U146*S146</f>
        <v>0.04</v>
      </c>
      <c r="W146" s="46">
        <v>1.1200000000000001</v>
      </c>
      <c r="X146" s="60">
        <f>W146*(P152+V152)</f>
        <v>6.0015312000000005</v>
      </c>
    </row>
    <row r="147" spans="1:24" x14ac:dyDescent="0.15">
      <c r="A147" s="50"/>
      <c r="B147" s="50"/>
      <c r="C147" s="52"/>
      <c r="D147" s="50"/>
      <c r="E147" s="17" t="s">
        <v>16</v>
      </c>
      <c r="F147" s="18">
        <v>1</v>
      </c>
      <c r="G147" s="17" t="s">
        <v>137</v>
      </c>
      <c r="H147" s="17">
        <v>208</v>
      </c>
      <c r="I147" s="17">
        <v>178</v>
      </c>
      <c r="J147" s="17">
        <v>3</v>
      </c>
      <c r="K147" s="19">
        <v>0.873</v>
      </c>
      <c r="L147" s="19">
        <v>0.56299999999999994</v>
      </c>
      <c r="M147" s="19">
        <f t="shared" si="46"/>
        <v>0.31000000000000005</v>
      </c>
      <c r="N147" s="20">
        <v>5.83</v>
      </c>
      <c r="O147" s="20">
        <v>2.6</v>
      </c>
      <c r="P147" s="20">
        <f t="shared" si="47"/>
        <v>4.2835900000000002</v>
      </c>
      <c r="Q147" s="18" t="s">
        <v>131</v>
      </c>
      <c r="R147" s="18" t="s">
        <v>133</v>
      </c>
      <c r="S147" s="18">
        <v>1</v>
      </c>
      <c r="T147" s="16">
        <v>0.18</v>
      </c>
      <c r="U147" s="18">
        <v>1</v>
      </c>
      <c r="V147" s="20">
        <f t="shared" ref="V147:V151" si="48">T147/U147*S147</f>
        <v>0.18</v>
      </c>
      <c r="W147" s="50"/>
      <c r="X147" s="61"/>
    </row>
    <row r="148" spans="1:24" x14ac:dyDescent="0.15">
      <c r="A148" s="50"/>
      <c r="B148" s="50"/>
      <c r="C148" s="52"/>
      <c r="D148" s="50"/>
      <c r="E148" s="17"/>
      <c r="F148" s="18"/>
      <c r="G148" s="17"/>
      <c r="H148" s="17"/>
      <c r="I148" s="17"/>
      <c r="J148" s="17"/>
      <c r="K148" s="19"/>
      <c r="L148" s="19"/>
      <c r="M148" s="19"/>
      <c r="N148" s="20"/>
      <c r="O148" s="20"/>
      <c r="P148" s="20"/>
      <c r="Q148" s="18" t="s">
        <v>119</v>
      </c>
      <c r="R148" s="18" t="s">
        <v>125</v>
      </c>
      <c r="S148" s="18">
        <v>1</v>
      </c>
      <c r="T148" s="16">
        <v>0.08</v>
      </c>
      <c r="U148" s="18">
        <v>1</v>
      </c>
      <c r="V148" s="20">
        <f t="shared" si="48"/>
        <v>0.08</v>
      </c>
      <c r="W148" s="50"/>
      <c r="X148" s="61"/>
    </row>
    <row r="149" spans="1:24" x14ac:dyDescent="0.15">
      <c r="A149" s="50"/>
      <c r="B149" s="50"/>
      <c r="C149" s="52"/>
      <c r="D149" s="50"/>
      <c r="E149" s="17"/>
      <c r="F149" s="18"/>
      <c r="G149" s="17"/>
      <c r="H149" s="17"/>
      <c r="I149" s="17"/>
      <c r="J149" s="17"/>
      <c r="K149" s="19"/>
      <c r="L149" s="19"/>
      <c r="M149" s="19"/>
      <c r="N149" s="20"/>
      <c r="O149" s="20"/>
      <c r="P149" s="20"/>
      <c r="Q149" s="18" t="s">
        <v>121</v>
      </c>
      <c r="R149" s="18" t="s">
        <v>134</v>
      </c>
      <c r="S149" s="18">
        <v>1</v>
      </c>
      <c r="T149" s="16">
        <v>0.15</v>
      </c>
      <c r="U149" s="18">
        <v>1</v>
      </c>
      <c r="V149" s="20">
        <f t="shared" si="48"/>
        <v>0.15</v>
      </c>
      <c r="W149" s="50"/>
      <c r="X149" s="61"/>
    </row>
    <row r="150" spans="1:24" x14ac:dyDescent="0.15">
      <c r="A150" s="50"/>
      <c r="B150" s="50"/>
      <c r="C150" s="52"/>
      <c r="D150" s="50"/>
      <c r="E150" s="17"/>
      <c r="F150" s="18"/>
      <c r="G150" s="17"/>
      <c r="H150" s="17"/>
      <c r="I150" s="17"/>
      <c r="J150" s="17"/>
      <c r="K150" s="19"/>
      <c r="L150" s="19"/>
      <c r="M150" s="19"/>
      <c r="N150" s="20"/>
      <c r="O150" s="20"/>
      <c r="P150" s="20"/>
      <c r="Q150" s="18" t="s">
        <v>121</v>
      </c>
      <c r="R150" s="18" t="s">
        <v>123</v>
      </c>
      <c r="S150" s="18">
        <v>1</v>
      </c>
      <c r="T150" s="16">
        <v>0.1</v>
      </c>
      <c r="U150" s="18">
        <v>1</v>
      </c>
      <c r="V150" s="20">
        <f t="shared" si="48"/>
        <v>0.1</v>
      </c>
      <c r="W150" s="50"/>
      <c r="X150" s="61"/>
    </row>
    <row r="151" spans="1:24" x14ac:dyDescent="0.15">
      <c r="A151" s="50"/>
      <c r="B151" s="50"/>
      <c r="C151" s="52"/>
      <c r="D151" s="50"/>
      <c r="E151" s="17"/>
      <c r="F151" s="18"/>
      <c r="G151" s="17"/>
      <c r="H151" s="17"/>
      <c r="I151" s="17"/>
      <c r="J151" s="17"/>
      <c r="K151" s="19"/>
      <c r="L151" s="19"/>
      <c r="M151" s="19"/>
      <c r="N151" s="20"/>
      <c r="O151" s="20"/>
      <c r="P151" s="20"/>
      <c r="Q151" s="18" t="s">
        <v>126</v>
      </c>
      <c r="R151" s="18"/>
      <c r="S151" s="18">
        <v>6</v>
      </c>
      <c r="T151" s="16">
        <v>0.05</v>
      </c>
      <c r="U151" s="18">
        <v>1</v>
      </c>
      <c r="V151" s="20">
        <f t="shared" si="48"/>
        <v>0.30000000000000004</v>
      </c>
      <c r="W151" s="50"/>
      <c r="X151" s="61"/>
    </row>
    <row r="152" spans="1:24" x14ac:dyDescent="0.15">
      <c r="A152" s="51"/>
      <c r="B152" s="51"/>
      <c r="C152" s="42"/>
      <c r="D152" s="51"/>
      <c r="E152" s="40" t="s">
        <v>128</v>
      </c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20">
        <f>SUM(P146:P151)</f>
        <v>4.5085100000000002</v>
      </c>
      <c r="Q152" s="40" t="s">
        <v>129</v>
      </c>
      <c r="R152" s="40"/>
      <c r="S152" s="40"/>
      <c r="T152" s="40"/>
      <c r="U152" s="40"/>
      <c r="V152" s="20">
        <f>SUM(V146:V151)</f>
        <v>0.85</v>
      </c>
      <c r="W152" s="51"/>
      <c r="X152" s="62"/>
    </row>
    <row r="153" spans="1:24" x14ac:dyDescent="0.15">
      <c r="A153" s="40">
        <v>27</v>
      </c>
      <c r="B153" s="40" t="s">
        <v>73</v>
      </c>
      <c r="C153" s="35" t="s">
        <v>16</v>
      </c>
      <c r="D153" s="40"/>
      <c r="E153" s="17" t="s">
        <v>16</v>
      </c>
      <c r="F153" s="18">
        <v>1</v>
      </c>
      <c r="G153" s="17" t="s">
        <v>137</v>
      </c>
      <c r="H153" s="17">
        <v>208</v>
      </c>
      <c r="I153" s="17">
        <v>178</v>
      </c>
      <c r="J153" s="17">
        <v>3</v>
      </c>
      <c r="K153" s="19">
        <v>0.873</v>
      </c>
      <c r="L153" s="19">
        <v>0.56299999999999994</v>
      </c>
      <c r="M153" s="19">
        <f t="shared" ref="M153" si="49">K153-L153</f>
        <v>0.31000000000000005</v>
      </c>
      <c r="N153" s="20">
        <v>5.83</v>
      </c>
      <c r="O153" s="20">
        <v>2.6</v>
      </c>
      <c r="P153" s="20">
        <f t="shared" ref="P153" si="50">(K153*N153-M153*O153)</f>
        <v>4.2835900000000002</v>
      </c>
      <c r="Q153" s="18" t="s">
        <v>131</v>
      </c>
      <c r="R153" s="18" t="s">
        <v>133</v>
      </c>
      <c r="S153" s="18">
        <v>1</v>
      </c>
      <c r="T153" s="16">
        <v>0.18</v>
      </c>
      <c r="U153" s="18">
        <v>1</v>
      </c>
      <c r="V153" s="20">
        <f t="shared" ref="V153:V156" si="51">T153/U153*S153</f>
        <v>0.18</v>
      </c>
      <c r="W153" s="39">
        <v>1.1200000000000001</v>
      </c>
      <c r="X153" s="63">
        <f>W153*(P157+V157)</f>
        <v>5.3688208000000008</v>
      </c>
    </row>
    <row r="154" spans="1:24" x14ac:dyDescent="0.15">
      <c r="A154" s="40"/>
      <c r="B154" s="40"/>
      <c r="C154" s="35"/>
      <c r="D154" s="40"/>
      <c r="E154" s="17"/>
      <c r="F154" s="18"/>
      <c r="G154" s="17"/>
      <c r="H154" s="17"/>
      <c r="I154" s="17"/>
      <c r="J154" s="17"/>
      <c r="K154" s="19"/>
      <c r="L154" s="19"/>
      <c r="M154" s="19"/>
      <c r="N154" s="20"/>
      <c r="O154" s="20"/>
      <c r="P154" s="20"/>
      <c r="Q154" s="18" t="s">
        <v>119</v>
      </c>
      <c r="R154" s="18" t="s">
        <v>125</v>
      </c>
      <c r="S154" s="18">
        <v>1</v>
      </c>
      <c r="T154" s="16">
        <v>0.08</v>
      </c>
      <c r="U154" s="18">
        <v>1</v>
      </c>
      <c r="V154" s="20">
        <f t="shared" si="51"/>
        <v>0.08</v>
      </c>
      <c r="W154" s="40"/>
      <c r="X154" s="63"/>
    </row>
    <row r="155" spans="1:24" x14ac:dyDescent="0.15">
      <c r="A155" s="40"/>
      <c r="B155" s="40"/>
      <c r="C155" s="35"/>
      <c r="D155" s="40"/>
      <c r="E155" s="17"/>
      <c r="F155" s="18"/>
      <c r="G155" s="17"/>
      <c r="H155" s="17"/>
      <c r="I155" s="17"/>
      <c r="J155" s="17"/>
      <c r="K155" s="19"/>
      <c r="L155" s="19"/>
      <c r="M155" s="19"/>
      <c r="N155" s="20"/>
      <c r="O155" s="20"/>
      <c r="P155" s="20"/>
      <c r="Q155" s="18" t="s">
        <v>121</v>
      </c>
      <c r="R155" s="18" t="s">
        <v>134</v>
      </c>
      <c r="S155" s="18">
        <v>1</v>
      </c>
      <c r="T155" s="16">
        <v>0.15</v>
      </c>
      <c r="U155" s="18">
        <v>1</v>
      </c>
      <c r="V155" s="20">
        <f t="shared" si="51"/>
        <v>0.15</v>
      </c>
      <c r="W155" s="40"/>
      <c r="X155" s="63"/>
    </row>
    <row r="156" spans="1:24" x14ac:dyDescent="0.15">
      <c r="A156" s="40"/>
      <c r="B156" s="40"/>
      <c r="C156" s="35"/>
      <c r="D156" s="40"/>
      <c r="E156" s="17"/>
      <c r="F156" s="18"/>
      <c r="G156" s="17"/>
      <c r="H156" s="17"/>
      <c r="I156" s="17"/>
      <c r="J156" s="17"/>
      <c r="K156" s="19"/>
      <c r="L156" s="19"/>
      <c r="M156" s="19"/>
      <c r="N156" s="20"/>
      <c r="O156" s="20"/>
      <c r="P156" s="20"/>
      <c r="Q156" s="18" t="s">
        <v>121</v>
      </c>
      <c r="R156" s="18" t="s">
        <v>123</v>
      </c>
      <c r="S156" s="18">
        <v>1</v>
      </c>
      <c r="T156" s="16">
        <v>0.1</v>
      </c>
      <c r="U156" s="18">
        <v>1</v>
      </c>
      <c r="V156" s="20">
        <f t="shared" si="51"/>
        <v>0.1</v>
      </c>
      <c r="W156" s="40"/>
      <c r="X156" s="63"/>
    </row>
    <row r="157" spans="1:24" x14ac:dyDescent="0.15">
      <c r="A157" s="40"/>
      <c r="B157" s="40"/>
      <c r="C157" s="35"/>
      <c r="D157" s="40"/>
      <c r="E157" s="40" t="s">
        <v>128</v>
      </c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20">
        <f>SUM(P153:P156)</f>
        <v>4.2835900000000002</v>
      </c>
      <c r="Q157" s="40" t="s">
        <v>129</v>
      </c>
      <c r="R157" s="40"/>
      <c r="S157" s="40"/>
      <c r="T157" s="40"/>
      <c r="U157" s="40"/>
      <c r="V157" s="20">
        <f>SUM(V153:V156)</f>
        <v>0.51</v>
      </c>
      <c r="W157" s="40"/>
      <c r="X157" s="63"/>
    </row>
    <row r="158" spans="1:24" x14ac:dyDescent="0.15">
      <c r="A158" s="49">
        <v>28</v>
      </c>
      <c r="B158" s="49" t="s">
        <v>74</v>
      </c>
      <c r="C158" s="41" t="s">
        <v>20</v>
      </c>
      <c r="D158" s="49"/>
      <c r="E158" s="17" t="s">
        <v>153</v>
      </c>
      <c r="F158" s="18">
        <v>1</v>
      </c>
      <c r="G158" s="17" t="s">
        <v>112</v>
      </c>
      <c r="H158" s="58">
        <v>182</v>
      </c>
      <c r="I158" s="58">
        <v>118</v>
      </c>
      <c r="J158" s="58">
        <v>2.5</v>
      </c>
      <c r="K158" s="19">
        <v>0.42199999999999999</v>
      </c>
      <c r="L158" s="19">
        <v>0.30599999999999999</v>
      </c>
      <c r="M158" s="19">
        <f t="shared" ref="M158" si="52">K158-L158</f>
        <v>0.11599999999999999</v>
      </c>
      <c r="N158" s="20">
        <v>5.83</v>
      </c>
      <c r="O158" s="20">
        <v>2.6</v>
      </c>
      <c r="P158" s="20">
        <f t="shared" ref="P158" si="53">(K158*N158-M158*O158)</f>
        <v>2.1586599999999998</v>
      </c>
      <c r="Q158" s="18" t="s">
        <v>131</v>
      </c>
      <c r="R158" s="18" t="s">
        <v>134</v>
      </c>
      <c r="S158" s="18">
        <v>1</v>
      </c>
      <c r="T158" s="16">
        <v>0.15</v>
      </c>
      <c r="U158" s="18">
        <v>1</v>
      </c>
      <c r="V158" s="20">
        <f t="shared" ref="V158:V161" si="54">T158/U158*S158</f>
        <v>0.15</v>
      </c>
      <c r="W158" s="46">
        <v>1.1200000000000001</v>
      </c>
      <c r="X158" s="60">
        <f>W158*(P164+V164)</f>
        <v>3.9061792</v>
      </c>
    </row>
    <row r="159" spans="1:24" x14ac:dyDescent="0.15">
      <c r="A159" s="50"/>
      <c r="B159" s="50"/>
      <c r="C159" s="52"/>
      <c r="D159" s="50"/>
      <c r="E159" s="17" t="s">
        <v>154</v>
      </c>
      <c r="F159" s="18">
        <v>1</v>
      </c>
      <c r="G159" s="17"/>
      <c r="H159" s="17"/>
      <c r="I159" s="17"/>
      <c r="J159" s="17"/>
      <c r="K159" s="19"/>
      <c r="L159" s="19"/>
      <c r="M159" s="19"/>
      <c r="N159" s="20">
        <v>0.32</v>
      </c>
      <c r="O159" s="20"/>
      <c r="P159" s="20">
        <f>F159*N159</f>
        <v>0.32</v>
      </c>
      <c r="Q159" s="18" t="s">
        <v>119</v>
      </c>
      <c r="R159" s="18" t="s">
        <v>125</v>
      </c>
      <c r="S159" s="18">
        <v>1</v>
      </c>
      <c r="T159" s="16">
        <v>0.08</v>
      </c>
      <c r="U159" s="18">
        <v>1</v>
      </c>
      <c r="V159" s="20">
        <f t="shared" si="54"/>
        <v>0.08</v>
      </c>
      <c r="W159" s="50"/>
      <c r="X159" s="61"/>
    </row>
    <row r="160" spans="1:24" x14ac:dyDescent="0.15">
      <c r="A160" s="50"/>
      <c r="B160" s="50"/>
      <c r="C160" s="52"/>
      <c r="D160" s="50"/>
      <c r="E160" s="17" t="s">
        <v>157</v>
      </c>
      <c r="F160" s="18">
        <v>1</v>
      </c>
      <c r="G160" s="17"/>
      <c r="H160" s="17"/>
      <c r="I160" s="17"/>
      <c r="J160" s="17"/>
      <c r="K160" s="19"/>
      <c r="L160" s="19"/>
      <c r="M160" s="19"/>
      <c r="N160" s="20">
        <v>4.2000000000000003E-2</v>
      </c>
      <c r="O160" s="20"/>
      <c r="P160" s="20">
        <f>F160*N160</f>
        <v>4.2000000000000003E-2</v>
      </c>
      <c r="Q160" s="18" t="s">
        <v>121</v>
      </c>
      <c r="R160" s="18" t="s">
        <v>134</v>
      </c>
      <c r="S160" s="18">
        <v>1</v>
      </c>
      <c r="T160" s="16">
        <v>0.15</v>
      </c>
      <c r="U160" s="18">
        <v>1</v>
      </c>
      <c r="V160" s="20">
        <f t="shared" si="54"/>
        <v>0.15</v>
      </c>
      <c r="W160" s="50"/>
      <c r="X160" s="61"/>
    </row>
    <row r="161" spans="1:24" x14ac:dyDescent="0.15">
      <c r="A161" s="50"/>
      <c r="B161" s="50"/>
      <c r="C161" s="52"/>
      <c r="D161" s="50"/>
      <c r="E161" s="17"/>
      <c r="F161" s="18"/>
      <c r="G161" s="17"/>
      <c r="H161" s="17"/>
      <c r="I161" s="17"/>
      <c r="J161" s="17"/>
      <c r="K161" s="19"/>
      <c r="L161" s="19"/>
      <c r="M161" s="19"/>
      <c r="N161" s="20"/>
      <c r="O161" s="20"/>
      <c r="P161" s="20"/>
      <c r="Q161" s="18" t="s">
        <v>121</v>
      </c>
      <c r="R161" s="18" t="s">
        <v>123</v>
      </c>
      <c r="S161" s="18">
        <v>1</v>
      </c>
      <c r="T161" s="16">
        <v>0.1</v>
      </c>
      <c r="U161" s="18">
        <v>1</v>
      </c>
      <c r="V161" s="20">
        <f t="shared" si="54"/>
        <v>0.1</v>
      </c>
      <c r="W161" s="50"/>
      <c r="X161" s="61"/>
    </row>
    <row r="162" spans="1:24" x14ac:dyDescent="0.15">
      <c r="A162" s="50"/>
      <c r="B162" s="50"/>
      <c r="C162" s="52"/>
      <c r="D162" s="50"/>
      <c r="E162" s="17" t="s">
        <v>111</v>
      </c>
      <c r="F162" s="18">
        <v>1</v>
      </c>
      <c r="G162" s="17" t="s">
        <v>113</v>
      </c>
      <c r="H162" s="17">
        <v>30</v>
      </c>
      <c r="I162" s="17">
        <v>8</v>
      </c>
      <c r="J162" s="17"/>
      <c r="K162" s="19">
        <v>1.9E-2</v>
      </c>
      <c r="L162" s="19">
        <v>1.0999999999999999E-2</v>
      </c>
      <c r="M162" s="19">
        <f>K162-L162</f>
        <v>8.0000000000000002E-3</v>
      </c>
      <c r="N162" s="20">
        <v>5</v>
      </c>
      <c r="O162" s="20">
        <v>1</v>
      </c>
      <c r="P162" s="20">
        <f>(K162*N162-M162*O162)</f>
        <v>8.6999999999999994E-2</v>
      </c>
      <c r="Q162" s="18" t="s">
        <v>114</v>
      </c>
      <c r="R162" s="18"/>
      <c r="S162" s="18">
        <v>1</v>
      </c>
      <c r="T162" s="16">
        <v>0.1</v>
      </c>
      <c r="U162" s="18">
        <v>1</v>
      </c>
      <c r="V162" s="20">
        <f>T162/U162*S162</f>
        <v>0.1</v>
      </c>
      <c r="W162" s="50"/>
      <c r="X162" s="61"/>
    </row>
    <row r="163" spans="1:24" x14ac:dyDescent="0.15">
      <c r="A163" s="50"/>
      <c r="B163" s="50"/>
      <c r="C163" s="52"/>
      <c r="D163" s="50"/>
      <c r="E163" s="17"/>
      <c r="F163" s="18"/>
      <c r="G163" s="17"/>
      <c r="H163" s="17"/>
      <c r="I163" s="17"/>
      <c r="J163" s="17"/>
      <c r="K163" s="19"/>
      <c r="L163" s="19"/>
      <c r="M163" s="19"/>
      <c r="N163" s="20"/>
      <c r="O163" s="20"/>
      <c r="P163" s="20"/>
      <c r="Q163" s="18" t="s">
        <v>126</v>
      </c>
      <c r="R163" s="18"/>
      <c r="S163" s="18">
        <v>3</v>
      </c>
      <c r="T163" s="16">
        <v>0.1</v>
      </c>
      <c r="U163" s="18">
        <v>1</v>
      </c>
      <c r="V163" s="20">
        <f>T163/U163*S163</f>
        <v>0.30000000000000004</v>
      </c>
      <c r="W163" s="50"/>
      <c r="X163" s="61"/>
    </row>
    <row r="164" spans="1:24" x14ac:dyDescent="0.15">
      <c r="A164" s="51"/>
      <c r="B164" s="51"/>
      <c r="C164" s="42"/>
      <c r="D164" s="51"/>
      <c r="E164" s="40" t="s">
        <v>128</v>
      </c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20">
        <f>SUM(P158:P163)</f>
        <v>2.6076599999999996</v>
      </c>
      <c r="Q164" s="40" t="s">
        <v>129</v>
      </c>
      <c r="R164" s="40"/>
      <c r="S164" s="40"/>
      <c r="T164" s="40"/>
      <c r="U164" s="40"/>
      <c r="V164" s="20">
        <f>SUM(V158:V163)</f>
        <v>0.88</v>
      </c>
      <c r="W164" s="51"/>
      <c r="X164" s="62"/>
    </row>
    <row r="165" spans="1:24" x14ac:dyDescent="0.15">
      <c r="A165" s="40">
        <v>29</v>
      </c>
      <c r="B165" s="40" t="s">
        <v>76</v>
      </c>
      <c r="C165" s="35" t="s">
        <v>75</v>
      </c>
      <c r="D165" s="40"/>
      <c r="E165" s="17" t="s">
        <v>75</v>
      </c>
      <c r="F165" s="18">
        <v>1</v>
      </c>
      <c r="G165" s="17" t="s">
        <v>137</v>
      </c>
      <c r="H165" s="58">
        <v>90.5</v>
      </c>
      <c r="I165" s="58">
        <v>36</v>
      </c>
      <c r="J165" s="58">
        <v>3</v>
      </c>
      <c r="K165" s="19">
        <v>7.6999999999999999E-2</v>
      </c>
      <c r="L165" s="19">
        <v>3.5000000000000003E-2</v>
      </c>
      <c r="M165" s="19">
        <f t="shared" ref="M165" si="55">K165-L165</f>
        <v>4.1999999999999996E-2</v>
      </c>
      <c r="N165" s="20">
        <v>5.83</v>
      </c>
      <c r="O165" s="20">
        <v>2.6</v>
      </c>
      <c r="P165" s="20">
        <f t="shared" ref="P165" si="56">(K165*N165-M165*O165)</f>
        <v>0.33970999999999996</v>
      </c>
      <c r="Q165" s="18" t="s">
        <v>117</v>
      </c>
      <c r="R165" s="18" t="s">
        <v>152</v>
      </c>
      <c r="S165" s="18">
        <v>1</v>
      </c>
      <c r="T165" s="16">
        <v>0.05</v>
      </c>
      <c r="U165" s="18">
        <v>1</v>
      </c>
      <c r="V165" s="20">
        <f t="shared" ref="V165:V167" si="57">T165/U165*S165</f>
        <v>0.05</v>
      </c>
      <c r="W165" s="39">
        <v>1.1200000000000001</v>
      </c>
      <c r="X165" s="63">
        <f>W165*(P168+V168)</f>
        <v>4.9664944000000011</v>
      </c>
    </row>
    <row r="166" spans="1:24" x14ac:dyDescent="0.15">
      <c r="A166" s="40"/>
      <c r="B166" s="40"/>
      <c r="C166" s="35"/>
      <c r="D166" s="40"/>
      <c r="E166" s="17"/>
      <c r="F166" s="18"/>
      <c r="G166" s="17"/>
      <c r="H166" s="17"/>
      <c r="I166" s="17"/>
      <c r="J166" s="17"/>
      <c r="K166" s="19"/>
      <c r="L166" s="19"/>
      <c r="M166" s="19"/>
      <c r="N166" s="20"/>
      <c r="O166" s="20"/>
      <c r="P166" s="20"/>
      <c r="Q166" s="18" t="s">
        <v>119</v>
      </c>
      <c r="R166" s="18" t="s">
        <v>132</v>
      </c>
      <c r="S166" s="18">
        <v>1</v>
      </c>
      <c r="T166" s="16">
        <v>0.04</v>
      </c>
      <c r="U166" s="18">
        <v>1</v>
      </c>
      <c r="V166" s="20">
        <f t="shared" si="57"/>
        <v>0.04</v>
      </c>
      <c r="W166" s="40"/>
      <c r="X166" s="63"/>
    </row>
    <row r="167" spans="1:24" x14ac:dyDescent="0.15">
      <c r="A167" s="40"/>
      <c r="B167" s="40"/>
      <c r="C167" s="35"/>
      <c r="D167" s="40"/>
      <c r="E167" s="17"/>
      <c r="F167" s="18"/>
      <c r="G167" s="17"/>
      <c r="H167" s="17"/>
      <c r="I167" s="17"/>
      <c r="J167" s="17"/>
      <c r="K167" s="19"/>
      <c r="L167" s="19"/>
      <c r="M167" s="19"/>
      <c r="N167" s="20"/>
      <c r="O167" s="20"/>
      <c r="P167" s="20"/>
      <c r="Q167" s="18" t="s">
        <v>144</v>
      </c>
      <c r="R167" s="18" t="s">
        <v>141</v>
      </c>
      <c r="S167" s="18">
        <v>1</v>
      </c>
      <c r="T167" s="16">
        <v>0.03</v>
      </c>
      <c r="U167" s="18">
        <v>1</v>
      </c>
      <c r="V167" s="20">
        <f t="shared" si="57"/>
        <v>0.03</v>
      </c>
      <c r="W167" s="40"/>
      <c r="X167" s="63"/>
    </row>
    <row r="168" spans="1:24" x14ac:dyDescent="0.15">
      <c r="A168" s="40"/>
      <c r="B168" s="40"/>
      <c r="C168" s="35"/>
      <c r="D168" s="40"/>
      <c r="E168" s="40" t="s">
        <v>128</v>
      </c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20">
        <f>SUM(P162:P167)</f>
        <v>3.03437</v>
      </c>
      <c r="Q168" s="40" t="s">
        <v>129</v>
      </c>
      <c r="R168" s="40"/>
      <c r="S168" s="40"/>
      <c r="T168" s="40"/>
      <c r="U168" s="40"/>
      <c r="V168" s="20">
        <f>SUM(V162:V167)</f>
        <v>1.4000000000000001</v>
      </c>
      <c r="W168" s="40"/>
      <c r="X168" s="63"/>
    </row>
  </sheetData>
  <mergeCells count="246">
    <mergeCell ref="E168:O168"/>
    <mergeCell ref="Q168:U168"/>
    <mergeCell ref="W165:W168"/>
    <mergeCell ref="X165:X168"/>
    <mergeCell ref="A165:A168"/>
    <mergeCell ref="B165:B168"/>
    <mergeCell ref="C165:C168"/>
    <mergeCell ref="D165:D168"/>
    <mergeCell ref="E164:O164"/>
    <mergeCell ref="Q164:U164"/>
    <mergeCell ref="W158:W164"/>
    <mergeCell ref="X158:X164"/>
    <mergeCell ref="A158:A164"/>
    <mergeCell ref="B158:B164"/>
    <mergeCell ref="C158:C164"/>
    <mergeCell ref="D158:D164"/>
    <mergeCell ref="E157:O157"/>
    <mergeCell ref="Q157:U157"/>
    <mergeCell ref="W153:W157"/>
    <mergeCell ref="X153:X157"/>
    <mergeCell ref="A153:A157"/>
    <mergeCell ref="B153:B157"/>
    <mergeCell ref="C153:C157"/>
    <mergeCell ref="D153:D157"/>
    <mergeCell ref="E152:O152"/>
    <mergeCell ref="Q152:U152"/>
    <mergeCell ref="W146:W152"/>
    <mergeCell ref="X146:X152"/>
    <mergeCell ref="A146:A152"/>
    <mergeCell ref="B146:B152"/>
    <mergeCell ref="C146:C152"/>
    <mergeCell ref="D146:D152"/>
    <mergeCell ref="E145:O145"/>
    <mergeCell ref="Q145:U145"/>
    <mergeCell ref="W142:W145"/>
    <mergeCell ref="X142:X145"/>
    <mergeCell ref="A142:A145"/>
    <mergeCell ref="B142:B145"/>
    <mergeCell ref="C142:C145"/>
    <mergeCell ref="D142:D145"/>
    <mergeCell ref="E141:O141"/>
    <mergeCell ref="Q141:U141"/>
    <mergeCell ref="W138:W141"/>
    <mergeCell ref="X138:X141"/>
    <mergeCell ref="A138:A141"/>
    <mergeCell ref="B138:B141"/>
    <mergeCell ref="C138:C141"/>
    <mergeCell ref="D138:D141"/>
    <mergeCell ref="X131:X137"/>
    <mergeCell ref="A131:A137"/>
    <mergeCell ref="B131:B137"/>
    <mergeCell ref="C131:C137"/>
    <mergeCell ref="D131:D137"/>
    <mergeCell ref="E137:O137"/>
    <mergeCell ref="Q137:U137"/>
    <mergeCell ref="W131:W137"/>
    <mergeCell ref="E130:O130"/>
    <mergeCell ref="Q130:U130"/>
    <mergeCell ref="W127:W130"/>
    <mergeCell ref="X127:X130"/>
    <mergeCell ref="A127:A130"/>
    <mergeCell ref="B127:B130"/>
    <mergeCell ref="C127:C130"/>
    <mergeCell ref="D127:D130"/>
    <mergeCell ref="E126:O126"/>
    <mergeCell ref="Q126:U126"/>
    <mergeCell ref="W123:W126"/>
    <mergeCell ref="X123:X126"/>
    <mergeCell ref="A123:A126"/>
    <mergeCell ref="B123:B126"/>
    <mergeCell ref="C123:C126"/>
    <mergeCell ref="D123:D126"/>
    <mergeCell ref="E122:O122"/>
    <mergeCell ref="Q122:U122"/>
    <mergeCell ref="W118:W122"/>
    <mergeCell ref="X118:X122"/>
    <mergeCell ref="A118:A122"/>
    <mergeCell ref="B118:B122"/>
    <mergeCell ref="C118:C122"/>
    <mergeCell ref="D118:D122"/>
    <mergeCell ref="E117:O117"/>
    <mergeCell ref="Q117:U117"/>
    <mergeCell ref="W114:W117"/>
    <mergeCell ref="X114:X117"/>
    <mergeCell ref="A114:A117"/>
    <mergeCell ref="B114:B117"/>
    <mergeCell ref="C114:C117"/>
    <mergeCell ref="D114:D117"/>
    <mergeCell ref="E113:O113"/>
    <mergeCell ref="Q113:U113"/>
    <mergeCell ref="W107:W113"/>
    <mergeCell ref="X107:X113"/>
    <mergeCell ref="A107:A113"/>
    <mergeCell ref="B107:B113"/>
    <mergeCell ref="C107:C113"/>
    <mergeCell ref="D107:D113"/>
    <mergeCell ref="E106:O106"/>
    <mergeCell ref="Q106:U106"/>
    <mergeCell ref="W96:W106"/>
    <mergeCell ref="X96:X106"/>
    <mergeCell ref="A96:A106"/>
    <mergeCell ref="B96:B106"/>
    <mergeCell ref="C96:C106"/>
    <mergeCell ref="D96:D106"/>
    <mergeCell ref="E95:O95"/>
    <mergeCell ref="Q95:U95"/>
    <mergeCell ref="W90:W95"/>
    <mergeCell ref="X90:X95"/>
    <mergeCell ref="A90:A95"/>
    <mergeCell ref="B90:B95"/>
    <mergeCell ref="C90:C95"/>
    <mergeCell ref="D90:D95"/>
    <mergeCell ref="E89:O89"/>
    <mergeCell ref="Q89:U89"/>
    <mergeCell ref="W85:W89"/>
    <mergeCell ref="X85:X89"/>
    <mergeCell ref="A85:A89"/>
    <mergeCell ref="B85:B89"/>
    <mergeCell ref="C85:C89"/>
    <mergeCell ref="D85:D89"/>
    <mergeCell ref="E84:O84"/>
    <mergeCell ref="Q84:U84"/>
    <mergeCell ref="W80:W84"/>
    <mergeCell ref="X80:X84"/>
    <mergeCell ref="A80:A84"/>
    <mergeCell ref="B80:B84"/>
    <mergeCell ref="C80:C84"/>
    <mergeCell ref="D80:D84"/>
    <mergeCell ref="E79:O79"/>
    <mergeCell ref="Q79:U79"/>
    <mergeCell ref="W75:W79"/>
    <mergeCell ref="X75:X79"/>
    <mergeCell ref="A75:A79"/>
    <mergeCell ref="B75:B79"/>
    <mergeCell ref="C75:C79"/>
    <mergeCell ref="D75:D79"/>
    <mergeCell ref="E74:O74"/>
    <mergeCell ref="Q74:U74"/>
    <mergeCell ref="W70:W74"/>
    <mergeCell ref="X70:X74"/>
    <mergeCell ref="A70:A74"/>
    <mergeCell ref="B70:B74"/>
    <mergeCell ref="C70:C74"/>
    <mergeCell ref="D70:D74"/>
    <mergeCell ref="E69:O69"/>
    <mergeCell ref="Q69:U69"/>
    <mergeCell ref="W63:W69"/>
    <mergeCell ref="X63:X69"/>
    <mergeCell ref="A63:A69"/>
    <mergeCell ref="B63:B69"/>
    <mergeCell ref="C63:C69"/>
    <mergeCell ref="D63:D69"/>
    <mergeCell ref="E62:O62"/>
    <mergeCell ref="Q62:U62"/>
    <mergeCell ref="W56:W62"/>
    <mergeCell ref="X56:X62"/>
    <mergeCell ref="A56:A62"/>
    <mergeCell ref="B56:B62"/>
    <mergeCell ref="C56:C62"/>
    <mergeCell ref="D56:D62"/>
    <mergeCell ref="W45:W49"/>
    <mergeCell ref="X45:X49"/>
    <mergeCell ref="A50:A55"/>
    <mergeCell ref="B50:B55"/>
    <mergeCell ref="C50:C55"/>
    <mergeCell ref="D50:D55"/>
    <mergeCell ref="E55:O55"/>
    <mergeCell ref="Q55:U55"/>
    <mergeCell ref="W50:W55"/>
    <mergeCell ref="X50:X55"/>
    <mergeCell ref="E49:O49"/>
    <mergeCell ref="Q49:U49"/>
    <mergeCell ref="A45:A49"/>
    <mergeCell ref="B45:B49"/>
    <mergeCell ref="C45:C49"/>
    <mergeCell ref="D45:D49"/>
    <mergeCell ref="Q44:U44"/>
    <mergeCell ref="W35:W44"/>
    <mergeCell ref="X35:X44"/>
    <mergeCell ref="A35:A44"/>
    <mergeCell ref="B35:B44"/>
    <mergeCell ref="C35:C44"/>
    <mergeCell ref="D35:D44"/>
    <mergeCell ref="A30:A34"/>
    <mergeCell ref="B30:B34"/>
    <mergeCell ref="C30:C34"/>
    <mergeCell ref="D30:D34"/>
    <mergeCell ref="E44:O44"/>
    <mergeCell ref="Q29:U29"/>
    <mergeCell ref="W25:W29"/>
    <mergeCell ref="X25:X29"/>
    <mergeCell ref="E34:O34"/>
    <mergeCell ref="Q34:U34"/>
    <mergeCell ref="W30:W34"/>
    <mergeCell ref="X30:X34"/>
    <mergeCell ref="A25:A29"/>
    <mergeCell ref="B25:B29"/>
    <mergeCell ref="C25:C29"/>
    <mergeCell ref="D25:D29"/>
    <mergeCell ref="E29:O29"/>
    <mergeCell ref="X21:X24"/>
    <mergeCell ref="A21:A24"/>
    <mergeCell ref="B21:B24"/>
    <mergeCell ref="C21:C24"/>
    <mergeCell ref="D21:D24"/>
    <mergeCell ref="E24:O24"/>
    <mergeCell ref="Q24:U24"/>
    <mergeCell ref="W21:W24"/>
    <mergeCell ref="E20:O20"/>
    <mergeCell ref="Q20:U20"/>
    <mergeCell ref="W18:W20"/>
    <mergeCell ref="X18:X20"/>
    <mergeCell ref="A18:A20"/>
    <mergeCell ref="B18:B20"/>
    <mergeCell ref="C18:C20"/>
    <mergeCell ref="D18:D20"/>
    <mergeCell ref="E17:O17"/>
    <mergeCell ref="Q17:U17"/>
    <mergeCell ref="W11:W17"/>
    <mergeCell ref="X11:X17"/>
    <mergeCell ref="A11:A17"/>
    <mergeCell ref="B11:B17"/>
    <mergeCell ref="C11:C17"/>
    <mergeCell ref="D11:D17"/>
    <mergeCell ref="A4:A10"/>
    <mergeCell ref="B4:B10"/>
    <mergeCell ref="C4:C10"/>
    <mergeCell ref="D4:D10"/>
    <mergeCell ref="E10:O10"/>
    <mergeCell ref="Q10:U10"/>
    <mergeCell ref="W4:W10"/>
    <mergeCell ref="X4:X10"/>
    <mergeCell ref="Q2:V2"/>
    <mergeCell ref="W2:W3"/>
    <mergeCell ref="X2:X3"/>
    <mergeCell ref="A1:X1"/>
    <mergeCell ref="B2:B3"/>
    <mergeCell ref="C2:C3"/>
    <mergeCell ref="E2:E3"/>
    <mergeCell ref="F2:F3"/>
    <mergeCell ref="G2:G3"/>
    <mergeCell ref="H2:J2"/>
    <mergeCell ref="K2:M2"/>
    <mergeCell ref="N2:O2"/>
    <mergeCell ref="P2:P3"/>
    <mergeCell ref="D2:D3"/>
  </mergeCells>
  <phoneticPr fontId="3" type="noConversion"/>
  <pageMargins left="0.47222222222222199" right="0.39305555555555599" top="0.75" bottom="0.75" header="0.3" footer="0.3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目标价格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sunpeilin</cp:lastModifiedBy>
  <dcterms:created xsi:type="dcterms:W3CDTF">2022-10-25T12:14:00Z</dcterms:created>
  <dcterms:modified xsi:type="dcterms:W3CDTF">2022-11-10T06:31:09Z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52501997C01E4D429DD2E9603CAF959D</vt:lpwstr>
  </property>
  <property fmtid="{D5CDD505-2E9C-101B-9397-08002B2CF9AE}" pid="3" name="KSOProductBuildVer">
    <vt:lpwstr>2052-11.1.0.12598</vt:lpwstr>
  </property>
</Properties>
</file>