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E:\Gao Bingchuan\02-重卡\2.0平台\04-减震器\02-BOM\"/>
    </mc:Choice>
  </mc:AlternateContent>
  <xr:revisionPtr revIDLastSave="0" documentId="13_ncr:1_{7696C126-566B-4A4A-BC2A-FCE582958B6B}" xr6:coauthVersionLast="47" xr6:coauthVersionMax="47" xr10:uidLastSave="{00000000-0000-0000-0000-000000000000}"/>
  <bookViews>
    <workbookView xWindow="-120" yWindow="-120" windowWidth="29040" windowHeight="15990" tabRatio="377" xr2:uid="{00000000-000D-0000-FFFF-FFFF00000000}"/>
  </bookViews>
  <sheets>
    <sheet name="底座模块化总成" sheetId="4" r:id="rId1"/>
    <sheet name="变更记录" sheetId="5" r:id="rId2"/>
  </sheets>
  <definedNames>
    <definedName name="_xlnm._FilterDatabase" localSheetId="0" hidden="1">底座模块化总成!$AY$7:$BA$7</definedName>
    <definedName name="_xlnm.Print_Area" localSheetId="0">底座模块化总成!$A$1:$AE$277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4" l="1"/>
  <c r="A65" i="5"/>
  <c r="A39" i="4"/>
  <c r="AL4" i="4"/>
  <c r="AL2" i="4"/>
  <c r="AL1" i="4"/>
  <c r="A15" i="4"/>
  <c r="AB149" i="4"/>
  <c r="A149" i="4"/>
  <c r="A150" i="4"/>
  <c r="A151" i="4"/>
  <c r="A134" i="4"/>
  <c r="T134" i="4"/>
  <c r="A64" i="5" l="1"/>
  <c r="A63" i="5"/>
  <c r="A62" i="5"/>
  <c r="A52" i="4"/>
  <c r="BC4" i="4"/>
  <c r="BC2" i="4"/>
  <c r="BC1" i="4"/>
  <c r="BB1" i="4"/>
  <c r="A32" i="4"/>
  <c r="T32" i="4"/>
  <c r="A61" i="5"/>
  <c r="A46" i="4"/>
  <c r="A191" i="4"/>
  <c r="T191" i="4"/>
  <c r="A192" i="4"/>
  <c r="T192" i="4"/>
  <c r="A60" i="5"/>
  <c r="A59" i="5"/>
  <c r="A58" i="5" l="1"/>
  <c r="A57" i="5"/>
  <c r="AW4" i="4"/>
  <c r="AW2" i="4"/>
  <c r="AW1" i="4"/>
  <c r="A26" i="4"/>
  <c r="A56" i="5"/>
  <c r="A198" i="4"/>
  <c r="T198" i="4"/>
  <c r="A55" i="5" l="1"/>
  <c r="A54" i="5"/>
  <c r="A51" i="4"/>
  <c r="BB4" i="4" l="1"/>
  <c r="BB2" i="4"/>
  <c r="A31" i="4"/>
  <c r="T31" i="4"/>
  <c r="A53" i="5"/>
  <c r="A52" i="5"/>
  <c r="A50" i="5"/>
  <c r="A49" i="5"/>
  <c r="A51" i="5"/>
  <c r="AB267" i="4" l="1"/>
  <c r="AB281" i="4" l="1"/>
  <c r="A281" i="4"/>
  <c r="T281" i="4"/>
  <c r="A282" i="4"/>
  <c r="T282" i="4"/>
  <c r="A283" i="4"/>
  <c r="T283" i="4"/>
  <c r="A284" i="4"/>
  <c r="T284" i="4"/>
  <c r="A48" i="5" l="1"/>
  <c r="A47" i="5"/>
  <c r="A9" i="4" l="1"/>
  <c r="A10" i="4"/>
  <c r="A11" i="4"/>
  <c r="A12" i="4"/>
  <c r="A13" i="4"/>
  <c r="A14" i="4"/>
  <c r="A8" i="4"/>
  <c r="A16" i="4"/>
  <c r="A17" i="4"/>
  <c r="A18" i="4"/>
  <c r="A19" i="4"/>
  <c r="A20" i="4"/>
  <c r="A21" i="4"/>
  <c r="A22" i="4"/>
  <c r="A23" i="4"/>
  <c r="A24" i="4"/>
  <c r="A25" i="4"/>
  <c r="A27" i="4"/>
  <c r="A28" i="4"/>
  <c r="A29" i="4"/>
  <c r="A30" i="4"/>
  <c r="A33" i="4"/>
  <c r="A34" i="4"/>
  <c r="A35" i="4"/>
  <c r="A36" i="4"/>
  <c r="A37" i="4"/>
  <c r="A38" i="4"/>
  <c r="A40" i="4"/>
  <c r="A41" i="4"/>
  <c r="A42" i="4"/>
  <c r="A43" i="4"/>
  <c r="A44" i="4"/>
  <c r="A45" i="4"/>
  <c r="A47" i="4"/>
  <c r="A48" i="4"/>
  <c r="A49" i="4"/>
  <c r="A50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3" i="4"/>
  <c r="A194" i="4"/>
  <c r="A195" i="4"/>
  <c r="A196" i="4"/>
  <c r="A197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B138" i="4" l="1"/>
  <c r="AB143" i="4"/>
  <c r="T142" i="4"/>
  <c r="T147" i="4"/>
  <c r="AB134" i="4" l="1"/>
  <c r="AB133" i="4"/>
  <c r="T197" i="4"/>
  <c r="T190" i="4"/>
  <c r="T29" i="4" l="1"/>
  <c r="T30" i="4"/>
  <c r="AB65" i="4" l="1"/>
  <c r="AB287" i="4" l="1"/>
  <c r="T264" i="4"/>
  <c r="T55" i="4" l="1"/>
  <c r="T288" i="4"/>
  <c r="T311" i="4"/>
  <c r="AB81" i="4"/>
  <c r="AB77" i="4" l="1"/>
  <c r="AB76" i="4"/>
  <c r="AV4" i="4"/>
  <c r="AV2" i="4"/>
  <c r="AV1" i="4"/>
  <c r="T77" i="4"/>
  <c r="AB270" i="4" l="1"/>
  <c r="AX4" i="4"/>
  <c r="AX2" i="4"/>
  <c r="AX1" i="4"/>
  <c r="AB286" i="4"/>
  <c r="AU4" i="4"/>
  <c r="AU2" i="4"/>
  <c r="AU1" i="4"/>
  <c r="AT4" i="4"/>
  <c r="AT2" i="4"/>
  <c r="AT1" i="4"/>
  <c r="AS4" i="4"/>
  <c r="AS2" i="4"/>
  <c r="AS1" i="4"/>
  <c r="AB269" i="4"/>
  <c r="AB268" i="4"/>
  <c r="AB266" i="4"/>
  <c r="AB265" i="4"/>
  <c r="AE1" i="4"/>
  <c r="AF1" i="4"/>
  <c r="AG1" i="4"/>
  <c r="AH1" i="4"/>
  <c r="AI1" i="4"/>
  <c r="AJ1" i="4"/>
  <c r="AK1" i="4"/>
  <c r="AM1" i="4"/>
  <c r="AN1" i="4"/>
  <c r="AO1" i="4"/>
  <c r="AP1" i="4"/>
  <c r="AQ1" i="4"/>
  <c r="AR1" i="4"/>
  <c r="AE2" i="4"/>
  <c r="AF2" i="4"/>
  <c r="AG2" i="4"/>
  <c r="AH2" i="4"/>
  <c r="AI2" i="4"/>
  <c r="AJ2" i="4"/>
  <c r="AK2" i="4"/>
  <c r="AM2" i="4"/>
  <c r="AN2" i="4"/>
  <c r="AO2" i="4"/>
  <c r="AP2" i="4"/>
  <c r="AQ2" i="4"/>
  <c r="AR2" i="4"/>
  <c r="AE4" i="4"/>
  <c r="AF4" i="4"/>
  <c r="AG4" i="4"/>
  <c r="AH4" i="4"/>
  <c r="AJ4" i="4"/>
  <c r="AK4" i="4"/>
  <c r="AM4" i="4"/>
  <c r="AN4" i="4"/>
  <c r="AO4" i="4"/>
  <c r="AP4" i="4"/>
  <c r="AQ4" i="4"/>
  <c r="AR4" i="4"/>
  <c r="AK5" i="4"/>
  <c r="AN5" i="4"/>
  <c r="AO5" i="4"/>
  <c r="AP5" i="4"/>
  <c r="AQ5" i="4"/>
  <c r="AR5" i="4"/>
  <c r="AB56" i="4"/>
  <c r="AB59" i="4"/>
  <c r="AB60" i="4"/>
  <c r="AB61" i="4"/>
  <c r="AB69" i="4"/>
  <c r="AB72" i="4"/>
  <c r="AB88" i="4"/>
  <c r="AB99" i="4"/>
  <c r="T105" i="4"/>
  <c r="AB105" i="4"/>
  <c r="T106" i="4"/>
  <c r="T107" i="4"/>
  <c r="T108" i="4"/>
  <c r="AB110" i="4"/>
  <c r="T112" i="4"/>
  <c r="T113" i="4"/>
  <c r="AB119" i="4"/>
  <c r="AB125" i="4"/>
  <c r="AB159" i="4"/>
  <c r="AB162" i="4"/>
  <c r="AB165" i="4"/>
  <c r="AB170" i="4"/>
  <c r="AB174" i="4"/>
  <c r="AB177" i="4"/>
  <c r="AB180" i="4"/>
  <c r="AB207" i="4"/>
  <c r="AB224" i="4"/>
  <c r="AB230" i="4"/>
  <c r="AB234" i="4"/>
  <c r="AB242" i="4"/>
  <c r="AB285" i="4"/>
  <c r="T305" i="4"/>
  <c r="T306" i="4"/>
  <c r="T308" i="4"/>
  <c r="T309" i="4"/>
  <c r="AB205" i="4" l="1"/>
  <c r="AB89" i="4"/>
  <c r="AB115" i="4"/>
  <c r="AB55" i="4"/>
  <c r="AB68" i="4"/>
  <c r="AB154" i="4"/>
  <c r="AB53" i="4"/>
  <c r="AB168" i="4"/>
  <c r="AB87" i="4"/>
  <c r="AB155" i="4"/>
  <c r="AB169" i="4"/>
  <c r="AB54" i="4" l="1"/>
  <c r="AB152" i="4"/>
  <c r="AB52" i="4" s="1"/>
  <c r="AB32" i="4" s="1"/>
  <c r="AB153" i="4"/>
  <c r="AB37" i="4" s="1"/>
  <c r="AB39" i="4" l="1"/>
  <c r="AB15" i="4" s="1"/>
  <c r="AL5" i="4" s="1"/>
  <c r="AB47" i="4"/>
  <c r="AB27" i="4" s="1"/>
  <c r="AB33" i="4"/>
  <c r="AB46" i="4"/>
  <c r="AB51" i="4"/>
  <c r="AB48" i="4"/>
  <c r="AB50" i="4"/>
  <c r="AB44" i="4"/>
  <c r="AB45" i="4"/>
  <c r="AB49" i="4"/>
  <c r="AB36" i="4"/>
  <c r="AB43" i="4"/>
  <c r="AB34" i="4"/>
  <c r="AB40" i="4"/>
  <c r="AB38" i="4"/>
  <c r="AB42" i="4"/>
  <c r="AB35" i="4"/>
  <c r="AB23" i="4" l="1"/>
  <c r="AB12" i="4"/>
  <c r="AB29" i="4"/>
  <c r="AB10" i="4"/>
  <c r="AB24" i="4"/>
  <c r="AU5" i="4" s="1"/>
  <c r="AB8" i="4"/>
  <c r="AB30" i="4"/>
  <c r="AB16" i="4"/>
  <c r="AB28" i="4"/>
  <c r="AB22" i="4"/>
  <c r="AS5" i="4" s="1"/>
  <c r="AB26" i="4"/>
  <c r="AB31" i="4"/>
  <c r="AB25" i="4"/>
  <c r="AX5" i="4"/>
  <c r="AB9" i="4"/>
  <c r="AB11" i="4"/>
  <c r="AB13" i="4"/>
  <c r="AM5" i="4" l="1"/>
  <c r="AG5" i="4"/>
  <c r="AJ5" i="4"/>
  <c r="AZ5" i="4"/>
  <c r="BC5" i="4"/>
  <c r="AW5" i="4"/>
  <c r="AF5" i="4"/>
  <c r="AI5" i="4"/>
  <c r="BB5" i="4"/>
  <c r="AY5" i="4"/>
  <c r="AH5" i="4"/>
  <c r="BA5" i="4"/>
  <c r="AV5" i="4"/>
  <c r="AT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T158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
</t>
        </r>
      </text>
    </comment>
    <comment ref="N160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75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28" authorId="0" shapeId="0" xr:uid="{00000000-0006-0000-01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</commentList>
</comments>
</file>

<file path=xl/sharedStrings.xml><?xml version="1.0" encoding="utf-8"?>
<sst xmlns="http://schemas.openxmlformats.org/spreadsheetml/2006/main" count="4645" uniqueCount="1128">
  <si>
    <t>设计:</t>
  </si>
  <si>
    <t>校核：</t>
  </si>
  <si>
    <t>标准化：</t>
  </si>
  <si>
    <t>零件号</t>
  </si>
  <si>
    <t>会签：</t>
  </si>
  <si>
    <t>中文名称</t>
  </si>
  <si>
    <t>批准:</t>
  </si>
  <si>
    <t>日期：</t>
  </si>
  <si>
    <t>规格型号</t>
  </si>
  <si>
    <t>车型配置</t>
  </si>
  <si>
    <t>重汽TX</t>
  </si>
  <si>
    <t>说明：</t>
  </si>
  <si>
    <t>重量（kg）</t>
  </si>
  <si>
    <t>序号</t>
  </si>
  <si>
    <t>装配等级</t>
  </si>
  <si>
    <t>零件来源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</si>
  <si>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</si>
  <si>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</si>
  <si>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</si>
  <si>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</si>
  <si>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</si>
  <si>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</si>
  <si>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</si>
  <si>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</si>
  <si>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</si>
  <si>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</si>
  <si>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</si>
  <si>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材料标准</t>
  </si>
  <si>
    <t>轮廓尺寸
(长*宽*高)</t>
  </si>
  <si>
    <t>重量
（kg）</t>
  </si>
  <si>
    <t>表面处理</t>
  </si>
  <si>
    <t>备注</t>
  </si>
  <si>
    <t>用量</t>
  </si>
  <si>
    <t>SHT0012165</t>
  </si>
  <si>
    <t>坐框减震器总成</t>
  </si>
  <si>
    <t>M3000-S窄靠背</t>
  </si>
  <si>
    <t>A</t>
  </si>
  <si>
    <t>个</t>
  </si>
  <si>
    <t>Q01</t>
  </si>
  <si>
    <t>Y</t>
  </si>
  <si>
    <t>N</t>
  </si>
  <si>
    <t>装配总成件</t>
  </si>
  <si>
    <t>ASSY</t>
  </si>
  <si>
    <t>——</t>
  </si>
  <si>
    <t>505*460*170</t>
  </si>
  <si>
    <t>新座框</t>
  </si>
  <si>
    <t>M3000-宽靠背</t>
  </si>
  <si>
    <t>SHT0010998</t>
  </si>
  <si>
    <t>底座模块化总成</t>
  </si>
  <si>
    <t>H4-2.0</t>
  </si>
  <si>
    <t>B</t>
  </si>
  <si>
    <t>SHT0013231</t>
  </si>
  <si>
    <t>汕德卡-2.0</t>
  </si>
  <si>
    <t>SHT0012258</t>
  </si>
  <si>
    <t>重汽TX-2.0</t>
  </si>
  <si>
    <t>副驾底座模块化总成</t>
  </si>
  <si>
    <t>X3000</t>
  </si>
  <si>
    <t>老座框</t>
  </si>
  <si>
    <t>F3000</t>
  </si>
  <si>
    <t>SHT0012592</t>
  </si>
  <si>
    <t>轩德6低配</t>
  </si>
  <si>
    <t>轩德6高配</t>
  </si>
  <si>
    <t>H3-2.0</t>
  </si>
  <si>
    <t>H4-2018款</t>
  </si>
  <si>
    <t>SHT0012164</t>
  </si>
  <si>
    <t>气囊减震器总成</t>
  </si>
  <si>
    <t>M3000-S</t>
  </si>
  <si>
    <t>452*240*180</t>
  </si>
  <si>
    <t>SHT0010939</t>
  </si>
  <si>
    <t>H4-2018</t>
  </si>
  <si>
    <t>452*250*180</t>
  </si>
  <si>
    <t>SHT0012256</t>
  </si>
  <si>
    <t>581*360*104</t>
  </si>
  <si>
    <t>SHT0010647</t>
  </si>
  <si>
    <t>A1</t>
  </si>
  <si>
    <t>SHT0010508</t>
  </si>
  <si>
    <t>SQX3000-6805410</t>
  </si>
  <si>
    <t>上框焊接组件</t>
  </si>
  <si>
    <t>焊接分总成</t>
  </si>
  <si>
    <t>398*355*54</t>
  </si>
  <si>
    <t>电泳</t>
  </si>
  <si>
    <t>SHT0010452</t>
  </si>
  <si>
    <t>SQX3000-6805412</t>
  </si>
  <si>
    <t>仰角轴支架总成</t>
  </si>
  <si>
    <t>54*64*38</t>
  </si>
  <si>
    <t>Q37112</t>
  </si>
  <si>
    <t>焊接方螺母</t>
  </si>
  <si>
    <t>标准件</t>
  </si>
  <si>
    <t>M12</t>
  </si>
  <si>
    <t>18*18*11</t>
  </si>
  <si>
    <t>SQX3000-6805413</t>
  </si>
  <si>
    <t>旋转轴支架</t>
  </si>
  <si>
    <t>冲压件</t>
  </si>
  <si>
    <t>钣金件</t>
  </si>
  <si>
    <t>t=3-Q/BQB301
SPFH590-Q/BQB310</t>
  </si>
  <si>
    <t>Q/BQB301
Q/BQB310</t>
  </si>
  <si>
    <t>SQX3000-6805414</t>
  </si>
  <si>
    <t>左纵梁</t>
  </si>
  <si>
    <t>t=3-Q/BQB301
SAPH440-Q/BQB310</t>
  </si>
  <si>
    <t>377*32*40</t>
  </si>
  <si>
    <t>SQX3000-6805415</t>
  </si>
  <si>
    <t>右纵梁</t>
  </si>
  <si>
    <t>SQX3000-6805416</t>
  </si>
  <si>
    <t>上框前横梁</t>
  </si>
  <si>
    <t>27*234*34</t>
  </si>
  <si>
    <t>SHT0010446</t>
  </si>
  <si>
    <t>销轴固定支架焊接总成</t>
  </si>
  <si>
    <t>115*80*50</t>
  </si>
  <si>
    <t>SHT0010439</t>
  </si>
  <si>
    <t>销轴固定支架</t>
  </si>
  <si>
    <t>105*80*50</t>
  </si>
  <si>
    <t>RC02 6802 107</t>
  </si>
  <si>
    <t>锁止销轴</t>
  </si>
  <si>
    <t>20#</t>
  </si>
  <si>
    <t>φ8*36</t>
  </si>
  <si>
    <t>SHT0012167</t>
  </si>
  <si>
    <t>焊接件</t>
  </si>
  <si>
    <t>焊接总成件</t>
  </si>
  <si>
    <t>398*250*54</t>
  </si>
  <si>
    <t>SHT0012159</t>
  </si>
  <si>
    <t>左纵梁焊接组件</t>
  </si>
  <si>
    <t>377*32*45</t>
  </si>
  <si>
    <t>BAS0010022</t>
  </si>
  <si>
    <t>上框焊接轴套</t>
  </si>
  <si>
    <t>机加件</t>
  </si>
  <si>
    <t>GB/T699</t>
  </si>
  <si>
    <t>27*27*8</t>
  </si>
  <si>
    <t>SHT0012160</t>
  </si>
  <si>
    <t>右纵梁焊接组件</t>
  </si>
  <si>
    <t>SHT0012168</t>
  </si>
  <si>
    <t>下框焊接组件</t>
  </si>
  <si>
    <t>435*360*58</t>
  </si>
  <si>
    <t>SHT0010943</t>
  </si>
  <si>
    <t>SQX3000-6805420</t>
  </si>
  <si>
    <t>X3000/H3-2.0</t>
  </si>
  <si>
    <t>C</t>
  </si>
  <si>
    <t>SQXM3000-6805830</t>
  </si>
  <si>
    <t>轩德6</t>
  </si>
  <si>
    <t>SQX3000-6805421</t>
  </si>
  <si>
    <t>下框横梁</t>
  </si>
  <si>
    <t>18*240*38</t>
  </si>
  <si>
    <t>SQX3000-6805422</t>
  </si>
  <si>
    <t>下框左纵梁</t>
  </si>
  <si>
    <t>429*22*32</t>
  </si>
  <si>
    <t>SQX3000-6805423</t>
  </si>
  <si>
    <t>下框右纵梁</t>
  </si>
  <si>
    <t>SHT0010453</t>
  </si>
  <si>
    <t>下框前横梁组件</t>
  </si>
  <si>
    <t>33*240*38</t>
  </si>
  <si>
    <t>SHT0010454</t>
  </si>
  <si>
    <t>下框前横梁</t>
  </si>
  <si>
    <t>SHT0010447</t>
  </si>
  <si>
    <t>弹簧下支柱</t>
  </si>
  <si>
    <t>φ8-GB/T 342
Q235-GB/T 700</t>
  </si>
  <si>
    <t>GB/T 708
GB/T 700</t>
  </si>
  <si>
    <t>φ8*19</t>
  </si>
  <si>
    <t>Q37108</t>
  </si>
  <si>
    <t>M8</t>
  </si>
  <si>
    <t>RC02 6807 206</t>
  </si>
  <si>
    <t>防尘罩固定座</t>
  </si>
  <si>
    <t>Q235</t>
  </si>
  <si>
    <t>34*20*17</t>
  </si>
  <si>
    <t>M3000-H</t>
  </si>
  <si>
    <t>SQXM3000-6805831</t>
  </si>
  <si>
    <t>滑轨安装支架组件</t>
  </si>
  <si>
    <t>360*20*22</t>
  </si>
  <si>
    <t>SQXM3000-6805833</t>
  </si>
  <si>
    <t>纵梁支撑架</t>
  </si>
  <si>
    <t>SAPH440 t=3</t>
  </si>
  <si>
    <t>SQXM3000-6805834</t>
  </si>
  <si>
    <t>支撑块</t>
  </si>
  <si>
    <t>轴类</t>
  </si>
  <si>
    <t>35#</t>
  </si>
  <si>
    <t>15*15*16</t>
  </si>
  <si>
    <t>SQX3000-6805432</t>
  </si>
  <si>
    <t>气囊下支架</t>
  </si>
  <si>
    <t>230*175*21</t>
  </si>
  <si>
    <t>SQX3000-6805424</t>
  </si>
  <si>
    <t>左滑轨链接钣</t>
  </si>
  <si>
    <t>326*55*11</t>
  </si>
  <si>
    <t>SQX3000-6805428</t>
  </si>
  <si>
    <t>右滑轨链接钣</t>
  </si>
  <si>
    <t>t=3-Q/BQB301
SAPH440-Q/BQB311</t>
  </si>
  <si>
    <t>326*55*12</t>
  </si>
  <si>
    <t>SHT0010999</t>
  </si>
  <si>
    <t>滑轨左上连接钣金焊接总成</t>
  </si>
  <si>
    <t>焊接总成</t>
  </si>
  <si>
    <t xml:space="preserve">N </t>
  </si>
  <si>
    <t xml:space="preserve">Y </t>
  </si>
  <si>
    <t>417*50*30</t>
  </si>
  <si>
    <t>SHT0011000</t>
  </si>
  <si>
    <t>滑轨左上连接钣</t>
  </si>
  <si>
    <t>Q/BQB301
Q/BQB311</t>
  </si>
  <si>
    <t>SHT0011001</t>
  </si>
  <si>
    <t>支撑管A</t>
  </si>
  <si>
    <t>圆管</t>
  </si>
  <si>
    <t>Φ18*38</t>
  </si>
  <si>
    <t>SHT0011002</t>
  </si>
  <si>
    <t>支撑管B</t>
  </si>
  <si>
    <t>Φ18*20</t>
  </si>
  <si>
    <t>Q370C08</t>
  </si>
  <si>
    <t>焊接六角螺母</t>
  </si>
  <si>
    <t>SHT0011003</t>
  </si>
  <si>
    <t>滑轨右上连接钣金焊接总成</t>
  </si>
  <si>
    <t>SHT0011004</t>
  </si>
  <si>
    <t>滑轨右上连接钣</t>
  </si>
  <si>
    <t>T5</t>
  </si>
  <si>
    <t>SHT0012259</t>
  </si>
  <si>
    <t>重汽TX/汕德卡</t>
  </si>
  <si>
    <t>SHT0012214</t>
  </si>
  <si>
    <t>连接梁总成</t>
  </si>
  <si>
    <t>分总成</t>
  </si>
  <si>
    <t>SHT0012215</t>
  </si>
  <si>
    <t>连接梁本体</t>
  </si>
  <si>
    <t>SHT0012216</t>
  </si>
  <si>
    <t>连接梁加强钣金</t>
  </si>
  <si>
    <t>螺母套</t>
  </si>
  <si>
    <t>SQX3000-6805429</t>
  </si>
  <si>
    <t>下框后横梁组件</t>
  </si>
  <si>
    <t>SHT0011638</t>
  </si>
  <si>
    <t>47*240*38</t>
  </si>
  <si>
    <t>Q198B0814</t>
  </si>
  <si>
    <t>承面凸焊螺栓</t>
  </si>
  <si>
    <t>16*16*23.2</t>
  </si>
  <si>
    <t>SHT0010450</t>
  </si>
  <si>
    <t>锁止钩焊接组件</t>
  </si>
  <si>
    <t>102*47*69</t>
  </si>
  <si>
    <t>SHT0010440</t>
  </si>
  <si>
    <t>锁止钩</t>
  </si>
  <si>
    <t>t=4-Q/BQB301
SAPH440-Q/BQB310</t>
  </si>
  <si>
    <t>102*47*4</t>
  </si>
  <si>
    <t>SHT0010441</t>
  </si>
  <si>
    <t>锁止钩操作手柄</t>
  </si>
  <si>
    <t>65*50*8</t>
  </si>
  <si>
    <t>RC02 6807 503</t>
  </si>
  <si>
    <t>手柄护套</t>
  </si>
  <si>
    <t>φ17*39</t>
  </si>
  <si>
    <t>PP</t>
  </si>
  <si>
    <t>RC02 6807 002</t>
  </si>
  <si>
    <t>弹簧</t>
  </si>
  <si>
    <t>SQX3000-6805439</t>
  </si>
  <si>
    <t>绞架组件</t>
  </si>
  <si>
    <t>416*232*79</t>
  </si>
  <si>
    <t>SHT0013236</t>
  </si>
  <si>
    <t>SQX3000-6805438</t>
  </si>
  <si>
    <t>内绞架</t>
  </si>
  <si>
    <t>362*232*78</t>
  </si>
  <si>
    <t>SHT0013234</t>
  </si>
  <si>
    <t>SQX3000-6805434</t>
  </si>
  <si>
    <t>连接杆1</t>
  </si>
  <si>
    <t>17*226*17</t>
  </si>
  <si>
    <t>H3</t>
  </si>
  <si>
    <t>RC026807403</t>
  </si>
  <si>
    <t>连接杆2</t>
  </si>
  <si>
    <t>1</t>
  </si>
  <si>
    <t>SHT0010521</t>
  </si>
  <si>
    <t>气囊上支撑板</t>
  </si>
  <si>
    <t>t=4-Q/BQB301
SPFH590-Q/BQB310</t>
  </si>
  <si>
    <t>142*108*54</t>
  </si>
  <si>
    <t>SQX3000-6805448</t>
  </si>
  <si>
    <t>绞架小孔侧板组件</t>
  </si>
  <si>
    <t>A2</t>
  </si>
  <si>
    <t>341*14*90</t>
  </si>
  <si>
    <t>SQX3000-6805467</t>
  </si>
  <si>
    <t>绞架小孔侧板</t>
  </si>
  <si>
    <t>SQX3000-6805473</t>
  </si>
  <si>
    <t>螺纹轴套</t>
  </si>
  <si>
    <t>锻打件</t>
  </si>
  <si>
    <t>35#   M10</t>
  </si>
  <si>
    <t>22*22*8</t>
  </si>
  <si>
    <t>SHT0010524</t>
  </si>
  <si>
    <t>阻尼销轴支架焊接分总成</t>
  </si>
  <si>
    <t>SQX3000-6805469</t>
  </si>
  <si>
    <t>82*36*60</t>
  </si>
  <si>
    <t>SHT0010522</t>
  </si>
  <si>
    <t>阻尼销轴支架</t>
  </si>
  <si>
    <t>SQX3000-6805474</t>
  </si>
  <si>
    <t>89*19*36</t>
  </si>
  <si>
    <t>SHT0010523</t>
  </si>
  <si>
    <t>阻尼销轴</t>
  </si>
  <si>
    <t>SQX3000-6805476</t>
  </si>
  <si>
    <t>GB/T 699</t>
  </si>
  <si>
    <t>26*26*50</t>
  </si>
  <si>
    <t>SHT0013238</t>
  </si>
  <si>
    <t>SHT0013110</t>
  </si>
  <si>
    <t>t2.5-Q/BQB301
SPFH590-Q/BQB310</t>
  </si>
  <si>
    <t>34*20*5</t>
  </si>
  <si>
    <t>H6</t>
  </si>
  <si>
    <t>SHT0010054</t>
  </si>
  <si>
    <t>VDC阀上固定轴</t>
  </si>
  <si>
    <t>冷镦</t>
  </si>
  <si>
    <t>Q /BQB 501
SWRCH22A-Q /BQB 517</t>
  </si>
  <si>
    <t>Q /BQB 517</t>
  </si>
  <si>
    <t>10*10*45.5</t>
  </si>
  <si>
    <t>SQX3000-6805437</t>
  </si>
  <si>
    <t>外绞架</t>
  </si>
  <si>
    <t>362*229*76</t>
  </si>
  <si>
    <t>SHT0013235</t>
  </si>
  <si>
    <t>SHT0001085</t>
  </si>
  <si>
    <t>阻尼器下固定点支架总成</t>
  </si>
  <si>
    <t>36*25*36</t>
  </si>
  <si>
    <t>H4</t>
  </si>
  <si>
    <t>H4B-6805474</t>
  </si>
  <si>
    <t>阻尼器下固定支架</t>
  </si>
  <si>
    <t>点焊螺母</t>
  </si>
  <si>
    <t>SHT0011596</t>
  </si>
  <si>
    <t>连接杆</t>
  </si>
  <si>
    <t>SQX3000-6805447</t>
  </si>
  <si>
    <t>绞架大孔侧板组件</t>
  </si>
  <si>
    <t>341*21*90</t>
  </si>
  <si>
    <t>SQX3000-6805433</t>
  </si>
  <si>
    <t>绞架大孔侧板</t>
  </si>
  <si>
    <t>SQX3000-6805425</t>
  </si>
  <si>
    <t>内绞架钢轴套</t>
  </si>
  <si>
    <t>34*21*34</t>
  </si>
  <si>
    <t>SQX3000-6805479</t>
  </si>
  <si>
    <t>43*23*7</t>
  </si>
  <si>
    <t>SQX3000-6805477</t>
  </si>
  <si>
    <t>悬浮机构支架</t>
  </si>
  <si>
    <t>GB/T 700</t>
  </si>
  <si>
    <t>23*20*17</t>
  </si>
  <si>
    <t>SQX3000-6805478</t>
  </si>
  <si>
    <t>SHT0013239</t>
  </si>
  <si>
    <t>53*28*23</t>
  </si>
  <si>
    <t>SHT0013108</t>
  </si>
  <si>
    <t>38*28*23</t>
  </si>
  <si>
    <t>SHT0013109</t>
  </si>
  <si>
    <t>VDC阀下支架轴</t>
  </si>
  <si>
    <t>28*10*10</t>
  </si>
  <si>
    <t>SHT0011694</t>
  </si>
  <si>
    <t>IGS尼龙轴套</t>
  </si>
  <si>
    <t>注塑件</t>
  </si>
  <si>
    <t>GFM-1820-09</t>
  </si>
  <si>
    <t>26*9*26</t>
  </si>
  <si>
    <t>SQX3000-6805468</t>
  </si>
  <si>
    <t>旋转轴套</t>
  </si>
  <si>
    <t>26*26*26</t>
  </si>
  <si>
    <t>白锌</t>
  </si>
  <si>
    <t>H4A-6805411</t>
  </si>
  <si>
    <t>M10非标螺栓</t>
  </si>
  <si>
    <t>13*15*54</t>
  </si>
  <si>
    <t>H5</t>
  </si>
  <si>
    <t>H5-6805419</t>
  </si>
  <si>
    <t>固定螺栓</t>
  </si>
  <si>
    <t>非标螺栓</t>
  </si>
  <si>
    <t>16*16*102</t>
  </si>
  <si>
    <t>Q43660</t>
  </si>
  <si>
    <t>开口挡圈</t>
  </si>
  <si>
    <t>安装悬浮气路</t>
  </si>
  <si>
    <t>GB/T 896</t>
  </si>
  <si>
    <t>12*12*1.1</t>
  </si>
  <si>
    <t>氧化</t>
  </si>
  <si>
    <t>悬浮气路总成</t>
  </si>
  <si>
    <t>2.0平台除重汽</t>
  </si>
  <si>
    <t>SQX3000-6805499</t>
  </si>
  <si>
    <t>总成件</t>
  </si>
  <si>
    <t>SHT0013365</t>
  </si>
  <si>
    <t>固定VDC阀下部</t>
  </si>
  <si>
    <t>SHT0013655</t>
  </si>
  <si>
    <t>汕德卡主驾VDC阀气路总成</t>
  </si>
  <si>
    <t>重汽汕德卡</t>
  </si>
  <si>
    <t>Q436150</t>
  </si>
  <si>
    <t>Q02</t>
  </si>
  <si>
    <t>30*30*1.5</t>
  </si>
  <si>
    <t>拉线固定支架</t>
  </si>
  <si>
    <t>t=2-Q/BQB301
SAPH440-Q/BQB310</t>
  </si>
  <si>
    <t>Q/BQB310</t>
  </si>
  <si>
    <t>45*40*24</t>
  </si>
  <si>
    <t>Q2140510</t>
  </si>
  <si>
    <t>十字槽盘头螺钉</t>
  </si>
  <si>
    <t>M5</t>
  </si>
  <si>
    <t>9.5*9.5*13.5</t>
  </si>
  <si>
    <t>2</t>
  </si>
  <si>
    <t>H4B-6805425</t>
  </si>
  <si>
    <t>座垫前倾角定位片衬套</t>
  </si>
  <si>
    <t>铸铝件</t>
  </si>
  <si>
    <t>铝制</t>
  </si>
  <si>
    <t>21*11*4.5</t>
  </si>
  <si>
    <t>SHT0012161</t>
  </si>
  <si>
    <t>260*47*28</t>
  </si>
  <si>
    <t>SQX3000-6905431</t>
  </si>
  <si>
    <t>旋转片</t>
  </si>
  <si>
    <t>51*36*2</t>
  </si>
  <si>
    <t>SQX3000-6805455</t>
  </si>
  <si>
    <t>旋转块</t>
  </si>
  <si>
    <t>30*30*20</t>
  </si>
  <si>
    <t>SQX3000-6805489</t>
  </si>
  <si>
    <t>POM</t>
  </si>
  <si>
    <t>SQX3000-6805488</t>
  </si>
  <si>
    <t>嵌件</t>
  </si>
  <si>
    <t>线材</t>
  </si>
  <si>
    <t>5*5*21</t>
  </si>
  <si>
    <t>SQX3000-6805456</t>
  </si>
  <si>
    <t>回位簧</t>
  </si>
  <si>
    <t>65Mn</t>
  </si>
  <si>
    <t>GB/T4357</t>
  </si>
  <si>
    <t>7*38*7</t>
  </si>
  <si>
    <t>SHT0012150</t>
  </si>
  <si>
    <t>齿板锁舌</t>
  </si>
  <si>
    <t>21*133*4</t>
  </si>
  <si>
    <t>SQX3000-6805458</t>
  </si>
  <si>
    <t>导向盒体</t>
  </si>
  <si>
    <t>PA66-GF10</t>
  </si>
  <si>
    <t>23*229*25</t>
  </si>
  <si>
    <t>SQX3000-6805459</t>
  </si>
  <si>
    <t>导向盒盖</t>
  </si>
  <si>
    <t>ABS</t>
  </si>
  <si>
    <t>23*229*8</t>
  </si>
  <si>
    <t>SQX3000-6805460</t>
  </si>
  <si>
    <t>销轴</t>
  </si>
  <si>
    <t>10*10*38</t>
  </si>
  <si>
    <t>Q43635</t>
  </si>
  <si>
    <t>固定仰角锁舌机构总成</t>
  </si>
  <si>
    <t>Φ3.5</t>
  </si>
  <si>
    <t>8*8*0.6</t>
  </si>
  <si>
    <t>SQX3000-6805462</t>
  </si>
  <si>
    <t>可变阻尼</t>
  </si>
  <si>
    <t xml:space="preserve">ASSY </t>
  </si>
  <si>
    <t>固定阻尼</t>
  </si>
  <si>
    <t>SHT0010516</t>
  </si>
  <si>
    <t>弹簧保持架</t>
  </si>
  <si>
    <t>12*12*25</t>
  </si>
  <si>
    <t>SHT0010517</t>
  </si>
  <si>
    <t>变阻尼拨块</t>
  </si>
  <si>
    <t>7*7*10</t>
  </si>
  <si>
    <t>SHT0010515</t>
  </si>
  <si>
    <t>Q43690</t>
  </si>
  <si>
    <t>固定阻尼上部</t>
  </si>
  <si>
    <t>Φ9</t>
  </si>
  <si>
    <t>18*18*1</t>
  </si>
  <si>
    <t>SHT0013134</t>
  </si>
  <si>
    <t>2.0气囊总成</t>
  </si>
  <si>
    <t>主驾通用</t>
  </si>
  <si>
    <t>集成件</t>
  </si>
  <si>
    <t>93*93*80</t>
  </si>
  <si>
    <t>SHT0013662</t>
  </si>
  <si>
    <t>SHT0010811</t>
  </si>
  <si>
    <t>滚轮总成</t>
  </si>
  <si>
    <t>26*26*23</t>
  </si>
  <si>
    <t>4</t>
  </si>
  <si>
    <t>SHT0010812</t>
  </si>
  <si>
    <t>滚轮金属轴</t>
  </si>
  <si>
    <t>45#</t>
  </si>
  <si>
    <t>26*26*18</t>
  </si>
  <si>
    <t>黑锌</t>
  </si>
  <si>
    <t>SHT0010813</t>
  </si>
  <si>
    <t>滚轮塑料轴</t>
  </si>
  <si>
    <t>20*20*20</t>
  </si>
  <si>
    <t>SHT0012148</t>
  </si>
  <si>
    <t>后轴固定塑料件</t>
  </si>
  <si>
    <t>PA66</t>
  </si>
  <si>
    <t>98*24*26</t>
  </si>
  <si>
    <t>SQX3000-6805463</t>
  </si>
  <si>
    <t>上尼龙固定块</t>
  </si>
  <si>
    <t>H4B-6805404</t>
  </si>
  <si>
    <t>上框内支撑柱</t>
  </si>
  <si>
    <t>12*12*26</t>
  </si>
  <si>
    <t>SQX3000-6805464</t>
  </si>
  <si>
    <t>上框后横梁总成</t>
  </si>
  <si>
    <t>25*240*37</t>
  </si>
  <si>
    <t>SQX3000-6805465</t>
  </si>
  <si>
    <t>上框后横梁</t>
  </si>
  <si>
    <t>25*240*38</t>
  </si>
  <si>
    <t>16*14*6.5</t>
  </si>
  <si>
    <t>借用</t>
  </si>
  <si>
    <t>RC026807004</t>
  </si>
  <si>
    <t>下尼龙固定块</t>
  </si>
  <si>
    <t>36*18*26</t>
  </si>
  <si>
    <t>RC026807800</t>
  </si>
  <si>
    <t>减震垫支撑板组件</t>
  </si>
  <si>
    <t>52*15*21</t>
  </si>
  <si>
    <t>RC026807801</t>
  </si>
  <si>
    <t>缓冲支架</t>
  </si>
  <si>
    <t>RC026807007</t>
  </si>
  <si>
    <t>上限位缓冲块</t>
  </si>
  <si>
    <t>橡胶</t>
  </si>
  <si>
    <t>31*18*18</t>
  </si>
  <si>
    <t>SHT0013733</t>
  </si>
  <si>
    <t>19*18*18</t>
  </si>
  <si>
    <t>SQX3000-6805471</t>
  </si>
  <si>
    <t>下限位缓冲块组件</t>
  </si>
  <si>
    <t>16*16*40</t>
  </si>
  <si>
    <t>H4B-6805406</t>
  </si>
  <si>
    <t>拉带限位片</t>
  </si>
  <si>
    <t>25*110*6</t>
  </si>
  <si>
    <t>SQX3000-6805470</t>
  </si>
  <si>
    <t>减震器限位拉带总成</t>
  </si>
  <si>
    <t>255*45*7</t>
  </si>
  <si>
    <t>SQX3000-6805466</t>
  </si>
  <si>
    <t>拉带</t>
  </si>
  <si>
    <t>尼龙带</t>
  </si>
  <si>
    <t>PA</t>
  </si>
  <si>
    <t>255*45*2</t>
  </si>
  <si>
    <t>H4681010373</t>
  </si>
  <si>
    <t>限位轴</t>
  </si>
  <si>
    <t>5*5*45</t>
  </si>
  <si>
    <t>H4681010372</t>
  </si>
  <si>
    <t>限位轴卡环</t>
  </si>
  <si>
    <t>胶带纸</t>
  </si>
  <si>
    <t>10*35*1</t>
  </si>
  <si>
    <t>Q218B0816</t>
  </si>
  <si>
    <t>内六角圆柱头螺钉</t>
  </si>
  <si>
    <t>M8*16</t>
  </si>
  <si>
    <t>13*13*28</t>
  </si>
  <si>
    <t>Q150B0850</t>
  </si>
  <si>
    <t>六角头螺栓</t>
  </si>
  <si>
    <t>M8*50</t>
  </si>
  <si>
    <t>BFA0010051</t>
  </si>
  <si>
    <t>M10*50</t>
  </si>
  <si>
    <t>18*16*51</t>
  </si>
  <si>
    <t>Q32608</t>
  </si>
  <si>
    <t>2型非金属嵌件六角锁紧螺母</t>
  </si>
  <si>
    <t>13*13*8</t>
  </si>
  <si>
    <t>Q32610</t>
  </si>
  <si>
    <t>M10</t>
  </si>
  <si>
    <t>16*16*10</t>
  </si>
  <si>
    <t>ECAS</t>
  </si>
  <si>
    <t>ECAS-6801213</t>
  </si>
  <si>
    <t>阻尼器垫片</t>
  </si>
  <si>
    <t>20*20*1.5</t>
  </si>
  <si>
    <t>M8*40</t>
  </si>
  <si>
    <t>13*13*48</t>
  </si>
  <si>
    <t>垫片</t>
  </si>
  <si>
    <t>Q40608</t>
  </si>
  <si>
    <t>弹垫圈</t>
  </si>
  <si>
    <t>BFA0010052</t>
  </si>
  <si>
    <t>内六角半圆头螺栓</t>
  </si>
  <si>
    <t>SQXM3000-6805409</t>
  </si>
  <si>
    <t>减震扣垫片</t>
  </si>
  <si>
    <t>BFA0010040</t>
  </si>
  <si>
    <t>内梅花盘头带介自攻螺钉</t>
  </si>
  <si>
    <t>K80*14</t>
  </si>
  <si>
    <t>PT标准WN1451 不低于8.8级</t>
  </si>
  <si>
    <t>16*16*20</t>
  </si>
  <si>
    <t>M8*45</t>
  </si>
  <si>
    <t>SHT0013123</t>
  </si>
  <si>
    <t>8*8*800</t>
  </si>
  <si>
    <t>SHT0013184</t>
  </si>
  <si>
    <t>副驾仰角拉线总成</t>
  </si>
  <si>
    <t>8*8*900</t>
  </si>
  <si>
    <t>BFA0010060</t>
  </si>
  <si>
    <t>14*14*82</t>
  </si>
  <si>
    <t>SQX3000-6805472</t>
  </si>
  <si>
    <t>仰角旋转轴</t>
  </si>
  <si>
    <t>GFM-1214-17</t>
  </si>
  <si>
    <t>BAS0012033</t>
  </si>
  <si>
    <t>20*20*17</t>
  </si>
  <si>
    <t>SHT0012162</t>
  </si>
  <si>
    <t>坐框装配总成</t>
  </si>
  <si>
    <t>9挡仰角+座盆延伸</t>
  </si>
  <si>
    <t>9挡仰角+安全带+座盆延伸</t>
  </si>
  <si>
    <t>座框装配总成</t>
  </si>
  <si>
    <t>5挡仰角+安全带+座盆延伸</t>
  </si>
  <si>
    <t>SHT0013105</t>
  </si>
  <si>
    <t>副驾座框装配总成</t>
  </si>
  <si>
    <t>SHT0013284</t>
  </si>
  <si>
    <t>5挡仰角+安全带</t>
  </si>
  <si>
    <t>SHT0012157</t>
  </si>
  <si>
    <t>座框总成</t>
  </si>
  <si>
    <t>510*465*140</t>
  </si>
  <si>
    <t>SHT0013059</t>
  </si>
  <si>
    <t>座框焊接总成</t>
  </si>
  <si>
    <t>SHT0012828</t>
  </si>
  <si>
    <t>SHT0013060</t>
  </si>
  <si>
    <t>副驾座框焊接总成</t>
  </si>
  <si>
    <t>SHT0012158</t>
  </si>
  <si>
    <t>低配座框焊接总成</t>
  </si>
  <si>
    <t>SHT0012147</t>
  </si>
  <si>
    <t>卡板限位塑料件</t>
  </si>
  <si>
    <t>9档</t>
  </si>
  <si>
    <t>PA66+GF30</t>
  </si>
  <si>
    <t>SHT0012881</t>
  </si>
  <si>
    <t>5档</t>
  </si>
  <si>
    <t>58*12*10</t>
  </si>
  <si>
    <t>H5-6801110</t>
  </si>
  <si>
    <t>滑块儿</t>
  </si>
  <si>
    <t>pps6345A4HD9050</t>
  </si>
  <si>
    <t>51.5*13*11.5</t>
  </si>
  <si>
    <t>SQX3000-6805301</t>
  </si>
  <si>
    <t>坐框总成</t>
  </si>
  <si>
    <t>480*419*100</t>
  </si>
  <si>
    <t>SQX3000-6805330</t>
  </si>
  <si>
    <t>坐框焊接总成</t>
  </si>
  <si>
    <t>SQX3000-6805324</t>
  </si>
  <si>
    <t>限位块</t>
  </si>
  <si>
    <t>PA6</t>
  </si>
  <si>
    <t>32*21*32</t>
  </si>
  <si>
    <t>Q2140525</t>
  </si>
  <si>
    <t>M5*25</t>
  </si>
  <si>
    <t>9.5*23.5*9.5</t>
  </si>
  <si>
    <t>BCL0010006</t>
  </si>
  <si>
    <t>20*15*15</t>
  </si>
  <si>
    <t>25×15×15</t>
  </si>
  <si>
    <t>SQX3000-6805600</t>
  </si>
  <si>
    <t>防尘罩</t>
  </si>
  <si>
    <t>SHT0010661</t>
  </si>
  <si>
    <t>带手柄过孔防尘罩</t>
  </si>
  <si>
    <t>SHT0013130</t>
  </si>
  <si>
    <t>SQDZ6800004-8</t>
  </si>
  <si>
    <t>F扣</t>
  </si>
  <si>
    <t>SQDZ 6800004-8</t>
  </si>
  <si>
    <t>聚丙烯PP</t>
  </si>
  <si>
    <t>12*12*28</t>
  </si>
  <si>
    <t>滑轨总成</t>
  </si>
  <si>
    <t xml:space="preserve">SQX3000-6805200 </t>
  </si>
  <si>
    <t>477*281*147</t>
  </si>
  <si>
    <t>SHT0012132</t>
  </si>
  <si>
    <t>主驾加强版底支架</t>
  </si>
  <si>
    <t>SHT0010998</t>
    <phoneticPr fontId="52" type="noConversion"/>
  </si>
  <si>
    <t>底座模块化总成</t>
    <phoneticPr fontId="52" type="noConversion"/>
  </si>
  <si>
    <t>SHT0012473</t>
    <phoneticPr fontId="52" type="noConversion"/>
  </si>
  <si>
    <t>SHT0013238</t>
    <phoneticPr fontId="52" type="noConversion"/>
  </si>
  <si>
    <t>VDC阀上支架总成</t>
    <phoneticPr fontId="52" type="noConversion"/>
  </si>
  <si>
    <t>SHT0013110</t>
    <phoneticPr fontId="52" type="noConversion"/>
  </si>
  <si>
    <t>VDC阀上支架</t>
    <phoneticPr fontId="52" type="noConversion"/>
  </si>
  <si>
    <t>SHT0013239</t>
    <phoneticPr fontId="52" type="noConversion"/>
  </si>
  <si>
    <t>VDC阀下支架总成</t>
    <phoneticPr fontId="52" type="noConversion"/>
  </si>
  <si>
    <t>SHT0013108</t>
    <phoneticPr fontId="52" type="noConversion"/>
  </si>
  <si>
    <t>VDC阀下支架</t>
    <phoneticPr fontId="52" type="noConversion"/>
  </si>
  <si>
    <t>座框装配总成</t>
    <phoneticPr fontId="52" type="noConversion"/>
  </si>
  <si>
    <t>座框装配总成</t>
    <phoneticPr fontId="52" type="noConversion"/>
  </si>
  <si>
    <t>SHT0013824</t>
    <phoneticPr fontId="52" type="noConversion"/>
  </si>
  <si>
    <t>气囊减震器总成</t>
    <phoneticPr fontId="52" type="noConversion"/>
  </si>
  <si>
    <t>SHT0013825</t>
    <phoneticPr fontId="52" type="noConversion"/>
  </si>
  <si>
    <t>BFA0010068</t>
    <phoneticPr fontId="52" type="noConversion"/>
  </si>
  <si>
    <t>六角头螺栓</t>
    <phoneticPr fontId="52" type="noConversion"/>
  </si>
  <si>
    <t>Q01</t>
    <phoneticPr fontId="52" type="noConversion"/>
  </si>
  <si>
    <t>H4B-6805408</t>
    <phoneticPr fontId="52" type="noConversion"/>
  </si>
  <si>
    <t>C</t>
    <phoneticPr fontId="52" type="noConversion"/>
  </si>
  <si>
    <t>SHT0012984</t>
    <phoneticPr fontId="52" type="noConversion"/>
  </si>
  <si>
    <t>重汽</t>
    <phoneticPr fontId="52" type="noConversion"/>
  </si>
  <si>
    <t>SQX3000-6805330</t>
    <phoneticPr fontId="52" type="noConversion"/>
  </si>
  <si>
    <t>SHT0012214</t>
    <phoneticPr fontId="52" type="noConversion"/>
  </si>
  <si>
    <t>SQX3000-6805497</t>
    <phoneticPr fontId="52" type="noConversion"/>
  </si>
  <si>
    <t>BCL0010010</t>
    <phoneticPr fontId="52" type="noConversion"/>
  </si>
  <si>
    <t>四管夹</t>
    <phoneticPr fontId="52" type="noConversion"/>
  </si>
  <si>
    <t>A</t>
    <phoneticPr fontId="52" type="noConversion"/>
  </si>
  <si>
    <t>A</t>
    <phoneticPr fontId="52" type="noConversion"/>
  </si>
  <si>
    <t>Y</t>
    <phoneticPr fontId="52" type="noConversion"/>
  </si>
  <si>
    <t>N</t>
    <phoneticPr fontId="52" type="noConversion"/>
  </si>
  <si>
    <t>26*17.6*15</t>
    <phoneticPr fontId="52" type="noConversion"/>
  </si>
  <si>
    <t>SHT0013841</t>
    <phoneticPr fontId="52" type="noConversion"/>
  </si>
  <si>
    <t>气管支架</t>
    <phoneticPr fontId="52" type="noConversion"/>
  </si>
  <si>
    <t>固定VDC阀气路</t>
    <phoneticPr fontId="52" type="noConversion"/>
  </si>
  <si>
    <t>C</t>
    <phoneticPr fontId="52" type="noConversion"/>
  </si>
  <si>
    <t>A</t>
    <phoneticPr fontId="52" type="noConversion"/>
  </si>
  <si>
    <t>钣金件</t>
    <phoneticPr fontId="52" type="noConversion"/>
  </si>
  <si>
    <t>Q235</t>
    <phoneticPr fontId="52" type="noConversion"/>
  </si>
  <si>
    <t>GB/T 700</t>
    <phoneticPr fontId="52" type="noConversion"/>
  </si>
  <si>
    <t>94*81*62</t>
    <phoneticPr fontId="52" type="noConversion"/>
  </si>
  <si>
    <t>电泳</t>
    <phoneticPr fontId="52" type="noConversion"/>
  </si>
  <si>
    <t>SHT0013938</t>
    <phoneticPr fontId="52" type="noConversion"/>
  </si>
  <si>
    <t>滑轨总成</t>
    <phoneticPr fontId="52" type="noConversion"/>
  </si>
  <si>
    <t>585*270*112</t>
    <phoneticPr fontId="52" type="noConversion"/>
  </si>
  <si>
    <t>SHT0013256</t>
    <phoneticPr fontId="52" type="noConversion"/>
  </si>
  <si>
    <t>防尘罩</t>
    <phoneticPr fontId="52" type="noConversion"/>
  </si>
  <si>
    <t>Y</t>
    <phoneticPr fontId="52" type="noConversion"/>
  </si>
  <si>
    <t>TPE</t>
    <phoneticPr fontId="52" type="noConversion"/>
  </si>
  <si>
    <t>528*376*272</t>
    <phoneticPr fontId="52" type="noConversion"/>
  </si>
  <si>
    <t>皮纹</t>
    <phoneticPr fontId="52" type="noConversion"/>
  </si>
  <si>
    <t>SQX3000-6805462</t>
    <phoneticPr fontId="52" type="noConversion"/>
  </si>
  <si>
    <t>防尘罩前支架</t>
    <phoneticPr fontId="52" type="noConversion"/>
  </si>
  <si>
    <t>SHT0013822</t>
    <phoneticPr fontId="52" type="noConversion"/>
  </si>
  <si>
    <t>C</t>
    <phoneticPr fontId="52" type="noConversion"/>
  </si>
  <si>
    <t>TX</t>
    <phoneticPr fontId="52" type="noConversion"/>
  </si>
  <si>
    <t>A</t>
    <phoneticPr fontId="52" type="noConversion"/>
  </si>
  <si>
    <t>A</t>
    <phoneticPr fontId="52" type="noConversion"/>
  </si>
  <si>
    <t>t2-GB/T 708
Q235-GB/T 700</t>
    <phoneticPr fontId="52" type="noConversion"/>
  </si>
  <si>
    <t>265*65*15</t>
    <phoneticPr fontId="52" type="noConversion"/>
  </si>
  <si>
    <t>SHT0013114</t>
    <phoneticPr fontId="52" type="noConversion"/>
  </si>
  <si>
    <t>BFA0010060</t>
    <phoneticPr fontId="52" type="noConversion"/>
  </si>
  <si>
    <t>仰角旋转固定螺栓</t>
    <phoneticPr fontId="52" type="noConversion"/>
  </si>
  <si>
    <t>SHT0012033</t>
    <phoneticPr fontId="52" type="noConversion"/>
  </si>
  <si>
    <t>1.0升级绞架塑料轴套</t>
    <phoneticPr fontId="52" type="noConversion"/>
  </si>
  <si>
    <t>——</t>
    <phoneticPr fontId="52" type="noConversion"/>
  </si>
  <si>
    <t>65Mn</t>
    <phoneticPr fontId="52" type="noConversion"/>
  </si>
  <si>
    <t>BSP0010024</t>
    <phoneticPr fontId="52" type="noConversion"/>
  </si>
  <si>
    <t>2.0气管固定卡簧</t>
    <phoneticPr fontId="52" type="noConversion"/>
  </si>
  <si>
    <t>PA66</t>
    <phoneticPr fontId="52" type="noConversion"/>
  </si>
  <si>
    <t>BCL0010006</t>
    <phoneticPr fontId="52" type="noConversion"/>
  </si>
  <si>
    <t>气管卡扣（2*4mm）</t>
    <phoneticPr fontId="52" type="noConversion"/>
  </si>
  <si>
    <t>SHT0013123</t>
    <phoneticPr fontId="52" type="noConversion"/>
  </si>
  <si>
    <t>阻尼器固定销</t>
    <phoneticPr fontId="52" type="noConversion"/>
  </si>
  <si>
    <t>序号</t>
    <phoneticPr fontId="52" type="noConversion"/>
  </si>
  <si>
    <t>时间</t>
    <phoneticPr fontId="52" type="noConversion"/>
  </si>
  <si>
    <t>更改描述</t>
    <phoneticPr fontId="52" type="noConversion"/>
  </si>
  <si>
    <t>取消副驾气路SHT0013656，使用主驾气路SHT0013655</t>
    <phoneticPr fontId="52" type="noConversion"/>
  </si>
  <si>
    <t>B</t>
    <phoneticPr fontId="52" type="noConversion"/>
  </si>
  <si>
    <t>B</t>
    <phoneticPr fontId="52" type="noConversion"/>
  </si>
  <si>
    <t>来源</t>
    <phoneticPr fontId="52" type="noConversion"/>
  </si>
  <si>
    <t>ECR0006704</t>
    <phoneticPr fontId="52" type="noConversion"/>
  </si>
  <si>
    <t>SHT0013240</t>
    <phoneticPr fontId="52" type="noConversion"/>
  </si>
  <si>
    <t>汕德卡气囊总成</t>
    <phoneticPr fontId="52" type="noConversion"/>
  </si>
  <si>
    <t>汕德卡通用</t>
    <phoneticPr fontId="52" type="noConversion"/>
  </si>
  <si>
    <t>汕德卡系列座椅气囊通用，使用SHT0013662，名称由汕德卡副驾气囊总成更改为汕德卡气囊总成；修订相关使用数量和公式</t>
    <phoneticPr fontId="52" type="noConversion"/>
  </si>
  <si>
    <t>SHT0013707取消，与SHT0013240合并，主副驾通用</t>
    <phoneticPr fontId="52" type="noConversion"/>
  </si>
  <si>
    <t>新增配置：H4-2.2项目SHT0013976-底座模块化总成</t>
    <phoneticPr fontId="52" type="noConversion"/>
  </si>
  <si>
    <t>项目需求</t>
    <phoneticPr fontId="52" type="noConversion"/>
  </si>
  <si>
    <t>H4-2.2</t>
    <phoneticPr fontId="52" type="noConversion"/>
  </si>
  <si>
    <t>基于重汽汕德卡</t>
    <phoneticPr fontId="52" type="noConversion"/>
  </si>
  <si>
    <t>SHT0013231</t>
    <phoneticPr fontId="52" type="noConversion"/>
  </si>
  <si>
    <t>新增配置：H4-2.2项目SHT0013979-气囊减震器总成</t>
    <phoneticPr fontId="52" type="noConversion"/>
  </si>
  <si>
    <t>气囊减震器总成</t>
    <phoneticPr fontId="52" type="noConversion"/>
  </si>
  <si>
    <t>SHT0013979</t>
    <phoneticPr fontId="52" type="noConversion"/>
  </si>
  <si>
    <t>SHT0013655</t>
    <phoneticPr fontId="52" type="noConversion"/>
  </si>
  <si>
    <t>SHT0013662</t>
    <phoneticPr fontId="52" type="noConversion"/>
  </si>
  <si>
    <t>H4681010070A0</t>
    <phoneticPr fontId="52" type="noConversion"/>
  </si>
  <si>
    <t>司机座椅底支架总成</t>
    <phoneticPr fontId="52" type="noConversion"/>
  </si>
  <si>
    <t>H4B-6805200</t>
    <phoneticPr fontId="52" type="noConversion"/>
  </si>
  <si>
    <t>下框焊接组件</t>
    <phoneticPr fontId="52" type="noConversion"/>
  </si>
  <si>
    <t>SQX3000-6805439</t>
    <phoneticPr fontId="52" type="noConversion"/>
  </si>
  <si>
    <t>SHT0013236</t>
    <phoneticPr fontId="52" type="noConversion"/>
  </si>
  <si>
    <t>绞架组件</t>
    <phoneticPr fontId="52" type="noConversion"/>
  </si>
  <si>
    <t>SHT0012828</t>
    <phoneticPr fontId="52" type="noConversion"/>
  </si>
  <si>
    <t>座框焊接总成</t>
    <phoneticPr fontId="52" type="noConversion"/>
  </si>
  <si>
    <t>防尘罩前支架</t>
    <phoneticPr fontId="52" type="noConversion"/>
  </si>
  <si>
    <t>防尘罩侧支架</t>
    <phoneticPr fontId="52" type="noConversion"/>
  </si>
  <si>
    <t>ECR0006810</t>
    <phoneticPr fontId="52" type="noConversion"/>
  </si>
  <si>
    <t>SHT0013976</t>
    <phoneticPr fontId="52" type="noConversion"/>
  </si>
  <si>
    <t>SQX3000-6805302</t>
    <phoneticPr fontId="52" type="noConversion"/>
  </si>
  <si>
    <t>SHT0012590</t>
    <phoneticPr fontId="52" type="noConversion"/>
  </si>
  <si>
    <t>6*6*38</t>
    <phoneticPr fontId="52" type="noConversion"/>
  </si>
  <si>
    <t>ECR0007073</t>
    <phoneticPr fontId="52" type="noConversion"/>
  </si>
  <si>
    <t>悬浮机构定位柱长度更改，SQX3000-6805478/SQX3000-6805479相关信息更新（重量、版本、轮廓尺寸、图示）</t>
    <phoneticPr fontId="52" type="noConversion"/>
  </si>
  <si>
    <t>C</t>
    <phoneticPr fontId="52" type="noConversion"/>
  </si>
  <si>
    <t>SQX3000-6805478</t>
    <phoneticPr fontId="52" type="noConversion"/>
  </si>
  <si>
    <t>悬浮机构定位柱</t>
    <phoneticPr fontId="52" type="noConversion"/>
  </si>
  <si>
    <t>SQX3000-6805479</t>
    <phoneticPr fontId="52" type="noConversion"/>
  </si>
  <si>
    <t>悬浮机构支架组件</t>
    <phoneticPr fontId="52" type="noConversion"/>
  </si>
  <si>
    <t>SHT0013819</t>
  </si>
  <si>
    <t>SHT0013818</t>
    <phoneticPr fontId="52" type="noConversion"/>
  </si>
  <si>
    <t>185*15*15</t>
    <phoneticPr fontId="52" type="noConversion"/>
  </si>
  <si>
    <t>SHT0012168</t>
    <phoneticPr fontId="52" type="noConversion"/>
  </si>
  <si>
    <t>增加零件：M3000-S系列项目增加防尘罩支架，SHT0013818/SHT0013819，焊接总成SHT0012168更改，防尘罩改为SHT0013256</t>
    <phoneticPr fontId="52" type="noConversion"/>
  </si>
  <si>
    <t>SHT0012259</t>
    <phoneticPr fontId="52" type="noConversion"/>
  </si>
  <si>
    <t>增加零件：重汽系列项目增加防尘罩支架，SHT0013822，焊接总成SHT0012259更改，防尘罩改为SHT0013256</t>
    <phoneticPr fontId="52" type="noConversion"/>
  </si>
  <si>
    <t>RC026807007</t>
    <phoneticPr fontId="52" type="noConversion"/>
  </si>
  <si>
    <t>增加零件：SHT0013733-上限位缓冲块，用于汕德卡、H4-2.2，每台用量为2，其他项目继续使用RC026807007</t>
    <phoneticPr fontId="52" type="noConversion"/>
  </si>
  <si>
    <r>
      <t>增加零件：SHT0013987-限位缓冲块（汕德卡）</t>
    </r>
    <r>
      <rPr>
        <sz val="11"/>
        <color indexed="8"/>
        <rFont val="华文细黑"/>
        <family val="3"/>
        <charset val="134"/>
      </rPr>
      <t>，用于汕德卡、H4-2.2，每台用量为2，其他项目继续使用</t>
    </r>
    <r>
      <rPr>
        <sz val="11"/>
        <color indexed="8"/>
        <rFont val="华文细黑"/>
        <family val="3"/>
        <charset val="134"/>
      </rPr>
      <t>SQX3000-6805471</t>
    </r>
    <phoneticPr fontId="52" type="noConversion"/>
  </si>
  <si>
    <t>SHT0013987</t>
    <phoneticPr fontId="52" type="noConversion"/>
  </si>
  <si>
    <t>限位缓冲块（汕德卡）</t>
    <phoneticPr fontId="52" type="noConversion"/>
  </si>
  <si>
    <t>A</t>
    <phoneticPr fontId="52" type="noConversion"/>
  </si>
  <si>
    <t>Y</t>
    <phoneticPr fontId="52" type="noConversion"/>
  </si>
  <si>
    <t>总成件</t>
    <phoneticPr fontId="52" type="noConversion"/>
  </si>
  <si>
    <t>44*20*20</t>
    <phoneticPr fontId="52" type="noConversion"/>
  </si>
  <si>
    <t>ECR0007343</t>
    <phoneticPr fontId="52" type="noConversion"/>
  </si>
  <si>
    <t>修订错误：H4-2018款，缺少滑轨用量，更改为1，使用H4B-6805200，与H4其他项目通用</t>
    <phoneticPr fontId="52" type="noConversion"/>
  </si>
  <si>
    <t>修订错误</t>
    <phoneticPr fontId="52" type="noConversion"/>
  </si>
  <si>
    <t>仰角拉线总成</t>
    <phoneticPr fontId="52" type="noConversion"/>
  </si>
  <si>
    <t>修订错误：老项目缺少仰角拉线用量，更改为1，使用SHT0013123</t>
    <phoneticPr fontId="52" type="noConversion"/>
  </si>
  <si>
    <t>增加零件：H4系列项目增加防尘罩支架，SHT0013820/SHT0013821，焊接总成SHT0010943更改，防尘罩改为SHT0013256</t>
    <phoneticPr fontId="52" type="noConversion"/>
  </si>
  <si>
    <t>SHT0013129</t>
    <phoneticPr fontId="52" type="noConversion"/>
  </si>
  <si>
    <t>更改配置：H4系列项目防尘罩由SHT0013256更改为SHT0013129</t>
    <phoneticPr fontId="52" type="noConversion"/>
  </si>
  <si>
    <t>SHT0010943</t>
    <phoneticPr fontId="52" type="noConversion"/>
  </si>
  <si>
    <t>项目会议</t>
    <phoneticPr fontId="52" type="noConversion"/>
  </si>
  <si>
    <t>取消零件：H4系列项目取消防尘罩支架：SHT0013820/SHT0013821，焊接总成SHT0010943相应更改</t>
    <phoneticPr fontId="52" type="noConversion"/>
  </si>
  <si>
    <t>版本：</t>
    <phoneticPr fontId="52" type="noConversion"/>
  </si>
  <si>
    <t>SHT0014169</t>
  </si>
  <si>
    <t>SHT0014169</t>
    <phoneticPr fontId="52" type="noConversion"/>
  </si>
  <si>
    <t>VDC阀气路总成(H4-2.2)</t>
    <phoneticPr fontId="52" type="noConversion"/>
  </si>
  <si>
    <t>H4-2.2</t>
    <phoneticPr fontId="52" type="noConversion"/>
  </si>
  <si>
    <t>Y</t>
    <phoneticPr fontId="52" type="noConversion"/>
  </si>
  <si>
    <t>N</t>
    <phoneticPr fontId="52" type="noConversion"/>
  </si>
  <si>
    <t>增加零件：SHT0014169-VDC阀气路总成（H4-2.2平台），专用于H4-2.2项目</t>
    <phoneticPr fontId="52" type="noConversion"/>
  </si>
  <si>
    <t>BCL0010013</t>
    <phoneticPr fontId="52" type="noConversion"/>
  </si>
  <si>
    <t>适用VDC阀产品</t>
    <phoneticPr fontId="52" type="noConversion"/>
  </si>
  <si>
    <t>新增项目：X5000S</t>
  </si>
  <si>
    <t>新增零件：SHT0014202-座框减震器总成</t>
    <phoneticPr fontId="52" type="noConversion"/>
  </si>
  <si>
    <t>新增零件：SHT0014243-减震器总成</t>
    <phoneticPr fontId="52" type="noConversion"/>
  </si>
  <si>
    <t>新增零件：SHT0014203-减震器下框焊接总成</t>
    <phoneticPr fontId="52" type="noConversion"/>
  </si>
  <si>
    <t>基于重汽汕德卡搭建</t>
    <phoneticPr fontId="52" type="noConversion"/>
  </si>
  <si>
    <t>座框减震器总成</t>
    <phoneticPr fontId="52" type="noConversion"/>
  </si>
  <si>
    <t>X5000S</t>
    <phoneticPr fontId="52" type="noConversion"/>
  </si>
  <si>
    <t>SHT0014243</t>
  </si>
  <si>
    <t>减震器总成</t>
  </si>
  <si>
    <t>用量</t>
    <phoneticPr fontId="52" type="noConversion"/>
  </si>
  <si>
    <t>机加件</t>
    <phoneticPr fontId="52" type="noConversion"/>
  </si>
  <si>
    <t>焊接总成</t>
    <phoneticPr fontId="52" type="noConversion"/>
  </si>
  <si>
    <t>标准件</t>
    <phoneticPr fontId="52" type="noConversion"/>
  </si>
  <si>
    <t>Q40708</t>
    <phoneticPr fontId="52" type="noConversion"/>
  </si>
  <si>
    <t>SHT0013134</t>
    <phoneticPr fontId="52" type="noConversion"/>
  </si>
  <si>
    <t>修订错误：固定气囊用的Q40708、Q40608、BFA0010052用量更改为1</t>
    <phoneticPr fontId="52" type="noConversion"/>
  </si>
  <si>
    <t>SQXM3000-6805834</t>
    <phoneticPr fontId="52" type="noConversion"/>
  </si>
  <si>
    <t>SHT0014203</t>
    <phoneticPr fontId="52" type="noConversion"/>
  </si>
  <si>
    <t>SHT0014204</t>
    <phoneticPr fontId="52" type="noConversion"/>
  </si>
  <si>
    <t>t=2.5-Q/BQB301
SAPH440-Q/BQB310</t>
    <phoneticPr fontId="52" type="noConversion"/>
  </si>
  <si>
    <t>356*36*25</t>
    <phoneticPr fontId="52" type="noConversion"/>
  </si>
  <si>
    <t>SHT0014205</t>
    <phoneticPr fontId="52" type="noConversion"/>
  </si>
  <si>
    <t>减震器下框焊接总成</t>
    <phoneticPr fontId="52" type="noConversion"/>
  </si>
  <si>
    <t>新增零件：SHT0014204-下框连接梁</t>
    <phoneticPr fontId="52" type="noConversion"/>
  </si>
  <si>
    <t>新增零件：SHT0014205-下框右连接梁焊接总成</t>
    <phoneticPr fontId="52" type="noConversion"/>
  </si>
  <si>
    <t>新增零件：SHT0014206-下框连接梁螺母柱</t>
    <phoneticPr fontId="52" type="noConversion"/>
  </si>
  <si>
    <t>增加零件：BCL0010013-A钣金扎带（背面扎带），根据实际装配顺序，将此零件移动到底座模块化BOM中，涉及H4-2.2、重汽汕德卡等使用VDC阀的项目</t>
    <phoneticPr fontId="52" type="noConversion"/>
  </si>
  <si>
    <t>SQX3000-6805423</t>
    <phoneticPr fontId="52" type="noConversion"/>
  </si>
  <si>
    <t>下框左连接梁总成</t>
    <phoneticPr fontId="52" type="noConversion"/>
  </si>
  <si>
    <t>SHT0014372</t>
  </si>
  <si>
    <t>连接梁加强板</t>
  </si>
  <si>
    <t>50*24*15</t>
    <phoneticPr fontId="52" type="noConversion"/>
  </si>
  <si>
    <t>SHT0014359</t>
    <phoneticPr fontId="52" type="noConversion"/>
  </si>
  <si>
    <t>下框右连接梁总成</t>
    <phoneticPr fontId="52" type="noConversion"/>
  </si>
  <si>
    <t>新增零件：SHT0014371-减震器下框电泳总成，专用于电泳状态，更改相关所有零件的层级关系</t>
    <phoneticPr fontId="52" type="noConversion"/>
  </si>
  <si>
    <t>工艺需求</t>
    <phoneticPr fontId="52" type="noConversion"/>
  </si>
  <si>
    <t>结构优化</t>
    <phoneticPr fontId="52" type="noConversion"/>
  </si>
  <si>
    <t>SHT0014202</t>
    <phoneticPr fontId="52" type="noConversion"/>
  </si>
  <si>
    <t>优化：X5000S下框焊接总成及下级零件结构调整，同时更改零件号和零件名，更新图片、重量等信息</t>
    <phoneticPr fontId="52" type="noConversion"/>
  </si>
  <si>
    <t>X5000S</t>
    <phoneticPr fontId="52" type="noConversion"/>
  </si>
  <si>
    <t>SQXM3000-6805834</t>
    <phoneticPr fontId="52" type="noConversion"/>
  </si>
  <si>
    <t>SQXM3000-6805831</t>
    <phoneticPr fontId="52" type="noConversion"/>
  </si>
  <si>
    <t>t=2.5-Q/BQB301
SAPH440-Q/BQB310</t>
    <phoneticPr fontId="52" type="noConversion"/>
  </si>
  <si>
    <t>SHT0014372</t>
    <phoneticPr fontId="52" type="noConversion"/>
  </si>
  <si>
    <t>连接梁加强板</t>
    <phoneticPr fontId="52" type="noConversion"/>
  </si>
  <si>
    <t>Q370C08</t>
    <phoneticPr fontId="52" type="noConversion"/>
  </si>
  <si>
    <t>焊接六角螺母</t>
    <phoneticPr fontId="52" type="noConversion"/>
  </si>
  <si>
    <t>新增零件：SHT0014483-低配底座模块化总成</t>
    <phoneticPr fontId="52" type="noConversion"/>
  </si>
  <si>
    <t>新增零件：SHT0014482-高配底座模块化总成</t>
    <phoneticPr fontId="52" type="noConversion"/>
  </si>
  <si>
    <r>
      <t>基于H</t>
    </r>
    <r>
      <rPr>
        <sz val="11"/>
        <color indexed="8"/>
        <rFont val="宋体"/>
        <family val="3"/>
        <charset val="134"/>
      </rPr>
      <t>4-2018款</t>
    </r>
    <phoneticPr fontId="52" type="noConversion"/>
  </si>
  <si>
    <t>SHT0014482</t>
    <phoneticPr fontId="52" type="noConversion"/>
  </si>
  <si>
    <t>高配底座模块化总成</t>
    <phoneticPr fontId="52" type="noConversion"/>
  </si>
  <si>
    <t>SHT0014483</t>
    <phoneticPr fontId="52" type="noConversion"/>
  </si>
  <si>
    <t>低配底座模块化总成</t>
    <phoneticPr fontId="52" type="noConversion"/>
  </si>
  <si>
    <t>J6L 高配</t>
    <phoneticPr fontId="52" type="noConversion"/>
  </si>
  <si>
    <t>J6L 低配</t>
    <phoneticPr fontId="52" type="noConversion"/>
  </si>
  <si>
    <t>减震器总成</t>
    <phoneticPr fontId="52" type="noConversion"/>
  </si>
  <si>
    <t>SHT0014492</t>
    <phoneticPr fontId="52" type="noConversion"/>
  </si>
  <si>
    <t>SHT0014493</t>
    <phoneticPr fontId="52" type="noConversion"/>
  </si>
  <si>
    <t>SQX3000-6805410</t>
    <phoneticPr fontId="52" type="noConversion"/>
  </si>
  <si>
    <t>SHT0010464</t>
    <phoneticPr fontId="52" type="noConversion"/>
  </si>
  <si>
    <t>SQX3000-6805463</t>
    <phoneticPr fontId="52" type="noConversion"/>
  </si>
  <si>
    <t>SQX3000-6805472</t>
    <phoneticPr fontId="52" type="noConversion"/>
  </si>
  <si>
    <t>Φ27-GB/T702
35#-GB/T699</t>
  </si>
  <si>
    <t>Φ17-GB/T702
20-GB/T699</t>
  </si>
  <si>
    <t>Φ10-GB/T905
35-GB/T699</t>
  </si>
  <si>
    <t>Φ8</t>
  </si>
  <si>
    <t>Φ14-GB/T905
45#-GB/T699</t>
  </si>
  <si>
    <t>SQX3000-6805336</t>
    <phoneticPr fontId="52" type="noConversion"/>
  </si>
  <si>
    <t>SHT0012157</t>
    <phoneticPr fontId="52" type="noConversion"/>
  </si>
  <si>
    <t>H5-6801110</t>
    <phoneticPr fontId="52" type="noConversion"/>
  </si>
  <si>
    <t>SHT0014291</t>
    <phoneticPr fontId="52" type="noConversion"/>
  </si>
  <si>
    <t>H20</t>
    <phoneticPr fontId="52" type="noConversion"/>
  </si>
  <si>
    <t>SHT0014292</t>
    <phoneticPr fontId="52" type="noConversion"/>
  </si>
  <si>
    <t>5挡仰角+安全带+座盆延伸+排挡支架</t>
    <phoneticPr fontId="52" type="noConversion"/>
  </si>
  <si>
    <t>新增零件：SHT0014291-底座模块化总成</t>
    <phoneticPr fontId="52" type="noConversion"/>
  </si>
  <si>
    <t>新增项目：H20</t>
    <phoneticPr fontId="52" type="noConversion"/>
  </si>
  <si>
    <r>
      <t>基于H</t>
    </r>
    <r>
      <rPr>
        <sz val="11"/>
        <color indexed="8"/>
        <rFont val="宋体"/>
        <family val="3"/>
        <charset val="134"/>
      </rPr>
      <t>4-2.2</t>
    </r>
    <r>
      <rPr>
        <sz val="11"/>
        <color theme="1"/>
        <rFont val="宋体"/>
        <family val="3"/>
        <charset val="134"/>
      </rPr>
      <t>搭建</t>
    </r>
    <phoneticPr fontId="52" type="noConversion"/>
  </si>
  <si>
    <t>SHT0014508</t>
    <phoneticPr fontId="52" type="noConversion"/>
  </si>
  <si>
    <t>座框电泳总成</t>
    <phoneticPr fontId="52" type="noConversion"/>
  </si>
  <si>
    <t>0</t>
  </si>
  <si>
    <t>3</t>
  </si>
  <si>
    <t>5</t>
  </si>
  <si>
    <t>6</t>
  </si>
  <si>
    <t>7</t>
  </si>
  <si>
    <t>8</t>
  </si>
  <si>
    <t>9</t>
  </si>
  <si>
    <t>用量2</t>
  </si>
  <si>
    <t>用量3</t>
  </si>
  <si>
    <t>用量4</t>
  </si>
  <si>
    <t>用量5</t>
  </si>
  <si>
    <t>用量6</t>
  </si>
  <si>
    <t>用量7</t>
  </si>
  <si>
    <t>用量8</t>
  </si>
  <si>
    <t>用量9</t>
  </si>
  <si>
    <t>用量10</t>
  </si>
  <si>
    <t>用量11</t>
  </si>
  <si>
    <t>用量12</t>
  </si>
  <si>
    <t>用量13</t>
  </si>
  <si>
    <t>用量14</t>
  </si>
  <si>
    <t>用量15</t>
  </si>
  <si>
    <t>用量16</t>
  </si>
  <si>
    <t>用量18</t>
  </si>
  <si>
    <t>用量1</t>
    <phoneticPr fontId="52" type="noConversion"/>
  </si>
  <si>
    <t>更新：座框焊接总成重量微调</t>
    <phoneticPr fontId="52" type="noConversion"/>
  </si>
  <si>
    <t>SHT0014510</t>
    <phoneticPr fontId="52" type="noConversion"/>
  </si>
  <si>
    <t>M3000-S+防尘罩支架</t>
    <phoneticPr fontId="52" type="noConversion"/>
  </si>
  <si>
    <t>下框焊接总成</t>
    <phoneticPr fontId="52" type="noConversion"/>
  </si>
  <si>
    <t>新增零件：SHT0014510-下框焊接总成，在SHT0012168基础上增加防尘罩支架，用于M3000-S、J6L</t>
    <phoneticPr fontId="52" type="noConversion"/>
  </si>
  <si>
    <t>SHT0012165</t>
    <phoneticPr fontId="52" type="noConversion"/>
  </si>
  <si>
    <t>J6L 低配-无仰角</t>
    <phoneticPr fontId="52" type="noConversion"/>
  </si>
  <si>
    <t>SHT0014512</t>
    <phoneticPr fontId="52" type="noConversion"/>
  </si>
  <si>
    <t>SQX3000-6805460</t>
    <phoneticPr fontId="52" type="noConversion"/>
  </si>
  <si>
    <t>SQX3000-6805416</t>
    <phoneticPr fontId="52" type="noConversion"/>
  </si>
  <si>
    <t>SHT0014531</t>
    <phoneticPr fontId="52" type="noConversion"/>
  </si>
  <si>
    <t>L6000</t>
    <phoneticPr fontId="52" type="noConversion"/>
  </si>
  <si>
    <t>SHT0014418</t>
    <phoneticPr fontId="52" type="noConversion"/>
  </si>
  <si>
    <t>SHT0014534</t>
    <phoneticPr fontId="52" type="noConversion"/>
  </si>
  <si>
    <t>SQX3000-6805301</t>
    <phoneticPr fontId="52" type="noConversion"/>
  </si>
  <si>
    <t>仰角锁舌机构总成</t>
    <phoneticPr fontId="52" type="noConversion"/>
  </si>
  <si>
    <t>SHT0012022</t>
    <phoneticPr fontId="52" type="noConversion"/>
  </si>
  <si>
    <t>SQX3000-6805401</t>
    <phoneticPr fontId="52" type="noConversion"/>
  </si>
  <si>
    <t>BBV3-6805200</t>
    <phoneticPr fontId="52" type="noConversion"/>
  </si>
  <si>
    <t>驾驶员滑轨总成</t>
    <phoneticPr fontId="52" type="noConversion"/>
  </si>
  <si>
    <t>M3000-S</t>
    <phoneticPr fontId="52" type="noConversion"/>
  </si>
  <si>
    <t>505*460*310</t>
    <phoneticPr fontId="52" type="noConversion"/>
  </si>
  <si>
    <r>
      <t>新增项目：J</t>
    </r>
    <r>
      <rPr>
        <sz val="11"/>
        <color indexed="8"/>
        <rFont val="华文细黑"/>
        <family val="3"/>
        <charset val="134"/>
      </rPr>
      <t>6L</t>
    </r>
    <phoneticPr fontId="52" type="noConversion"/>
  </si>
  <si>
    <t>SHT0014606</t>
    <phoneticPr fontId="52" type="noConversion"/>
  </si>
  <si>
    <t>SHT0014597</t>
    <phoneticPr fontId="52" type="noConversion"/>
  </si>
  <si>
    <t>上框焊接总成</t>
    <phoneticPr fontId="52" type="noConversion"/>
  </si>
  <si>
    <t>GB/T 699</t>
    <phoneticPr fontId="52" type="noConversion"/>
  </si>
  <si>
    <t>BFA0010093</t>
    <phoneticPr fontId="52" type="noConversion"/>
  </si>
  <si>
    <t>六角法兰承面带齿螺栓</t>
    <phoneticPr fontId="52" type="noConversion"/>
  </si>
  <si>
    <t>镀锌</t>
    <phoneticPr fontId="52" type="noConversion"/>
  </si>
  <si>
    <t>M8×12</t>
    <phoneticPr fontId="52" type="noConversion"/>
  </si>
  <si>
    <t>QC/T 340</t>
    <phoneticPr fontId="52" type="noConversion"/>
  </si>
  <si>
    <t>18*18*20</t>
    <phoneticPr fontId="52" type="noConversion"/>
  </si>
  <si>
    <t>汕德卡-2.0</t>
    <phoneticPr fontId="52" type="noConversion"/>
  </si>
  <si>
    <t>H4-2.0</t>
    <phoneticPr fontId="52" type="noConversion"/>
  </si>
  <si>
    <t>电泳号SHT0014627</t>
    <phoneticPr fontId="52" type="noConversion"/>
  </si>
  <si>
    <t>电泳号SHT0014628</t>
    <phoneticPr fontId="52" type="noConversion"/>
  </si>
  <si>
    <t>电泳号SHT0014629</t>
    <phoneticPr fontId="52" type="noConversion"/>
  </si>
  <si>
    <t>SHT0012258</t>
    <phoneticPr fontId="52" type="noConversion"/>
  </si>
  <si>
    <t>SHT0013262</t>
    <phoneticPr fontId="52" type="noConversion"/>
  </si>
  <si>
    <t>汕德卡高配副驾</t>
    <phoneticPr fontId="52" type="noConversion"/>
  </si>
  <si>
    <t>SHT0013263</t>
    <phoneticPr fontId="52" type="noConversion"/>
  </si>
  <si>
    <t>重汽汕德卡高配副驾+旋转</t>
    <phoneticPr fontId="52" type="noConversion"/>
  </si>
  <si>
    <t>SHT0012591</t>
    <phoneticPr fontId="52" type="noConversion"/>
  </si>
  <si>
    <t>SHT0010506</t>
    <phoneticPr fontId="52" type="noConversion"/>
  </si>
  <si>
    <t>SHT0012593</t>
    <phoneticPr fontId="52" type="noConversion"/>
  </si>
  <si>
    <t>SHT0014640</t>
    <phoneticPr fontId="52" type="noConversion"/>
  </si>
  <si>
    <t>前横梁焊接总成</t>
    <phoneticPr fontId="52" type="noConversion"/>
  </si>
  <si>
    <t>新增零件：J6L项目减震器上框的下级，增加SHT0014640-前横梁焊接总成，将前横梁与支撑块改为总成供货，其余结构不变</t>
    <phoneticPr fontId="52" type="noConversion"/>
  </si>
  <si>
    <t>Y</t>
    <phoneticPr fontId="52" type="noConversion"/>
  </si>
  <si>
    <t>N</t>
    <phoneticPr fontId="52" type="noConversion"/>
  </si>
  <si>
    <t>27*234*50</t>
    <phoneticPr fontId="52" type="noConversion"/>
  </si>
  <si>
    <t>SQX3000-6805416</t>
    <phoneticPr fontId="52" type="noConversion"/>
  </si>
  <si>
    <t>C</t>
    <phoneticPr fontId="52" type="noConversion"/>
  </si>
  <si>
    <t>BCL0010014</t>
    <phoneticPr fontId="52" type="noConversion"/>
  </si>
  <si>
    <t>气管防护波纹管</t>
    <phoneticPr fontId="52" type="noConversion"/>
  </si>
  <si>
    <t>A</t>
    <phoneticPr fontId="52" type="noConversion"/>
  </si>
  <si>
    <t>N</t>
    <phoneticPr fontId="52" type="noConversion"/>
  </si>
  <si>
    <t>Y</t>
    <phoneticPr fontId="52" type="noConversion"/>
  </si>
  <si>
    <t>PP</t>
    <phoneticPr fontId="52" type="noConversion"/>
  </si>
  <si>
    <t>C</t>
    <phoneticPr fontId="52" type="noConversion"/>
  </si>
  <si>
    <t>匹配VDC阀使用</t>
    <phoneticPr fontId="52" type="noConversion"/>
  </si>
  <si>
    <t>Φ13*350</t>
    <phoneticPr fontId="52" type="noConversion"/>
  </si>
  <si>
    <t>气路装配技术要求</t>
    <phoneticPr fontId="52" type="noConversion"/>
  </si>
  <si>
    <t>Q43640</t>
    <phoneticPr fontId="52" type="noConversion"/>
  </si>
  <si>
    <t>A</t>
    <phoneticPr fontId="52" type="noConversion"/>
  </si>
  <si>
    <t>王牌V5V7-固定阻尼</t>
    <phoneticPr fontId="52" type="noConversion"/>
  </si>
  <si>
    <t>王牌V5V7-可调阻尼</t>
    <phoneticPr fontId="52" type="noConversion"/>
  </si>
  <si>
    <t>SHT0014781</t>
    <phoneticPr fontId="52" type="noConversion"/>
  </si>
  <si>
    <t>SHT0014782</t>
    <phoneticPr fontId="52" type="noConversion"/>
  </si>
  <si>
    <t>气囊减震器总成</t>
    <phoneticPr fontId="52" type="noConversion"/>
  </si>
  <si>
    <t>修订错误：SHT0012168、SHT0014510两种状态的下框焊接总成层级调整，涉及M3000-S、J6L高配、J6L低配、北奔H20</t>
    <phoneticPr fontId="52" type="noConversion"/>
  </si>
  <si>
    <t>电泳号SHT0002512</t>
    <phoneticPr fontId="52" type="noConversion"/>
  </si>
  <si>
    <t>无防尘罩支架</t>
    <phoneticPr fontId="52" type="noConversion"/>
  </si>
  <si>
    <t>SHT0014783</t>
    <phoneticPr fontId="52" type="noConversion"/>
  </si>
  <si>
    <t>气囊减震器总成</t>
    <phoneticPr fontId="52" type="noConversion"/>
  </si>
  <si>
    <t>SHT0014784</t>
    <phoneticPr fontId="52" type="noConversion"/>
  </si>
  <si>
    <t>电泳号SHT0014371</t>
    <phoneticPr fontId="52" type="noConversion"/>
  </si>
  <si>
    <t>更新：SHT0014203的电泳零件号SHT0014371改到备注里，删除SHT0014371这一行，仅涉及X5000S</t>
    <phoneticPr fontId="52" type="noConversion"/>
  </si>
  <si>
    <t>BOM结构调整</t>
    <phoneticPr fontId="52" type="noConversion"/>
  </si>
  <si>
    <t>新增零件：BCL0010014-气管防护波纹管,用于VDC阀调高的所有项目</t>
    <phoneticPr fontId="52" type="noConversion"/>
  </si>
  <si>
    <t>模块输入</t>
    <phoneticPr fontId="52" type="noConversion"/>
  </si>
  <si>
    <t>更新：H20项目的VDC阀由SHT0013655改为SHT0014169，其余信息不变</t>
    <phoneticPr fontId="52" type="noConversion"/>
  </si>
  <si>
    <t>更新：J6L项目高配的气路总成由SHT0013655改为SHT0014831，其余信息不变</t>
    <phoneticPr fontId="52" type="noConversion"/>
  </si>
  <si>
    <t>更新：J6L项目低配的气路总成由SHT0012022改为SHT0014832，其余信息不变</t>
    <phoneticPr fontId="52" type="noConversion"/>
  </si>
  <si>
    <t>SHT0014832</t>
    <phoneticPr fontId="52" type="noConversion"/>
  </si>
  <si>
    <t>鱼阀气路总成</t>
    <phoneticPr fontId="52" type="noConversion"/>
  </si>
  <si>
    <t>J6L低配</t>
    <phoneticPr fontId="52" type="noConversion"/>
  </si>
  <si>
    <t>A</t>
    <phoneticPr fontId="52" type="noConversion"/>
  </si>
  <si>
    <t>SHT0014831</t>
    <phoneticPr fontId="52" type="noConversion"/>
  </si>
  <si>
    <t>VDC阀气路总成</t>
    <phoneticPr fontId="52" type="noConversion"/>
  </si>
  <si>
    <t>J6L高配</t>
    <phoneticPr fontId="52" type="noConversion"/>
  </si>
  <si>
    <t>SHT0014853</t>
    <phoneticPr fontId="52" type="noConversion"/>
  </si>
  <si>
    <t>连接梁支撑片</t>
  </si>
  <si>
    <t>冲压件</t>
    <phoneticPr fontId="52" type="noConversion"/>
  </si>
  <si>
    <t>B</t>
    <phoneticPr fontId="52" type="noConversion"/>
  </si>
  <si>
    <t>个</t>
    <phoneticPr fontId="52" type="noConversion"/>
  </si>
  <si>
    <t>A</t>
    <phoneticPr fontId="52" type="noConversion"/>
  </si>
  <si>
    <t>N</t>
    <phoneticPr fontId="52" type="noConversion"/>
  </si>
  <si>
    <t>Y</t>
    <phoneticPr fontId="52" type="noConversion"/>
  </si>
  <si>
    <t>钣金件</t>
    <phoneticPr fontId="52" type="noConversion"/>
  </si>
  <si>
    <t>t=3.0-GB/T 702
Q235-GB/T 700</t>
    <phoneticPr fontId="52" type="noConversion"/>
  </si>
  <si>
    <t>GB/T 702
GB/T 700</t>
    <phoneticPr fontId="52" type="noConversion"/>
  </si>
  <si>
    <t>24*12*3</t>
    <phoneticPr fontId="52" type="noConversion"/>
  </si>
  <si>
    <t>下框左侧连接梁</t>
    <phoneticPr fontId="52" type="noConversion"/>
  </si>
  <si>
    <t>SHT0014854</t>
    <phoneticPr fontId="52" type="noConversion"/>
  </si>
  <si>
    <t>下框右侧连接梁</t>
    <phoneticPr fontId="52" type="noConversion"/>
  </si>
  <si>
    <t>B</t>
    <phoneticPr fontId="52" type="noConversion"/>
  </si>
  <si>
    <t>B</t>
    <phoneticPr fontId="52" type="noConversion"/>
  </si>
  <si>
    <t>B</t>
    <phoneticPr fontId="52" type="noConversion"/>
  </si>
  <si>
    <t>A</t>
    <phoneticPr fontId="52" type="noConversion"/>
  </si>
  <si>
    <t>新增零件：SHT0014854-下框右侧连接梁</t>
    <phoneticPr fontId="52" type="noConversion"/>
  </si>
  <si>
    <t>新增零件：SHT0014853-连接梁支撑片</t>
    <phoneticPr fontId="52" type="noConversion"/>
  </si>
  <si>
    <t>结构更改：SHT0014204-下框左侧连接梁，更改零件名称，更改结构</t>
    <phoneticPr fontId="52" type="noConversion"/>
  </si>
  <si>
    <t>取消零件：取消SHT0014206-下框连接梁螺母柱，更换为焊接螺母</t>
    <phoneticPr fontId="52" type="noConversion"/>
  </si>
  <si>
    <t>结构更改：SHT0014205-下框左连接梁总成，结构优化</t>
    <phoneticPr fontId="52" type="noConversion"/>
  </si>
  <si>
    <t>结构更改：SHT0014359-下框右连接梁总成，结构优化</t>
    <phoneticPr fontId="52" type="noConversion"/>
  </si>
  <si>
    <t>结构更改：SHT0014203-减震器下框焊接总成，结构优化</t>
    <phoneticPr fontId="52" type="noConversion"/>
  </si>
  <si>
    <t>ECR0008047</t>
    <phoneticPr fontId="52" type="noConversion"/>
  </si>
  <si>
    <t>ECR0008068</t>
    <phoneticPr fontId="52" type="noConversion"/>
  </si>
  <si>
    <t>结构更改：固定座盆滑块的铝铆钉（H5-6805321）更改为钢铆钉（BFA0010096）</t>
    <phoneticPr fontId="52" type="noConversion"/>
  </si>
  <si>
    <t>BFA0010096</t>
    <phoneticPr fontId="67" type="noConversion"/>
  </si>
  <si>
    <t>全钢大帽抽芯铆钉</t>
    <phoneticPr fontId="67" type="noConversion"/>
  </si>
  <si>
    <t>4.8×16-16固定座盆滑块</t>
    <phoneticPr fontId="67" type="noConversion"/>
  </si>
  <si>
    <t>A</t>
    <phoneticPr fontId="52" type="noConversion"/>
  </si>
  <si>
    <t>Y</t>
    <phoneticPr fontId="52" type="noConversion"/>
  </si>
  <si>
    <t>N</t>
    <phoneticPr fontId="52" type="noConversion"/>
  </si>
  <si>
    <t>钢</t>
    <phoneticPr fontId="67" type="noConversion"/>
  </si>
  <si>
    <t>GB/T 12618.2</t>
    <phoneticPr fontId="67" type="noConversion"/>
  </si>
  <si>
    <t>16*16*20</t>
    <phoneticPr fontId="67" type="noConversion"/>
  </si>
  <si>
    <t>镀白锌</t>
    <phoneticPr fontId="52" type="noConversion"/>
  </si>
  <si>
    <t>SHT0014861</t>
    <phoneticPr fontId="67" type="noConversion"/>
  </si>
  <si>
    <t>左罩壳固定钣金总成</t>
    <phoneticPr fontId="67" type="noConversion"/>
  </si>
  <si>
    <t>SHT0014862</t>
    <phoneticPr fontId="67" type="noConversion"/>
  </si>
  <si>
    <t>固定钣金</t>
    <phoneticPr fontId="67" type="noConversion"/>
  </si>
  <si>
    <t>SHT0014863</t>
    <phoneticPr fontId="67" type="noConversion"/>
  </si>
  <si>
    <t>钢丝</t>
    <phoneticPr fontId="67" type="noConversion"/>
  </si>
  <si>
    <t>钣金件</t>
    <phoneticPr fontId="52" type="noConversion"/>
  </si>
  <si>
    <t>钢丝</t>
    <phoneticPr fontId="52" type="noConversion"/>
  </si>
  <si>
    <t>41*30*24</t>
    <phoneticPr fontId="67" type="noConversion"/>
  </si>
  <si>
    <t>24*17*28.5</t>
    <phoneticPr fontId="67" type="noConversion"/>
  </si>
  <si>
    <t>29*14*38</t>
    <phoneticPr fontId="67" type="noConversion"/>
  </si>
  <si>
    <t>电泳</t>
    <phoneticPr fontId="67" type="noConversion"/>
  </si>
  <si>
    <t>电泳号SHT0014874</t>
    <phoneticPr fontId="67" type="noConversion"/>
  </si>
  <si>
    <t>4.8×16-16-钢+钢</t>
    <phoneticPr fontId="67" type="noConversion"/>
  </si>
  <si>
    <t>t2-GB/T 708
Q235-GB/T 700</t>
    <phoneticPr fontId="67" type="noConversion"/>
  </si>
  <si>
    <t>GB/T 708
GB/T 700</t>
    <phoneticPr fontId="67" type="noConversion"/>
  </si>
  <si>
    <t>Φ4-GB/T 708
Q235-GB/T 700</t>
    <phoneticPr fontId="67" type="noConversion"/>
  </si>
  <si>
    <t>H4-2.2整椅BOM</t>
    <phoneticPr fontId="52" type="noConversion"/>
  </si>
  <si>
    <t>新增零件（仅用于H4-2.2）：SHT0014861-左罩壳固定钣金总成、SHT0014862-固定钣金、SHT0014863-钢丝、BFA0010028-开口型平圆头抽芯铆钉</t>
    <phoneticPr fontId="52" type="noConversion"/>
  </si>
  <si>
    <t>用量19</t>
  </si>
  <si>
    <t>新增项目：L6000</t>
    <phoneticPr fontId="52" type="noConversion"/>
  </si>
  <si>
    <t>新增项目：V5V7</t>
    <phoneticPr fontId="52" type="noConversion"/>
  </si>
  <si>
    <t>新增零件：SHT0014418-底座模块化总成</t>
    <phoneticPr fontId="52" type="noConversion"/>
  </si>
  <si>
    <t>新增零件：SHT0014782-底座模块化总成（王牌V5V7-可调阻尼）</t>
    <phoneticPr fontId="52" type="noConversion"/>
  </si>
  <si>
    <t>新增零件：SHT0014781-底座模块化总成（王牌V5V7-固定阻尼）</t>
    <phoneticPr fontId="52" type="noConversion"/>
  </si>
  <si>
    <r>
      <t>基于J</t>
    </r>
    <r>
      <rPr>
        <sz val="11"/>
        <color theme="1"/>
        <rFont val="宋体"/>
        <family val="3"/>
        <charset val="134"/>
      </rPr>
      <t>6L低配，换减震器下框、防尘罩</t>
    </r>
    <phoneticPr fontId="52" type="noConversion"/>
  </si>
  <si>
    <r>
      <t>基于V</t>
    </r>
    <r>
      <rPr>
        <sz val="11"/>
        <color theme="1"/>
        <rFont val="宋体"/>
        <family val="3"/>
        <charset val="134"/>
      </rPr>
      <t>5V7可调阻尼，换减震器下框</t>
    </r>
    <phoneticPr fontId="52" type="noConversion"/>
  </si>
  <si>
    <t>ECR0008165</t>
    <phoneticPr fontId="52" type="noConversion"/>
  </si>
  <si>
    <t>BFA0010097</t>
    <phoneticPr fontId="67" type="noConversion"/>
  </si>
  <si>
    <t>全钢开口型平圆头抽芯铆钉</t>
    <phoneticPr fontId="67" type="noConversion"/>
  </si>
  <si>
    <t>4×8-全钢</t>
    <phoneticPr fontId="67" type="noConversion"/>
  </si>
  <si>
    <t>全钢，30级</t>
    <phoneticPr fontId="52" type="noConversion"/>
  </si>
  <si>
    <t>H6项目防尘罩支架铆钉更改为钢铆钉，H4-2.2借用此零件，将BFA0010028更改为BFA0010097，用量不变，其他项目不受影响</t>
    <phoneticPr fontId="52" type="noConversion"/>
  </si>
  <si>
    <t>新增项目：M3000</t>
    <phoneticPr fontId="52" type="noConversion"/>
  </si>
  <si>
    <t>新增零件：SHT0014992-底座模块化总成（M3000）</t>
    <phoneticPr fontId="52" type="noConversion"/>
  </si>
  <si>
    <t>基于J6L低配，仅气路差别</t>
    <phoneticPr fontId="52" type="noConversion"/>
  </si>
  <si>
    <t>SHT0014992</t>
    <phoneticPr fontId="52" type="noConversion"/>
  </si>
  <si>
    <t>底座模块化总成</t>
    <phoneticPr fontId="52" type="noConversion"/>
  </si>
  <si>
    <t>M3000</t>
    <phoneticPr fontId="52" type="noConversion"/>
  </si>
  <si>
    <t>Y</t>
    <phoneticPr fontId="52" type="noConversion"/>
  </si>
  <si>
    <t>A</t>
    <phoneticPr fontId="52" type="noConversion"/>
  </si>
  <si>
    <t>N</t>
    <phoneticPr fontId="52" type="noConversion"/>
  </si>
  <si>
    <t>SHT0014999</t>
    <phoneticPr fontId="52" type="noConversion"/>
  </si>
  <si>
    <t>气囊减震器总成</t>
    <phoneticPr fontId="52" type="noConversion"/>
  </si>
  <si>
    <t>新增零件：SHT0014999-气囊减震器总成（M3000）</t>
    <phoneticPr fontId="52" type="noConversion"/>
  </si>
  <si>
    <t>电泳号SHT0015011</t>
    <phoneticPr fontId="52" type="noConversion"/>
  </si>
  <si>
    <t>修订错误：H20 主驾驶底支架-SHT0014258为焊接总成，更改为主驾驶底支架（喷漆）-SHT0014431</t>
    <phoneticPr fontId="52" type="noConversion"/>
  </si>
  <si>
    <t>根据整椅BOM修订</t>
    <phoneticPr fontId="52" type="noConversion"/>
  </si>
  <si>
    <t>SHT0014431</t>
    <phoneticPr fontId="52" type="noConversion"/>
  </si>
  <si>
    <t>主驾驶底支架（喷漆）</t>
    <phoneticPr fontId="52" type="noConversion"/>
  </si>
  <si>
    <t>H20 主驾底支架</t>
    <phoneticPr fontId="52" type="noConversion"/>
  </si>
  <si>
    <t>A</t>
    <phoneticPr fontId="52" type="noConversion"/>
  </si>
  <si>
    <t>磨砂黑漆</t>
    <phoneticPr fontId="67" type="noConversion"/>
  </si>
  <si>
    <t>X5000S</t>
    <phoneticPr fontId="52" type="noConversion"/>
  </si>
  <si>
    <t>新增零件：X5000S使用的VDC阀改为SHT0015089</t>
    <phoneticPr fontId="52" type="noConversion"/>
  </si>
  <si>
    <t>根据气路布置增加</t>
    <phoneticPr fontId="52" type="noConversion"/>
  </si>
  <si>
    <t>SHT0015083</t>
    <phoneticPr fontId="52" type="noConversion"/>
  </si>
  <si>
    <t>低配底座模块化总成-V0SS接头</t>
    <phoneticPr fontId="52" type="noConversion"/>
  </si>
  <si>
    <t>新增项目：J6L</t>
    <phoneticPr fontId="52" type="noConversion"/>
  </si>
  <si>
    <t>规格30*60</t>
    <phoneticPr fontId="52" type="noConversion"/>
  </si>
  <si>
    <t>SQX3000-6805420</t>
    <phoneticPr fontId="52" type="noConversion"/>
  </si>
  <si>
    <t>SQX3000-6805426</t>
    <phoneticPr fontId="52" type="noConversion"/>
  </si>
  <si>
    <t>修订错误：F3000 项目的减震器下框焊接组件零件号由SQX3000-6805420更改为SQX3000-6805426</t>
    <phoneticPr fontId="52" type="noConversion"/>
  </si>
  <si>
    <t>修订错误：H3-2.0项目的减震器下框焊接组件零件号更改为SQX3000-6805420</t>
    <phoneticPr fontId="52" type="noConversion"/>
  </si>
  <si>
    <t>修订错误</t>
    <phoneticPr fontId="52" type="noConversion"/>
  </si>
  <si>
    <t>BCL0010018</t>
    <phoneticPr fontId="52" type="noConversion"/>
  </si>
  <si>
    <t>黑色防护毛毡</t>
    <phoneticPr fontId="52" type="noConversion"/>
  </si>
  <si>
    <t>B</t>
    <phoneticPr fontId="52" type="noConversion"/>
  </si>
  <si>
    <t>新增配置：J6L低配底座模块化增加配置-SHT0015083,气路零件号为：SHT0015090</t>
    <phoneticPr fontId="52" type="noConversion"/>
  </si>
  <si>
    <t>SHT0015090</t>
    <phoneticPr fontId="52" type="noConversion"/>
  </si>
  <si>
    <t>SHT0015164</t>
    <phoneticPr fontId="52" type="noConversion"/>
  </si>
  <si>
    <t>用量20</t>
  </si>
  <si>
    <t>用量21</t>
  </si>
  <si>
    <t>用量22</t>
  </si>
  <si>
    <t>用量23</t>
  </si>
  <si>
    <t>鱼阀配置用于绞架处、VDC阀配置用于座框</t>
    <phoneticPr fontId="52" type="noConversion"/>
  </si>
  <si>
    <t>A</t>
    <phoneticPr fontId="52" type="noConversion"/>
  </si>
  <si>
    <t>Y</t>
    <phoneticPr fontId="52" type="noConversion"/>
  </si>
  <si>
    <t>N</t>
    <phoneticPr fontId="52" type="noConversion"/>
  </si>
  <si>
    <t>纤维+胶</t>
    <phoneticPr fontId="52" type="noConversion"/>
  </si>
  <si>
    <t>30*60*1.3</t>
    <phoneticPr fontId="52" type="noConversion"/>
  </si>
  <si>
    <t>SHT0013365</t>
    <phoneticPr fontId="52" type="noConversion"/>
  </si>
  <si>
    <t>老项目</t>
    <phoneticPr fontId="52" type="noConversion"/>
  </si>
  <si>
    <t>A</t>
    <phoneticPr fontId="52" type="noConversion"/>
  </si>
  <si>
    <t>新增零件：BCL0010018-黑色防护毛毡，鱼阀配置用于绞架处、VDC阀配置用于座框，2.0平台全系：X5000S、J6L高配、H20各2件，其余项目各1件</t>
    <phoneticPr fontId="52" type="noConversion"/>
  </si>
  <si>
    <t>新增项目：轩德6</t>
    <phoneticPr fontId="52" type="noConversion"/>
  </si>
  <si>
    <t>新增配置：轩德6经济版底座模块化总成-SHT0015156,借用SHT0012022悬浮气路总成，可调阻尼</t>
    <phoneticPr fontId="52" type="noConversion"/>
  </si>
  <si>
    <t>基于M3000升级，仅气路、阻尼差别</t>
    <phoneticPr fontId="52" type="noConversion"/>
  </si>
  <si>
    <t>轩德6经济版</t>
    <phoneticPr fontId="52" type="noConversion"/>
  </si>
  <si>
    <t>SHT0015156</t>
    <phoneticPr fontId="52" type="noConversion"/>
  </si>
  <si>
    <t>用量24</t>
  </si>
  <si>
    <t>轩德6经济版</t>
    <phoneticPr fontId="52" type="noConversion"/>
  </si>
  <si>
    <t>SHT0015165</t>
    <phoneticPr fontId="52" type="noConversion"/>
  </si>
  <si>
    <t>根据气路布置更改</t>
    <phoneticPr fontId="52" type="noConversion"/>
  </si>
  <si>
    <t>SHT0014722</t>
    <phoneticPr fontId="52" type="noConversion"/>
  </si>
  <si>
    <t>SHT0013733</t>
    <phoneticPr fontId="52" type="noConversion"/>
  </si>
  <si>
    <t>更改：X5000S使用的VDC阀SHT0015089取消，替换为SHT0014722，其他项目不受影响</t>
    <phoneticPr fontId="52" type="noConversion"/>
  </si>
  <si>
    <t>ECR0008707</t>
    <phoneticPr fontId="52" type="noConversion"/>
  </si>
  <si>
    <t>BCL0010023</t>
    <phoneticPr fontId="52" type="noConversion"/>
  </si>
  <si>
    <t>海尔曼钣金扎带</t>
    <phoneticPr fontId="52" type="noConversion"/>
  </si>
  <si>
    <t>更改：BCL0010013-钣金扎带（背面扎带）取消，替换为BCL0010023-海尔曼钣金扎带，影响项目：汕德卡、H4-2.2、X5000S、J6L高配、H20</t>
    <phoneticPr fontId="52" type="noConversion"/>
  </si>
  <si>
    <t>整椅要求</t>
    <phoneticPr fontId="52" type="noConversion"/>
  </si>
  <si>
    <t>减震器下框焊接总成</t>
    <phoneticPr fontId="52" type="noConversion"/>
  </si>
  <si>
    <t>SHT0015355</t>
    <phoneticPr fontId="52" type="noConversion"/>
  </si>
  <si>
    <t>A</t>
    <phoneticPr fontId="52" type="noConversion"/>
  </si>
  <si>
    <t>电泳号SHT0015356</t>
    <phoneticPr fontId="52" type="noConversion"/>
  </si>
  <si>
    <t>SHT0014219</t>
    <phoneticPr fontId="67" type="noConversion"/>
  </si>
  <si>
    <t>车身手柄安装支架减震器连接钣金焊接总成</t>
    <phoneticPr fontId="67" type="noConversion"/>
  </si>
  <si>
    <t>SHT0014220</t>
    <phoneticPr fontId="67" type="noConversion"/>
  </si>
  <si>
    <t>车身手柄安装支架减震器连接钣金</t>
    <phoneticPr fontId="67" type="noConversion"/>
  </si>
  <si>
    <t>Q370C08</t>
    <phoneticPr fontId="67" type="noConversion"/>
  </si>
  <si>
    <t>焊接六角螺母</t>
    <phoneticPr fontId="67" type="noConversion"/>
  </si>
  <si>
    <t>230*175*21</t>
    <phoneticPr fontId="52" type="noConversion"/>
  </si>
  <si>
    <t>160*156*105</t>
    <phoneticPr fontId="67" type="noConversion"/>
  </si>
  <si>
    <t>t=2.0-Q/BQB301
SAPH440-Q/BQB310</t>
    <phoneticPr fontId="52" type="noConversion"/>
  </si>
  <si>
    <t>M8</t>
    <phoneticPr fontId="52" type="noConversion"/>
  </si>
  <si>
    <t>435*400*190</t>
    <phoneticPr fontId="67" type="noConversion"/>
  </si>
  <si>
    <t>更改：X5000S减震器下框新增零件号，SHT0015355-减震器下框焊接总成，下级包含SHT0014219、SHT0014220、Q370C08，其他项目不变；原号：SHT0014203继续用于L6000项目</t>
    <phoneticPr fontId="52" type="noConversion"/>
  </si>
  <si>
    <t>SHT0015387</t>
    <phoneticPr fontId="52" type="noConversion"/>
  </si>
  <si>
    <t>用量17</t>
  </si>
  <si>
    <t>用量25</t>
  </si>
  <si>
    <t>SHT0015394</t>
    <phoneticPr fontId="67" type="noConversion"/>
  </si>
  <si>
    <t>气囊减震器总成</t>
    <phoneticPr fontId="67" type="noConversion"/>
  </si>
  <si>
    <t>新增项目：重汽TX价值版</t>
    <phoneticPr fontId="52" type="noConversion"/>
  </si>
  <si>
    <t>新增配置：重汽价值版底座模块化总成-SHT0015387，基于J6L低配，将减震器下框替换为SHT0012259，将气路替换为SHT0013365；使用重汽滑轨SHT0013938</t>
    <phoneticPr fontId="52" type="noConversion"/>
  </si>
  <si>
    <t>重汽价值版</t>
    <phoneticPr fontId="52" type="noConversion"/>
  </si>
  <si>
    <t>重汽价值版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</si>
</sst>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_);[Red]\(0.0000\)"/>
    <numFmt numFmtId="177" formatCode="0.0000"/>
    <numFmt numFmtId="178" formatCode="0_);[Red]\(0\)"/>
    <numFmt numFmtId="179" formatCode="0.000_ "/>
    <numFmt numFmtId="180" formatCode="0.000_);[Red]\(0.000\)"/>
  </numFmts>
  <fonts count="77">
    <font>
      <sz val="11"/>
      <color theme="1"/>
      <name val="宋体"/>
      <charset val="134"/>
    </font>
    <font>
      <sz val="10"/>
      <name val="微软雅黑"/>
      <family val="2"/>
      <charset val="134"/>
    </font>
    <font>
      <b/>
      <sz val="14"/>
      <name val="微软雅黑"/>
      <family val="2"/>
      <charset val="134"/>
    </font>
    <font>
      <sz val="9"/>
      <name val="微软雅黑"/>
      <family val="2"/>
      <charset val="134"/>
    </font>
    <font>
      <b/>
      <sz val="20"/>
      <name val="微软雅黑"/>
      <family val="2"/>
      <charset val="134"/>
    </font>
    <font>
      <sz val="1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10"/>
      <name val="微软雅黑"/>
      <family val="2"/>
      <charset val="134"/>
    </font>
    <font>
      <u/>
      <sz val="9"/>
      <color indexed="12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Tahoma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8"/>
      <name val="Tahoma"/>
      <family val="2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b/>
      <sz val="15"/>
      <color indexed="56"/>
      <name val="宋体"/>
      <family val="3"/>
      <charset val="134"/>
    </font>
    <font>
      <b/>
      <sz val="11"/>
      <color indexed="56"/>
      <name val="Tahoma"/>
      <family val="2"/>
      <charset val="134"/>
    </font>
    <font>
      <sz val="11"/>
      <color indexed="0"/>
      <name val="宋体"/>
      <family val="3"/>
      <charset val="134"/>
    </font>
    <font>
      <sz val="11"/>
      <color indexed="60"/>
      <name val="Tahoma"/>
      <family val="2"/>
      <charset val="134"/>
    </font>
    <font>
      <sz val="10"/>
      <name val="Tahoma"/>
      <family val="2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Tahoma"/>
      <family val="2"/>
      <charset val="134"/>
    </font>
    <font>
      <b/>
      <sz val="10"/>
      <name val="Arial"/>
      <family val="2"/>
    </font>
    <font>
      <b/>
      <sz val="11"/>
      <color indexed="52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2"/>
      <color indexed="0"/>
      <name val="宋体"/>
      <family val="3"/>
      <charset val="134"/>
    </font>
    <font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17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3"/>
      <color indexed="56"/>
      <name val="Tahoma"/>
      <family val="2"/>
      <charset val="134"/>
    </font>
    <font>
      <sz val="10"/>
      <name val="Arial"/>
      <family val="2"/>
    </font>
    <font>
      <sz val="11"/>
      <color indexed="20"/>
      <name val="Tahoma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华文细黑"/>
      <family val="3"/>
      <charset val="134"/>
    </font>
    <font>
      <sz val="11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u/>
      <sz val="11"/>
      <color theme="10"/>
      <name val="宋体"/>
      <family val="3"/>
      <charset val="134"/>
    </font>
    <font>
      <u/>
      <sz val="14.3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9"/>
      <name val="微软雅黑"/>
      <family val="2"/>
      <charset val="134"/>
    </font>
    <font>
      <strike/>
      <sz val="9"/>
      <name val="微软雅黑"/>
      <family val="2"/>
      <charset val="134"/>
    </font>
    <font>
      <b/>
      <strike/>
      <sz val="9"/>
      <name val="微软雅黑"/>
      <family val="2"/>
      <charset val="134"/>
    </font>
    <font>
      <strike/>
      <sz val="10"/>
      <name val="微软雅黑"/>
      <family val="2"/>
      <charset val="134"/>
    </font>
    <font>
      <strike/>
      <sz val="11"/>
      <name val="微软雅黑"/>
      <family val="2"/>
      <charset val="134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trike/>
      <sz val="9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51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6" fillId="0" borderId="0"/>
    <xf numFmtId="0" fontId="4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3" fillId="0" borderId="0" applyNumberFormat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5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6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43" fillId="0" borderId="0" applyNumberFormat="0" applyBorder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3" fillId="0" borderId="0" applyNumberFormat="0" applyBorder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3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3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41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41" fillId="16" borderId="6" applyNumberFormat="0" applyAlignment="0" applyProtection="0">
      <alignment vertical="center"/>
    </xf>
    <xf numFmtId="0" fontId="41" fillId="16" borderId="6" applyNumberFormat="0" applyAlignment="0" applyProtection="0">
      <alignment vertical="center"/>
    </xf>
    <xf numFmtId="0" fontId="41" fillId="16" borderId="6" applyNumberFormat="0" applyAlignment="0" applyProtection="0">
      <alignment vertical="center"/>
    </xf>
    <xf numFmtId="0" fontId="41" fillId="16" borderId="6" applyNumberFormat="0" applyAlignment="0" applyProtection="0">
      <alignment vertical="center"/>
    </xf>
    <xf numFmtId="0" fontId="41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45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45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3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  <xf numFmtId="0" fontId="14" fillId="23" borderId="10" applyNumberFormat="0" applyFont="0" applyAlignment="0" applyProtection="0">
      <alignment vertical="center"/>
    </xf>
  </cellStyleXfs>
  <cellXfs count="242">
    <xf numFmtId="0" fontId="0" fillId="0" borderId="0" xfId="0"/>
    <xf numFmtId="0" fontId="1" fillId="0" borderId="0" xfId="47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70" applyFont="1" applyFill="1" applyBorder="1" applyAlignment="1" applyProtection="1">
      <alignment horizontal="center" vertical="center" wrapText="1"/>
      <protection locked="0"/>
    </xf>
    <xf numFmtId="0" fontId="3" fillId="0" borderId="1" xfId="1983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0" borderId="1" xfId="472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55" applyFont="1" applyBorder="1" applyAlignment="1">
      <alignment horizontal="center" vertical="center" wrapText="1"/>
    </xf>
    <xf numFmtId="0" fontId="3" fillId="0" borderId="1" xfId="655" applyFont="1" applyBorder="1" applyAlignment="1">
      <alignment horizontal="left" vertical="center" wrapText="1"/>
    </xf>
    <xf numFmtId="0" fontId="3" fillId="0" borderId="1" xfId="47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3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9" fontId="3" fillId="0" borderId="1" xfId="655" applyNumberFormat="1" applyFont="1" applyBorder="1" applyAlignment="1">
      <alignment horizontal="center" vertical="center" wrapText="1"/>
    </xf>
    <xf numFmtId="0" fontId="3" fillId="0" borderId="1" xfId="470" applyFont="1" applyFill="1" applyBorder="1" applyAlignment="1" applyProtection="1">
      <alignment horizontal="center" vertical="center" wrapText="1"/>
      <protection locked="0"/>
    </xf>
    <xf numFmtId="49" fontId="3" fillId="0" borderId="1" xfId="470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0" applyNumberFormat="1" applyFont="1" applyBorder="1" applyAlignment="1">
      <alignment horizontal="center" vertical="center" wrapText="1"/>
    </xf>
    <xf numFmtId="0" fontId="6" fillId="0" borderId="1" xfId="1983" applyFont="1" applyBorder="1" applyAlignment="1" applyProtection="1">
      <alignment horizontal="center" vertical="center" wrapText="1"/>
      <protection locked="0"/>
    </xf>
    <xf numFmtId="180" fontId="3" fillId="0" borderId="1" xfId="47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70" applyNumberFormat="1" applyFont="1" applyFill="1" applyBorder="1" applyAlignment="1" applyProtection="1">
      <alignment horizontal="center" vertical="center" wrapText="1"/>
      <protection locked="0"/>
    </xf>
    <xf numFmtId="176" fontId="61" fillId="0" borderId="1" xfId="47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55" applyNumberFormat="1" applyFont="1" applyBorder="1" applyAlignment="1">
      <alignment horizontal="center" vertical="center" wrapText="1"/>
    </xf>
    <xf numFmtId="49" fontId="3" fillId="0" borderId="1" xfId="655" applyNumberFormat="1" applyFont="1" applyBorder="1" applyAlignment="1">
      <alignment horizontal="left" vertical="center" wrapText="1"/>
    </xf>
    <xf numFmtId="0" fontId="3" fillId="0" borderId="1" xfId="1983" applyFont="1" applyBorder="1" applyAlignment="1" applyProtection="1">
      <alignment horizontal="left" vertical="center" wrapText="1"/>
      <protection locked="0"/>
    </xf>
    <xf numFmtId="0" fontId="7" fillId="0" borderId="1" xfId="1983" applyFont="1" applyBorder="1" applyAlignment="1" applyProtection="1">
      <alignment horizontal="center" vertical="center" wrapText="1"/>
      <protection locked="0"/>
    </xf>
    <xf numFmtId="49" fontId="3" fillId="0" borderId="1" xfId="144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1983" applyNumberFormat="1" applyFont="1" applyBorder="1" applyAlignment="1" applyProtection="1">
      <alignment horizontal="center" vertical="center" wrapText="1"/>
      <protection locked="0"/>
    </xf>
    <xf numFmtId="177" fontId="3" fillId="0" borderId="1" xfId="655" applyNumberFormat="1" applyFont="1" applyBorder="1" applyAlignment="1">
      <alignment horizontal="center" vertical="center" wrapText="1"/>
    </xf>
    <xf numFmtId="176" fontId="3" fillId="0" borderId="1" xfId="1983" applyNumberFormat="1" applyFont="1" applyBorder="1" applyAlignment="1" applyProtection="1">
      <alignment horizontal="center" vertical="center" wrapText="1"/>
      <protection locked="0"/>
    </xf>
    <xf numFmtId="180" fontId="8" fillId="0" borderId="1" xfId="1443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1983" applyFont="1" applyBorder="1" applyAlignment="1" applyProtection="1">
      <alignment horizontal="center" vertical="center" wrapText="1"/>
      <protection locked="0"/>
    </xf>
    <xf numFmtId="0" fontId="3" fillId="0" borderId="1" xfId="655" applyFont="1" applyBorder="1" applyAlignment="1">
      <alignment vertical="center" wrapText="1"/>
    </xf>
    <xf numFmtId="49" fontId="3" fillId="0" borderId="1" xfId="469" applyNumberFormat="1" applyFont="1" applyFill="1" applyBorder="1" applyAlignment="1">
      <alignment horizontal="center" vertical="center" wrapText="1"/>
    </xf>
    <xf numFmtId="0" fontId="3" fillId="0" borderId="1" xfId="895" applyFont="1" applyBorder="1" applyAlignment="1">
      <alignment horizontal="center" vertical="center"/>
    </xf>
    <xf numFmtId="0" fontId="3" fillId="0" borderId="1" xfId="1049" applyFont="1" applyBorder="1" applyAlignment="1">
      <alignment horizontal="center" vertical="center" wrapText="1"/>
    </xf>
    <xf numFmtId="49" fontId="3" fillId="0" borderId="1" xfId="469" applyNumberFormat="1" applyFont="1" applyFill="1" applyBorder="1" applyAlignment="1">
      <alignment horizontal="left" vertical="center" wrapText="1"/>
    </xf>
    <xf numFmtId="0" fontId="3" fillId="0" borderId="1" xfId="895" applyFont="1" applyBorder="1" applyAlignment="1">
      <alignment horizontal="center" vertical="center" wrapText="1"/>
    </xf>
    <xf numFmtId="0" fontId="6" fillId="0" borderId="1" xfId="65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3" fillId="0" borderId="1" xfId="1983" applyFont="1" applyBorder="1" applyAlignment="1" applyProtection="1">
      <alignment horizontal="left" vertical="center" wrapText="1"/>
      <protection locked="0"/>
    </xf>
    <xf numFmtId="0" fontId="61" fillId="0" borderId="1" xfId="1983" applyFont="1" applyBorder="1" applyAlignment="1" applyProtection="1">
      <alignment horizontal="center" vertical="center" wrapText="1"/>
      <protection locked="0"/>
    </xf>
    <xf numFmtId="176" fontId="3" fillId="0" borderId="1" xfId="655" applyNumberFormat="1" applyFont="1" applyBorder="1" applyAlignment="1">
      <alignment horizontal="center" vertical="center" wrapText="1"/>
    </xf>
    <xf numFmtId="0" fontId="3" fillId="0" borderId="1" xfId="655" applyFont="1" applyBorder="1" applyAlignment="1">
      <alignment horizontal="center" vertical="center"/>
    </xf>
    <xf numFmtId="0" fontId="65" fillId="0" borderId="1" xfId="1989" applyFont="1" applyBorder="1" applyAlignment="1" applyProtection="1">
      <alignment horizontal="center" vertical="center" wrapText="1"/>
      <protection locked="0"/>
    </xf>
    <xf numFmtId="0" fontId="65" fillId="0" borderId="1" xfId="470" applyNumberFormat="1" applyFont="1" applyFill="1" applyBorder="1" applyAlignment="1" applyProtection="1">
      <alignment horizontal="center" vertical="center" wrapText="1"/>
      <protection locked="0"/>
    </xf>
    <xf numFmtId="49" fontId="61" fillId="0" borderId="1" xfId="472" applyNumberFormat="1" applyFont="1" applyFill="1" applyBorder="1" applyAlignment="1" applyProtection="1">
      <alignment horizontal="center" vertical="center" wrapText="1"/>
      <protection locked="0"/>
    </xf>
    <xf numFmtId="0" fontId="61" fillId="0" borderId="1" xfId="472" applyNumberFormat="1" applyFont="1" applyFill="1" applyBorder="1" applyAlignment="1" applyProtection="1">
      <alignment horizontal="center" vertical="center" wrapText="1"/>
      <protection locked="0"/>
    </xf>
    <xf numFmtId="49" fontId="61" fillId="0" borderId="1" xfId="897" applyNumberFormat="1" applyFont="1" applyBorder="1" applyAlignment="1">
      <alignment horizontal="center" vertical="center" wrapText="1"/>
    </xf>
    <xf numFmtId="49" fontId="65" fillId="0" borderId="1" xfId="655" applyNumberFormat="1" applyFont="1" applyBorder="1" applyAlignment="1">
      <alignment horizontal="left" vertical="center" wrapText="1"/>
    </xf>
    <xf numFmtId="0" fontId="65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9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61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470" applyFont="1" applyFill="1" applyBorder="1" applyAlignment="1" applyProtection="1">
      <alignment horizontal="center" vertical="center" wrapText="1"/>
      <protection locked="0"/>
    </xf>
    <xf numFmtId="0" fontId="9" fillId="0" borderId="1" xfId="1990" applyFont="1" applyBorder="1" applyAlignment="1" applyProtection="1">
      <alignment horizontal="center" vertical="center" wrapText="1"/>
      <protection locked="0"/>
    </xf>
    <xf numFmtId="49" fontId="9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70" applyFont="1" applyFill="1" applyBorder="1" applyAlignment="1" applyProtection="1">
      <alignment horizontal="center" vertical="center" wrapText="1"/>
      <protection locked="0"/>
    </xf>
    <xf numFmtId="0" fontId="61" fillId="0" borderId="1" xfId="1989" applyFont="1" applyBorder="1" applyAlignment="1" applyProtection="1">
      <alignment horizontal="center" vertical="center" wrapText="1"/>
      <protection locked="0"/>
    </xf>
    <xf numFmtId="49" fontId="61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61" fillId="0" borderId="1" xfId="470" applyFont="1" applyFill="1" applyBorder="1" applyAlignment="1" applyProtection="1">
      <alignment horizontal="center" vertical="center" wrapText="1"/>
      <protection locked="0"/>
    </xf>
    <xf numFmtId="49" fontId="65" fillId="0" borderId="1" xfId="470" applyNumberFormat="1" applyFont="1" applyFill="1" applyBorder="1" applyAlignment="1" applyProtection="1">
      <alignment horizontal="center" vertical="center" wrapText="1"/>
      <protection locked="0"/>
    </xf>
    <xf numFmtId="176" fontId="65" fillId="0" borderId="1" xfId="470" applyNumberFormat="1" applyFont="1" applyFill="1" applyBorder="1" applyAlignment="1" applyProtection="1">
      <alignment horizontal="center" vertical="center" wrapText="1"/>
      <protection locked="0"/>
    </xf>
    <xf numFmtId="180" fontId="65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7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470" applyNumberFormat="1" applyFont="1" applyFill="1" applyBorder="1" applyAlignment="1" applyProtection="1">
      <alignment horizontal="center" vertical="center" wrapText="1"/>
      <protection locked="0"/>
    </xf>
    <xf numFmtId="180" fontId="9" fillId="0" borderId="1" xfId="470" applyNumberFormat="1" applyFont="1" applyFill="1" applyBorder="1" applyAlignment="1" applyProtection="1">
      <alignment horizontal="center" vertical="center" wrapText="1"/>
      <protection locked="0"/>
    </xf>
    <xf numFmtId="180" fontId="61" fillId="0" borderId="1" xfId="47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7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72" applyNumberFormat="1" applyFont="1" applyFill="1" applyBorder="1" applyAlignment="1" applyProtection="1">
      <alignment horizontal="center" vertical="center" wrapText="1"/>
      <protection locked="0"/>
    </xf>
    <xf numFmtId="12" fontId="3" fillId="0" borderId="1" xfId="1983" applyNumberFormat="1" applyFont="1" applyBorder="1" applyAlignment="1" applyProtection="1">
      <alignment horizontal="center" vertical="center" wrapText="1"/>
      <protection locked="0"/>
    </xf>
    <xf numFmtId="49" fontId="9" fillId="0" borderId="1" xfId="472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895" applyNumberFormat="1" applyFont="1" applyBorder="1" applyAlignment="1">
      <alignment horizontal="center" vertical="center"/>
    </xf>
    <xf numFmtId="177" fontId="3" fillId="0" borderId="1" xfId="1983" applyNumberFormat="1" applyFont="1" applyBorder="1" applyAlignment="1" applyProtection="1">
      <alignment horizontal="center" vertical="center" wrapText="1"/>
      <protection locked="0"/>
    </xf>
    <xf numFmtId="0" fontId="66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4" fontId="66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2" xfId="470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47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472" applyNumberFormat="1" applyFont="1" applyFill="1" applyBorder="1" applyAlignment="1" applyProtection="1">
      <alignment horizontal="center" vertical="center" wrapText="1"/>
      <protection locked="0"/>
    </xf>
    <xf numFmtId="49" fontId="1" fillId="0" borderId="12" xfId="472" applyNumberFormat="1" applyFont="1" applyFill="1" applyBorder="1" applyAlignment="1" applyProtection="1">
      <alignment horizontal="center" vertical="center" wrapText="1"/>
      <protection locked="0"/>
    </xf>
    <xf numFmtId="49" fontId="1" fillId="0" borderId="12" xfId="470" applyNumberFormat="1" applyFont="1" applyFill="1" applyBorder="1" applyAlignment="1" applyProtection="1">
      <alignment horizontal="center" vertical="center" wrapText="1"/>
      <protection locked="0"/>
    </xf>
    <xf numFmtId="176" fontId="1" fillId="0" borderId="12" xfId="472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472" applyNumberFormat="1" applyFont="1" applyFill="1" applyBorder="1" applyAlignment="1" applyProtection="1">
      <alignment horizontal="centerContinuous" vertical="center" wrapText="1"/>
      <protection locked="0"/>
    </xf>
    <xf numFmtId="0" fontId="1" fillId="0" borderId="21" xfId="472" applyNumberFormat="1" applyFont="1" applyFill="1" applyBorder="1" applyAlignment="1" applyProtection="1">
      <alignment horizontal="centerContinuous" vertical="center" wrapText="1"/>
      <protection locked="0"/>
    </xf>
    <xf numFmtId="0" fontId="1" fillId="0" borderId="22" xfId="472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22" xfId="1983" applyFont="1" applyBorder="1" applyAlignment="1" applyProtection="1">
      <alignment horizontal="center" vertical="center" wrapText="1"/>
      <protection locked="0"/>
    </xf>
    <xf numFmtId="0" fontId="1" fillId="0" borderId="17" xfId="470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1983" applyFont="1" applyBorder="1" applyAlignment="1" applyProtection="1">
      <alignment horizontal="center" vertical="center" wrapText="1"/>
      <protection locked="0"/>
    </xf>
    <xf numFmtId="0" fontId="1" fillId="0" borderId="24" xfId="472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472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470" applyNumberFormat="1" applyFont="1" applyFill="1" applyBorder="1" applyAlignment="1" applyProtection="1">
      <alignment horizontal="center" vertical="center" wrapText="1"/>
      <protection locked="0"/>
    </xf>
    <xf numFmtId="176" fontId="1" fillId="0" borderId="24" xfId="472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1983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0" fontId="3" fillId="0" borderId="12" xfId="47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47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895" applyNumberFormat="1" applyFont="1" applyBorder="1" applyAlignment="1">
      <alignment horizontal="center" vertical="center" wrapText="1"/>
    </xf>
    <xf numFmtId="14" fontId="66" fillId="26" borderId="0" xfId="0" applyNumberFormat="1" applyFont="1" applyFill="1" applyAlignment="1">
      <alignment horizontal="left" vertical="center"/>
    </xf>
    <xf numFmtId="0" fontId="66" fillId="26" borderId="0" xfId="0" applyFont="1" applyFill="1" applyAlignment="1">
      <alignment horizontal="left" vertical="center" wrapText="1"/>
    </xf>
    <xf numFmtId="178" fontId="61" fillId="0" borderId="1" xfId="655" applyNumberFormat="1" applyFont="1" applyBorder="1" applyAlignment="1">
      <alignment horizontal="center" vertical="center" wrapText="1"/>
    </xf>
    <xf numFmtId="178" fontId="61" fillId="0" borderId="1" xfId="470" applyNumberFormat="1" applyFont="1" applyFill="1" applyBorder="1" applyAlignment="1" applyProtection="1">
      <alignment horizontal="center" vertical="center" wrapText="1"/>
      <protection locked="0"/>
    </xf>
    <xf numFmtId="178" fontId="61" fillId="0" borderId="1" xfId="1983" applyNumberFormat="1" applyFont="1" applyBorder="1" applyAlignment="1" applyProtection="1">
      <alignment horizontal="center" vertical="center" wrapText="1"/>
      <protection locked="0"/>
    </xf>
    <xf numFmtId="178" fontId="61" fillId="0" borderId="12" xfId="47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72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Alignment="1">
      <alignment vertical="center"/>
    </xf>
    <xf numFmtId="0" fontId="68" fillId="0" borderId="1" xfId="655" applyFont="1" applyBorder="1" applyAlignment="1">
      <alignment horizontal="center" vertical="center" wrapText="1"/>
    </xf>
    <xf numFmtId="0" fontId="1" fillId="0" borderId="1" xfId="655" applyFont="1" applyBorder="1" applyAlignment="1">
      <alignment horizontal="center" vertical="center" wrapText="1"/>
    </xf>
    <xf numFmtId="0" fontId="1" fillId="0" borderId="1" xfId="1983" applyFont="1" applyBorder="1" applyAlignment="1" applyProtection="1">
      <alignment horizontal="center" vertical="center" wrapText="1"/>
      <protection locked="0"/>
    </xf>
    <xf numFmtId="176" fontId="5" fillId="0" borderId="1" xfId="472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655" applyFont="1" applyBorder="1" applyAlignment="1">
      <alignment horizontal="center" vertical="center" wrapText="1"/>
    </xf>
    <xf numFmtId="0" fontId="63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1983" applyFont="1" applyBorder="1" applyAlignment="1" applyProtection="1">
      <alignment horizontal="center" vertical="center" wrapText="1"/>
      <protection locked="0"/>
    </xf>
    <xf numFmtId="176" fontId="64" fillId="0" borderId="1" xfId="472" applyNumberFormat="1" applyFont="1" applyFill="1" applyBorder="1" applyAlignment="1" applyProtection="1">
      <alignment horizontal="center" vertical="center" wrapText="1"/>
      <protection locked="0"/>
    </xf>
    <xf numFmtId="0" fontId="62" fillId="0" borderId="12" xfId="472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655" applyNumberFormat="1" applyFont="1" applyBorder="1" applyAlignment="1">
      <alignment horizontal="center" vertical="center" wrapText="1"/>
    </xf>
    <xf numFmtId="178" fontId="63" fillId="0" borderId="1" xfId="655" applyNumberFormat="1" applyFont="1" applyBorder="1" applyAlignment="1">
      <alignment horizontal="center" vertical="center" wrapText="1"/>
    </xf>
    <xf numFmtId="178" fontId="3" fillId="0" borderId="11" xfId="655" applyNumberFormat="1" applyFont="1" applyBorder="1" applyAlignment="1">
      <alignment horizontal="center" vertical="center" wrapText="1"/>
    </xf>
    <xf numFmtId="178" fontId="3" fillId="0" borderId="1" xfId="470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655" applyNumberFormat="1" applyFont="1" applyBorder="1" applyAlignment="1">
      <alignment horizontal="center" vertical="center" wrapText="1"/>
    </xf>
    <xf numFmtId="178" fontId="63" fillId="0" borderId="1" xfId="47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1983" applyNumberFormat="1" applyFont="1" applyBorder="1" applyAlignment="1" applyProtection="1">
      <alignment horizontal="center" vertical="center" wrapText="1"/>
      <protection locked="0"/>
    </xf>
    <xf numFmtId="178" fontId="63" fillId="0" borderId="1" xfId="1983" applyNumberFormat="1" applyFont="1" applyBorder="1" applyAlignment="1" applyProtection="1">
      <alignment horizontal="center" vertical="center" wrapText="1"/>
      <protection locked="0"/>
    </xf>
    <xf numFmtId="178" fontId="3" fillId="0" borderId="11" xfId="47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8" fontId="3" fillId="0" borderId="12" xfId="470" applyNumberFormat="1" applyFont="1" applyFill="1" applyBorder="1" applyAlignment="1" applyProtection="1">
      <alignment horizontal="center" vertical="center" wrapText="1"/>
      <protection locked="0"/>
    </xf>
    <xf numFmtId="0" fontId="63" fillId="0" borderId="12" xfId="0" applyFont="1" applyBorder="1" applyAlignment="1">
      <alignment horizontal="center" vertical="center" wrapText="1"/>
    </xf>
    <xf numFmtId="178" fontId="3" fillId="0" borderId="13" xfId="470" applyNumberFormat="1" applyFont="1" applyFill="1" applyBorder="1" applyAlignment="1" applyProtection="1">
      <alignment horizontal="center" vertical="center" wrapText="1"/>
      <protection locked="0"/>
    </xf>
    <xf numFmtId="0" fontId="68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69" fillId="0" borderId="22" xfId="1983" applyFont="1" applyBorder="1" applyAlignment="1" applyProtection="1">
      <alignment horizontal="center" vertical="center" wrapText="1"/>
      <protection locked="0"/>
    </xf>
    <xf numFmtId="0" fontId="69" fillId="0" borderId="1" xfId="655" applyFont="1" applyBorder="1" applyAlignment="1">
      <alignment horizontal="center" vertical="center" wrapText="1"/>
    </xf>
    <xf numFmtId="0" fontId="69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69" fillId="0" borderId="1" xfId="655" applyFont="1" applyBorder="1" applyAlignment="1">
      <alignment horizontal="left" vertical="center" wrapText="1"/>
    </xf>
    <xf numFmtId="0" fontId="70" fillId="0" borderId="1" xfId="655" applyFont="1" applyBorder="1" applyAlignment="1">
      <alignment horizontal="center" vertical="center" wrapText="1"/>
    </xf>
    <xf numFmtId="0" fontId="70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69" fillId="0" borderId="1" xfId="1983" applyFont="1" applyBorder="1" applyAlignment="1" applyProtection="1">
      <alignment horizontal="center" vertical="center" wrapText="1"/>
      <protection locked="0"/>
    </xf>
    <xf numFmtId="179" fontId="69" fillId="0" borderId="1" xfId="655" applyNumberFormat="1" applyFont="1" applyBorder="1" applyAlignment="1">
      <alignment horizontal="center" vertical="center" wrapText="1"/>
    </xf>
    <xf numFmtId="0" fontId="69" fillId="0" borderId="1" xfId="470" applyFont="1" applyFill="1" applyBorder="1" applyAlignment="1" applyProtection="1">
      <alignment horizontal="center" vertical="center" wrapText="1"/>
      <protection locked="0"/>
    </xf>
    <xf numFmtId="49" fontId="69" fillId="0" borderId="1" xfId="470" applyNumberFormat="1" applyFont="1" applyFill="1" applyBorder="1" applyAlignment="1" applyProtection="1">
      <alignment horizontal="center" vertical="center" wrapText="1"/>
      <protection locked="0"/>
    </xf>
    <xf numFmtId="180" fontId="69" fillId="0" borderId="1" xfId="470" applyNumberFormat="1" applyFont="1" applyFill="1" applyBorder="1" applyAlignment="1" applyProtection="1">
      <alignment horizontal="center" vertical="center" wrapText="1"/>
      <protection locked="0"/>
    </xf>
    <xf numFmtId="176" fontId="69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66" fillId="26" borderId="0" xfId="0" applyNumberFormat="1" applyFont="1" applyFill="1" applyAlignment="1">
      <alignment horizontal="left" vertical="center"/>
    </xf>
    <xf numFmtId="0" fontId="66" fillId="0" borderId="0" xfId="0" applyFont="1" applyFill="1" applyAlignment="1">
      <alignment horizontal="left" vertical="center"/>
    </xf>
    <xf numFmtId="14" fontId="66" fillId="0" borderId="0" xfId="0" applyNumberFormat="1" applyFont="1" applyFill="1" applyAlignment="1">
      <alignment horizontal="left" vertical="center"/>
    </xf>
    <xf numFmtId="0" fontId="66" fillId="0" borderId="0" xfId="0" applyFont="1" applyFill="1" applyAlignment="1">
      <alignment horizontal="left" vertical="center" wrapText="1"/>
    </xf>
    <xf numFmtId="0" fontId="3" fillId="0" borderId="22" xfId="1983" applyFont="1" applyFill="1" applyBorder="1" applyAlignment="1" applyProtection="1">
      <alignment horizontal="center" vertical="center" wrapText="1"/>
      <protection locked="0"/>
    </xf>
    <xf numFmtId="0" fontId="3" fillId="0" borderId="1" xfId="1983" applyFont="1" applyFill="1" applyBorder="1" applyAlignment="1" applyProtection="1">
      <alignment horizontal="center" vertical="center" wrapText="1"/>
      <protection locked="0"/>
    </xf>
    <xf numFmtId="0" fontId="3" fillId="0" borderId="1" xfId="1983" applyFont="1" applyFill="1" applyBorder="1" applyAlignment="1" applyProtection="1">
      <alignment horizontal="left" vertical="center" wrapText="1"/>
      <protection locked="0"/>
    </xf>
    <xf numFmtId="0" fontId="3" fillId="0" borderId="1" xfId="1049" applyFont="1" applyFill="1" applyBorder="1" applyAlignment="1">
      <alignment horizontal="center" vertical="center" wrapText="1"/>
    </xf>
    <xf numFmtId="0" fontId="3" fillId="0" borderId="1" xfId="895" applyFont="1" applyFill="1" applyBorder="1" applyAlignment="1">
      <alignment horizontal="center" vertical="center"/>
    </xf>
    <xf numFmtId="0" fontId="3" fillId="0" borderId="1" xfId="895" applyFont="1" applyFill="1" applyBorder="1" applyAlignment="1">
      <alignment horizontal="center" vertical="center" wrapText="1"/>
    </xf>
    <xf numFmtId="49" fontId="3" fillId="0" borderId="1" xfId="655" applyNumberFormat="1" applyFont="1" applyFill="1" applyBorder="1" applyAlignment="1">
      <alignment horizontal="center" vertical="center" wrapText="1"/>
    </xf>
    <xf numFmtId="178" fontId="3" fillId="0" borderId="1" xfId="655" applyNumberFormat="1" applyFont="1" applyFill="1" applyBorder="1" applyAlignment="1">
      <alignment horizontal="center" vertical="center" wrapText="1"/>
    </xf>
    <xf numFmtId="178" fontId="63" fillId="0" borderId="1" xfId="655" applyNumberFormat="1" applyFont="1" applyFill="1" applyBorder="1" applyAlignment="1">
      <alignment horizontal="center" vertical="center" wrapText="1"/>
    </xf>
    <xf numFmtId="178" fontId="61" fillId="0" borderId="1" xfId="655" applyNumberFormat="1" applyFont="1" applyFill="1" applyBorder="1" applyAlignment="1">
      <alignment horizontal="center" vertical="center" wrapText="1"/>
    </xf>
    <xf numFmtId="0" fontId="3" fillId="0" borderId="1" xfId="655" applyFont="1" applyFill="1" applyBorder="1" applyAlignment="1">
      <alignment horizontal="center" vertical="center" wrapText="1"/>
    </xf>
    <xf numFmtId="0" fontId="66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22" xfId="1983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899" applyNumberFormat="1" applyFont="1" applyFill="1" applyBorder="1" applyAlignment="1">
      <alignment horizontal="center" vertical="center" wrapText="1"/>
    </xf>
    <xf numFmtId="0" fontId="3" fillId="0" borderId="1" xfId="1983" applyNumberFormat="1" applyFont="1" applyBorder="1" applyAlignment="1" applyProtection="1">
      <alignment horizontal="center" vertical="center" wrapText="1"/>
      <protection locked="0"/>
    </xf>
    <xf numFmtId="0" fontId="69" fillId="0" borderId="1" xfId="1983" applyNumberFormat="1" applyFont="1" applyBorder="1" applyAlignment="1" applyProtection="1">
      <alignment horizontal="center" vertical="center" wrapText="1"/>
      <protection locked="0"/>
    </xf>
    <xf numFmtId="0" fontId="68" fillId="26" borderId="1" xfId="655" applyFont="1" applyFill="1" applyBorder="1" applyAlignment="1">
      <alignment horizontal="center" vertical="center" wrapText="1"/>
    </xf>
    <xf numFmtId="0" fontId="3" fillId="26" borderId="1" xfId="655" applyFont="1" applyFill="1" applyBorder="1" applyAlignment="1">
      <alignment horizontal="center" vertical="center" wrapText="1"/>
    </xf>
    <xf numFmtId="0" fontId="3" fillId="26" borderId="1" xfId="1983" applyFont="1" applyFill="1" applyBorder="1" applyAlignment="1" applyProtection="1">
      <alignment horizontal="center" vertical="center" wrapText="1"/>
      <protection locked="0"/>
    </xf>
    <xf numFmtId="179" fontId="3" fillId="26" borderId="1" xfId="655" applyNumberFormat="1" applyFont="1" applyFill="1" applyBorder="1" applyAlignment="1">
      <alignment horizontal="center" vertical="center" wrapText="1"/>
    </xf>
    <xf numFmtId="0" fontId="3" fillId="26" borderId="1" xfId="470" applyFont="1" applyFill="1" applyBorder="1" applyAlignment="1" applyProtection="1">
      <alignment horizontal="center" vertical="center" wrapText="1"/>
      <protection locked="0"/>
    </xf>
    <xf numFmtId="49" fontId="3" fillId="26" borderId="1" xfId="470" applyNumberFormat="1" applyFont="1" applyFill="1" applyBorder="1" applyAlignment="1" applyProtection="1">
      <alignment horizontal="center" vertical="center" wrapText="1"/>
      <protection locked="0"/>
    </xf>
    <xf numFmtId="0" fontId="3" fillId="26" borderId="1" xfId="470" applyNumberFormat="1" applyFont="1" applyFill="1" applyBorder="1" applyAlignment="1" applyProtection="1">
      <alignment horizontal="center" vertical="center" wrapText="1"/>
      <protection locked="0"/>
    </xf>
    <xf numFmtId="180" fontId="3" fillId="26" borderId="1" xfId="470" applyNumberFormat="1" applyFont="1" applyFill="1" applyBorder="1" applyAlignment="1" applyProtection="1">
      <alignment horizontal="center" vertical="center" wrapText="1"/>
      <protection locked="0"/>
    </xf>
    <xf numFmtId="180" fontId="70" fillId="0" borderId="1" xfId="470" applyNumberFormat="1" applyFont="1" applyFill="1" applyBorder="1" applyAlignment="1" applyProtection="1">
      <alignment horizontal="center" vertical="center" wrapText="1"/>
      <protection locked="0"/>
    </xf>
    <xf numFmtId="0" fontId="1" fillId="26" borderId="24" xfId="472" applyNumberFormat="1" applyFont="1" applyFill="1" applyBorder="1" applyAlignment="1" applyProtection="1">
      <alignment horizontal="center" vertical="center" wrapText="1"/>
      <protection locked="0"/>
    </xf>
    <xf numFmtId="178" fontId="3" fillId="26" borderId="1" xfId="470" applyNumberFormat="1" applyFont="1" applyFill="1" applyBorder="1" applyAlignment="1" applyProtection="1">
      <alignment horizontal="center" vertical="center" wrapText="1"/>
      <protection locked="0"/>
    </xf>
    <xf numFmtId="178" fontId="61" fillId="26" borderId="1" xfId="470" applyNumberFormat="1" applyFont="1" applyFill="1" applyBorder="1" applyAlignment="1" applyProtection="1">
      <alignment horizontal="center" vertical="center" wrapText="1"/>
      <protection locked="0"/>
    </xf>
    <xf numFmtId="0" fontId="1" fillId="26" borderId="1" xfId="655" applyFont="1" applyFill="1" applyBorder="1" applyAlignment="1">
      <alignment horizontal="center" vertical="center" wrapText="1"/>
    </xf>
    <xf numFmtId="0" fontId="1" fillId="26" borderId="1" xfId="1983" applyFont="1" applyFill="1" applyBorder="1" applyAlignment="1" applyProtection="1">
      <alignment horizontal="center" vertical="center" wrapText="1"/>
      <protection locked="0"/>
    </xf>
    <xf numFmtId="176" fontId="5" fillId="26" borderId="1" xfId="472" applyNumberFormat="1" applyFont="1" applyFill="1" applyBorder="1" applyAlignment="1" applyProtection="1">
      <alignment horizontal="center" vertical="center" wrapText="1"/>
      <protection locked="0"/>
    </xf>
    <xf numFmtId="0" fontId="1" fillId="26" borderId="12" xfId="472" applyNumberFormat="1" applyFont="1" applyFill="1" applyBorder="1" applyAlignment="1" applyProtection="1">
      <alignment horizontal="center" vertical="center" wrapText="1"/>
      <protection locked="0"/>
    </xf>
    <xf numFmtId="178" fontId="3" fillId="26" borderId="1" xfId="655" applyNumberFormat="1" applyFont="1" applyFill="1" applyBorder="1" applyAlignment="1">
      <alignment horizontal="center" vertical="center" wrapText="1"/>
    </xf>
    <xf numFmtId="0" fontId="5" fillId="26" borderId="0" xfId="1983" applyFont="1" applyFill="1" applyAlignment="1" applyProtection="1">
      <alignment horizontal="center" vertical="center" wrapText="1"/>
      <protection locked="0"/>
    </xf>
    <xf numFmtId="178" fontId="3" fillId="26" borderId="12" xfId="655" applyNumberFormat="1" applyFont="1" applyFill="1" applyBorder="1" applyAlignment="1">
      <alignment horizontal="center" vertical="center" wrapText="1"/>
    </xf>
    <xf numFmtId="0" fontId="3" fillId="26" borderId="22" xfId="1983" applyNumberFormat="1" applyFont="1" applyFill="1" applyBorder="1" applyAlignment="1" applyProtection="1">
      <alignment horizontal="center" vertical="center" wrapText="1"/>
      <protection locked="0"/>
    </xf>
    <xf numFmtId="177" fontId="3" fillId="26" borderId="1" xfId="470" applyNumberFormat="1" applyFont="1" applyFill="1" applyBorder="1" applyAlignment="1" applyProtection="1">
      <alignment horizontal="center" vertical="center" wrapText="1"/>
      <protection locked="0"/>
    </xf>
    <xf numFmtId="178" fontId="61" fillId="26" borderId="1" xfId="655" applyNumberFormat="1" applyFont="1" applyFill="1" applyBorder="1" applyAlignment="1">
      <alignment horizontal="center" vertical="center" wrapText="1"/>
    </xf>
    <xf numFmtId="0" fontId="61" fillId="0" borderId="1" xfId="1983" applyNumberFormat="1" applyFont="1" applyBorder="1" applyAlignment="1" applyProtection="1">
      <alignment horizontal="center" vertical="center" wrapText="1"/>
      <protection locked="0"/>
    </xf>
    <xf numFmtId="0" fontId="61" fillId="26" borderId="1" xfId="1983" applyFont="1" applyFill="1" applyBorder="1" applyAlignment="1" applyProtection="1">
      <alignment horizontal="center" vertical="center" wrapText="1"/>
      <protection locked="0"/>
    </xf>
    <xf numFmtId="178" fontId="61" fillId="26" borderId="1" xfId="1983" applyNumberFormat="1" applyFont="1" applyFill="1" applyBorder="1" applyAlignment="1" applyProtection="1">
      <alignment horizontal="center" vertical="center" wrapText="1"/>
      <protection locked="0"/>
    </xf>
    <xf numFmtId="178" fontId="3" fillId="26" borderId="12" xfId="470" applyNumberFormat="1" applyFont="1" applyFill="1" applyBorder="1" applyAlignment="1" applyProtection="1">
      <alignment horizontal="center" vertical="center" wrapText="1"/>
      <protection locked="0"/>
    </xf>
    <xf numFmtId="0" fontId="61" fillId="26" borderId="1" xfId="1983" applyNumberFormat="1" applyFont="1" applyFill="1" applyBorder="1" applyAlignment="1" applyProtection="1">
      <alignment horizontal="center" vertical="center" wrapText="1"/>
      <protection locked="0"/>
    </xf>
    <xf numFmtId="0" fontId="61" fillId="26" borderId="1" xfId="470" applyNumberFormat="1" applyFont="1" applyFill="1" applyBorder="1" applyAlignment="1" applyProtection="1">
      <alignment horizontal="center" vertical="center" wrapText="1"/>
      <protection locked="0"/>
    </xf>
    <xf numFmtId="0" fontId="71" fillId="0" borderId="1" xfId="655" applyFont="1" applyBorder="1" applyAlignment="1">
      <alignment horizontal="center" vertical="center" wrapText="1"/>
    </xf>
    <xf numFmtId="0" fontId="5" fillId="0" borderId="0" xfId="1983" applyFont="1" applyAlignment="1" applyProtection="1">
      <alignment horizontal="center" vertical="center" wrapText="1"/>
      <protection locked="0"/>
    </xf>
    <xf numFmtId="0" fontId="71" fillId="0" borderId="1" xfId="1983" applyFont="1" applyBorder="1" applyAlignment="1" applyProtection="1">
      <alignment horizontal="center" vertical="center" wrapText="1"/>
      <protection locked="0"/>
    </xf>
    <xf numFmtId="176" fontId="72" fillId="0" borderId="1" xfId="472" applyNumberFormat="1" applyFont="1" applyFill="1" applyBorder="1" applyAlignment="1" applyProtection="1">
      <alignment horizontal="center" vertical="center" wrapText="1"/>
      <protection locked="0"/>
    </xf>
    <xf numFmtId="0" fontId="71" fillId="0" borderId="12" xfId="472" applyNumberFormat="1" applyFont="1" applyFill="1" applyBorder="1" applyAlignment="1" applyProtection="1">
      <alignment horizontal="center" vertical="center" wrapText="1"/>
      <protection locked="0"/>
    </xf>
    <xf numFmtId="178" fontId="69" fillId="0" borderId="1" xfId="655" applyNumberFormat="1" applyFont="1" applyBorder="1" applyAlignment="1">
      <alignment horizontal="center" vertical="center" wrapText="1"/>
    </xf>
    <xf numFmtId="0" fontId="1" fillId="0" borderId="1" xfId="631" applyFont="1" applyBorder="1" applyAlignment="1">
      <alignment horizontal="center" vertical="center" wrapText="1"/>
    </xf>
    <xf numFmtId="179" fontId="73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9" fontId="1" fillId="0" borderId="11" xfId="0" applyNumberFormat="1" applyFont="1" applyBorder="1" applyAlignment="1">
      <alignment horizontal="center" vertical="center" wrapText="1"/>
    </xf>
    <xf numFmtId="0" fontId="1" fillId="0" borderId="1" xfId="470" applyNumberFormat="1" applyFont="1" applyFill="1" applyBorder="1" applyAlignment="1" applyProtection="1">
      <alignment horizontal="center" vertical="center" wrapText="1"/>
      <protection locked="0"/>
    </xf>
    <xf numFmtId="179" fontId="74" fillId="0" borderId="1" xfId="899" applyNumberFormat="1" applyFont="1" applyBorder="1" applyAlignment="1">
      <alignment horizontal="center" vertical="center" wrapText="1"/>
    </xf>
    <xf numFmtId="178" fontId="75" fillId="0" borderId="1" xfId="655" applyNumberFormat="1" applyFont="1" applyBorder="1" applyAlignment="1">
      <alignment horizontal="center" vertical="center" wrapText="1"/>
    </xf>
    <xf numFmtId="178" fontId="69" fillId="0" borderId="1" xfId="470" applyNumberFormat="1" applyFont="1" applyFill="1" applyBorder="1" applyAlignment="1" applyProtection="1">
      <alignment horizontal="center" vertical="center" wrapText="1"/>
      <protection locked="0"/>
    </xf>
    <xf numFmtId="178" fontId="69" fillId="0" borderId="1" xfId="1983" applyNumberFormat="1" applyFont="1" applyBorder="1" applyAlignment="1" applyProtection="1">
      <alignment horizontal="center" vertical="center" wrapText="1"/>
      <protection locked="0"/>
    </xf>
    <xf numFmtId="0" fontId="76" fillId="0" borderId="0" xfId="0" applyFont="1"/>
    <xf numFmtId="178" fontId="69" fillId="0" borderId="1" xfId="655" applyNumberFormat="1" applyFont="1" applyFill="1" applyBorder="1" applyAlignment="1">
      <alignment horizontal="center" vertical="center" wrapText="1"/>
    </xf>
    <xf numFmtId="0" fontId="5" fillId="0" borderId="0" xfId="1983" applyFont="1" applyFill="1" applyAlignment="1" applyProtection="1">
      <alignment horizontal="center" vertical="center" wrapText="1"/>
      <protection locked="0"/>
    </xf>
    <xf numFmtId="0" fontId="1" fillId="0" borderId="1" xfId="470" applyFont="1" applyFill="1" applyBorder="1" applyAlignment="1" applyProtection="1">
      <alignment horizontal="center" vertical="center" wrapText="1"/>
      <protection locked="0"/>
    </xf>
    <xf numFmtId="0" fontId="5" fillId="0" borderId="1" xfId="1989" applyFont="1" applyBorder="1" applyAlignment="1" applyProtection="1">
      <alignment horizontal="center" vertical="center" wrapText="1"/>
      <protection locked="0"/>
    </xf>
    <xf numFmtId="179" fontId="73" fillId="0" borderId="1" xfId="0" applyNumberFormat="1" applyFont="1" applyBorder="1" applyAlignment="1">
      <alignment horizontal="center" vertical="center" wrapText="1"/>
    </xf>
    <xf numFmtId="49" fontId="5" fillId="0" borderId="1" xfId="472" applyNumberFormat="1" applyFont="1" applyFill="1" applyBorder="1" applyAlignment="1" applyProtection="1">
      <alignment horizontal="center" vertical="center" wrapText="1"/>
      <protection locked="0"/>
    </xf>
    <xf numFmtId="0" fontId="69" fillId="0" borderId="1" xfId="0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 wrapText="1"/>
    </xf>
    <xf numFmtId="176" fontId="5" fillId="0" borderId="0" xfId="1983" applyNumberFormat="1" applyFont="1" applyAlignment="1" applyProtection="1">
      <alignment horizontal="center" vertical="center" wrapText="1"/>
      <protection locked="0"/>
    </xf>
    <xf numFmtId="0" fontId="72" fillId="0" borderId="0" xfId="1983" applyFont="1" applyAlignment="1" applyProtection="1">
      <alignment horizontal="center" vertical="center" wrapText="1"/>
      <protection locked="0"/>
    </xf>
    <xf numFmtId="0" fontId="64" fillId="0" borderId="0" xfId="1983" applyFont="1" applyAlignment="1" applyProtection="1">
      <alignment horizontal="center" vertical="center" wrapText="1"/>
      <protection locked="0"/>
    </xf>
    <xf numFmtId="0" fontId="2" fillId="0" borderId="11" xfId="1983" applyFont="1" applyBorder="1" applyAlignment="1" applyProtection="1">
      <alignment horizontal="left" vertical="center" wrapText="1"/>
      <protection locked="0"/>
    </xf>
    <xf numFmtId="0" fontId="2" fillId="0" borderId="21" xfId="1983" applyFont="1" applyBorder="1" applyAlignment="1" applyProtection="1">
      <alignment horizontal="left" vertical="center" wrapText="1"/>
      <protection locked="0"/>
    </xf>
    <xf numFmtId="0" fontId="2" fillId="0" borderId="22" xfId="1983" applyFont="1" applyBorder="1" applyAlignment="1" applyProtection="1">
      <alignment horizontal="left" vertical="center" wrapText="1"/>
      <protection locked="0"/>
    </xf>
    <xf numFmtId="0" fontId="2" fillId="0" borderId="11" xfId="1983" applyFont="1" applyBorder="1" applyAlignment="1" applyProtection="1">
      <alignment horizontal="left" vertical="top" wrapText="1"/>
      <protection locked="0"/>
    </xf>
    <xf numFmtId="0" fontId="2" fillId="0" borderId="21" xfId="1983" applyFont="1" applyBorder="1" applyAlignment="1" applyProtection="1">
      <alignment horizontal="left" vertical="top" wrapText="1"/>
      <protection locked="0"/>
    </xf>
    <xf numFmtId="0" fontId="2" fillId="0" borderId="22" xfId="1983" applyFont="1" applyBorder="1" applyAlignment="1" applyProtection="1">
      <alignment horizontal="left" vertical="top" wrapText="1"/>
      <protection locked="0"/>
    </xf>
    <xf numFmtId="0" fontId="4" fillId="0" borderId="13" xfId="1983" applyFont="1" applyBorder="1" applyAlignment="1" applyProtection="1">
      <alignment horizontal="center" vertical="center" wrapText="1"/>
      <protection locked="0"/>
    </xf>
    <xf numFmtId="0" fontId="4" fillId="0" borderId="14" xfId="1983" applyFont="1" applyBorder="1" applyAlignment="1" applyProtection="1">
      <alignment horizontal="center" vertical="center" wrapText="1"/>
      <protection locked="0"/>
    </xf>
    <xf numFmtId="0" fontId="4" fillId="0" borderId="15" xfId="1983" applyFont="1" applyBorder="1" applyAlignment="1" applyProtection="1">
      <alignment horizontal="center" vertical="center" wrapText="1"/>
      <protection locked="0"/>
    </xf>
    <xf numFmtId="0" fontId="4" fillId="0" borderId="16" xfId="1983" applyFont="1" applyBorder="1" applyAlignment="1" applyProtection="1">
      <alignment horizontal="center" vertical="center" wrapText="1"/>
      <protection locked="0"/>
    </xf>
    <xf numFmtId="0" fontId="4" fillId="0" borderId="0" xfId="1983" applyFont="1" applyAlignment="1" applyProtection="1">
      <alignment horizontal="center" vertical="center" wrapText="1"/>
      <protection locked="0"/>
    </xf>
    <xf numFmtId="0" fontId="4" fillId="0" borderId="17" xfId="1983" applyFont="1" applyBorder="1" applyAlignment="1" applyProtection="1">
      <alignment horizontal="center" vertical="center" wrapText="1"/>
      <protection locked="0"/>
    </xf>
    <xf numFmtId="0" fontId="4" fillId="0" borderId="18" xfId="1983" applyFont="1" applyBorder="1" applyAlignment="1" applyProtection="1">
      <alignment horizontal="center" vertical="center" wrapText="1"/>
      <protection locked="0"/>
    </xf>
    <xf numFmtId="0" fontId="4" fillId="0" borderId="19" xfId="1983" applyFont="1" applyBorder="1" applyAlignment="1" applyProtection="1">
      <alignment horizontal="center" vertical="center" wrapText="1"/>
      <protection locked="0"/>
    </xf>
    <xf numFmtId="0" fontId="4" fillId="0" borderId="20" xfId="1983" applyFont="1" applyBorder="1" applyAlignment="1" applyProtection="1">
      <alignment horizontal="center" vertical="center" wrapText="1"/>
      <protection locked="0"/>
    </xf>
    <xf numFmtId="0" fontId="2" fillId="0" borderId="11" xfId="1983" applyFont="1" applyBorder="1" applyAlignment="1" applyProtection="1">
      <alignment horizontal="left" vertical="center"/>
      <protection locked="0"/>
    </xf>
    <xf numFmtId="0" fontId="2" fillId="0" borderId="21" xfId="1983" applyFont="1" applyBorder="1" applyAlignment="1" applyProtection="1">
      <alignment horizontal="left" vertical="center"/>
      <protection locked="0"/>
    </xf>
    <xf numFmtId="0" fontId="2" fillId="0" borderId="22" xfId="1983" applyFont="1" applyBorder="1" applyAlignment="1" applyProtection="1">
      <alignment horizontal="left" vertical="center"/>
      <protection locked="0"/>
    </xf>
  </cellXfs>
  <cellStyles count="2051">
    <cellStyle name="20% - 强调文字颜色 1 10" xfId="1" xr:uid="{00000000-0005-0000-0000-000000000000}"/>
    <cellStyle name="20% - 强调文字颜色 1 10 2" xfId="2" xr:uid="{00000000-0005-0000-0000-000001000000}"/>
    <cellStyle name="20% - 强调文字颜色 1 11" xfId="3" xr:uid="{00000000-0005-0000-0000-000002000000}"/>
    <cellStyle name="20% - 强调文字颜色 1 11 2" xfId="4" xr:uid="{00000000-0005-0000-0000-000003000000}"/>
    <cellStyle name="20% - 强调文字颜色 1 2" xfId="5" xr:uid="{00000000-0005-0000-0000-000004000000}"/>
    <cellStyle name="20% - 强调文字颜色 1 2 2" xfId="6" xr:uid="{00000000-0005-0000-0000-000005000000}"/>
    <cellStyle name="20% - 强调文字颜色 1 2 2 2" xfId="7" xr:uid="{00000000-0005-0000-0000-000006000000}"/>
    <cellStyle name="20% - 强调文字颜色 1 2 3" xfId="8" xr:uid="{00000000-0005-0000-0000-000007000000}"/>
    <cellStyle name="20% - 强调文字颜色 1 2 3 2" xfId="9" xr:uid="{00000000-0005-0000-0000-000008000000}"/>
    <cellStyle name="20% - 强调文字颜色 1 2 4" xfId="10" xr:uid="{00000000-0005-0000-0000-000009000000}"/>
    <cellStyle name="20% - 强调文字颜色 1 2 4 2" xfId="11" xr:uid="{00000000-0005-0000-0000-00000A000000}"/>
    <cellStyle name="20% - 强调文字颜色 1 2 5" xfId="12" xr:uid="{00000000-0005-0000-0000-00000B000000}"/>
    <cellStyle name="20% - 强调文字颜色 1 3" xfId="13" xr:uid="{00000000-0005-0000-0000-00000C000000}"/>
    <cellStyle name="20% - 强调文字颜色 1 3 2" xfId="14" xr:uid="{00000000-0005-0000-0000-00000D000000}"/>
    <cellStyle name="20% - 强调文字颜色 1 4" xfId="15" xr:uid="{00000000-0005-0000-0000-00000E000000}"/>
    <cellStyle name="20% - 强调文字颜色 1 4 2" xfId="16" xr:uid="{00000000-0005-0000-0000-00000F000000}"/>
    <cellStyle name="20% - 强调文字颜色 1 5" xfId="17" xr:uid="{00000000-0005-0000-0000-000010000000}"/>
    <cellStyle name="20% - 强调文字颜色 1 5 2" xfId="18" xr:uid="{00000000-0005-0000-0000-000011000000}"/>
    <cellStyle name="20% - 强调文字颜色 1 6" xfId="19" xr:uid="{00000000-0005-0000-0000-000012000000}"/>
    <cellStyle name="20% - 强调文字颜色 1 6 2" xfId="20" xr:uid="{00000000-0005-0000-0000-000013000000}"/>
    <cellStyle name="20% - 强调文字颜色 1 7" xfId="21" xr:uid="{00000000-0005-0000-0000-000014000000}"/>
    <cellStyle name="20% - 强调文字颜色 1 7 2" xfId="22" xr:uid="{00000000-0005-0000-0000-000015000000}"/>
    <cellStyle name="20% - 强调文字颜色 1 8" xfId="23" xr:uid="{00000000-0005-0000-0000-000016000000}"/>
    <cellStyle name="20% - 强调文字颜色 1 8 2" xfId="24" xr:uid="{00000000-0005-0000-0000-000017000000}"/>
    <cellStyle name="20% - 强调文字颜色 1 9" xfId="25" xr:uid="{00000000-0005-0000-0000-000018000000}"/>
    <cellStyle name="20% - 强调文字颜色 1 9 2" xfId="26" xr:uid="{00000000-0005-0000-0000-000019000000}"/>
    <cellStyle name="20% - 强调文字颜色 2 10" xfId="27" xr:uid="{00000000-0005-0000-0000-00001A000000}"/>
    <cellStyle name="20% - 强调文字颜色 2 10 2" xfId="28" xr:uid="{00000000-0005-0000-0000-00001B000000}"/>
    <cellStyle name="20% - 强调文字颜色 2 11" xfId="29" xr:uid="{00000000-0005-0000-0000-00001C000000}"/>
    <cellStyle name="20% - 强调文字颜色 2 11 2" xfId="30" xr:uid="{00000000-0005-0000-0000-00001D000000}"/>
    <cellStyle name="20% - 强调文字颜色 2 2" xfId="31" xr:uid="{00000000-0005-0000-0000-00001E000000}"/>
    <cellStyle name="20% - 强调文字颜色 2 2 2" xfId="32" xr:uid="{00000000-0005-0000-0000-00001F000000}"/>
    <cellStyle name="20% - 强调文字颜色 2 2 2 2" xfId="33" xr:uid="{00000000-0005-0000-0000-000020000000}"/>
    <cellStyle name="20% - 强调文字颜色 2 2 3" xfId="34" xr:uid="{00000000-0005-0000-0000-000021000000}"/>
    <cellStyle name="20% - 强调文字颜色 2 2 3 2" xfId="35" xr:uid="{00000000-0005-0000-0000-000022000000}"/>
    <cellStyle name="20% - 强调文字颜色 2 2 4" xfId="36" xr:uid="{00000000-0005-0000-0000-000023000000}"/>
    <cellStyle name="20% - 强调文字颜色 2 2 4 2" xfId="37" xr:uid="{00000000-0005-0000-0000-000024000000}"/>
    <cellStyle name="20% - 强调文字颜色 2 2 5" xfId="38" xr:uid="{00000000-0005-0000-0000-000025000000}"/>
    <cellStyle name="20% - 强调文字颜色 2 3" xfId="39" xr:uid="{00000000-0005-0000-0000-000026000000}"/>
    <cellStyle name="20% - 强调文字颜色 2 3 2" xfId="40" xr:uid="{00000000-0005-0000-0000-000027000000}"/>
    <cellStyle name="20% - 强调文字颜色 2 4" xfId="41" xr:uid="{00000000-0005-0000-0000-000028000000}"/>
    <cellStyle name="20% - 强调文字颜色 2 4 2" xfId="42" xr:uid="{00000000-0005-0000-0000-000029000000}"/>
    <cellStyle name="20% - 强调文字颜色 2 5" xfId="43" xr:uid="{00000000-0005-0000-0000-00002A000000}"/>
    <cellStyle name="20% - 强调文字颜色 2 5 2" xfId="44" xr:uid="{00000000-0005-0000-0000-00002B000000}"/>
    <cellStyle name="20% - 强调文字颜色 2 6" xfId="45" xr:uid="{00000000-0005-0000-0000-00002C000000}"/>
    <cellStyle name="20% - 强调文字颜色 2 6 2" xfId="46" xr:uid="{00000000-0005-0000-0000-00002D000000}"/>
    <cellStyle name="20% - 强调文字颜色 2 7" xfId="47" xr:uid="{00000000-0005-0000-0000-00002E000000}"/>
    <cellStyle name="20% - 强调文字颜色 2 7 2" xfId="48" xr:uid="{00000000-0005-0000-0000-00002F000000}"/>
    <cellStyle name="20% - 强调文字颜色 2 8" xfId="49" xr:uid="{00000000-0005-0000-0000-000030000000}"/>
    <cellStyle name="20% - 强调文字颜色 2 8 2" xfId="50" xr:uid="{00000000-0005-0000-0000-000031000000}"/>
    <cellStyle name="20% - 强调文字颜色 2 9" xfId="51" xr:uid="{00000000-0005-0000-0000-000032000000}"/>
    <cellStyle name="20% - 强调文字颜色 2 9 2" xfId="52" xr:uid="{00000000-0005-0000-0000-000033000000}"/>
    <cellStyle name="20% - 强调文字颜色 3 10" xfId="53" xr:uid="{00000000-0005-0000-0000-000034000000}"/>
    <cellStyle name="20% - 强调文字颜色 3 10 2" xfId="54" xr:uid="{00000000-0005-0000-0000-000035000000}"/>
    <cellStyle name="20% - 强调文字颜色 3 11" xfId="55" xr:uid="{00000000-0005-0000-0000-000036000000}"/>
    <cellStyle name="20% - 强调文字颜色 3 11 2" xfId="56" xr:uid="{00000000-0005-0000-0000-000037000000}"/>
    <cellStyle name="20% - 强调文字颜色 3 2" xfId="57" xr:uid="{00000000-0005-0000-0000-000038000000}"/>
    <cellStyle name="20% - 强调文字颜色 3 2 2" xfId="58" xr:uid="{00000000-0005-0000-0000-000039000000}"/>
    <cellStyle name="20% - 强调文字颜色 3 2 2 2" xfId="59" xr:uid="{00000000-0005-0000-0000-00003A000000}"/>
    <cellStyle name="20% - 强调文字颜色 3 2 3" xfId="60" xr:uid="{00000000-0005-0000-0000-00003B000000}"/>
    <cellStyle name="20% - 强调文字颜色 3 2 3 2" xfId="61" xr:uid="{00000000-0005-0000-0000-00003C000000}"/>
    <cellStyle name="20% - 强调文字颜色 3 2 4" xfId="62" xr:uid="{00000000-0005-0000-0000-00003D000000}"/>
    <cellStyle name="20% - 强调文字颜色 3 2 4 2" xfId="63" xr:uid="{00000000-0005-0000-0000-00003E000000}"/>
    <cellStyle name="20% - 强调文字颜色 3 2 5" xfId="64" xr:uid="{00000000-0005-0000-0000-00003F000000}"/>
    <cellStyle name="20% - 强调文字颜色 3 3" xfId="65" xr:uid="{00000000-0005-0000-0000-000040000000}"/>
    <cellStyle name="20% - 强调文字颜色 3 3 2" xfId="66" xr:uid="{00000000-0005-0000-0000-000041000000}"/>
    <cellStyle name="20% - 强调文字颜色 3 4" xfId="67" xr:uid="{00000000-0005-0000-0000-000042000000}"/>
    <cellStyle name="20% - 强调文字颜色 3 4 2" xfId="68" xr:uid="{00000000-0005-0000-0000-000043000000}"/>
    <cellStyle name="20% - 强调文字颜色 3 5" xfId="69" xr:uid="{00000000-0005-0000-0000-000044000000}"/>
    <cellStyle name="20% - 强调文字颜色 3 5 2" xfId="70" xr:uid="{00000000-0005-0000-0000-000045000000}"/>
    <cellStyle name="20% - 强调文字颜色 3 6" xfId="71" xr:uid="{00000000-0005-0000-0000-000046000000}"/>
    <cellStyle name="20% - 强调文字颜色 3 6 2" xfId="72" xr:uid="{00000000-0005-0000-0000-000047000000}"/>
    <cellStyle name="20% - 强调文字颜色 3 7" xfId="73" xr:uid="{00000000-0005-0000-0000-000048000000}"/>
    <cellStyle name="20% - 强调文字颜色 3 7 2" xfId="74" xr:uid="{00000000-0005-0000-0000-000049000000}"/>
    <cellStyle name="20% - 强调文字颜色 3 8" xfId="75" xr:uid="{00000000-0005-0000-0000-00004A000000}"/>
    <cellStyle name="20% - 强调文字颜色 3 8 2" xfId="76" xr:uid="{00000000-0005-0000-0000-00004B000000}"/>
    <cellStyle name="20% - 强调文字颜色 3 9" xfId="77" xr:uid="{00000000-0005-0000-0000-00004C000000}"/>
    <cellStyle name="20% - 强调文字颜色 3 9 2" xfId="78" xr:uid="{00000000-0005-0000-0000-00004D000000}"/>
    <cellStyle name="20% - 强调文字颜色 4 10" xfId="79" xr:uid="{00000000-0005-0000-0000-00004E000000}"/>
    <cellStyle name="20% - 强调文字颜色 4 10 2" xfId="80" xr:uid="{00000000-0005-0000-0000-00004F000000}"/>
    <cellStyle name="20% - 强调文字颜色 4 11" xfId="81" xr:uid="{00000000-0005-0000-0000-000050000000}"/>
    <cellStyle name="20% - 强调文字颜色 4 11 2" xfId="82" xr:uid="{00000000-0005-0000-0000-000051000000}"/>
    <cellStyle name="20% - 强调文字颜色 4 2" xfId="83" xr:uid="{00000000-0005-0000-0000-000052000000}"/>
    <cellStyle name="20% - 强调文字颜色 4 2 2" xfId="84" xr:uid="{00000000-0005-0000-0000-000053000000}"/>
    <cellStyle name="20% - 强调文字颜色 4 2 2 2" xfId="85" xr:uid="{00000000-0005-0000-0000-000054000000}"/>
    <cellStyle name="20% - 强调文字颜色 4 2 3" xfId="86" xr:uid="{00000000-0005-0000-0000-000055000000}"/>
    <cellStyle name="20% - 强调文字颜色 4 2 3 2" xfId="87" xr:uid="{00000000-0005-0000-0000-000056000000}"/>
    <cellStyle name="20% - 强调文字颜色 4 2 4" xfId="88" xr:uid="{00000000-0005-0000-0000-000057000000}"/>
    <cellStyle name="20% - 强调文字颜色 4 2 4 2" xfId="89" xr:uid="{00000000-0005-0000-0000-000058000000}"/>
    <cellStyle name="20% - 强调文字颜色 4 2 5" xfId="90" xr:uid="{00000000-0005-0000-0000-000059000000}"/>
    <cellStyle name="20% - 强调文字颜色 4 3" xfId="91" xr:uid="{00000000-0005-0000-0000-00005A000000}"/>
    <cellStyle name="20% - 强调文字颜色 4 3 2" xfId="92" xr:uid="{00000000-0005-0000-0000-00005B000000}"/>
    <cellStyle name="20% - 强调文字颜色 4 4" xfId="93" xr:uid="{00000000-0005-0000-0000-00005C000000}"/>
    <cellStyle name="20% - 强调文字颜色 4 4 2" xfId="94" xr:uid="{00000000-0005-0000-0000-00005D000000}"/>
    <cellStyle name="20% - 强调文字颜色 4 5" xfId="95" xr:uid="{00000000-0005-0000-0000-00005E000000}"/>
    <cellStyle name="20% - 强调文字颜色 4 5 2" xfId="96" xr:uid="{00000000-0005-0000-0000-00005F000000}"/>
    <cellStyle name="20% - 强调文字颜色 4 6" xfId="97" xr:uid="{00000000-0005-0000-0000-000060000000}"/>
    <cellStyle name="20% - 强调文字颜色 4 6 2" xfId="98" xr:uid="{00000000-0005-0000-0000-000061000000}"/>
    <cellStyle name="20% - 强调文字颜色 4 7" xfId="99" xr:uid="{00000000-0005-0000-0000-000062000000}"/>
    <cellStyle name="20% - 强调文字颜色 4 7 2" xfId="100" xr:uid="{00000000-0005-0000-0000-000063000000}"/>
    <cellStyle name="20% - 强调文字颜色 4 8" xfId="101" xr:uid="{00000000-0005-0000-0000-000064000000}"/>
    <cellStyle name="20% - 强调文字颜色 4 8 2" xfId="102" xr:uid="{00000000-0005-0000-0000-000065000000}"/>
    <cellStyle name="20% - 强调文字颜色 4 9" xfId="103" xr:uid="{00000000-0005-0000-0000-000066000000}"/>
    <cellStyle name="20% - 强调文字颜色 4 9 2" xfId="104" xr:uid="{00000000-0005-0000-0000-000067000000}"/>
    <cellStyle name="20% - 强调文字颜色 5 10" xfId="105" xr:uid="{00000000-0005-0000-0000-000068000000}"/>
    <cellStyle name="20% - 强调文字颜色 5 10 2" xfId="106" xr:uid="{00000000-0005-0000-0000-000069000000}"/>
    <cellStyle name="20% - 强调文字颜色 5 11" xfId="107" xr:uid="{00000000-0005-0000-0000-00006A000000}"/>
    <cellStyle name="20% - 强调文字颜色 5 11 2" xfId="108" xr:uid="{00000000-0005-0000-0000-00006B000000}"/>
    <cellStyle name="20% - 强调文字颜色 5 2" xfId="109" xr:uid="{00000000-0005-0000-0000-00006C000000}"/>
    <cellStyle name="20% - 强调文字颜色 5 2 2" xfId="110" xr:uid="{00000000-0005-0000-0000-00006D000000}"/>
    <cellStyle name="20% - 强调文字颜色 5 2 2 2" xfId="111" xr:uid="{00000000-0005-0000-0000-00006E000000}"/>
    <cellStyle name="20% - 强调文字颜色 5 2 3" xfId="112" xr:uid="{00000000-0005-0000-0000-00006F000000}"/>
    <cellStyle name="20% - 强调文字颜色 5 2 3 2" xfId="113" xr:uid="{00000000-0005-0000-0000-000070000000}"/>
    <cellStyle name="20% - 强调文字颜色 5 2 4" xfId="114" xr:uid="{00000000-0005-0000-0000-000071000000}"/>
    <cellStyle name="20% - 强调文字颜色 5 2 4 2" xfId="115" xr:uid="{00000000-0005-0000-0000-000072000000}"/>
    <cellStyle name="20% - 强调文字颜色 5 2 5" xfId="116" xr:uid="{00000000-0005-0000-0000-000073000000}"/>
    <cellStyle name="20% - 强调文字颜色 5 3" xfId="117" xr:uid="{00000000-0005-0000-0000-000074000000}"/>
    <cellStyle name="20% - 强调文字颜色 5 3 2" xfId="118" xr:uid="{00000000-0005-0000-0000-000075000000}"/>
    <cellStyle name="20% - 强调文字颜色 5 4" xfId="119" xr:uid="{00000000-0005-0000-0000-000076000000}"/>
    <cellStyle name="20% - 强调文字颜色 5 4 2" xfId="120" xr:uid="{00000000-0005-0000-0000-000077000000}"/>
    <cellStyle name="20% - 强调文字颜色 5 5" xfId="121" xr:uid="{00000000-0005-0000-0000-000078000000}"/>
    <cellStyle name="20% - 强调文字颜色 5 5 2" xfId="122" xr:uid="{00000000-0005-0000-0000-000079000000}"/>
    <cellStyle name="20% - 强调文字颜色 5 6" xfId="123" xr:uid="{00000000-0005-0000-0000-00007A000000}"/>
    <cellStyle name="20% - 强调文字颜色 5 6 2" xfId="124" xr:uid="{00000000-0005-0000-0000-00007B000000}"/>
    <cellStyle name="20% - 强调文字颜色 5 7" xfId="125" xr:uid="{00000000-0005-0000-0000-00007C000000}"/>
    <cellStyle name="20% - 强调文字颜色 5 7 2" xfId="126" xr:uid="{00000000-0005-0000-0000-00007D000000}"/>
    <cellStyle name="20% - 强调文字颜色 5 8" xfId="127" xr:uid="{00000000-0005-0000-0000-00007E000000}"/>
    <cellStyle name="20% - 强调文字颜色 5 8 2" xfId="128" xr:uid="{00000000-0005-0000-0000-00007F000000}"/>
    <cellStyle name="20% - 强调文字颜色 5 9" xfId="129" xr:uid="{00000000-0005-0000-0000-000080000000}"/>
    <cellStyle name="20% - 强调文字颜色 5 9 2" xfId="130" xr:uid="{00000000-0005-0000-0000-000081000000}"/>
    <cellStyle name="20% - 强调文字颜色 6 10" xfId="131" xr:uid="{00000000-0005-0000-0000-000082000000}"/>
    <cellStyle name="20% - 强调文字颜色 6 10 2" xfId="132" xr:uid="{00000000-0005-0000-0000-000083000000}"/>
    <cellStyle name="20% - 强调文字颜色 6 11" xfId="133" xr:uid="{00000000-0005-0000-0000-000084000000}"/>
    <cellStyle name="20% - 强调文字颜色 6 11 2" xfId="134" xr:uid="{00000000-0005-0000-0000-000085000000}"/>
    <cellStyle name="20% - 强调文字颜色 6 2" xfId="135" xr:uid="{00000000-0005-0000-0000-000086000000}"/>
    <cellStyle name="20% - 强调文字颜色 6 2 2" xfId="136" xr:uid="{00000000-0005-0000-0000-000087000000}"/>
    <cellStyle name="20% - 强调文字颜色 6 2 2 2" xfId="137" xr:uid="{00000000-0005-0000-0000-000088000000}"/>
    <cellStyle name="20% - 强调文字颜色 6 2 3" xfId="138" xr:uid="{00000000-0005-0000-0000-000089000000}"/>
    <cellStyle name="20% - 强调文字颜色 6 2 3 2" xfId="139" xr:uid="{00000000-0005-0000-0000-00008A000000}"/>
    <cellStyle name="20% - 强调文字颜色 6 2 4" xfId="140" xr:uid="{00000000-0005-0000-0000-00008B000000}"/>
    <cellStyle name="20% - 强调文字颜色 6 2 4 2" xfId="141" xr:uid="{00000000-0005-0000-0000-00008C000000}"/>
    <cellStyle name="20% - 强调文字颜色 6 2 5" xfId="142" xr:uid="{00000000-0005-0000-0000-00008D000000}"/>
    <cellStyle name="20% - 强调文字颜色 6 3" xfId="143" xr:uid="{00000000-0005-0000-0000-00008E000000}"/>
    <cellStyle name="20% - 强调文字颜色 6 3 2" xfId="144" xr:uid="{00000000-0005-0000-0000-00008F000000}"/>
    <cellStyle name="20% - 强调文字颜色 6 4" xfId="145" xr:uid="{00000000-0005-0000-0000-000090000000}"/>
    <cellStyle name="20% - 强调文字颜色 6 4 2" xfId="146" xr:uid="{00000000-0005-0000-0000-000091000000}"/>
    <cellStyle name="20% - 强调文字颜色 6 5" xfId="147" xr:uid="{00000000-0005-0000-0000-000092000000}"/>
    <cellStyle name="20% - 强调文字颜色 6 5 2" xfId="148" xr:uid="{00000000-0005-0000-0000-000093000000}"/>
    <cellStyle name="20% - 强调文字颜色 6 6" xfId="149" xr:uid="{00000000-0005-0000-0000-000094000000}"/>
    <cellStyle name="20% - 强调文字颜色 6 6 2" xfId="150" xr:uid="{00000000-0005-0000-0000-000095000000}"/>
    <cellStyle name="20% - 强调文字颜色 6 7" xfId="151" xr:uid="{00000000-0005-0000-0000-000096000000}"/>
    <cellStyle name="20% - 强调文字颜色 6 7 2" xfId="152" xr:uid="{00000000-0005-0000-0000-000097000000}"/>
    <cellStyle name="20% - 强调文字颜色 6 8" xfId="153" xr:uid="{00000000-0005-0000-0000-000098000000}"/>
    <cellStyle name="20% - 强调文字颜色 6 8 2" xfId="154" xr:uid="{00000000-0005-0000-0000-000099000000}"/>
    <cellStyle name="20% - 强调文字颜色 6 9" xfId="155" xr:uid="{00000000-0005-0000-0000-00009A000000}"/>
    <cellStyle name="20% - 强调文字颜色 6 9 2" xfId="156" xr:uid="{00000000-0005-0000-0000-00009B000000}"/>
    <cellStyle name="40% - 强调文字颜色 1 10" xfId="157" xr:uid="{00000000-0005-0000-0000-00009C000000}"/>
    <cellStyle name="40% - 强调文字颜色 1 10 2" xfId="158" xr:uid="{00000000-0005-0000-0000-00009D000000}"/>
    <cellStyle name="40% - 强调文字颜色 1 11" xfId="159" xr:uid="{00000000-0005-0000-0000-00009E000000}"/>
    <cellStyle name="40% - 强调文字颜色 1 11 2" xfId="160" xr:uid="{00000000-0005-0000-0000-00009F000000}"/>
    <cellStyle name="40% - 强调文字颜色 1 2" xfId="161" xr:uid="{00000000-0005-0000-0000-0000A0000000}"/>
    <cellStyle name="40% - 强调文字颜色 1 2 2" xfId="162" xr:uid="{00000000-0005-0000-0000-0000A1000000}"/>
    <cellStyle name="40% - 强调文字颜色 1 2 2 2" xfId="163" xr:uid="{00000000-0005-0000-0000-0000A2000000}"/>
    <cellStyle name="40% - 强调文字颜色 1 2 3" xfId="164" xr:uid="{00000000-0005-0000-0000-0000A3000000}"/>
    <cellStyle name="40% - 强调文字颜色 1 2 3 2" xfId="165" xr:uid="{00000000-0005-0000-0000-0000A4000000}"/>
    <cellStyle name="40% - 强调文字颜色 1 2 4" xfId="166" xr:uid="{00000000-0005-0000-0000-0000A5000000}"/>
    <cellStyle name="40% - 强调文字颜色 1 2 4 2" xfId="167" xr:uid="{00000000-0005-0000-0000-0000A6000000}"/>
    <cellStyle name="40% - 强调文字颜色 1 2 5" xfId="168" xr:uid="{00000000-0005-0000-0000-0000A7000000}"/>
    <cellStyle name="40% - 强调文字颜色 1 3" xfId="169" xr:uid="{00000000-0005-0000-0000-0000A8000000}"/>
    <cellStyle name="40% - 强调文字颜色 1 3 2" xfId="170" xr:uid="{00000000-0005-0000-0000-0000A9000000}"/>
    <cellStyle name="40% - 强调文字颜色 1 4" xfId="171" xr:uid="{00000000-0005-0000-0000-0000AA000000}"/>
    <cellStyle name="40% - 强调文字颜色 1 4 2" xfId="172" xr:uid="{00000000-0005-0000-0000-0000AB000000}"/>
    <cellStyle name="40% - 强调文字颜色 1 5" xfId="173" xr:uid="{00000000-0005-0000-0000-0000AC000000}"/>
    <cellStyle name="40% - 强调文字颜色 1 5 2" xfId="174" xr:uid="{00000000-0005-0000-0000-0000AD000000}"/>
    <cellStyle name="40% - 强调文字颜色 1 6" xfId="175" xr:uid="{00000000-0005-0000-0000-0000AE000000}"/>
    <cellStyle name="40% - 强调文字颜色 1 6 2" xfId="176" xr:uid="{00000000-0005-0000-0000-0000AF000000}"/>
    <cellStyle name="40% - 强调文字颜色 1 7" xfId="177" xr:uid="{00000000-0005-0000-0000-0000B0000000}"/>
    <cellStyle name="40% - 强调文字颜色 1 7 2" xfId="178" xr:uid="{00000000-0005-0000-0000-0000B1000000}"/>
    <cellStyle name="40% - 强调文字颜色 1 8" xfId="179" xr:uid="{00000000-0005-0000-0000-0000B2000000}"/>
    <cellStyle name="40% - 强调文字颜色 1 8 2" xfId="180" xr:uid="{00000000-0005-0000-0000-0000B3000000}"/>
    <cellStyle name="40% - 强调文字颜色 1 9" xfId="181" xr:uid="{00000000-0005-0000-0000-0000B4000000}"/>
    <cellStyle name="40% - 强调文字颜色 1 9 2" xfId="182" xr:uid="{00000000-0005-0000-0000-0000B5000000}"/>
    <cellStyle name="40% - 强调文字颜色 2 10" xfId="183" xr:uid="{00000000-0005-0000-0000-0000B6000000}"/>
    <cellStyle name="40% - 强调文字颜色 2 10 2" xfId="184" xr:uid="{00000000-0005-0000-0000-0000B7000000}"/>
    <cellStyle name="40% - 强调文字颜色 2 11" xfId="185" xr:uid="{00000000-0005-0000-0000-0000B8000000}"/>
    <cellStyle name="40% - 强调文字颜色 2 11 2" xfId="186" xr:uid="{00000000-0005-0000-0000-0000B9000000}"/>
    <cellStyle name="40% - 强调文字颜色 2 2" xfId="187" xr:uid="{00000000-0005-0000-0000-0000BA000000}"/>
    <cellStyle name="40% - 强调文字颜色 2 2 2" xfId="188" xr:uid="{00000000-0005-0000-0000-0000BB000000}"/>
    <cellStyle name="40% - 强调文字颜色 2 2 2 2" xfId="189" xr:uid="{00000000-0005-0000-0000-0000BC000000}"/>
    <cellStyle name="40% - 强调文字颜色 2 2 3" xfId="190" xr:uid="{00000000-0005-0000-0000-0000BD000000}"/>
    <cellStyle name="40% - 强调文字颜色 2 2 3 2" xfId="191" xr:uid="{00000000-0005-0000-0000-0000BE000000}"/>
    <cellStyle name="40% - 强调文字颜色 2 2 4" xfId="192" xr:uid="{00000000-0005-0000-0000-0000BF000000}"/>
    <cellStyle name="40% - 强调文字颜色 2 2 4 2" xfId="193" xr:uid="{00000000-0005-0000-0000-0000C0000000}"/>
    <cellStyle name="40% - 强调文字颜色 2 2 5" xfId="194" xr:uid="{00000000-0005-0000-0000-0000C1000000}"/>
    <cellStyle name="40% - 强调文字颜色 2 3" xfId="195" xr:uid="{00000000-0005-0000-0000-0000C2000000}"/>
    <cellStyle name="40% - 强调文字颜色 2 3 2" xfId="196" xr:uid="{00000000-0005-0000-0000-0000C3000000}"/>
    <cellStyle name="40% - 强调文字颜色 2 4" xfId="197" xr:uid="{00000000-0005-0000-0000-0000C4000000}"/>
    <cellStyle name="40% - 强调文字颜色 2 4 2" xfId="198" xr:uid="{00000000-0005-0000-0000-0000C5000000}"/>
    <cellStyle name="40% - 强调文字颜色 2 5" xfId="199" xr:uid="{00000000-0005-0000-0000-0000C6000000}"/>
    <cellStyle name="40% - 强调文字颜色 2 5 2" xfId="200" xr:uid="{00000000-0005-0000-0000-0000C7000000}"/>
    <cellStyle name="40% - 强调文字颜色 2 6" xfId="201" xr:uid="{00000000-0005-0000-0000-0000C8000000}"/>
    <cellStyle name="40% - 强调文字颜色 2 6 2" xfId="202" xr:uid="{00000000-0005-0000-0000-0000C9000000}"/>
    <cellStyle name="40% - 强调文字颜色 2 7" xfId="203" xr:uid="{00000000-0005-0000-0000-0000CA000000}"/>
    <cellStyle name="40% - 强调文字颜色 2 7 2" xfId="204" xr:uid="{00000000-0005-0000-0000-0000CB000000}"/>
    <cellStyle name="40% - 强调文字颜色 2 8" xfId="205" xr:uid="{00000000-0005-0000-0000-0000CC000000}"/>
    <cellStyle name="40% - 强调文字颜色 2 8 2" xfId="206" xr:uid="{00000000-0005-0000-0000-0000CD000000}"/>
    <cellStyle name="40% - 强调文字颜色 2 9" xfId="207" xr:uid="{00000000-0005-0000-0000-0000CE000000}"/>
    <cellStyle name="40% - 强调文字颜色 2 9 2" xfId="208" xr:uid="{00000000-0005-0000-0000-0000CF000000}"/>
    <cellStyle name="40% - 强调文字颜色 3 10" xfId="209" xr:uid="{00000000-0005-0000-0000-0000D0000000}"/>
    <cellStyle name="40% - 强调文字颜色 3 10 2" xfId="210" xr:uid="{00000000-0005-0000-0000-0000D1000000}"/>
    <cellStyle name="40% - 强调文字颜色 3 11" xfId="211" xr:uid="{00000000-0005-0000-0000-0000D2000000}"/>
    <cellStyle name="40% - 强调文字颜色 3 11 2" xfId="212" xr:uid="{00000000-0005-0000-0000-0000D3000000}"/>
    <cellStyle name="40% - 强调文字颜色 3 2" xfId="213" xr:uid="{00000000-0005-0000-0000-0000D4000000}"/>
    <cellStyle name="40% - 强调文字颜色 3 2 2" xfId="214" xr:uid="{00000000-0005-0000-0000-0000D5000000}"/>
    <cellStyle name="40% - 强调文字颜色 3 2 2 2" xfId="215" xr:uid="{00000000-0005-0000-0000-0000D6000000}"/>
    <cellStyle name="40% - 强调文字颜色 3 2 3" xfId="216" xr:uid="{00000000-0005-0000-0000-0000D7000000}"/>
    <cellStyle name="40% - 强调文字颜色 3 2 3 2" xfId="217" xr:uid="{00000000-0005-0000-0000-0000D8000000}"/>
    <cellStyle name="40% - 强调文字颜色 3 2 4" xfId="218" xr:uid="{00000000-0005-0000-0000-0000D9000000}"/>
    <cellStyle name="40% - 强调文字颜色 3 2 4 2" xfId="219" xr:uid="{00000000-0005-0000-0000-0000DA000000}"/>
    <cellStyle name="40% - 强调文字颜色 3 2 5" xfId="220" xr:uid="{00000000-0005-0000-0000-0000DB000000}"/>
    <cellStyle name="40% - 强调文字颜色 3 3" xfId="221" xr:uid="{00000000-0005-0000-0000-0000DC000000}"/>
    <cellStyle name="40% - 强调文字颜色 3 3 2" xfId="222" xr:uid="{00000000-0005-0000-0000-0000DD000000}"/>
    <cellStyle name="40% - 强调文字颜色 3 4" xfId="223" xr:uid="{00000000-0005-0000-0000-0000DE000000}"/>
    <cellStyle name="40% - 强调文字颜色 3 4 2" xfId="224" xr:uid="{00000000-0005-0000-0000-0000DF000000}"/>
    <cellStyle name="40% - 强调文字颜色 3 5" xfId="225" xr:uid="{00000000-0005-0000-0000-0000E0000000}"/>
    <cellStyle name="40% - 强调文字颜色 3 5 2" xfId="226" xr:uid="{00000000-0005-0000-0000-0000E1000000}"/>
    <cellStyle name="40% - 强调文字颜色 3 6" xfId="227" xr:uid="{00000000-0005-0000-0000-0000E2000000}"/>
    <cellStyle name="40% - 强调文字颜色 3 6 2" xfId="228" xr:uid="{00000000-0005-0000-0000-0000E3000000}"/>
    <cellStyle name="40% - 强调文字颜色 3 7" xfId="229" xr:uid="{00000000-0005-0000-0000-0000E4000000}"/>
    <cellStyle name="40% - 强调文字颜色 3 7 2" xfId="230" xr:uid="{00000000-0005-0000-0000-0000E5000000}"/>
    <cellStyle name="40% - 强调文字颜色 3 8" xfId="231" xr:uid="{00000000-0005-0000-0000-0000E6000000}"/>
    <cellStyle name="40% - 强调文字颜色 3 8 2" xfId="232" xr:uid="{00000000-0005-0000-0000-0000E7000000}"/>
    <cellStyle name="40% - 强调文字颜色 3 9" xfId="233" xr:uid="{00000000-0005-0000-0000-0000E8000000}"/>
    <cellStyle name="40% - 强调文字颜色 3 9 2" xfId="234" xr:uid="{00000000-0005-0000-0000-0000E9000000}"/>
    <cellStyle name="40% - 强调文字颜色 4 10" xfId="235" xr:uid="{00000000-0005-0000-0000-0000EA000000}"/>
    <cellStyle name="40% - 强调文字颜色 4 10 2" xfId="236" xr:uid="{00000000-0005-0000-0000-0000EB000000}"/>
    <cellStyle name="40% - 强调文字颜色 4 11" xfId="237" xr:uid="{00000000-0005-0000-0000-0000EC000000}"/>
    <cellStyle name="40% - 强调文字颜色 4 11 2" xfId="238" xr:uid="{00000000-0005-0000-0000-0000ED000000}"/>
    <cellStyle name="40% - 强调文字颜色 4 2" xfId="239" xr:uid="{00000000-0005-0000-0000-0000EE000000}"/>
    <cellStyle name="40% - 强调文字颜色 4 2 2" xfId="240" xr:uid="{00000000-0005-0000-0000-0000EF000000}"/>
    <cellStyle name="40% - 强调文字颜色 4 2 2 2" xfId="241" xr:uid="{00000000-0005-0000-0000-0000F0000000}"/>
    <cellStyle name="40% - 强调文字颜色 4 2 3" xfId="242" xr:uid="{00000000-0005-0000-0000-0000F1000000}"/>
    <cellStyle name="40% - 强调文字颜色 4 2 3 2" xfId="243" xr:uid="{00000000-0005-0000-0000-0000F2000000}"/>
    <cellStyle name="40% - 强调文字颜色 4 2 4" xfId="244" xr:uid="{00000000-0005-0000-0000-0000F3000000}"/>
    <cellStyle name="40% - 强调文字颜色 4 2 4 2" xfId="245" xr:uid="{00000000-0005-0000-0000-0000F4000000}"/>
    <cellStyle name="40% - 强调文字颜色 4 2 5" xfId="246" xr:uid="{00000000-0005-0000-0000-0000F5000000}"/>
    <cellStyle name="40% - 强调文字颜色 4 3" xfId="247" xr:uid="{00000000-0005-0000-0000-0000F6000000}"/>
    <cellStyle name="40% - 强调文字颜色 4 3 2" xfId="248" xr:uid="{00000000-0005-0000-0000-0000F7000000}"/>
    <cellStyle name="40% - 强调文字颜色 4 4" xfId="249" xr:uid="{00000000-0005-0000-0000-0000F8000000}"/>
    <cellStyle name="40% - 强调文字颜色 4 4 2" xfId="250" xr:uid="{00000000-0005-0000-0000-0000F9000000}"/>
    <cellStyle name="40% - 强调文字颜色 4 5" xfId="251" xr:uid="{00000000-0005-0000-0000-0000FA000000}"/>
    <cellStyle name="40% - 强调文字颜色 4 5 2" xfId="252" xr:uid="{00000000-0005-0000-0000-0000FB000000}"/>
    <cellStyle name="40% - 强调文字颜色 4 6" xfId="253" xr:uid="{00000000-0005-0000-0000-0000FC000000}"/>
    <cellStyle name="40% - 强调文字颜色 4 6 2" xfId="254" xr:uid="{00000000-0005-0000-0000-0000FD000000}"/>
    <cellStyle name="40% - 强调文字颜色 4 7" xfId="255" xr:uid="{00000000-0005-0000-0000-0000FE000000}"/>
    <cellStyle name="40% - 强调文字颜色 4 7 2" xfId="256" xr:uid="{00000000-0005-0000-0000-0000FF000000}"/>
    <cellStyle name="40% - 强调文字颜色 4 8" xfId="257" xr:uid="{00000000-0005-0000-0000-000000010000}"/>
    <cellStyle name="40% - 强调文字颜色 4 8 2" xfId="258" xr:uid="{00000000-0005-0000-0000-000001010000}"/>
    <cellStyle name="40% - 强调文字颜色 4 9" xfId="259" xr:uid="{00000000-0005-0000-0000-000002010000}"/>
    <cellStyle name="40% - 强调文字颜色 4 9 2" xfId="260" xr:uid="{00000000-0005-0000-0000-000003010000}"/>
    <cellStyle name="40% - 强调文字颜色 5 10" xfId="261" xr:uid="{00000000-0005-0000-0000-000004010000}"/>
    <cellStyle name="40% - 强调文字颜色 5 10 2" xfId="262" xr:uid="{00000000-0005-0000-0000-000005010000}"/>
    <cellStyle name="40% - 强调文字颜色 5 11" xfId="263" xr:uid="{00000000-0005-0000-0000-000006010000}"/>
    <cellStyle name="40% - 强调文字颜色 5 11 2" xfId="264" xr:uid="{00000000-0005-0000-0000-000007010000}"/>
    <cellStyle name="40% - 强调文字颜色 5 2" xfId="265" xr:uid="{00000000-0005-0000-0000-000008010000}"/>
    <cellStyle name="40% - 强调文字颜色 5 2 2" xfId="266" xr:uid="{00000000-0005-0000-0000-000009010000}"/>
    <cellStyle name="40% - 强调文字颜色 5 2 2 2" xfId="267" xr:uid="{00000000-0005-0000-0000-00000A010000}"/>
    <cellStyle name="40% - 强调文字颜色 5 2 3" xfId="268" xr:uid="{00000000-0005-0000-0000-00000B010000}"/>
    <cellStyle name="40% - 强调文字颜色 5 2 3 2" xfId="269" xr:uid="{00000000-0005-0000-0000-00000C010000}"/>
    <cellStyle name="40% - 强调文字颜色 5 2 4" xfId="270" xr:uid="{00000000-0005-0000-0000-00000D010000}"/>
    <cellStyle name="40% - 强调文字颜色 5 2 4 2" xfId="271" xr:uid="{00000000-0005-0000-0000-00000E010000}"/>
    <cellStyle name="40% - 强调文字颜色 5 2 5" xfId="272" xr:uid="{00000000-0005-0000-0000-00000F010000}"/>
    <cellStyle name="40% - 强调文字颜色 5 3" xfId="273" xr:uid="{00000000-0005-0000-0000-000010010000}"/>
    <cellStyle name="40% - 强调文字颜色 5 3 2" xfId="274" xr:uid="{00000000-0005-0000-0000-000011010000}"/>
    <cellStyle name="40% - 强调文字颜色 5 4" xfId="275" xr:uid="{00000000-0005-0000-0000-000012010000}"/>
    <cellStyle name="40% - 强调文字颜色 5 4 2" xfId="276" xr:uid="{00000000-0005-0000-0000-000013010000}"/>
    <cellStyle name="40% - 强调文字颜色 5 5" xfId="277" xr:uid="{00000000-0005-0000-0000-000014010000}"/>
    <cellStyle name="40% - 强调文字颜色 5 5 2" xfId="278" xr:uid="{00000000-0005-0000-0000-000015010000}"/>
    <cellStyle name="40% - 强调文字颜色 5 6" xfId="279" xr:uid="{00000000-0005-0000-0000-000016010000}"/>
    <cellStyle name="40% - 强调文字颜色 5 6 2" xfId="280" xr:uid="{00000000-0005-0000-0000-000017010000}"/>
    <cellStyle name="40% - 强调文字颜色 5 7" xfId="281" xr:uid="{00000000-0005-0000-0000-000018010000}"/>
    <cellStyle name="40% - 强调文字颜色 5 7 2" xfId="282" xr:uid="{00000000-0005-0000-0000-000019010000}"/>
    <cellStyle name="40% - 强调文字颜色 5 8" xfId="283" xr:uid="{00000000-0005-0000-0000-00001A010000}"/>
    <cellStyle name="40% - 强调文字颜色 5 8 2" xfId="284" xr:uid="{00000000-0005-0000-0000-00001B010000}"/>
    <cellStyle name="40% - 强调文字颜色 5 9" xfId="285" xr:uid="{00000000-0005-0000-0000-00001C010000}"/>
    <cellStyle name="40% - 强调文字颜色 5 9 2" xfId="286" xr:uid="{00000000-0005-0000-0000-00001D010000}"/>
    <cellStyle name="40% - 强调文字颜色 6 10" xfId="287" xr:uid="{00000000-0005-0000-0000-00001E010000}"/>
    <cellStyle name="40% - 强调文字颜色 6 10 2" xfId="288" xr:uid="{00000000-0005-0000-0000-00001F010000}"/>
    <cellStyle name="40% - 强调文字颜色 6 11" xfId="289" xr:uid="{00000000-0005-0000-0000-000020010000}"/>
    <cellStyle name="40% - 强调文字颜色 6 11 2" xfId="290" xr:uid="{00000000-0005-0000-0000-000021010000}"/>
    <cellStyle name="40% - 强调文字颜色 6 2" xfId="291" xr:uid="{00000000-0005-0000-0000-000022010000}"/>
    <cellStyle name="40% - 强调文字颜色 6 2 2" xfId="292" xr:uid="{00000000-0005-0000-0000-000023010000}"/>
    <cellStyle name="40% - 强调文字颜色 6 2 2 2" xfId="293" xr:uid="{00000000-0005-0000-0000-000024010000}"/>
    <cellStyle name="40% - 强调文字颜色 6 2 3" xfId="294" xr:uid="{00000000-0005-0000-0000-000025010000}"/>
    <cellStyle name="40% - 强调文字颜色 6 2 3 2" xfId="295" xr:uid="{00000000-0005-0000-0000-000026010000}"/>
    <cellStyle name="40% - 强调文字颜色 6 2 4" xfId="296" xr:uid="{00000000-0005-0000-0000-000027010000}"/>
    <cellStyle name="40% - 强调文字颜色 6 2 4 2" xfId="297" xr:uid="{00000000-0005-0000-0000-000028010000}"/>
    <cellStyle name="40% - 强调文字颜色 6 2 5" xfId="298" xr:uid="{00000000-0005-0000-0000-000029010000}"/>
    <cellStyle name="40% - 强调文字颜色 6 3" xfId="299" xr:uid="{00000000-0005-0000-0000-00002A010000}"/>
    <cellStyle name="40% - 强调文字颜色 6 3 2" xfId="300" xr:uid="{00000000-0005-0000-0000-00002B010000}"/>
    <cellStyle name="40% - 强调文字颜色 6 4" xfId="301" xr:uid="{00000000-0005-0000-0000-00002C010000}"/>
    <cellStyle name="40% - 强调文字颜色 6 4 2" xfId="302" xr:uid="{00000000-0005-0000-0000-00002D010000}"/>
    <cellStyle name="40% - 强调文字颜色 6 5" xfId="303" xr:uid="{00000000-0005-0000-0000-00002E010000}"/>
    <cellStyle name="40% - 强调文字颜色 6 5 2" xfId="304" xr:uid="{00000000-0005-0000-0000-00002F010000}"/>
    <cellStyle name="40% - 强调文字颜色 6 6" xfId="305" xr:uid="{00000000-0005-0000-0000-000030010000}"/>
    <cellStyle name="40% - 强调文字颜色 6 6 2" xfId="306" xr:uid="{00000000-0005-0000-0000-000031010000}"/>
    <cellStyle name="40% - 强调文字颜色 6 7" xfId="307" xr:uid="{00000000-0005-0000-0000-000032010000}"/>
    <cellStyle name="40% - 强调文字颜色 6 7 2" xfId="308" xr:uid="{00000000-0005-0000-0000-000033010000}"/>
    <cellStyle name="40% - 强调文字颜色 6 8" xfId="309" xr:uid="{00000000-0005-0000-0000-000034010000}"/>
    <cellStyle name="40% - 强调文字颜色 6 8 2" xfId="310" xr:uid="{00000000-0005-0000-0000-000035010000}"/>
    <cellStyle name="40% - 强调文字颜色 6 9" xfId="311" xr:uid="{00000000-0005-0000-0000-000036010000}"/>
    <cellStyle name="40% - 强调文字颜色 6 9 2" xfId="312" xr:uid="{00000000-0005-0000-0000-000037010000}"/>
    <cellStyle name="60% - 强调文字颜色 1 10" xfId="313" xr:uid="{00000000-0005-0000-0000-000038010000}"/>
    <cellStyle name="60% - 强调文字颜色 1 10 2" xfId="314" xr:uid="{00000000-0005-0000-0000-000039010000}"/>
    <cellStyle name="60% - 强调文字颜色 1 11" xfId="315" xr:uid="{00000000-0005-0000-0000-00003A010000}"/>
    <cellStyle name="60% - 强调文字颜色 1 11 2" xfId="316" xr:uid="{00000000-0005-0000-0000-00003B010000}"/>
    <cellStyle name="60% - 强调文字颜色 1 2" xfId="317" xr:uid="{00000000-0005-0000-0000-00003C010000}"/>
    <cellStyle name="60% - 强调文字颜色 1 2 2" xfId="318" xr:uid="{00000000-0005-0000-0000-00003D010000}"/>
    <cellStyle name="60% - 强调文字颜色 1 2 2 2" xfId="319" xr:uid="{00000000-0005-0000-0000-00003E010000}"/>
    <cellStyle name="60% - 强调文字颜色 1 2 3" xfId="320" xr:uid="{00000000-0005-0000-0000-00003F010000}"/>
    <cellStyle name="60% - 强调文字颜色 1 2 3 2" xfId="321" xr:uid="{00000000-0005-0000-0000-000040010000}"/>
    <cellStyle name="60% - 强调文字颜色 1 2 4" xfId="322" xr:uid="{00000000-0005-0000-0000-000041010000}"/>
    <cellStyle name="60% - 强调文字颜色 1 2 4 2" xfId="323" xr:uid="{00000000-0005-0000-0000-000042010000}"/>
    <cellStyle name="60% - 强调文字颜色 1 2 5" xfId="324" xr:uid="{00000000-0005-0000-0000-000043010000}"/>
    <cellStyle name="60% - 强调文字颜色 1 3" xfId="325" xr:uid="{00000000-0005-0000-0000-000044010000}"/>
    <cellStyle name="60% - 强调文字颜色 1 3 2" xfId="326" xr:uid="{00000000-0005-0000-0000-000045010000}"/>
    <cellStyle name="60% - 强调文字颜色 1 4" xfId="327" xr:uid="{00000000-0005-0000-0000-000046010000}"/>
    <cellStyle name="60% - 强调文字颜色 1 4 2" xfId="328" xr:uid="{00000000-0005-0000-0000-000047010000}"/>
    <cellStyle name="60% - 强调文字颜色 1 5" xfId="329" xr:uid="{00000000-0005-0000-0000-000048010000}"/>
    <cellStyle name="60% - 强调文字颜色 1 5 2" xfId="330" xr:uid="{00000000-0005-0000-0000-000049010000}"/>
    <cellStyle name="60% - 强调文字颜色 1 6" xfId="331" xr:uid="{00000000-0005-0000-0000-00004A010000}"/>
    <cellStyle name="60% - 强调文字颜色 1 6 2" xfId="332" xr:uid="{00000000-0005-0000-0000-00004B010000}"/>
    <cellStyle name="60% - 强调文字颜色 1 7" xfId="333" xr:uid="{00000000-0005-0000-0000-00004C010000}"/>
    <cellStyle name="60% - 强调文字颜色 1 7 2" xfId="334" xr:uid="{00000000-0005-0000-0000-00004D010000}"/>
    <cellStyle name="60% - 强调文字颜色 1 8" xfId="335" xr:uid="{00000000-0005-0000-0000-00004E010000}"/>
    <cellStyle name="60% - 强调文字颜色 1 8 2" xfId="336" xr:uid="{00000000-0005-0000-0000-00004F010000}"/>
    <cellStyle name="60% - 强调文字颜色 1 9" xfId="337" xr:uid="{00000000-0005-0000-0000-000050010000}"/>
    <cellStyle name="60% - 强调文字颜色 1 9 2" xfId="338" xr:uid="{00000000-0005-0000-0000-000051010000}"/>
    <cellStyle name="60% - 强调文字颜色 2 10" xfId="339" xr:uid="{00000000-0005-0000-0000-000052010000}"/>
    <cellStyle name="60% - 强调文字颜色 2 10 2" xfId="340" xr:uid="{00000000-0005-0000-0000-000053010000}"/>
    <cellStyle name="60% - 强调文字颜色 2 11" xfId="341" xr:uid="{00000000-0005-0000-0000-000054010000}"/>
    <cellStyle name="60% - 强调文字颜色 2 11 2" xfId="342" xr:uid="{00000000-0005-0000-0000-000055010000}"/>
    <cellStyle name="60% - 强调文字颜色 2 2" xfId="343" xr:uid="{00000000-0005-0000-0000-000056010000}"/>
    <cellStyle name="60% - 强调文字颜色 2 2 2" xfId="344" xr:uid="{00000000-0005-0000-0000-000057010000}"/>
    <cellStyle name="60% - 强调文字颜色 2 2 2 2" xfId="345" xr:uid="{00000000-0005-0000-0000-000058010000}"/>
    <cellStyle name="60% - 强调文字颜色 2 2 3" xfId="346" xr:uid="{00000000-0005-0000-0000-000059010000}"/>
    <cellStyle name="60% - 强调文字颜色 2 2 3 2" xfId="347" xr:uid="{00000000-0005-0000-0000-00005A010000}"/>
    <cellStyle name="60% - 强调文字颜色 2 2 4" xfId="348" xr:uid="{00000000-0005-0000-0000-00005B010000}"/>
    <cellStyle name="60% - 强调文字颜色 2 2 4 2" xfId="349" xr:uid="{00000000-0005-0000-0000-00005C010000}"/>
    <cellStyle name="60% - 强调文字颜色 2 2 5" xfId="350" xr:uid="{00000000-0005-0000-0000-00005D010000}"/>
    <cellStyle name="60% - 强调文字颜色 2 3" xfId="351" xr:uid="{00000000-0005-0000-0000-00005E010000}"/>
    <cellStyle name="60% - 强调文字颜色 2 3 2" xfId="352" xr:uid="{00000000-0005-0000-0000-00005F010000}"/>
    <cellStyle name="60% - 强调文字颜色 2 4" xfId="353" xr:uid="{00000000-0005-0000-0000-000060010000}"/>
    <cellStyle name="60% - 强调文字颜色 2 4 2" xfId="354" xr:uid="{00000000-0005-0000-0000-000061010000}"/>
    <cellStyle name="60% - 强调文字颜色 2 5" xfId="355" xr:uid="{00000000-0005-0000-0000-000062010000}"/>
    <cellStyle name="60% - 强调文字颜色 2 5 2" xfId="356" xr:uid="{00000000-0005-0000-0000-000063010000}"/>
    <cellStyle name="60% - 强调文字颜色 2 6" xfId="357" xr:uid="{00000000-0005-0000-0000-000064010000}"/>
    <cellStyle name="60% - 强调文字颜色 2 6 2" xfId="358" xr:uid="{00000000-0005-0000-0000-000065010000}"/>
    <cellStyle name="60% - 强调文字颜色 2 7" xfId="359" xr:uid="{00000000-0005-0000-0000-000066010000}"/>
    <cellStyle name="60% - 强调文字颜色 2 7 2" xfId="360" xr:uid="{00000000-0005-0000-0000-000067010000}"/>
    <cellStyle name="60% - 强调文字颜色 2 8" xfId="361" xr:uid="{00000000-0005-0000-0000-000068010000}"/>
    <cellStyle name="60% - 强调文字颜色 2 8 2" xfId="362" xr:uid="{00000000-0005-0000-0000-000069010000}"/>
    <cellStyle name="60% - 强调文字颜色 2 9" xfId="363" xr:uid="{00000000-0005-0000-0000-00006A010000}"/>
    <cellStyle name="60% - 强调文字颜色 2 9 2" xfId="364" xr:uid="{00000000-0005-0000-0000-00006B010000}"/>
    <cellStyle name="60% - 强调文字颜色 3 10" xfId="365" xr:uid="{00000000-0005-0000-0000-00006C010000}"/>
    <cellStyle name="60% - 强调文字颜色 3 10 2" xfId="366" xr:uid="{00000000-0005-0000-0000-00006D010000}"/>
    <cellStyle name="60% - 强调文字颜色 3 11" xfId="367" xr:uid="{00000000-0005-0000-0000-00006E010000}"/>
    <cellStyle name="60% - 强调文字颜色 3 11 2" xfId="368" xr:uid="{00000000-0005-0000-0000-00006F010000}"/>
    <cellStyle name="60% - 强调文字颜色 3 2" xfId="369" xr:uid="{00000000-0005-0000-0000-000070010000}"/>
    <cellStyle name="60% - 强调文字颜色 3 2 2" xfId="370" xr:uid="{00000000-0005-0000-0000-000071010000}"/>
    <cellStyle name="60% - 强调文字颜色 3 2 2 2" xfId="371" xr:uid="{00000000-0005-0000-0000-000072010000}"/>
    <cellStyle name="60% - 强调文字颜色 3 2 3" xfId="372" xr:uid="{00000000-0005-0000-0000-000073010000}"/>
    <cellStyle name="60% - 强调文字颜色 3 2 3 2" xfId="373" xr:uid="{00000000-0005-0000-0000-000074010000}"/>
    <cellStyle name="60% - 强调文字颜色 3 2 4" xfId="374" xr:uid="{00000000-0005-0000-0000-000075010000}"/>
    <cellStyle name="60% - 强调文字颜色 3 2 4 2" xfId="375" xr:uid="{00000000-0005-0000-0000-000076010000}"/>
    <cellStyle name="60% - 强调文字颜色 3 2 5" xfId="376" xr:uid="{00000000-0005-0000-0000-000077010000}"/>
    <cellStyle name="60% - 强调文字颜色 3 3" xfId="377" xr:uid="{00000000-0005-0000-0000-000078010000}"/>
    <cellStyle name="60% - 强调文字颜色 3 3 2" xfId="378" xr:uid="{00000000-0005-0000-0000-000079010000}"/>
    <cellStyle name="60% - 强调文字颜色 3 4" xfId="379" xr:uid="{00000000-0005-0000-0000-00007A010000}"/>
    <cellStyle name="60% - 强调文字颜色 3 4 2" xfId="380" xr:uid="{00000000-0005-0000-0000-00007B010000}"/>
    <cellStyle name="60% - 强调文字颜色 3 5" xfId="381" xr:uid="{00000000-0005-0000-0000-00007C010000}"/>
    <cellStyle name="60% - 强调文字颜色 3 5 2" xfId="382" xr:uid="{00000000-0005-0000-0000-00007D010000}"/>
    <cellStyle name="60% - 强调文字颜色 3 6" xfId="383" xr:uid="{00000000-0005-0000-0000-00007E010000}"/>
    <cellStyle name="60% - 强调文字颜色 3 6 2" xfId="384" xr:uid="{00000000-0005-0000-0000-00007F010000}"/>
    <cellStyle name="60% - 强调文字颜色 3 7" xfId="385" xr:uid="{00000000-0005-0000-0000-000080010000}"/>
    <cellStyle name="60% - 强调文字颜色 3 7 2" xfId="386" xr:uid="{00000000-0005-0000-0000-000081010000}"/>
    <cellStyle name="60% - 强调文字颜色 3 8" xfId="387" xr:uid="{00000000-0005-0000-0000-000082010000}"/>
    <cellStyle name="60% - 强调文字颜色 3 8 2" xfId="388" xr:uid="{00000000-0005-0000-0000-000083010000}"/>
    <cellStyle name="60% - 强调文字颜色 3 9" xfId="389" xr:uid="{00000000-0005-0000-0000-000084010000}"/>
    <cellStyle name="60% - 强调文字颜色 3 9 2" xfId="390" xr:uid="{00000000-0005-0000-0000-000085010000}"/>
    <cellStyle name="60% - 强调文字颜色 4 10" xfId="391" xr:uid="{00000000-0005-0000-0000-000086010000}"/>
    <cellStyle name="60% - 强调文字颜色 4 10 2" xfId="392" xr:uid="{00000000-0005-0000-0000-000087010000}"/>
    <cellStyle name="60% - 强调文字颜色 4 11" xfId="393" xr:uid="{00000000-0005-0000-0000-000088010000}"/>
    <cellStyle name="60% - 强调文字颜色 4 11 2" xfId="394" xr:uid="{00000000-0005-0000-0000-000089010000}"/>
    <cellStyle name="60% - 强调文字颜色 4 2" xfId="395" xr:uid="{00000000-0005-0000-0000-00008A010000}"/>
    <cellStyle name="60% - 强调文字颜色 4 2 2" xfId="396" xr:uid="{00000000-0005-0000-0000-00008B010000}"/>
    <cellStyle name="60% - 强调文字颜色 4 2 2 2" xfId="397" xr:uid="{00000000-0005-0000-0000-00008C010000}"/>
    <cellStyle name="60% - 强调文字颜色 4 2 3" xfId="398" xr:uid="{00000000-0005-0000-0000-00008D010000}"/>
    <cellStyle name="60% - 强调文字颜色 4 2 3 2" xfId="399" xr:uid="{00000000-0005-0000-0000-00008E010000}"/>
    <cellStyle name="60% - 强调文字颜色 4 2 4" xfId="400" xr:uid="{00000000-0005-0000-0000-00008F010000}"/>
    <cellStyle name="60% - 强调文字颜色 4 2 4 2" xfId="401" xr:uid="{00000000-0005-0000-0000-000090010000}"/>
    <cellStyle name="60% - 强调文字颜色 4 2 5" xfId="402" xr:uid="{00000000-0005-0000-0000-000091010000}"/>
    <cellStyle name="60% - 强调文字颜色 4 3" xfId="403" xr:uid="{00000000-0005-0000-0000-000092010000}"/>
    <cellStyle name="60% - 强调文字颜色 4 3 2" xfId="404" xr:uid="{00000000-0005-0000-0000-000093010000}"/>
    <cellStyle name="60% - 强调文字颜色 4 4" xfId="405" xr:uid="{00000000-0005-0000-0000-000094010000}"/>
    <cellStyle name="60% - 强调文字颜色 4 4 2" xfId="406" xr:uid="{00000000-0005-0000-0000-000095010000}"/>
    <cellStyle name="60% - 强调文字颜色 4 5" xfId="407" xr:uid="{00000000-0005-0000-0000-000096010000}"/>
    <cellStyle name="60% - 强调文字颜色 4 5 2" xfId="408" xr:uid="{00000000-0005-0000-0000-000097010000}"/>
    <cellStyle name="60% - 强调文字颜色 4 6" xfId="409" xr:uid="{00000000-0005-0000-0000-000098010000}"/>
    <cellStyle name="60% - 强调文字颜色 4 6 2" xfId="410" xr:uid="{00000000-0005-0000-0000-000099010000}"/>
    <cellStyle name="60% - 强调文字颜色 4 7" xfId="411" xr:uid="{00000000-0005-0000-0000-00009A010000}"/>
    <cellStyle name="60% - 强调文字颜色 4 7 2" xfId="412" xr:uid="{00000000-0005-0000-0000-00009B010000}"/>
    <cellStyle name="60% - 强调文字颜色 4 8" xfId="413" xr:uid="{00000000-0005-0000-0000-00009C010000}"/>
    <cellStyle name="60% - 强调文字颜色 4 8 2" xfId="414" xr:uid="{00000000-0005-0000-0000-00009D010000}"/>
    <cellStyle name="60% - 强调文字颜色 4 9" xfId="415" xr:uid="{00000000-0005-0000-0000-00009E010000}"/>
    <cellStyle name="60% - 强调文字颜色 4 9 2" xfId="416" xr:uid="{00000000-0005-0000-0000-00009F010000}"/>
    <cellStyle name="60% - 强调文字颜色 5 10" xfId="417" xr:uid="{00000000-0005-0000-0000-0000A0010000}"/>
    <cellStyle name="60% - 强调文字颜色 5 10 2" xfId="418" xr:uid="{00000000-0005-0000-0000-0000A1010000}"/>
    <cellStyle name="60% - 强调文字颜色 5 11" xfId="419" xr:uid="{00000000-0005-0000-0000-0000A2010000}"/>
    <cellStyle name="60% - 强调文字颜色 5 11 2" xfId="420" xr:uid="{00000000-0005-0000-0000-0000A3010000}"/>
    <cellStyle name="60% - 强调文字颜色 5 2" xfId="421" xr:uid="{00000000-0005-0000-0000-0000A4010000}"/>
    <cellStyle name="60% - 强调文字颜色 5 2 2" xfId="422" xr:uid="{00000000-0005-0000-0000-0000A5010000}"/>
    <cellStyle name="60% - 强调文字颜色 5 2 2 2" xfId="423" xr:uid="{00000000-0005-0000-0000-0000A6010000}"/>
    <cellStyle name="60% - 强调文字颜色 5 2 3" xfId="424" xr:uid="{00000000-0005-0000-0000-0000A7010000}"/>
    <cellStyle name="60% - 强调文字颜色 5 2 3 2" xfId="425" xr:uid="{00000000-0005-0000-0000-0000A8010000}"/>
    <cellStyle name="60% - 强调文字颜色 5 2 4" xfId="426" xr:uid="{00000000-0005-0000-0000-0000A9010000}"/>
    <cellStyle name="60% - 强调文字颜色 5 2 4 2" xfId="427" xr:uid="{00000000-0005-0000-0000-0000AA010000}"/>
    <cellStyle name="60% - 强调文字颜色 5 2 5" xfId="428" xr:uid="{00000000-0005-0000-0000-0000AB010000}"/>
    <cellStyle name="60% - 强调文字颜色 5 3" xfId="429" xr:uid="{00000000-0005-0000-0000-0000AC010000}"/>
    <cellStyle name="60% - 强调文字颜色 5 3 2" xfId="430" xr:uid="{00000000-0005-0000-0000-0000AD010000}"/>
    <cellStyle name="60% - 强调文字颜色 5 4" xfId="431" xr:uid="{00000000-0005-0000-0000-0000AE010000}"/>
    <cellStyle name="60% - 强调文字颜色 5 4 2" xfId="432" xr:uid="{00000000-0005-0000-0000-0000AF010000}"/>
    <cellStyle name="60% - 强调文字颜色 5 5" xfId="433" xr:uid="{00000000-0005-0000-0000-0000B0010000}"/>
    <cellStyle name="60% - 强调文字颜色 5 5 2" xfId="434" xr:uid="{00000000-0005-0000-0000-0000B1010000}"/>
    <cellStyle name="60% - 强调文字颜色 5 6" xfId="435" xr:uid="{00000000-0005-0000-0000-0000B2010000}"/>
    <cellStyle name="60% - 强调文字颜色 5 6 2" xfId="436" xr:uid="{00000000-0005-0000-0000-0000B3010000}"/>
    <cellStyle name="60% - 强调文字颜色 5 7" xfId="437" xr:uid="{00000000-0005-0000-0000-0000B4010000}"/>
    <cellStyle name="60% - 强调文字颜色 5 7 2" xfId="438" xr:uid="{00000000-0005-0000-0000-0000B5010000}"/>
    <cellStyle name="60% - 强调文字颜色 5 8" xfId="439" xr:uid="{00000000-0005-0000-0000-0000B6010000}"/>
    <cellStyle name="60% - 强调文字颜色 5 8 2" xfId="440" xr:uid="{00000000-0005-0000-0000-0000B7010000}"/>
    <cellStyle name="60% - 强调文字颜色 5 9" xfId="441" xr:uid="{00000000-0005-0000-0000-0000B8010000}"/>
    <cellStyle name="60% - 强调文字颜色 5 9 2" xfId="442" xr:uid="{00000000-0005-0000-0000-0000B9010000}"/>
    <cellStyle name="60% - 强调文字颜色 6 10" xfId="443" xr:uid="{00000000-0005-0000-0000-0000BA010000}"/>
    <cellStyle name="60% - 强调文字颜色 6 10 2" xfId="444" xr:uid="{00000000-0005-0000-0000-0000BB010000}"/>
    <cellStyle name="60% - 强调文字颜色 6 11" xfId="445" xr:uid="{00000000-0005-0000-0000-0000BC010000}"/>
    <cellStyle name="60% - 强调文字颜色 6 11 2" xfId="446" xr:uid="{00000000-0005-0000-0000-0000BD010000}"/>
    <cellStyle name="60% - 强调文字颜色 6 2" xfId="447" xr:uid="{00000000-0005-0000-0000-0000BE010000}"/>
    <cellStyle name="60% - 强调文字颜色 6 2 2" xfId="448" xr:uid="{00000000-0005-0000-0000-0000BF010000}"/>
    <cellStyle name="60% - 强调文字颜色 6 2 2 2" xfId="449" xr:uid="{00000000-0005-0000-0000-0000C0010000}"/>
    <cellStyle name="60% - 强调文字颜色 6 2 3" xfId="450" xr:uid="{00000000-0005-0000-0000-0000C1010000}"/>
    <cellStyle name="60% - 强调文字颜色 6 2 3 2" xfId="451" xr:uid="{00000000-0005-0000-0000-0000C2010000}"/>
    <cellStyle name="60% - 强调文字颜色 6 2 4" xfId="452" xr:uid="{00000000-0005-0000-0000-0000C3010000}"/>
    <cellStyle name="60% - 强调文字颜色 6 2 4 2" xfId="453" xr:uid="{00000000-0005-0000-0000-0000C4010000}"/>
    <cellStyle name="60% - 强调文字颜色 6 2 5" xfId="454" xr:uid="{00000000-0005-0000-0000-0000C5010000}"/>
    <cellStyle name="60% - 强调文字颜色 6 3" xfId="455" xr:uid="{00000000-0005-0000-0000-0000C6010000}"/>
    <cellStyle name="60% - 强调文字颜色 6 3 2" xfId="456" xr:uid="{00000000-0005-0000-0000-0000C7010000}"/>
    <cellStyle name="60% - 强调文字颜色 6 4" xfId="457" xr:uid="{00000000-0005-0000-0000-0000C8010000}"/>
    <cellStyle name="60% - 强调文字颜色 6 4 2" xfId="458" xr:uid="{00000000-0005-0000-0000-0000C9010000}"/>
    <cellStyle name="60% - 强调文字颜色 6 5" xfId="459" xr:uid="{00000000-0005-0000-0000-0000CA010000}"/>
    <cellStyle name="60% - 强调文字颜色 6 5 2" xfId="460" xr:uid="{00000000-0005-0000-0000-0000CB010000}"/>
    <cellStyle name="60% - 强调文字颜色 6 6" xfId="461" xr:uid="{00000000-0005-0000-0000-0000CC010000}"/>
    <cellStyle name="60% - 强调文字颜色 6 6 2" xfId="462" xr:uid="{00000000-0005-0000-0000-0000CD010000}"/>
    <cellStyle name="60% - 强调文字颜色 6 7" xfId="463" xr:uid="{00000000-0005-0000-0000-0000CE010000}"/>
    <cellStyle name="60% - 强调文字颜色 6 7 2" xfId="464" xr:uid="{00000000-0005-0000-0000-0000CF010000}"/>
    <cellStyle name="60% - 强调文字颜色 6 8" xfId="465" xr:uid="{00000000-0005-0000-0000-0000D0010000}"/>
    <cellStyle name="60% - 强调文字颜色 6 8 2" xfId="466" xr:uid="{00000000-0005-0000-0000-0000D1010000}"/>
    <cellStyle name="60% - 强调文字颜色 6 9" xfId="467" xr:uid="{00000000-0005-0000-0000-0000D2010000}"/>
    <cellStyle name="60% - 强调文字颜色 6 9 2" xfId="468" xr:uid="{00000000-0005-0000-0000-0000D3010000}"/>
    <cellStyle name="BOM_Level_1" xfId="469" xr:uid="{00000000-0005-0000-0000-0000D4010000}"/>
    <cellStyle name="BOM_Level_Below3" xfId="470" xr:uid="{00000000-0005-0000-0000-0000D5010000}"/>
    <cellStyle name="Normal_Rag6Idx" xfId="471" xr:uid="{00000000-0005-0000-0000-0000D6010000}"/>
    <cellStyle name="RowLevel_1" xfId="472" xr:uid="{00000000-0005-0000-0000-0000D7010000}"/>
    <cellStyle name="百分比 2" xfId="473" xr:uid="{00000000-0005-0000-0000-0000D8010000}"/>
    <cellStyle name="标题 1 10" xfId="474" xr:uid="{00000000-0005-0000-0000-0000D9010000}"/>
    <cellStyle name="标题 1 10 2" xfId="475" xr:uid="{00000000-0005-0000-0000-0000DA010000}"/>
    <cellStyle name="标题 1 11" xfId="476" xr:uid="{00000000-0005-0000-0000-0000DB010000}"/>
    <cellStyle name="标题 1 11 2" xfId="477" xr:uid="{00000000-0005-0000-0000-0000DC010000}"/>
    <cellStyle name="标题 1 2" xfId="478" xr:uid="{00000000-0005-0000-0000-0000DD010000}"/>
    <cellStyle name="标题 1 2 2" xfId="479" xr:uid="{00000000-0005-0000-0000-0000DE010000}"/>
    <cellStyle name="标题 1 2 2 2" xfId="480" xr:uid="{00000000-0005-0000-0000-0000DF010000}"/>
    <cellStyle name="标题 1 2 3" xfId="481" xr:uid="{00000000-0005-0000-0000-0000E0010000}"/>
    <cellStyle name="标题 1 2 3 2" xfId="482" xr:uid="{00000000-0005-0000-0000-0000E1010000}"/>
    <cellStyle name="标题 1 2 4" xfId="483" xr:uid="{00000000-0005-0000-0000-0000E2010000}"/>
    <cellStyle name="标题 1 2 4 2" xfId="484" xr:uid="{00000000-0005-0000-0000-0000E3010000}"/>
    <cellStyle name="标题 1 2 5" xfId="485" xr:uid="{00000000-0005-0000-0000-0000E4010000}"/>
    <cellStyle name="标题 1 3" xfId="486" xr:uid="{00000000-0005-0000-0000-0000E5010000}"/>
    <cellStyle name="标题 1 3 2" xfId="487" xr:uid="{00000000-0005-0000-0000-0000E6010000}"/>
    <cellStyle name="标题 1 4" xfId="488" xr:uid="{00000000-0005-0000-0000-0000E7010000}"/>
    <cellStyle name="标题 1 4 2" xfId="489" xr:uid="{00000000-0005-0000-0000-0000E8010000}"/>
    <cellStyle name="标题 1 5" xfId="490" xr:uid="{00000000-0005-0000-0000-0000E9010000}"/>
    <cellStyle name="标题 1 5 2" xfId="491" xr:uid="{00000000-0005-0000-0000-0000EA010000}"/>
    <cellStyle name="标题 1 6" xfId="492" xr:uid="{00000000-0005-0000-0000-0000EB010000}"/>
    <cellStyle name="标题 1 6 2" xfId="493" xr:uid="{00000000-0005-0000-0000-0000EC010000}"/>
    <cellStyle name="标题 1 7" xfId="494" xr:uid="{00000000-0005-0000-0000-0000ED010000}"/>
    <cellStyle name="标题 1 7 2" xfId="495" xr:uid="{00000000-0005-0000-0000-0000EE010000}"/>
    <cellStyle name="标题 1 8" xfId="496" xr:uid="{00000000-0005-0000-0000-0000EF010000}"/>
    <cellStyle name="标题 1 8 2" xfId="497" xr:uid="{00000000-0005-0000-0000-0000F0010000}"/>
    <cellStyle name="标题 1 9" xfId="498" xr:uid="{00000000-0005-0000-0000-0000F1010000}"/>
    <cellStyle name="标题 1 9 2" xfId="499" xr:uid="{00000000-0005-0000-0000-0000F2010000}"/>
    <cellStyle name="标题 10" xfId="500" xr:uid="{00000000-0005-0000-0000-0000F3010000}"/>
    <cellStyle name="标题 10 2" xfId="501" xr:uid="{00000000-0005-0000-0000-0000F4010000}"/>
    <cellStyle name="标题 11" xfId="502" xr:uid="{00000000-0005-0000-0000-0000F5010000}"/>
    <cellStyle name="标题 11 2" xfId="503" xr:uid="{00000000-0005-0000-0000-0000F6010000}"/>
    <cellStyle name="标题 12" xfId="504" xr:uid="{00000000-0005-0000-0000-0000F7010000}"/>
    <cellStyle name="标题 12 2" xfId="505" xr:uid="{00000000-0005-0000-0000-0000F8010000}"/>
    <cellStyle name="标题 13" xfId="506" xr:uid="{00000000-0005-0000-0000-0000F9010000}"/>
    <cellStyle name="标题 13 2" xfId="507" xr:uid="{00000000-0005-0000-0000-0000FA010000}"/>
    <cellStyle name="标题 14" xfId="508" xr:uid="{00000000-0005-0000-0000-0000FB010000}"/>
    <cellStyle name="标题 14 2" xfId="509" xr:uid="{00000000-0005-0000-0000-0000FC010000}"/>
    <cellStyle name="标题 2 10" xfId="510" xr:uid="{00000000-0005-0000-0000-0000FD010000}"/>
    <cellStyle name="标题 2 10 2" xfId="511" xr:uid="{00000000-0005-0000-0000-0000FE010000}"/>
    <cellStyle name="标题 2 11" xfId="512" xr:uid="{00000000-0005-0000-0000-0000FF010000}"/>
    <cellStyle name="标题 2 11 2" xfId="513" xr:uid="{00000000-0005-0000-0000-000000020000}"/>
    <cellStyle name="标题 2 2" xfId="514" xr:uid="{00000000-0005-0000-0000-000001020000}"/>
    <cellStyle name="标题 2 2 2" xfId="515" xr:uid="{00000000-0005-0000-0000-000002020000}"/>
    <cellStyle name="标题 2 2 2 2" xfId="516" xr:uid="{00000000-0005-0000-0000-000003020000}"/>
    <cellStyle name="标题 2 2 3" xfId="517" xr:uid="{00000000-0005-0000-0000-000004020000}"/>
    <cellStyle name="标题 2 2 3 2" xfId="518" xr:uid="{00000000-0005-0000-0000-000005020000}"/>
    <cellStyle name="标题 2 2 4" xfId="519" xr:uid="{00000000-0005-0000-0000-000006020000}"/>
    <cellStyle name="标题 2 2 4 2" xfId="520" xr:uid="{00000000-0005-0000-0000-000007020000}"/>
    <cellStyle name="标题 2 2 5" xfId="521" xr:uid="{00000000-0005-0000-0000-000008020000}"/>
    <cellStyle name="标题 2 3" xfId="522" xr:uid="{00000000-0005-0000-0000-000009020000}"/>
    <cellStyle name="标题 2 3 2" xfId="523" xr:uid="{00000000-0005-0000-0000-00000A020000}"/>
    <cellStyle name="标题 2 4" xfId="524" xr:uid="{00000000-0005-0000-0000-00000B020000}"/>
    <cellStyle name="标题 2 4 2" xfId="525" xr:uid="{00000000-0005-0000-0000-00000C020000}"/>
    <cellStyle name="标题 2 5" xfId="526" xr:uid="{00000000-0005-0000-0000-00000D020000}"/>
    <cellStyle name="标题 2 5 2" xfId="527" xr:uid="{00000000-0005-0000-0000-00000E020000}"/>
    <cellStyle name="标题 2 6" xfId="528" xr:uid="{00000000-0005-0000-0000-00000F020000}"/>
    <cellStyle name="标题 2 6 2" xfId="529" xr:uid="{00000000-0005-0000-0000-000010020000}"/>
    <cellStyle name="标题 2 7" xfId="530" xr:uid="{00000000-0005-0000-0000-000011020000}"/>
    <cellStyle name="标题 2 7 2" xfId="531" xr:uid="{00000000-0005-0000-0000-000012020000}"/>
    <cellStyle name="标题 2 8" xfId="532" xr:uid="{00000000-0005-0000-0000-000013020000}"/>
    <cellStyle name="标题 2 8 2" xfId="533" xr:uid="{00000000-0005-0000-0000-000014020000}"/>
    <cellStyle name="标题 2 9" xfId="534" xr:uid="{00000000-0005-0000-0000-000015020000}"/>
    <cellStyle name="标题 2 9 2" xfId="535" xr:uid="{00000000-0005-0000-0000-000016020000}"/>
    <cellStyle name="标题 3 10" xfId="536" xr:uid="{00000000-0005-0000-0000-000017020000}"/>
    <cellStyle name="标题 3 10 2" xfId="537" xr:uid="{00000000-0005-0000-0000-000018020000}"/>
    <cellStyle name="标题 3 11" xfId="538" xr:uid="{00000000-0005-0000-0000-000019020000}"/>
    <cellStyle name="标题 3 11 2" xfId="539" xr:uid="{00000000-0005-0000-0000-00001A020000}"/>
    <cellStyle name="标题 3 2" xfId="540" xr:uid="{00000000-0005-0000-0000-00001B020000}"/>
    <cellStyle name="标题 3 2 2" xfId="541" xr:uid="{00000000-0005-0000-0000-00001C020000}"/>
    <cellStyle name="标题 3 2 2 2" xfId="542" xr:uid="{00000000-0005-0000-0000-00001D020000}"/>
    <cellStyle name="标题 3 2 3" xfId="543" xr:uid="{00000000-0005-0000-0000-00001E020000}"/>
    <cellStyle name="标题 3 2 3 2" xfId="544" xr:uid="{00000000-0005-0000-0000-00001F020000}"/>
    <cellStyle name="标题 3 2 4" xfId="545" xr:uid="{00000000-0005-0000-0000-000020020000}"/>
    <cellStyle name="标题 3 2 4 2" xfId="546" xr:uid="{00000000-0005-0000-0000-000021020000}"/>
    <cellStyle name="标题 3 2 5" xfId="547" xr:uid="{00000000-0005-0000-0000-000022020000}"/>
    <cellStyle name="标题 3 3" xfId="548" xr:uid="{00000000-0005-0000-0000-000023020000}"/>
    <cellStyle name="标题 3 3 2" xfId="549" xr:uid="{00000000-0005-0000-0000-000024020000}"/>
    <cellStyle name="标题 3 4" xfId="550" xr:uid="{00000000-0005-0000-0000-000025020000}"/>
    <cellStyle name="标题 3 4 2" xfId="551" xr:uid="{00000000-0005-0000-0000-000026020000}"/>
    <cellStyle name="标题 3 5" xfId="552" xr:uid="{00000000-0005-0000-0000-000027020000}"/>
    <cellStyle name="标题 3 5 2" xfId="553" xr:uid="{00000000-0005-0000-0000-000028020000}"/>
    <cellStyle name="标题 3 6" xfId="554" xr:uid="{00000000-0005-0000-0000-000029020000}"/>
    <cellStyle name="标题 3 6 2" xfId="555" xr:uid="{00000000-0005-0000-0000-00002A020000}"/>
    <cellStyle name="标题 3 7" xfId="556" xr:uid="{00000000-0005-0000-0000-00002B020000}"/>
    <cellStyle name="标题 3 7 2" xfId="557" xr:uid="{00000000-0005-0000-0000-00002C020000}"/>
    <cellStyle name="标题 3 8" xfId="558" xr:uid="{00000000-0005-0000-0000-00002D020000}"/>
    <cellStyle name="标题 3 8 2" xfId="559" xr:uid="{00000000-0005-0000-0000-00002E020000}"/>
    <cellStyle name="标题 3 9" xfId="560" xr:uid="{00000000-0005-0000-0000-00002F020000}"/>
    <cellStyle name="标题 3 9 2" xfId="561" xr:uid="{00000000-0005-0000-0000-000030020000}"/>
    <cellStyle name="标题 4 10" xfId="562" xr:uid="{00000000-0005-0000-0000-000031020000}"/>
    <cellStyle name="标题 4 10 2" xfId="563" xr:uid="{00000000-0005-0000-0000-000032020000}"/>
    <cellStyle name="标题 4 11" xfId="564" xr:uid="{00000000-0005-0000-0000-000033020000}"/>
    <cellStyle name="标题 4 11 2" xfId="565" xr:uid="{00000000-0005-0000-0000-000034020000}"/>
    <cellStyle name="标题 4 2" xfId="566" xr:uid="{00000000-0005-0000-0000-000035020000}"/>
    <cellStyle name="标题 4 2 2" xfId="567" xr:uid="{00000000-0005-0000-0000-000036020000}"/>
    <cellStyle name="标题 4 2 2 2" xfId="568" xr:uid="{00000000-0005-0000-0000-000037020000}"/>
    <cellStyle name="标题 4 2 3" xfId="569" xr:uid="{00000000-0005-0000-0000-000038020000}"/>
    <cellStyle name="标题 4 2 3 2" xfId="570" xr:uid="{00000000-0005-0000-0000-000039020000}"/>
    <cellStyle name="标题 4 2 4" xfId="571" xr:uid="{00000000-0005-0000-0000-00003A020000}"/>
    <cellStyle name="标题 4 2 4 2" xfId="572" xr:uid="{00000000-0005-0000-0000-00003B020000}"/>
    <cellStyle name="标题 4 2 5" xfId="573" xr:uid="{00000000-0005-0000-0000-00003C020000}"/>
    <cellStyle name="标题 4 3" xfId="574" xr:uid="{00000000-0005-0000-0000-00003D020000}"/>
    <cellStyle name="标题 4 3 2" xfId="575" xr:uid="{00000000-0005-0000-0000-00003E020000}"/>
    <cellStyle name="标题 4 4" xfId="576" xr:uid="{00000000-0005-0000-0000-00003F020000}"/>
    <cellStyle name="标题 4 4 2" xfId="577" xr:uid="{00000000-0005-0000-0000-000040020000}"/>
    <cellStyle name="标题 4 5" xfId="578" xr:uid="{00000000-0005-0000-0000-000041020000}"/>
    <cellStyle name="标题 4 5 2" xfId="579" xr:uid="{00000000-0005-0000-0000-000042020000}"/>
    <cellStyle name="标题 4 6" xfId="580" xr:uid="{00000000-0005-0000-0000-000043020000}"/>
    <cellStyle name="标题 4 6 2" xfId="581" xr:uid="{00000000-0005-0000-0000-000044020000}"/>
    <cellStyle name="标题 4 7" xfId="582" xr:uid="{00000000-0005-0000-0000-000045020000}"/>
    <cellStyle name="标题 4 7 2" xfId="583" xr:uid="{00000000-0005-0000-0000-000046020000}"/>
    <cellStyle name="标题 4 8" xfId="584" xr:uid="{00000000-0005-0000-0000-000047020000}"/>
    <cellStyle name="标题 4 8 2" xfId="585" xr:uid="{00000000-0005-0000-0000-000048020000}"/>
    <cellStyle name="标题 4 9" xfId="586" xr:uid="{00000000-0005-0000-0000-000049020000}"/>
    <cellStyle name="标题 4 9 2" xfId="587" xr:uid="{00000000-0005-0000-0000-00004A020000}"/>
    <cellStyle name="标题 5" xfId="588" xr:uid="{00000000-0005-0000-0000-00004B020000}"/>
    <cellStyle name="标题 5 2" xfId="589" xr:uid="{00000000-0005-0000-0000-00004C020000}"/>
    <cellStyle name="标题 5 2 2" xfId="590" xr:uid="{00000000-0005-0000-0000-00004D020000}"/>
    <cellStyle name="标题 5 3" xfId="591" xr:uid="{00000000-0005-0000-0000-00004E020000}"/>
    <cellStyle name="标题 5 3 2" xfId="592" xr:uid="{00000000-0005-0000-0000-00004F020000}"/>
    <cellStyle name="标题 5 4" xfId="593" xr:uid="{00000000-0005-0000-0000-000050020000}"/>
    <cellStyle name="标题 5 4 2" xfId="594" xr:uid="{00000000-0005-0000-0000-000051020000}"/>
    <cellStyle name="标题 5 5" xfId="595" xr:uid="{00000000-0005-0000-0000-000052020000}"/>
    <cellStyle name="标题 6" xfId="596" xr:uid="{00000000-0005-0000-0000-000053020000}"/>
    <cellStyle name="标题 6 2" xfId="597" xr:uid="{00000000-0005-0000-0000-000054020000}"/>
    <cellStyle name="标题 7" xfId="598" xr:uid="{00000000-0005-0000-0000-000055020000}"/>
    <cellStyle name="标题 7 2" xfId="599" xr:uid="{00000000-0005-0000-0000-000056020000}"/>
    <cellStyle name="标题 8" xfId="600" xr:uid="{00000000-0005-0000-0000-000057020000}"/>
    <cellStyle name="标题 8 2" xfId="601" xr:uid="{00000000-0005-0000-0000-000058020000}"/>
    <cellStyle name="标题 9" xfId="602" xr:uid="{00000000-0005-0000-0000-000059020000}"/>
    <cellStyle name="标题 9 2" xfId="603" xr:uid="{00000000-0005-0000-0000-00005A020000}"/>
    <cellStyle name="差 10" xfId="604" xr:uid="{00000000-0005-0000-0000-00005B020000}"/>
    <cellStyle name="差 10 2" xfId="605" xr:uid="{00000000-0005-0000-0000-00005C020000}"/>
    <cellStyle name="差 11" xfId="606" xr:uid="{00000000-0005-0000-0000-00005D020000}"/>
    <cellStyle name="差 11 2" xfId="607" xr:uid="{00000000-0005-0000-0000-00005E020000}"/>
    <cellStyle name="差 2" xfId="608" xr:uid="{00000000-0005-0000-0000-00005F020000}"/>
    <cellStyle name="差 2 2" xfId="609" xr:uid="{00000000-0005-0000-0000-000060020000}"/>
    <cellStyle name="差 2 2 2" xfId="610" xr:uid="{00000000-0005-0000-0000-000061020000}"/>
    <cellStyle name="差 2 3" xfId="611" xr:uid="{00000000-0005-0000-0000-000062020000}"/>
    <cellStyle name="差 2 3 2" xfId="612" xr:uid="{00000000-0005-0000-0000-000063020000}"/>
    <cellStyle name="差 2 4" xfId="613" xr:uid="{00000000-0005-0000-0000-000064020000}"/>
    <cellStyle name="差 2 4 2" xfId="614" xr:uid="{00000000-0005-0000-0000-000065020000}"/>
    <cellStyle name="差 2 5" xfId="615" xr:uid="{00000000-0005-0000-0000-000066020000}"/>
    <cellStyle name="差 3" xfId="616" xr:uid="{00000000-0005-0000-0000-000067020000}"/>
    <cellStyle name="差 3 2" xfId="617" xr:uid="{00000000-0005-0000-0000-000068020000}"/>
    <cellStyle name="差 4" xfId="618" xr:uid="{00000000-0005-0000-0000-000069020000}"/>
    <cellStyle name="差 4 2" xfId="619" xr:uid="{00000000-0005-0000-0000-00006A020000}"/>
    <cellStyle name="差 5" xfId="620" xr:uid="{00000000-0005-0000-0000-00006B020000}"/>
    <cellStyle name="差 5 2" xfId="621" xr:uid="{00000000-0005-0000-0000-00006C020000}"/>
    <cellStyle name="差 6" xfId="622" xr:uid="{00000000-0005-0000-0000-00006D020000}"/>
    <cellStyle name="差 6 2" xfId="623" xr:uid="{00000000-0005-0000-0000-00006E020000}"/>
    <cellStyle name="差 7" xfId="624" xr:uid="{00000000-0005-0000-0000-00006F020000}"/>
    <cellStyle name="差 7 2" xfId="625" xr:uid="{00000000-0005-0000-0000-000070020000}"/>
    <cellStyle name="差 8" xfId="626" xr:uid="{00000000-0005-0000-0000-000071020000}"/>
    <cellStyle name="差 8 2" xfId="627" xr:uid="{00000000-0005-0000-0000-000072020000}"/>
    <cellStyle name="差 9" xfId="628" xr:uid="{00000000-0005-0000-0000-000073020000}"/>
    <cellStyle name="差 9 2" xfId="629" xr:uid="{00000000-0005-0000-0000-000074020000}"/>
    <cellStyle name="差_KING" xfId="630" xr:uid="{00000000-0005-0000-0000-000075020000}"/>
    <cellStyle name="常规" xfId="0" builtinId="0"/>
    <cellStyle name="常规 10" xfId="631" xr:uid="{00000000-0005-0000-0000-000077020000}"/>
    <cellStyle name="常规 10 2" xfId="632" xr:uid="{00000000-0005-0000-0000-000078020000}"/>
    <cellStyle name="常规 10 2 2" xfId="633" xr:uid="{00000000-0005-0000-0000-000079020000}"/>
    <cellStyle name="常规 10 3" xfId="634" xr:uid="{00000000-0005-0000-0000-00007A020000}"/>
    <cellStyle name="常规 10 4" xfId="635" xr:uid="{00000000-0005-0000-0000-00007B020000}"/>
    <cellStyle name="常规 10 5" xfId="636" xr:uid="{00000000-0005-0000-0000-00007C020000}"/>
    <cellStyle name="常规 11" xfId="637" xr:uid="{00000000-0005-0000-0000-00007D020000}"/>
    <cellStyle name="常规 11 2" xfId="638" xr:uid="{00000000-0005-0000-0000-00007E020000}"/>
    <cellStyle name="常规 12" xfId="639" xr:uid="{00000000-0005-0000-0000-00007F020000}"/>
    <cellStyle name="常规 12 2" xfId="640" xr:uid="{00000000-0005-0000-0000-000080020000}"/>
    <cellStyle name="常规 13" xfId="641" xr:uid="{00000000-0005-0000-0000-000081020000}"/>
    <cellStyle name="常规 13 2" xfId="642" xr:uid="{00000000-0005-0000-0000-000082020000}"/>
    <cellStyle name="常规 14" xfId="643" xr:uid="{00000000-0005-0000-0000-000083020000}"/>
    <cellStyle name="常规 14 2" xfId="644" xr:uid="{00000000-0005-0000-0000-000084020000}"/>
    <cellStyle name="常规 15" xfId="645" xr:uid="{00000000-0005-0000-0000-000085020000}"/>
    <cellStyle name="常规 15 2" xfId="646" xr:uid="{00000000-0005-0000-0000-000086020000}"/>
    <cellStyle name="常规 16" xfId="647" xr:uid="{00000000-0005-0000-0000-000087020000}"/>
    <cellStyle name="常规 16 2" xfId="648" xr:uid="{00000000-0005-0000-0000-000088020000}"/>
    <cellStyle name="常规 17" xfId="649" xr:uid="{00000000-0005-0000-0000-000089020000}"/>
    <cellStyle name="常规 17 2" xfId="650" xr:uid="{00000000-0005-0000-0000-00008A020000}"/>
    <cellStyle name="常规 18" xfId="651" xr:uid="{00000000-0005-0000-0000-00008B020000}"/>
    <cellStyle name="常规 18 2" xfId="652" xr:uid="{00000000-0005-0000-0000-00008C020000}"/>
    <cellStyle name="常规 19" xfId="653" xr:uid="{00000000-0005-0000-0000-00008D020000}"/>
    <cellStyle name="常规 19 2" xfId="654" xr:uid="{00000000-0005-0000-0000-00008E020000}"/>
    <cellStyle name="常规 2" xfId="655" xr:uid="{00000000-0005-0000-0000-00008F020000}"/>
    <cellStyle name="常规 2 10" xfId="656" xr:uid="{00000000-0005-0000-0000-000090020000}"/>
    <cellStyle name="常规 2 10 2" xfId="657" xr:uid="{00000000-0005-0000-0000-000091020000}"/>
    <cellStyle name="常规 2 10 3" xfId="658" xr:uid="{00000000-0005-0000-0000-000092020000}"/>
    <cellStyle name="常规 2 11" xfId="659" xr:uid="{00000000-0005-0000-0000-000093020000}"/>
    <cellStyle name="常规 2 11 2" xfId="660" xr:uid="{00000000-0005-0000-0000-000094020000}"/>
    <cellStyle name="常规 2 11 3" xfId="661" xr:uid="{00000000-0005-0000-0000-000095020000}"/>
    <cellStyle name="常规 2 12" xfId="662" xr:uid="{00000000-0005-0000-0000-000096020000}"/>
    <cellStyle name="常规 2 12 2" xfId="663" xr:uid="{00000000-0005-0000-0000-000097020000}"/>
    <cellStyle name="常规 2 12 3" xfId="664" xr:uid="{00000000-0005-0000-0000-000098020000}"/>
    <cellStyle name="常规 2 13" xfId="665" xr:uid="{00000000-0005-0000-0000-000099020000}"/>
    <cellStyle name="常规 2 13 2" xfId="666" xr:uid="{00000000-0005-0000-0000-00009A020000}"/>
    <cellStyle name="常规 2 13 3" xfId="667" xr:uid="{00000000-0005-0000-0000-00009B020000}"/>
    <cellStyle name="常规 2 14" xfId="668" xr:uid="{00000000-0005-0000-0000-00009C020000}"/>
    <cellStyle name="常规 2 14 2" xfId="669" xr:uid="{00000000-0005-0000-0000-00009D020000}"/>
    <cellStyle name="常规 2 14 3" xfId="670" xr:uid="{00000000-0005-0000-0000-00009E020000}"/>
    <cellStyle name="常规 2 15" xfId="671" xr:uid="{00000000-0005-0000-0000-00009F020000}"/>
    <cellStyle name="常规 2 15 2" xfId="672" xr:uid="{00000000-0005-0000-0000-0000A0020000}"/>
    <cellStyle name="常规 2 15 3" xfId="673" xr:uid="{00000000-0005-0000-0000-0000A1020000}"/>
    <cellStyle name="常规 2 16" xfId="674" xr:uid="{00000000-0005-0000-0000-0000A2020000}"/>
    <cellStyle name="常规 2 16 2" xfId="675" xr:uid="{00000000-0005-0000-0000-0000A3020000}"/>
    <cellStyle name="常规 2 16 3" xfId="676" xr:uid="{00000000-0005-0000-0000-0000A4020000}"/>
    <cellStyle name="常规 2 17" xfId="677" xr:uid="{00000000-0005-0000-0000-0000A5020000}"/>
    <cellStyle name="常规 2 17 2" xfId="678" xr:uid="{00000000-0005-0000-0000-0000A6020000}"/>
    <cellStyle name="常规 2 17 3" xfId="679" xr:uid="{00000000-0005-0000-0000-0000A7020000}"/>
    <cellStyle name="常规 2 18" xfId="680" xr:uid="{00000000-0005-0000-0000-0000A8020000}"/>
    <cellStyle name="常规 2 18 2" xfId="681" xr:uid="{00000000-0005-0000-0000-0000A9020000}"/>
    <cellStyle name="常规 2 18 3" xfId="682" xr:uid="{00000000-0005-0000-0000-0000AA020000}"/>
    <cellStyle name="常规 2 19" xfId="683" xr:uid="{00000000-0005-0000-0000-0000AB020000}"/>
    <cellStyle name="常规 2 19 2" xfId="684" xr:uid="{00000000-0005-0000-0000-0000AC020000}"/>
    <cellStyle name="常规 2 19 3" xfId="685" xr:uid="{00000000-0005-0000-0000-0000AD020000}"/>
    <cellStyle name="常规 2 2" xfId="686" xr:uid="{00000000-0005-0000-0000-0000AE020000}"/>
    <cellStyle name="常规 2 2 10" xfId="687" xr:uid="{00000000-0005-0000-0000-0000AF020000}"/>
    <cellStyle name="常规 2 2 10 2" xfId="688" xr:uid="{00000000-0005-0000-0000-0000B0020000}"/>
    <cellStyle name="常规 2 2 10 3" xfId="689" xr:uid="{00000000-0005-0000-0000-0000B1020000}"/>
    <cellStyle name="常规 2 2 11" xfId="690" xr:uid="{00000000-0005-0000-0000-0000B2020000}"/>
    <cellStyle name="常规 2 2 11 2" xfId="691" xr:uid="{00000000-0005-0000-0000-0000B3020000}"/>
    <cellStyle name="常规 2 2 11 3" xfId="692" xr:uid="{00000000-0005-0000-0000-0000B4020000}"/>
    <cellStyle name="常规 2 2 12" xfId="693" xr:uid="{00000000-0005-0000-0000-0000B5020000}"/>
    <cellStyle name="常规 2 2 12 2" xfId="694" xr:uid="{00000000-0005-0000-0000-0000B6020000}"/>
    <cellStyle name="常规 2 2 12 3" xfId="695" xr:uid="{00000000-0005-0000-0000-0000B7020000}"/>
    <cellStyle name="常规 2 2 13" xfId="696" xr:uid="{00000000-0005-0000-0000-0000B8020000}"/>
    <cellStyle name="常规 2 2 13 2" xfId="697" xr:uid="{00000000-0005-0000-0000-0000B9020000}"/>
    <cellStyle name="常规 2 2 13 3" xfId="698" xr:uid="{00000000-0005-0000-0000-0000BA020000}"/>
    <cellStyle name="常规 2 2 14" xfId="699" xr:uid="{00000000-0005-0000-0000-0000BB020000}"/>
    <cellStyle name="常规 2 2 14 2" xfId="700" xr:uid="{00000000-0005-0000-0000-0000BC020000}"/>
    <cellStyle name="常规 2 2 14 3" xfId="701" xr:uid="{00000000-0005-0000-0000-0000BD020000}"/>
    <cellStyle name="常规 2 2 15" xfId="702" xr:uid="{00000000-0005-0000-0000-0000BE020000}"/>
    <cellStyle name="常规 2 2 15 2" xfId="703" xr:uid="{00000000-0005-0000-0000-0000BF020000}"/>
    <cellStyle name="常规 2 2 15 3" xfId="704" xr:uid="{00000000-0005-0000-0000-0000C0020000}"/>
    <cellStyle name="常规 2 2 16" xfId="705" xr:uid="{00000000-0005-0000-0000-0000C1020000}"/>
    <cellStyle name="常规 2 2 16 2" xfId="706" xr:uid="{00000000-0005-0000-0000-0000C2020000}"/>
    <cellStyle name="常规 2 2 16 3" xfId="707" xr:uid="{00000000-0005-0000-0000-0000C3020000}"/>
    <cellStyle name="常规 2 2 17" xfId="708" xr:uid="{00000000-0005-0000-0000-0000C4020000}"/>
    <cellStyle name="常规 2 2 17 2" xfId="709" xr:uid="{00000000-0005-0000-0000-0000C5020000}"/>
    <cellStyle name="常规 2 2 17 3" xfId="710" xr:uid="{00000000-0005-0000-0000-0000C6020000}"/>
    <cellStyle name="常规 2 2 18" xfId="711" xr:uid="{00000000-0005-0000-0000-0000C7020000}"/>
    <cellStyle name="常规 2 2 18 2" xfId="712" xr:uid="{00000000-0005-0000-0000-0000C8020000}"/>
    <cellStyle name="常规 2 2 18 3" xfId="713" xr:uid="{00000000-0005-0000-0000-0000C9020000}"/>
    <cellStyle name="常规 2 2 19" xfId="714" xr:uid="{00000000-0005-0000-0000-0000CA020000}"/>
    <cellStyle name="常规 2 2 19 2" xfId="715" xr:uid="{00000000-0005-0000-0000-0000CB020000}"/>
    <cellStyle name="常规 2 2 19 3" xfId="716" xr:uid="{00000000-0005-0000-0000-0000CC020000}"/>
    <cellStyle name="常规 2 2 2" xfId="717" xr:uid="{00000000-0005-0000-0000-0000CD020000}"/>
    <cellStyle name="常规 2 2 2 10" xfId="718" xr:uid="{00000000-0005-0000-0000-0000CE020000}"/>
    <cellStyle name="常规 2 2 2 10 2" xfId="719" xr:uid="{00000000-0005-0000-0000-0000CF020000}"/>
    <cellStyle name="常规 2 2 2 11" xfId="720" xr:uid="{00000000-0005-0000-0000-0000D0020000}"/>
    <cellStyle name="常规 2 2 2 11 2" xfId="721" xr:uid="{00000000-0005-0000-0000-0000D1020000}"/>
    <cellStyle name="常规 2 2 2 12" xfId="722" xr:uid="{00000000-0005-0000-0000-0000D2020000}"/>
    <cellStyle name="常规 2 2 2 12 2" xfId="723" xr:uid="{00000000-0005-0000-0000-0000D3020000}"/>
    <cellStyle name="常规 2 2 2 13" xfId="724" xr:uid="{00000000-0005-0000-0000-0000D4020000}"/>
    <cellStyle name="常规 2 2 2 13 2" xfId="725" xr:uid="{00000000-0005-0000-0000-0000D5020000}"/>
    <cellStyle name="常规 2 2 2 14" xfId="726" xr:uid="{00000000-0005-0000-0000-0000D6020000}"/>
    <cellStyle name="常规 2 2 2 14 2" xfId="727" xr:uid="{00000000-0005-0000-0000-0000D7020000}"/>
    <cellStyle name="常规 2 2 2 15" xfId="728" xr:uid="{00000000-0005-0000-0000-0000D8020000}"/>
    <cellStyle name="常规 2 2 2 15 2" xfId="729" xr:uid="{00000000-0005-0000-0000-0000D9020000}"/>
    <cellStyle name="常规 2 2 2 16" xfId="730" xr:uid="{00000000-0005-0000-0000-0000DA020000}"/>
    <cellStyle name="常规 2 2 2 16 2" xfId="731" xr:uid="{00000000-0005-0000-0000-0000DB020000}"/>
    <cellStyle name="常规 2 2 2 17" xfId="732" xr:uid="{00000000-0005-0000-0000-0000DC020000}"/>
    <cellStyle name="常规 2 2 2 17 2" xfId="733" xr:uid="{00000000-0005-0000-0000-0000DD020000}"/>
    <cellStyle name="常规 2 2 2 18" xfId="734" xr:uid="{00000000-0005-0000-0000-0000DE020000}"/>
    <cellStyle name="常规 2 2 2 18 2" xfId="735" xr:uid="{00000000-0005-0000-0000-0000DF020000}"/>
    <cellStyle name="常规 2 2 2 19" xfId="736" xr:uid="{00000000-0005-0000-0000-0000E0020000}"/>
    <cellStyle name="常规 2 2 2 19 2" xfId="737" xr:uid="{00000000-0005-0000-0000-0000E1020000}"/>
    <cellStyle name="常规 2 2 2 2" xfId="738" xr:uid="{00000000-0005-0000-0000-0000E2020000}"/>
    <cellStyle name="常规 2 2 2 2 10" xfId="739" xr:uid="{00000000-0005-0000-0000-0000E3020000}"/>
    <cellStyle name="常规 2 2 2 2 10 2" xfId="740" xr:uid="{00000000-0005-0000-0000-0000E4020000}"/>
    <cellStyle name="常规 2 2 2 2 10 3" xfId="741" xr:uid="{00000000-0005-0000-0000-0000E5020000}"/>
    <cellStyle name="常规 2 2 2 2 11" xfId="742" xr:uid="{00000000-0005-0000-0000-0000E6020000}"/>
    <cellStyle name="常规 2 2 2 2 11 2" xfId="743" xr:uid="{00000000-0005-0000-0000-0000E7020000}"/>
    <cellStyle name="常规 2 2 2 2 11 3" xfId="744" xr:uid="{00000000-0005-0000-0000-0000E8020000}"/>
    <cellStyle name="常规 2 2 2 2 12" xfId="745" xr:uid="{00000000-0005-0000-0000-0000E9020000}"/>
    <cellStyle name="常规 2 2 2 2 12 2" xfId="746" xr:uid="{00000000-0005-0000-0000-0000EA020000}"/>
    <cellStyle name="常规 2 2 2 2 12 3" xfId="747" xr:uid="{00000000-0005-0000-0000-0000EB020000}"/>
    <cellStyle name="常规 2 2 2 2 13" xfId="748" xr:uid="{00000000-0005-0000-0000-0000EC020000}"/>
    <cellStyle name="常规 2 2 2 2 13 2" xfId="749" xr:uid="{00000000-0005-0000-0000-0000ED020000}"/>
    <cellStyle name="常规 2 2 2 2 13 3" xfId="750" xr:uid="{00000000-0005-0000-0000-0000EE020000}"/>
    <cellStyle name="常规 2 2 2 2 14" xfId="751" xr:uid="{00000000-0005-0000-0000-0000EF020000}"/>
    <cellStyle name="常规 2 2 2 2 14 2" xfId="752" xr:uid="{00000000-0005-0000-0000-0000F0020000}"/>
    <cellStyle name="常规 2 2 2 2 14 3" xfId="753" xr:uid="{00000000-0005-0000-0000-0000F1020000}"/>
    <cellStyle name="常规 2 2 2 2 15" xfId="754" xr:uid="{00000000-0005-0000-0000-0000F2020000}"/>
    <cellStyle name="常规 2 2 2 2 15 2" xfId="755" xr:uid="{00000000-0005-0000-0000-0000F3020000}"/>
    <cellStyle name="常规 2 2 2 2 15 3" xfId="756" xr:uid="{00000000-0005-0000-0000-0000F4020000}"/>
    <cellStyle name="常规 2 2 2 2 16" xfId="757" xr:uid="{00000000-0005-0000-0000-0000F5020000}"/>
    <cellStyle name="常规 2 2 2 2 16 2" xfId="758" xr:uid="{00000000-0005-0000-0000-0000F6020000}"/>
    <cellStyle name="常规 2 2 2 2 16 3" xfId="759" xr:uid="{00000000-0005-0000-0000-0000F7020000}"/>
    <cellStyle name="常规 2 2 2 2 17" xfId="760" xr:uid="{00000000-0005-0000-0000-0000F8020000}"/>
    <cellStyle name="常规 2 2 2 2 17 2" xfId="761" xr:uid="{00000000-0005-0000-0000-0000F9020000}"/>
    <cellStyle name="常规 2 2 2 2 17 3" xfId="762" xr:uid="{00000000-0005-0000-0000-0000FA020000}"/>
    <cellStyle name="常规 2 2 2 2 18" xfId="763" xr:uid="{00000000-0005-0000-0000-0000FB020000}"/>
    <cellStyle name="常规 2 2 2 2 18 2" xfId="764" xr:uid="{00000000-0005-0000-0000-0000FC020000}"/>
    <cellStyle name="常规 2 2 2 2 18 3" xfId="765" xr:uid="{00000000-0005-0000-0000-0000FD020000}"/>
    <cellStyle name="常规 2 2 2 2 19" xfId="766" xr:uid="{00000000-0005-0000-0000-0000FE020000}"/>
    <cellStyle name="常规 2 2 2 2 19 2" xfId="767" xr:uid="{00000000-0005-0000-0000-0000FF020000}"/>
    <cellStyle name="常规 2 2 2 2 19 3" xfId="768" xr:uid="{00000000-0005-0000-0000-000000030000}"/>
    <cellStyle name="常规 2 2 2 2 2" xfId="769" xr:uid="{00000000-0005-0000-0000-000001030000}"/>
    <cellStyle name="常规 2 2 2 2 2 2" xfId="770" xr:uid="{00000000-0005-0000-0000-000002030000}"/>
    <cellStyle name="常规 2 2 2 2 2 2 2" xfId="771" xr:uid="{00000000-0005-0000-0000-000003030000}"/>
    <cellStyle name="常规 2 2 2 2 2 2 3" xfId="772" xr:uid="{00000000-0005-0000-0000-000004030000}"/>
    <cellStyle name="常规 2 2 2 2 2 3" xfId="773" xr:uid="{00000000-0005-0000-0000-000005030000}"/>
    <cellStyle name="常规 2 2 2 2 20" xfId="774" xr:uid="{00000000-0005-0000-0000-000006030000}"/>
    <cellStyle name="常规 2 2 2 2 20 2" xfId="775" xr:uid="{00000000-0005-0000-0000-000007030000}"/>
    <cellStyle name="常规 2 2 2 2 20 3" xfId="776" xr:uid="{00000000-0005-0000-0000-000008030000}"/>
    <cellStyle name="常规 2 2 2 2 21" xfId="777" xr:uid="{00000000-0005-0000-0000-000009030000}"/>
    <cellStyle name="常规 2 2 2 2 21 2" xfId="778" xr:uid="{00000000-0005-0000-0000-00000A030000}"/>
    <cellStyle name="常规 2 2 2 2 21 3" xfId="779" xr:uid="{00000000-0005-0000-0000-00000B030000}"/>
    <cellStyle name="常规 2 2 2 2 22" xfId="780" xr:uid="{00000000-0005-0000-0000-00000C030000}"/>
    <cellStyle name="常规 2 2 2 2 22 2" xfId="781" xr:uid="{00000000-0005-0000-0000-00000D030000}"/>
    <cellStyle name="常规 2 2 2 2 22 3" xfId="782" xr:uid="{00000000-0005-0000-0000-00000E030000}"/>
    <cellStyle name="常规 2 2 2 2 23" xfId="783" xr:uid="{00000000-0005-0000-0000-00000F030000}"/>
    <cellStyle name="常规 2 2 2 2 24" xfId="784" xr:uid="{00000000-0005-0000-0000-000010030000}"/>
    <cellStyle name="常规 2 2 2 2 3" xfId="785" xr:uid="{00000000-0005-0000-0000-000011030000}"/>
    <cellStyle name="常规 2 2 2 2 3 2" xfId="786" xr:uid="{00000000-0005-0000-0000-000012030000}"/>
    <cellStyle name="常规 2 2 2 2 3 3" xfId="787" xr:uid="{00000000-0005-0000-0000-000013030000}"/>
    <cellStyle name="常规 2 2 2 2 4" xfId="788" xr:uid="{00000000-0005-0000-0000-000014030000}"/>
    <cellStyle name="常规 2 2 2 2 4 2" xfId="789" xr:uid="{00000000-0005-0000-0000-000015030000}"/>
    <cellStyle name="常规 2 2 2 2 4 3" xfId="790" xr:uid="{00000000-0005-0000-0000-000016030000}"/>
    <cellStyle name="常规 2 2 2 2 5" xfId="791" xr:uid="{00000000-0005-0000-0000-000017030000}"/>
    <cellStyle name="常规 2 2 2 2 5 2" xfId="792" xr:uid="{00000000-0005-0000-0000-000018030000}"/>
    <cellStyle name="常规 2 2 2 2 5 3" xfId="793" xr:uid="{00000000-0005-0000-0000-000019030000}"/>
    <cellStyle name="常规 2 2 2 2 6" xfId="794" xr:uid="{00000000-0005-0000-0000-00001A030000}"/>
    <cellStyle name="常规 2 2 2 2 6 2" xfId="795" xr:uid="{00000000-0005-0000-0000-00001B030000}"/>
    <cellStyle name="常规 2 2 2 2 6 3" xfId="796" xr:uid="{00000000-0005-0000-0000-00001C030000}"/>
    <cellStyle name="常规 2 2 2 2 7" xfId="797" xr:uid="{00000000-0005-0000-0000-00001D030000}"/>
    <cellStyle name="常规 2 2 2 2 7 2" xfId="798" xr:uid="{00000000-0005-0000-0000-00001E030000}"/>
    <cellStyle name="常规 2 2 2 2 7 3" xfId="799" xr:uid="{00000000-0005-0000-0000-00001F030000}"/>
    <cellStyle name="常规 2 2 2 2 8" xfId="800" xr:uid="{00000000-0005-0000-0000-000020030000}"/>
    <cellStyle name="常规 2 2 2 2 8 2" xfId="801" xr:uid="{00000000-0005-0000-0000-000021030000}"/>
    <cellStyle name="常规 2 2 2 2 8 3" xfId="802" xr:uid="{00000000-0005-0000-0000-000022030000}"/>
    <cellStyle name="常规 2 2 2 2 9" xfId="803" xr:uid="{00000000-0005-0000-0000-000023030000}"/>
    <cellStyle name="常规 2 2 2 2 9 2" xfId="804" xr:uid="{00000000-0005-0000-0000-000024030000}"/>
    <cellStyle name="常规 2 2 2 2 9 3" xfId="805" xr:uid="{00000000-0005-0000-0000-000025030000}"/>
    <cellStyle name="常规 2 2 2 20" xfId="806" xr:uid="{00000000-0005-0000-0000-000026030000}"/>
    <cellStyle name="常规 2 2 2 20 2" xfId="807" xr:uid="{00000000-0005-0000-0000-000027030000}"/>
    <cellStyle name="常规 2 2 2 21" xfId="808" xr:uid="{00000000-0005-0000-0000-000028030000}"/>
    <cellStyle name="常规 2 2 2 21 2" xfId="809" xr:uid="{00000000-0005-0000-0000-000029030000}"/>
    <cellStyle name="常规 2 2 2 22" xfId="810" xr:uid="{00000000-0005-0000-0000-00002A030000}"/>
    <cellStyle name="常规 2 2 2 22 2" xfId="811" xr:uid="{00000000-0005-0000-0000-00002B030000}"/>
    <cellStyle name="常规 2 2 2 23" xfId="812" xr:uid="{00000000-0005-0000-0000-00002C030000}"/>
    <cellStyle name="常规 2 2 2 24" xfId="813" xr:uid="{00000000-0005-0000-0000-00002D030000}"/>
    <cellStyle name="常规 2 2 2 25" xfId="814" xr:uid="{00000000-0005-0000-0000-00002E030000}"/>
    <cellStyle name="常规 2 2 2 3" xfId="815" xr:uid="{00000000-0005-0000-0000-00002F030000}"/>
    <cellStyle name="常规 2 2 2 3 2" xfId="816" xr:uid="{00000000-0005-0000-0000-000030030000}"/>
    <cellStyle name="常规 2 2 2 4" xfId="817" xr:uid="{00000000-0005-0000-0000-000031030000}"/>
    <cellStyle name="常规 2 2 2 4 2" xfId="818" xr:uid="{00000000-0005-0000-0000-000032030000}"/>
    <cellStyle name="常规 2 2 2 5" xfId="819" xr:uid="{00000000-0005-0000-0000-000033030000}"/>
    <cellStyle name="常规 2 2 2 5 2" xfId="820" xr:uid="{00000000-0005-0000-0000-000034030000}"/>
    <cellStyle name="常规 2 2 2 6" xfId="821" xr:uid="{00000000-0005-0000-0000-000035030000}"/>
    <cellStyle name="常规 2 2 2 6 2" xfId="822" xr:uid="{00000000-0005-0000-0000-000036030000}"/>
    <cellStyle name="常规 2 2 2 7" xfId="823" xr:uid="{00000000-0005-0000-0000-000037030000}"/>
    <cellStyle name="常规 2 2 2 7 2" xfId="824" xr:uid="{00000000-0005-0000-0000-000038030000}"/>
    <cellStyle name="常规 2 2 2 8" xfId="825" xr:uid="{00000000-0005-0000-0000-000039030000}"/>
    <cellStyle name="常规 2 2 2 8 2" xfId="826" xr:uid="{00000000-0005-0000-0000-00003A030000}"/>
    <cellStyle name="常规 2 2 2 9" xfId="827" xr:uid="{00000000-0005-0000-0000-00003B030000}"/>
    <cellStyle name="常规 2 2 2 9 2" xfId="828" xr:uid="{00000000-0005-0000-0000-00003C030000}"/>
    <cellStyle name="常规 2 2 20" xfId="829" xr:uid="{00000000-0005-0000-0000-00003D030000}"/>
    <cellStyle name="常规 2 2 20 2" xfId="830" xr:uid="{00000000-0005-0000-0000-00003E030000}"/>
    <cellStyle name="常规 2 2 20 3" xfId="831" xr:uid="{00000000-0005-0000-0000-00003F030000}"/>
    <cellStyle name="常规 2 2 21" xfId="832" xr:uid="{00000000-0005-0000-0000-000040030000}"/>
    <cellStyle name="常规 2 2 21 2" xfId="833" xr:uid="{00000000-0005-0000-0000-000041030000}"/>
    <cellStyle name="常规 2 2 21 3" xfId="834" xr:uid="{00000000-0005-0000-0000-000042030000}"/>
    <cellStyle name="常规 2 2 22" xfId="835" xr:uid="{00000000-0005-0000-0000-000043030000}"/>
    <cellStyle name="常规 2 2 22 2" xfId="836" xr:uid="{00000000-0005-0000-0000-000044030000}"/>
    <cellStyle name="常规 2 2 22 3" xfId="837" xr:uid="{00000000-0005-0000-0000-000045030000}"/>
    <cellStyle name="常规 2 2 23" xfId="838" xr:uid="{00000000-0005-0000-0000-000046030000}"/>
    <cellStyle name="常规 2 2 23 2" xfId="839" xr:uid="{00000000-0005-0000-0000-000047030000}"/>
    <cellStyle name="常规 2 2 23 3" xfId="840" xr:uid="{00000000-0005-0000-0000-000048030000}"/>
    <cellStyle name="常规 2 2 24" xfId="841" xr:uid="{00000000-0005-0000-0000-000049030000}"/>
    <cellStyle name="常规 2 2 24 2" xfId="842" xr:uid="{00000000-0005-0000-0000-00004A030000}"/>
    <cellStyle name="常规 2 2 24 3" xfId="843" xr:uid="{00000000-0005-0000-0000-00004B030000}"/>
    <cellStyle name="常规 2 2 25" xfId="844" xr:uid="{00000000-0005-0000-0000-00004C030000}"/>
    <cellStyle name="常规 2 2 25 2" xfId="845" xr:uid="{00000000-0005-0000-0000-00004D030000}"/>
    <cellStyle name="常规 2 2 25 3" xfId="846" xr:uid="{00000000-0005-0000-0000-00004E030000}"/>
    <cellStyle name="常规 2 2 26" xfId="847" xr:uid="{00000000-0005-0000-0000-00004F030000}"/>
    <cellStyle name="常规 2 2 26 2" xfId="848" xr:uid="{00000000-0005-0000-0000-000050030000}"/>
    <cellStyle name="常规 2 2 26 3" xfId="849" xr:uid="{00000000-0005-0000-0000-000051030000}"/>
    <cellStyle name="常规 2 2 27" xfId="850" xr:uid="{00000000-0005-0000-0000-000052030000}"/>
    <cellStyle name="常规 2 2 28" xfId="851" xr:uid="{00000000-0005-0000-0000-000053030000}"/>
    <cellStyle name="常规 2 2 29" xfId="852" xr:uid="{00000000-0005-0000-0000-000054030000}"/>
    <cellStyle name="常规 2 2 3" xfId="853" xr:uid="{00000000-0005-0000-0000-000055030000}"/>
    <cellStyle name="常规 2 2 3 2" xfId="854" xr:uid="{00000000-0005-0000-0000-000056030000}"/>
    <cellStyle name="常规 2 2 3 3" xfId="855" xr:uid="{00000000-0005-0000-0000-000057030000}"/>
    <cellStyle name="常规 2 2 4" xfId="856" xr:uid="{00000000-0005-0000-0000-000058030000}"/>
    <cellStyle name="常规 2 2 4 2" xfId="857" xr:uid="{00000000-0005-0000-0000-000059030000}"/>
    <cellStyle name="常规 2 2 4 3" xfId="858" xr:uid="{00000000-0005-0000-0000-00005A030000}"/>
    <cellStyle name="常规 2 2 5" xfId="859" xr:uid="{00000000-0005-0000-0000-00005B030000}"/>
    <cellStyle name="常规 2 2 5 2" xfId="860" xr:uid="{00000000-0005-0000-0000-00005C030000}"/>
    <cellStyle name="常规 2 2 5 3" xfId="861" xr:uid="{00000000-0005-0000-0000-00005D030000}"/>
    <cellStyle name="常规 2 2 6" xfId="862" xr:uid="{00000000-0005-0000-0000-00005E030000}"/>
    <cellStyle name="常规 2 2 6 2" xfId="863" xr:uid="{00000000-0005-0000-0000-00005F030000}"/>
    <cellStyle name="常规 2 2 6 3" xfId="864" xr:uid="{00000000-0005-0000-0000-000060030000}"/>
    <cellStyle name="常规 2 2 7" xfId="865" xr:uid="{00000000-0005-0000-0000-000061030000}"/>
    <cellStyle name="常规 2 2 7 2" xfId="866" xr:uid="{00000000-0005-0000-0000-000062030000}"/>
    <cellStyle name="常规 2 2 7 3" xfId="867" xr:uid="{00000000-0005-0000-0000-000063030000}"/>
    <cellStyle name="常规 2 2 8" xfId="868" xr:uid="{00000000-0005-0000-0000-000064030000}"/>
    <cellStyle name="常规 2 2 8 2" xfId="869" xr:uid="{00000000-0005-0000-0000-000065030000}"/>
    <cellStyle name="常规 2 2 8 3" xfId="870" xr:uid="{00000000-0005-0000-0000-000066030000}"/>
    <cellStyle name="常规 2 2 9" xfId="871" xr:uid="{00000000-0005-0000-0000-000067030000}"/>
    <cellStyle name="常规 2 2 9 2" xfId="872" xr:uid="{00000000-0005-0000-0000-000068030000}"/>
    <cellStyle name="常规 2 2 9 3" xfId="873" xr:uid="{00000000-0005-0000-0000-000069030000}"/>
    <cellStyle name="常规 2 20" xfId="874" xr:uid="{00000000-0005-0000-0000-00006A030000}"/>
    <cellStyle name="常规 2 20 2" xfId="875" xr:uid="{00000000-0005-0000-0000-00006B030000}"/>
    <cellStyle name="常规 2 20 3" xfId="876" xr:uid="{00000000-0005-0000-0000-00006C030000}"/>
    <cellStyle name="常规 2 21" xfId="877" xr:uid="{00000000-0005-0000-0000-00006D030000}"/>
    <cellStyle name="常规 2 21 2" xfId="878" xr:uid="{00000000-0005-0000-0000-00006E030000}"/>
    <cellStyle name="常规 2 21 3" xfId="879" xr:uid="{00000000-0005-0000-0000-00006F030000}"/>
    <cellStyle name="常规 2 22" xfId="880" xr:uid="{00000000-0005-0000-0000-000070030000}"/>
    <cellStyle name="常规 2 22 2" xfId="881" xr:uid="{00000000-0005-0000-0000-000071030000}"/>
    <cellStyle name="常规 2 22 3" xfId="882" xr:uid="{00000000-0005-0000-0000-000072030000}"/>
    <cellStyle name="常规 2 23" xfId="883" xr:uid="{00000000-0005-0000-0000-000073030000}"/>
    <cellStyle name="常规 2 23 2" xfId="884" xr:uid="{00000000-0005-0000-0000-000074030000}"/>
    <cellStyle name="常规 2 23 3" xfId="885" xr:uid="{00000000-0005-0000-0000-000075030000}"/>
    <cellStyle name="常规 2 24" xfId="886" xr:uid="{00000000-0005-0000-0000-000076030000}"/>
    <cellStyle name="常规 2 24 2" xfId="887" xr:uid="{00000000-0005-0000-0000-000077030000}"/>
    <cellStyle name="常规 2 24 3" xfId="888" xr:uid="{00000000-0005-0000-0000-000078030000}"/>
    <cellStyle name="常规 2 25" xfId="889" xr:uid="{00000000-0005-0000-0000-000079030000}"/>
    <cellStyle name="常规 2 25 2" xfId="890" xr:uid="{00000000-0005-0000-0000-00007A030000}"/>
    <cellStyle name="常规 2 25 3" xfId="891" xr:uid="{00000000-0005-0000-0000-00007B030000}"/>
    <cellStyle name="常规 2 26" xfId="892" xr:uid="{00000000-0005-0000-0000-00007C030000}"/>
    <cellStyle name="常规 2 26 2" xfId="893" xr:uid="{00000000-0005-0000-0000-00007D030000}"/>
    <cellStyle name="常规 2 26 3" xfId="894" xr:uid="{00000000-0005-0000-0000-00007E030000}"/>
    <cellStyle name="常规 2 27" xfId="895" xr:uid="{00000000-0005-0000-0000-00007F030000}"/>
    <cellStyle name="常规 2 27 2" xfId="896" xr:uid="{00000000-0005-0000-0000-000080030000}"/>
    <cellStyle name="常规 2 27 3" xfId="897" xr:uid="{00000000-0005-0000-0000-000081030000}"/>
    <cellStyle name="常规 2 28" xfId="898" xr:uid="{00000000-0005-0000-0000-000082030000}"/>
    <cellStyle name="常规 2 28 2" xfId="899" xr:uid="{00000000-0005-0000-0000-000083030000}"/>
    <cellStyle name="常规 2 29" xfId="900" xr:uid="{00000000-0005-0000-0000-000084030000}"/>
    <cellStyle name="常规 2 3" xfId="901" xr:uid="{00000000-0005-0000-0000-000085030000}"/>
    <cellStyle name="常规 2 3 2" xfId="902" xr:uid="{00000000-0005-0000-0000-000086030000}"/>
    <cellStyle name="常规 2 3 3" xfId="903" xr:uid="{00000000-0005-0000-0000-000087030000}"/>
    <cellStyle name="常规 2 30" xfId="904" xr:uid="{00000000-0005-0000-0000-000088030000}"/>
    <cellStyle name="常规 2 4" xfId="905" xr:uid="{00000000-0005-0000-0000-000089030000}"/>
    <cellStyle name="常规 2 4 2" xfId="906" xr:uid="{00000000-0005-0000-0000-00008A030000}"/>
    <cellStyle name="常规 2 4 3" xfId="907" xr:uid="{00000000-0005-0000-0000-00008B030000}"/>
    <cellStyle name="常规 2 5" xfId="908" xr:uid="{00000000-0005-0000-0000-00008C030000}"/>
    <cellStyle name="常规 2 5 2" xfId="909" xr:uid="{00000000-0005-0000-0000-00008D030000}"/>
    <cellStyle name="常规 2 5 3" xfId="910" xr:uid="{00000000-0005-0000-0000-00008E030000}"/>
    <cellStyle name="常规 2 6" xfId="911" xr:uid="{00000000-0005-0000-0000-00008F030000}"/>
    <cellStyle name="常规 2 6 2" xfId="912" xr:uid="{00000000-0005-0000-0000-000090030000}"/>
    <cellStyle name="常规 2 6 3" xfId="913" xr:uid="{00000000-0005-0000-0000-000091030000}"/>
    <cellStyle name="常规 2 7" xfId="914" xr:uid="{00000000-0005-0000-0000-000092030000}"/>
    <cellStyle name="常规 2 7 2" xfId="915" xr:uid="{00000000-0005-0000-0000-000093030000}"/>
    <cellStyle name="常规 2 7 3" xfId="916" xr:uid="{00000000-0005-0000-0000-000094030000}"/>
    <cellStyle name="常规 2 8" xfId="917" xr:uid="{00000000-0005-0000-0000-000095030000}"/>
    <cellStyle name="常规 2 8 2" xfId="918" xr:uid="{00000000-0005-0000-0000-000096030000}"/>
    <cellStyle name="常规 2 8 3" xfId="919" xr:uid="{00000000-0005-0000-0000-000097030000}"/>
    <cellStyle name="常规 2 9" xfId="920" xr:uid="{00000000-0005-0000-0000-000098030000}"/>
    <cellStyle name="常规 2 9 2" xfId="921" xr:uid="{00000000-0005-0000-0000-000099030000}"/>
    <cellStyle name="常规 2 9 3" xfId="922" xr:uid="{00000000-0005-0000-0000-00009A030000}"/>
    <cellStyle name="常规 20" xfId="923" xr:uid="{00000000-0005-0000-0000-00009B030000}"/>
    <cellStyle name="常规 20 2" xfId="924" xr:uid="{00000000-0005-0000-0000-00009C030000}"/>
    <cellStyle name="常规 21" xfId="925" xr:uid="{00000000-0005-0000-0000-00009D030000}"/>
    <cellStyle name="常规 21 2" xfId="926" xr:uid="{00000000-0005-0000-0000-00009E030000}"/>
    <cellStyle name="常规 22" xfId="927" xr:uid="{00000000-0005-0000-0000-00009F030000}"/>
    <cellStyle name="常规 22 2" xfId="928" xr:uid="{00000000-0005-0000-0000-0000A0030000}"/>
    <cellStyle name="常规 23" xfId="929" xr:uid="{00000000-0005-0000-0000-0000A1030000}"/>
    <cellStyle name="常规 23 2" xfId="930" xr:uid="{00000000-0005-0000-0000-0000A2030000}"/>
    <cellStyle name="常规 24" xfId="931" xr:uid="{00000000-0005-0000-0000-0000A3030000}"/>
    <cellStyle name="常规 24 2" xfId="932" xr:uid="{00000000-0005-0000-0000-0000A4030000}"/>
    <cellStyle name="常规 25" xfId="933" xr:uid="{00000000-0005-0000-0000-0000A5030000}"/>
    <cellStyle name="常规 25 2" xfId="934" xr:uid="{00000000-0005-0000-0000-0000A6030000}"/>
    <cellStyle name="常规 26" xfId="935" xr:uid="{00000000-0005-0000-0000-0000A7030000}"/>
    <cellStyle name="常规 26 2" xfId="936" xr:uid="{00000000-0005-0000-0000-0000A8030000}"/>
    <cellStyle name="常规 27" xfId="937" xr:uid="{00000000-0005-0000-0000-0000A9030000}"/>
    <cellStyle name="常规 27 2" xfId="938" xr:uid="{00000000-0005-0000-0000-0000AA030000}"/>
    <cellStyle name="常规 28" xfId="939" xr:uid="{00000000-0005-0000-0000-0000AB030000}"/>
    <cellStyle name="常规 28 2" xfId="940" xr:uid="{00000000-0005-0000-0000-0000AC030000}"/>
    <cellStyle name="常规 29" xfId="941" xr:uid="{00000000-0005-0000-0000-0000AD030000}"/>
    <cellStyle name="常规 29 2" xfId="942" xr:uid="{00000000-0005-0000-0000-0000AE030000}"/>
    <cellStyle name="常规 3" xfId="943" xr:uid="{00000000-0005-0000-0000-0000AF030000}"/>
    <cellStyle name="常规 3 10" xfId="944" xr:uid="{00000000-0005-0000-0000-0000B0030000}"/>
    <cellStyle name="常规 3 10 2" xfId="945" xr:uid="{00000000-0005-0000-0000-0000B1030000}"/>
    <cellStyle name="常规 3 10 3" xfId="946" xr:uid="{00000000-0005-0000-0000-0000B2030000}"/>
    <cellStyle name="常规 3 11" xfId="947" xr:uid="{00000000-0005-0000-0000-0000B3030000}"/>
    <cellStyle name="常规 3 11 2" xfId="948" xr:uid="{00000000-0005-0000-0000-0000B4030000}"/>
    <cellStyle name="常规 3 11 3" xfId="949" xr:uid="{00000000-0005-0000-0000-0000B5030000}"/>
    <cellStyle name="常规 3 12" xfId="950" xr:uid="{00000000-0005-0000-0000-0000B6030000}"/>
    <cellStyle name="常规 3 12 2" xfId="951" xr:uid="{00000000-0005-0000-0000-0000B7030000}"/>
    <cellStyle name="常规 3 12 3" xfId="952" xr:uid="{00000000-0005-0000-0000-0000B8030000}"/>
    <cellStyle name="常规 3 13" xfId="953" xr:uid="{00000000-0005-0000-0000-0000B9030000}"/>
    <cellStyle name="常规 3 13 2" xfId="954" xr:uid="{00000000-0005-0000-0000-0000BA030000}"/>
    <cellStyle name="常规 3 13 3" xfId="955" xr:uid="{00000000-0005-0000-0000-0000BB030000}"/>
    <cellStyle name="常规 3 14" xfId="956" xr:uid="{00000000-0005-0000-0000-0000BC030000}"/>
    <cellStyle name="常规 3 14 2" xfId="957" xr:uid="{00000000-0005-0000-0000-0000BD030000}"/>
    <cellStyle name="常规 3 14 3" xfId="958" xr:uid="{00000000-0005-0000-0000-0000BE030000}"/>
    <cellStyle name="常规 3 15" xfId="959" xr:uid="{00000000-0005-0000-0000-0000BF030000}"/>
    <cellStyle name="常规 3 15 2" xfId="960" xr:uid="{00000000-0005-0000-0000-0000C0030000}"/>
    <cellStyle name="常规 3 15 3" xfId="961" xr:uid="{00000000-0005-0000-0000-0000C1030000}"/>
    <cellStyle name="常规 3 16" xfId="962" xr:uid="{00000000-0005-0000-0000-0000C2030000}"/>
    <cellStyle name="常规 3 16 2" xfId="963" xr:uid="{00000000-0005-0000-0000-0000C3030000}"/>
    <cellStyle name="常规 3 16 3" xfId="964" xr:uid="{00000000-0005-0000-0000-0000C4030000}"/>
    <cellStyle name="常规 3 17" xfId="965" xr:uid="{00000000-0005-0000-0000-0000C5030000}"/>
    <cellStyle name="常规 3 17 2" xfId="966" xr:uid="{00000000-0005-0000-0000-0000C6030000}"/>
    <cellStyle name="常规 3 17 3" xfId="967" xr:uid="{00000000-0005-0000-0000-0000C7030000}"/>
    <cellStyle name="常规 3 18" xfId="968" xr:uid="{00000000-0005-0000-0000-0000C8030000}"/>
    <cellStyle name="常规 3 18 2" xfId="969" xr:uid="{00000000-0005-0000-0000-0000C9030000}"/>
    <cellStyle name="常规 3 18 3" xfId="970" xr:uid="{00000000-0005-0000-0000-0000CA030000}"/>
    <cellStyle name="常规 3 19" xfId="971" xr:uid="{00000000-0005-0000-0000-0000CB030000}"/>
    <cellStyle name="常规 3 19 2" xfId="972" xr:uid="{00000000-0005-0000-0000-0000CC030000}"/>
    <cellStyle name="常规 3 19 3" xfId="973" xr:uid="{00000000-0005-0000-0000-0000CD030000}"/>
    <cellStyle name="常规 3 2" xfId="974" xr:uid="{00000000-0005-0000-0000-0000CE030000}"/>
    <cellStyle name="常规 3 2 10" xfId="975" xr:uid="{00000000-0005-0000-0000-0000CF030000}"/>
    <cellStyle name="常规 3 2 10 2" xfId="976" xr:uid="{00000000-0005-0000-0000-0000D0030000}"/>
    <cellStyle name="常规 3 2 11" xfId="977" xr:uid="{00000000-0005-0000-0000-0000D1030000}"/>
    <cellStyle name="常规 3 2 11 2" xfId="978" xr:uid="{00000000-0005-0000-0000-0000D2030000}"/>
    <cellStyle name="常规 3 2 12" xfId="979" xr:uid="{00000000-0005-0000-0000-0000D3030000}"/>
    <cellStyle name="常规 3 2 12 2" xfId="980" xr:uid="{00000000-0005-0000-0000-0000D4030000}"/>
    <cellStyle name="常规 3 2 13" xfId="981" xr:uid="{00000000-0005-0000-0000-0000D5030000}"/>
    <cellStyle name="常规 3 2 13 2" xfId="982" xr:uid="{00000000-0005-0000-0000-0000D6030000}"/>
    <cellStyle name="常规 3 2 14" xfId="983" xr:uid="{00000000-0005-0000-0000-0000D7030000}"/>
    <cellStyle name="常规 3 2 14 2" xfId="984" xr:uid="{00000000-0005-0000-0000-0000D8030000}"/>
    <cellStyle name="常规 3 2 15" xfId="985" xr:uid="{00000000-0005-0000-0000-0000D9030000}"/>
    <cellStyle name="常规 3 2 15 2" xfId="986" xr:uid="{00000000-0005-0000-0000-0000DA030000}"/>
    <cellStyle name="常规 3 2 16" xfId="987" xr:uid="{00000000-0005-0000-0000-0000DB030000}"/>
    <cellStyle name="常规 3 2 16 2" xfId="988" xr:uid="{00000000-0005-0000-0000-0000DC030000}"/>
    <cellStyle name="常规 3 2 17" xfId="989" xr:uid="{00000000-0005-0000-0000-0000DD030000}"/>
    <cellStyle name="常规 3 2 17 2" xfId="990" xr:uid="{00000000-0005-0000-0000-0000DE030000}"/>
    <cellStyle name="常规 3 2 18" xfId="991" xr:uid="{00000000-0005-0000-0000-0000DF030000}"/>
    <cellStyle name="常规 3 2 18 2" xfId="992" xr:uid="{00000000-0005-0000-0000-0000E0030000}"/>
    <cellStyle name="常规 3 2 19" xfId="993" xr:uid="{00000000-0005-0000-0000-0000E1030000}"/>
    <cellStyle name="常规 3 2 19 2" xfId="994" xr:uid="{00000000-0005-0000-0000-0000E2030000}"/>
    <cellStyle name="常规 3 2 2" xfId="995" xr:uid="{00000000-0005-0000-0000-0000E3030000}"/>
    <cellStyle name="常规 3 2 2 2" xfId="996" xr:uid="{00000000-0005-0000-0000-0000E4030000}"/>
    <cellStyle name="常规 3 2 2 2 2" xfId="997" xr:uid="{00000000-0005-0000-0000-0000E5030000}"/>
    <cellStyle name="常规 3 2 2 3" xfId="998" xr:uid="{00000000-0005-0000-0000-0000E6030000}"/>
    <cellStyle name="常规 3 2 2 4" xfId="999" xr:uid="{00000000-0005-0000-0000-0000E7030000}"/>
    <cellStyle name="常规 3 2 20" xfId="1000" xr:uid="{00000000-0005-0000-0000-0000E8030000}"/>
    <cellStyle name="常规 3 2 20 2" xfId="1001" xr:uid="{00000000-0005-0000-0000-0000E9030000}"/>
    <cellStyle name="常规 3 2 21" xfId="1002" xr:uid="{00000000-0005-0000-0000-0000EA030000}"/>
    <cellStyle name="常规 3 2 21 2" xfId="1003" xr:uid="{00000000-0005-0000-0000-0000EB030000}"/>
    <cellStyle name="常规 3 2 22" xfId="1004" xr:uid="{00000000-0005-0000-0000-0000EC030000}"/>
    <cellStyle name="常规 3 2 22 2" xfId="1005" xr:uid="{00000000-0005-0000-0000-0000ED030000}"/>
    <cellStyle name="常规 3 2 23" xfId="1006" xr:uid="{00000000-0005-0000-0000-0000EE030000}"/>
    <cellStyle name="常规 3 2 3" xfId="1007" xr:uid="{00000000-0005-0000-0000-0000EF030000}"/>
    <cellStyle name="常规 3 2 3 2" xfId="1008" xr:uid="{00000000-0005-0000-0000-0000F0030000}"/>
    <cellStyle name="常规 3 2 4" xfId="1009" xr:uid="{00000000-0005-0000-0000-0000F1030000}"/>
    <cellStyle name="常规 3 2 4 2" xfId="1010" xr:uid="{00000000-0005-0000-0000-0000F2030000}"/>
    <cellStyle name="常规 3 2 5" xfId="1011" xr:uid="{00000000-0005-0000-0000-0000F3030000}"/>
    <cellStyle name="常规 3 2 5 2" xfId="1012" xr:uid="{00000000-0005-0000-0000-0000F4030000}"/>
    <cellStyle name="常规 3 2 6" xfId="1013" xr:uid="{00000000-0005-0000-0000-0000F5030000}"/>
    <cellStyle name="常规 3 2 6 2" xfId="1014" xr:uid="{00000000-0005-0000-0000-0000F6030000}"/>
    <cellStyle name="常规 3 2 7" xfId="1015" xr:uid="{00000000-0005-0000-0000-0000F7030000}"/>
    <cellStyle name="常规 3 2 7 2" xfId="1016" xr:uid="{00000000-0005-0000-0000-0000F8030000}"/>
    <cellStyle name="常规 3 2 8" xfId="1017" xr:uid="{00000000-0005-0000-0000-0000F9030000}"/>
    <cellStyle name="常规 3 2 8 2" xfId="1018" xr:uid="{00000000-0005-0000-0000-0000FA030000}"/>
    <cellStyle name="常规 3 2 9" xfId="1019" xr:uid="{00000000-0005-0000-0000-0000FB030000}"/>
    <cellStyle name="常规 3 2 9 2" xfId="1020" xr:uid="{00000000-0005-0000-0000-0000FC030000}"/>
    <cellStyle name="常规 3 20" xfId="1021" xr:uid="{00000000-0005-0000-0000-0000FD030000}"/>
    <cellStyle name="常规 3 20 2" xfId="1022" xr:uid="{00000000-0005-0000-0000-0000FE030000}"/>
    <cellStyle name="常规 3 20 3" xfId="1023" xr:uid="{00000000-0005-0000-0000-0000FF030000}"/>
    <cellStyle name="常规 3 21" xfId="1024" xr:uid="{00000000-0005-0000-0000-000000040000}"/>
    <cellStyle name="常规 3 21 2" xfId="1025" xr:uid="{00000000-0005-0000-0000-000001040000}"/>
    <cellStyle name="常规 3 21 3" xfId="1026" xr:uid="{00000000-0005-0000-0000-000002040000}"/>
    <cellStyle name="常规 3 22" xfId="1027" xr:uid="{00000000-0005-0000-0000-000003040000}"/>
    <cellStyle name="常规 3 22 2" xfId="1028" xr:uid="{00000000-0005-0000-0000-000004040000}"/>
    <cellStyle name="常规 3 22 3" xfId="1029" xr:uid="{00000000-0005-0000-0000-000005040000}"/>
    <cellStyle name="常规 3 23" xfId="1030" xr:uid="{00000000-0005-0000-0000-000006040000}"/>
    <cellStyle name="常规 3 23 2" xfId="1031" xr:uid="{00000000-0005-0000-0000-000007040000}"/>
    <cellStyle name="常规 3 23 3" xfId="1032" xr:uid="{00000000-0005-0000-0000-000008040000}"/>
    <cellStyle name="常规 3 24" xfId="1033" xr:uid="{00000000-0005-0000-0000-000009040000}"/>
    <cellStyle name="常规 3 24 2" xfId="1034" xr:uid="{00000000-0005-0000-0000-00000A040000}"/>
    <cellStyle name="常规 3 24 3" xfId="1035" xr:uid="{00000000-0005-0000-0000-00000B040000}"/>
    <cellStyle name="常规 3 25" xfId="1036" xr:uid="{00000000-0005-0000-0000-00000C040000}"/>
    <cellStyle name="常规 3 25 2" xfId="1037" xr:uid="{00000000-0005-0000-0000-00000D040000}"/>
    <cellStyle name="常规 3 25 3" xfId="1038" xr:uid="{00000000-0005-0000-0000-00000E040000}"/>
    <cellStyle name="常规 3 26" xfId="1039" xr:uid="{00000000-0005-0000-0000-00000F040000}"/>
    <cellStyle name="常规 3 26 2" xfId="1040" xr:uid="{00000000-0005-0000-0000-000010040000}"/>
    <cellStyle name="常规 3 26 3" xfId="1041" xr:uid="{00000000-0005-0000-0000-000011040000}"/>
    <cellStyle name="常规 3 27" xfId="1042" xr:uid="{00000000-0005-0000-0000-000012040000}"/>
    <cellStyle name="常规 3 27 2" xfId="1043" xr:uid="{00000000-0005-0000-0000-000013040000}"/>
    <cellStyle name="常规 3 27 3" xfId="1044" xr:uid="{00000000-0005-0000-0000-000014040000}"/>
    <cellStyle name="常规 3 27 4" xfId="1045" xr:uid="{00000000-0005-0000-0000-000015040000}"/>
    <cellStyle name="常规 3 28" xfId="1046" xr:uid="{00000000-0005-0000-0000-000016040000}"/>
    <cellStyle name="常规 3 28 2" xfId="1047" xr:uid="{00000000-0005-0000-0000-000017040000}"/>
    <cellStyle name="常规 3 28 3" xfId="1048" xr:uid="{00000000-0005-0000-0000-000018040000}"/>
    <cellStyle name="常规 3 29" xfId="1049" xr:uid="{00000000-0005-0000-0000-000019040000}"/>
    <cellStyle name="常规 3 29 2" xfId="1050" xr:uid="{00000000-0005-0000-0000-00001A040000}"/>
    <cellStyle name="常规 3 29 3" xfId="1051" xr:uid="{00000000-0005-0000-0000-00001B040000}"/>
    <cellStyle name="常规 3 3" xfId="1052" xr:uid="{00000000-0005-0000-0000-00001C040000}"/>
    <cellStyle name="常规 3 3 2" xfId="1053" xr:uid="{00000000-0005-0000-0000-00001D040000}"/>
    <cellStyle name="常规 3 3 3" xfId="1054" xr:uid="{00000000-0005-0000-0000-00001E040000}"/>
    <cellStyle name="常规 3 30" xfId="1055" xr:uid="{00000000-0005-0000-0000-00001F040000}"/>
    <cellStyle name="常规 3 30 2" xfId="1056" xr:uid="{00000000-0005-0000-0000-000020040000}"/>
    <cellStyle name="常规 3 30 3" xfId="1057" xr:uid="{00000000-0005-0000-0000-000021040000}"/>
    <cellStyle name="常规 3 31" xfId="1058" xr:uid="{00000000-0005-0000-0000-000022040000}"/>
    <cellStyle name="常规 3 4" xfId="1059" xr:uid="{00000000-0005-0000-0000-000023040000}"/>
    <cellStyle name="常规 3 4 2" xfId="1060" xr:uid="{00000000-0005-0000-0000-000024040000}"/>
    <cellStyle name="常规 3 5" xfId="1061" xr:uid="{00000000-0005-0000-0000-000025040000}"/>
    <cellStyle name="常规 3 5 2" xfId="1062" xr:uid="{00000000-0005-0000-0000-000026040000}"/>
    <cellStyle name="常规 3 6" xfId="1063" xr:uid="{00000000-0005-0000-0000-000027040000}"/>
    <cellStyle name="常规 3 6 2" xfId="1064" xr:uid="{00000000-0005-0000-0000-000028040000}"/>
    <cellStyle name="常规 3 7" xfId="1065" xr:uid="{00000000-0005-0000-0000-000029040000}"/>
    <cellStyle name="常规 3 7 2" xfId="1066" xr:uid="{00000000-0005-0000-0000-00002A040000}"/>
    <cellStyle name="常规 3 7 3" xfId="1067" xr:uid="{00000000-0005-0000-0000-00002B040000}"/>
    <cellStyle name="常规 3 8" xfId="1068" xr:uid="{00000000-0005-0000-0000-00002C040000}"/>
    <cellStyle name="常规 3 8 2" xfId="1069" xr:uid="{00000000-0005-0000-0000-00002D040000}"/>
    <cellStyle name="常规 3 8 3" xfId="1070" xr:uid="{00000000-0005-0000-0000-00002E040000}"/>
    <cellStyle name="常规 3 9" xfId="1071" xr:uid="{00000000-0005-0000-0000-00002F040000}"/>
    <cellStyle name="常规 3 9 2" xfId="1072" xr:uid="{00000000-0005-0000-0000-000030040000}"/>
    <cellStyle name="常规 3 9 3" xfId="1073" xr:uid="{00000000-0005-0000-0000-000031040000}"/>
    <cellStyle name="常规 30" xfId="1074" xr:uid="{00000000-0005-0000-0000-000032040000}"/>
    <cellStyle name="常规 30 2" xfId="1075" xr:uid="{00000000-0005-0000-0000-000033040000}"/>
    <cellStyle name="常规 31" xfId="1076" xr:uid="{00000000-0005-0000-0000-000034040000}"/>
    <cellStyle name="常规 31 2" xfId="1077" xr:uid="{00000000-0005-0000-0000-000035040000}"/>
    <cellStyle name="常规 32" xfId="1078" xr:uid="{00000000-0005-0000-0000-000036040000}"/>
    <cellStyle name="常规 32 2" xfId="1079" xr:uid="{00000000-0005-0000-0000-000037040000}"/>
    <cellStyle name="常规 33" xfId="1080" xr:uid="{00000000-0005-0000-0000-000038040000}"/>
    <cellStyle name="常规 33 2" xfId="1081" xr:uid="{00000000-0005-0000-0000-000039040000}"/>
    <cellStyle name="常规 34" xfId="1082" xr:uid="{00000000-0005-0000-0000-00003A040000}"/>
    <cellStyle name="常规 34 2" xfId="1083" xr:uid="{00000000-0005-0000-0000-00003B040000}"/>
    <cellStyle name="常规 35" xfId="1084" xr:uid="{00000000-0005-0000-0000-00003C040000}"/>
    <cellStyle name="常规 35 2" xfId="1085" xr:uid="{00000000-0005-0000-0000-00003D040000}"/>
    <cellStyle name="常规 36" xfId="1086" xr:uid="{00000000-0005-0000-0000-00003E040000}"/>
    <cellStyle name="常规 36 2" xfId="1087" xr:uid="{00000000-0005-0000-0000-00003F040000}"/>
    <cellStyle name="常规 37" xfId="1088" xr:uid="{00000000-0005-0000-0000-000040040000}"/>
    <cellStyle name="常规 37 2" xfId="1089" xr:uid="{00000000-0005-0000-0000-000041040000}"/>
    <cellStyle name="常规 38" xfId="1090" xr:uid="{00000000-0005-0000-0000-000042040000}"/>
    <cellStyle name="常规 38 2" xfId="1091" xr:uid="{00000000-0005-0000-0000-000043040000}"/>
    <cellStyle name="常规 38 3" xfId="1092" xr:uid="{00000000-0005-0000-0000-000044040000}"/>
    <cellStyle name="常规 39" xfId="1093" xr:uid="{00000000-0005-0000-0000-000045040000}"/>
    <cellStyle name="常规 39 2" xfId="1094" xr:uid="{00000000-0005-0000-0000-000046040000}"/>
    <cellStyle name="常规 4" xfId="1095" xr:uid="{00000000-0005-0000-0000-000047040000}"/>
    <cellStyle name="常规 4 10" xfId="1096" xr:uid="{00000000-0005-0000-0000-000048040000}"/>
    <cellStyle name="常规 4 10 2" xfId="1097" xr:uid="{00000000-0005-0000-0000-000049040000}"/>
    <cellStyle name="常规 4 10 3" xfId="1098" xr:uid="{00000000-0005-0000-0000-00004A040000}"/>
    <cellStyle name="常规 4 11" xfId="1099" xr:uid="{00000000-0005-0000-0000-00004B040000}"/>
    <cellStyle name="常规 4 11 2" xfId="1100" xr:uid="{00000000-0005-0000-0000-00004C040000}"/>
    <cellStyle name="常规 4 11 3" xfId="1101" xr:uid="{00000000-0005-0000-0000-00004D040000}"/>
    <cellStyle name="常规 4 12" xfId="1102" xr:uid="{00000000-0005-0000-0000-00004E040000}"/>
    <cellStyle name="常规 4 12 2" xfId="1103" xr:uid="{00000000-0005-0000-0000-00004F040000}"/>
    <cellStyle name="常规 4 12 3" xfId="1104" xr:uid="{00000000-0005-0000-0000-000050040000}"/>
    <cellStyle name="常规 4 13" xfId="1105" xr:uid="{00000000-0005-0000-0000-000051040000}"/>
    <cellStyle name="常规 4 13 2" xfId="1106" xr:uid="{00000000-0005-0000-0000-000052040000}"/>
    <cellStyle name="常规 4 13 3" xfId="1107" xr:uid="{00000000-0005-0000-0000-000053040000}"/>
    <cellStyle name="常规 4 14" xfId="1108" xr:uid="{00000000-0005-0000-0000-000054040000}"/>
    <cellStyle name="常规 4 14 2" xfId="1109" xr:uid="{00000000-0005-0000-0000-000055040000}"/>
    <cellStyle name="常规 4 14 3" xfId="1110" xr:uid="{00000000-0005-0000-0000-000056040000}"/>
    <cellStyle name="常规 4 15" xfId="1111" xr:uid="{00000000-0005-0000-0000-000057040000}"/>
    <cellStyle name="常规 4 15 2" xfId="1112" xr:uid="{00000000-0005-0000-0000-000058040000}"/>
    <cellStyle name="常规 4 15 3" xfId="1113" xr:uid="{00000000-0005-0000-0000-000059040000}"/>
    <cellStyle name="常规 4 16" xfId="1114" xr:uid="{00000000-0005-0000-0000-00005A040000}"/>
    <cellStyle name="常规 4 16 2" xfId="1115" xr:uid="{00000000-0005-0000-0000-00005B040000}"/>
    <cellStyle name="常规 4 16 3" xfId="1116" xr:uid="{00000000-0005-0000-0000-00005C040000}"/>
    <cellStyle name="常规 4 17" xfId="1117" xr:uid="{00000000-0005-0000-0000-00005D040000}"/>
    <cellStyle name="常规 4 17 2" xfId="1118" xr:uid="{00000000-0005-0000-0000-00005E040000}"/>
    <cellStyle name="常规 4 17 3" xfId="1119" xr:uid="{00000000-0005-0000-0000-00005F040000}"/>
    <cellStyle name="常规 4 18" xfId="1120" xr:uid="{00000000-0005-0000-0000-000060040000}"/>
    <cellStyle name="常规 4 18 2" xfId="1121" xr:uid="{00000000-0005-0000-0000-000061040000}"/>
    <cellStyle name="常规 4 18 3" xfId="1122" xr:uid="{00000000-0005-0000-0000-000062040000}"/>
    <cellStyle name="常规 4 19" xfId="1123" xr:uid="{00000000-0005-0000-0000-000063040000}"/>
    <cellStyle name="常规 4 19 2" xfId="1124" xr:uid="{00000000-0005-0000-0000-000064040000}"/>
    <cellStyle name="常规 4 19 3" xfId="1125" xr:uid="{00000000-0005-0000-0000-000065040000}"/>
    <cellStyle name="常规 4 2" xfId="1126" xr:uid="{00000000-0005-0000-0000-000066040000}"/>
    <cellStyle name="常规 4 2 10" xfId="1127" xr:uid="{00000000-0005-0000-0000-000067040000}"/>
    <cellStyle name="常规 4 2 10 2" xfId="1128" xr:uid="{00000000-0005-0000-0000-000068040000}"/>
    <cellStyle name="常规 4 2 11" xfId="1129" xr:uid="{00000000-0005-0000-0000-000069040000}"/>
    <cellStyle name="常规 4 2 11 2" xfId="1130" xr:uid="{00000000-0005-0000-0000-00006A040000}"/>
    <cellStyle name="常规 4 2 12" xfId="1131" xr:uid="{00000000-0005-0000-0000-00006B040000}"/>
    <cellStyle name="常规 4 2 12 2" xfId="1132" xr:uid="{00000000-0005-0000-0000-00006C040000}"/>
    <cellStyle name="常规 4 2 13" xfId="1133" xr:uid="{00000000-0005-0000-0000-00006D040000}"/>
    <cellStyle name="常规 4 2 13 2" xfId="1134" xr:uid="{00000000-0005-0000-0000-00006E040000}"/>
    <cellStyle name="常规 4 2 14" xfId="1135" xr:uid="{00000000-0005-0000-0000-00006F040000}"/>
    <cellStyle name="常规 4 2 14 2" xfId="1136" xr:uid="{00000000-0005-0000-0000-000070040000}"/>
    <cellStyle name="常规 4 2 15" xfId="1137" xr:uid="{00000000-0005-0000-0000-000071040000}"/>
    <cellStyle name="常规 4 2 15 2" xfId="1138" xr:uid="{00000000-0005-0000-0000-000072040000}"/>
    <cellStyle name="常规 4 2 16" xfId="1139" xr:uid="{00000000-0005-0000-0000-000073040000}"/>
    <cellStyle name="常规 4 2 16 2" xfId="1140" xr:uid="{00000000-0005-0000-0000-000074040000}"/>
    <cellStyle name="常规 4 2 17" xfId="1141" xr:uid="{00000000-0005-0000-0000-000075040000}"/>
    <cellStyle name="常规 4 2 17 2" xfId="1142" xr:uid="{00000000-0005-0000-0000-000076040000}"/>
    <cellStyle name="常规 4 2 18" xfId="1143" xr:uid="{00000000-0005-0000-0000-000077040000}"/>
    <cellStyle name="常规 4 2 18 2" xfId="1144" xr:uid="{00000000-0005-0000-0000-000078040000}"/>
    <cellStyle name="常规 4 2 19" xfId="1145" xr:uid="{00000000-0005-0000-0000-000079040000}"/>
    <cellStyle name="常规 4 2 19 2" xfId="1146" xr:uid="{00000000-0005-0000-0000-00007A040000}"/>
    <cellStyle name="常规 4 2 2" xfId="1147" xr:uid="{00000000-0005-0000-0000-00007B040000}"/>
    <cellStyle name="常规 4 2 2 10" xfId="1148" xr:uid="{00000000-0005-0000-0000-00007C040000}"/>
    <cellStyle name="常规 4 2 2 10 2" xfId="1149" xr:uid="{00000000-0005-0000-0000-00007D040000}"/>
    <cellStyle name="常规 4 2 2 10 3" xfId="1150" xr:uid="{00000000-0005-0000-0000-00007E040000}"/>
    <cellStyle name="常规 4 2 2 11" xfId="1151" xr:uid="{00000000-0005-0000-0000-00007F040000}"/>
    <cellStyle name="常规 4 2 2 11 2" xfId="1152" xr:uid="{00000000-0005-0000-0000-000080040000}"/>
    <cellStyle name="常规 4 2 2 11 3" xfId="1153" xr:uid="{00000000-0005-0000-0000-000081040000}"/>
    <cellStyle name="常规 4 2 2 12" xfId="1154" xr:uid="{00000000-0005-0000-0000-000082040000}"/>
    <cellStyle name="常规 4 2 2 12 2" xfId="1155" xr:uid="{00000000-0005-0000-0000-000083040000}"/>
    <cellStyle name="常规 4 2 2 12 3" xfId="1156" xr:uid="{00000000-0005-0000-0000-000084040000}"/>
    <cellStyle name="常规 4 2 2 13" xfId="1157" xr:uid="{00000000-0005-0000-0000-000085040000}"/>
    <cellStyle name="常规 4 2 2 2" xfId="1158" xr:uid="{00000000-0005-0000-0000-000086040000}"/>
    <cellStyle name="常规 4 2 2 2 2" xfId="1159" xr:uid="{00000000-0005-0000-0000-000087040000}"/>
    <cellStyle name="常规 4 2 2 2 3" xfId="1160" xr:uid="{00000000-0005-0000-0000-000088040000}"/>
    <cellStyle name="常规 4 2 2 3" xfId="1161" xr:uid="{00000000-0005-0000-0000-000089040000}"/>
    <cellStyle name="常规 4 2 2 3 2" xfId="1162" xr:uid="{00000000-0005-0000-0000-00008A040000}"/>
    <cellStyle name="常规 4 2 2 3 3" xfId="1163" xr:uid="{00000000-0005-0000-0000-00008B040000}"/>
    <cellStyle name="常规 4 2 2 4" xfId="1164" xr:uid="{00000000-0005-0000-0000-00008C040000}"/>
    <cellStyle name="常规 4 2 2 4 2" xfId="1165" xr:uid="{00000000-0005-0000-0000-00008D040000}"/>
    <cellStyle name="常规 4 2 2 4 3" xfId="1166" xr:uid="{00000000-0005-0000-0000-00008E040000}"/>
    <cellStyle name="常规 4 2 2 5" xfId="1167" xr:uid="{00000000-0005-0000-0000-00008F040000}"/>
    <cellStyle name="常规 4 2 2 5 2" xfId="1168" xr:uid="{00000000-0005-0000-0000-000090040000}"/>
    <cellStyle name="常规 4 2 2 5 3" xfId="1169" xr:uid="{00000000-0005-0000-0000-000091040000}"/>
    <cellStyle name="常规 4 2 2 6" xfId="1170" xr:uid="{00000000-0005-0000-0000-000092040000}"/>
    <cellStyle name="常规 4 2 2 6 2" xfId="1171" xr:uid="{00000000-0005-0000-0000-000093040000}"/>
    <cellStyle name="常规 4 2 2 6 3" xfId="1172" xr:uid="{00000000-0005-0000-0000-000094040000}"/>
    <cellStyle name="常规 4 2 2 7" xfId="1173" xr:uid="{00000000-0005-0000-0000-000095040000}"/>
    <cellStyle name="常规 4 2 2 7 2" xfId="1174" xr:uid="{00000000-0005-0000-0000-000096040000}"/>
    <cellStyle name="常规 4 2 2 7 3" xfId="1175" xr:uid="{00000000-0005-0000-0000-000097040000}"/>
    <cellStyle name="常规 4 2 2 8" xfId="1176" xr:uid="{00000000-0005-0000-0000-000098040000}"/>
    <cellStyle name="常规 4 2 2 8 2" xfId="1177" xr:uid="{00000000-0005-0000-0000-000099040000}"/>
    <cellStyle name="常规 4 2 2 8 3" xfId="1178" xr:uid="{00000000-0005-0000-0000-00009A040000}"/>
    <cellStyle name="常规 4 2 2 9" xfId="1179" xr:uid="{00000000-0005-0000-0000-00009B040000}"/>
    <cellStyle name="常规 4 2 2 9 2" xfId="1180" xr:uid="{00000000-0005-0000-0000-00009C040000}"/>
    <cellStyle name="常规 4 2 2 9 3" xfId="1181" xr:uid="{00000000-0005-0000-0000-00009D040000}"/>
    <cellStyle name="常规 4 2 20" xfId="1182" xr:uid="{00000000-0005-0000-0000-00009E040000}"/>
    <cellStyle name="常规 4 2 20 2" xfId="1183" xr:uid="{00000000-0005-0000-0000-00009F040000}"/>
    <cellStyle name="常规 4 2 21" xfId="1184" xr:uid="{00000000-0005-0000-0000-0000A0040000}"/>
    <cellStyle name="常规 4 2 21 2" xfId="1185" xr:uid="{00000000-0005-0000-0000-0000A1040000}"/>
    <cellStyle name="常规 4 2 22" xfId="1186" xr:uid="{00000000-0005-0000-0000-0000A2040000}"/>
    <cellStyle name="常规 4 2 22 2" xfId="1187" xr:uid="{00000000-0005-0000-0000-0000A3040000}"/>
    <cellStyle name="常规 4 2 23" xfId="1188" xr:uid="{00000000-0005-0000-0000-0000A4040000}"/>
    <cellStyle name="常规 4 2 23 2" xfId="1189" xr:uid="{00000000-0005-0000-0000-0000A5040000}"/>
    <cellStyle name="常规 4 2 24" xfId="1190" xr:uid="{00000000-0005-0000-0000-0000A6040000}"/>
    <cellStyle name="常规 4 2 24 2" xfId="1191" xr:uid="{00000000-0005-0000-0000-0000A7040000}"/>
    <cellStyle name="常规 4 2 25" xfId="1192" xr:uid="{00000000-0005-0000-0000-0000A8040000}"/>
    <cellStyle name="常规 4 2 26" xfId="1193" xr:uid="{00000000-0005-0000-0000-0000A9040000}"/>
    <cellStyle name="常规 4 2 3" xfId="1194" xr:uid="{00000000-0005-0000-0000-0000AA040000}"/>
    <cellStyle name="常规 4 2 3 2" xfId="1195" xr:uid="{00000000-0005-0000-0000-0000AB040000}"/>
    <cellStyle name="常规 4 2 3 3" xfId="1196" xr:uid="{00000000-0005-0000-0000-0000AC040000}"/>
    <cellStyle name="常规 4 2 4" xfId="1197" xr:uid="{00000000-0005-0000-0000-0000AD040000}"/>
    <cellStyle name="常规 4 2 4 2" xfId="1198" xr:uid="{00000000-0005-0000-0000-0000AE040000}"/>
    <cellStyle name="常规 4 2 4 3" xfId="1199" xr:uid="{00000000-0005-0000-0000-0000AF040000}"/>
    <cellStyle name="常规 4 2 5" xfId="1200" xr:uid="{00000000-0005-0000-0000-0000B0040000}"/>
    <cellStyle name="常规 4 2 5 2" xfId="1201" xr:uid="{00000000-0005-0000-0000-0000B1040000}"/>
    <cellStyle name="常规 4 2 6" xfId="1202" xr:uid="{00000000-0005-0000-0000-0000B2040000}"/>
    <cellStyle name="常规 4 2 6 2" xfId="1203" xr:uid="{00000000-0005-0000-0000-0000B3040000}"/>
    <cellStyle name="常规 4 2 7" xfId="1204" xr:uid="{00000000-0005-0000-0000-0000B4040000}"/>
    <cellStyle name="常规 4 2 7 2" xfId="1205" xr:uid="{00000000-0005-0000-0000-0000B5040000}"/>
    <cellStyle name="常规 4 2 8" xfId="1206" xr:uid="{00000000-0005-0000-0000-0000B6040000}"/>
    <cellStyle name="常规 4 2 8 2" xfId="1207" xr:uid="{00000000-0005-0000-0000-0000B7040000}"/>
    <cellStyle name="常规 4 2 9" xfId="1208" xr:uid="{00000000-0005-0000-0000-0000B8040000}"/>
    <cellStyle name="常规 4 2 9 2" xfId="1209" xr:uid="{00000000-0005-0000-0000-0000B9040000}"/>
    <cellStyle name="常规 4 20" xfId="1210" xr:uid="{00000000-0005-0000-0000-0000BA040000}"/>
    <cellStyle name="常规 4 20 2" xfId="1211" xr:uid="{00000000-0005-0000-0000-0000BB040000}"/>
    <cellStyle name="常规 4 20 3" xfId="1212" xr:uid="{00000000-0005-0000-0000-0000BC040000}"/>
    <cellStyle name="常规 4 21" xfId="1213" xr:uid="{00000000-0005-0000-0000-0000BD040000}"/>
    <cellStyle name="常规 4 21 2" xfId="1214" xr:uid="{00000000-0005-0000-0000-0000BE040000}"/>
    <cellStyle name="常规 4 21 3" xfId="1215" xr:uid="{00000000-0005-0000-0000-0000BF040000}"/>
    <cellStyle name="常规 4 22" xfId="1216" xr:uid="{00000000-0005-0000-0000-0000C0040000}"/>
    <cellStyle name="常规 4 22 2" xfId="1217" xr:uid="{00000000-0005-0000-0000-0000C1040000}"/>
    <cellStyle name="常规 4 22 3" xfId="1218" xr:uid="{00000000-0005-0000-0000-0000C2040000}"/>
    <cellStyle name="常规 4 23" xfId="1219" xr:uid="{00000000-0005-0000-0000-0000C3040000}"/>
    <cellStyle name="常规 4 23 2" xfId="1220" xr:uid="{00000000-0005-0000-0000-0000C4040000}"/>
    <cellStyle name="常规 4 23 3" xfId="1221" xr:uid="{00000000-0005-0000-0000-0000C5040000}"/>
    <cellStyle name="常规 4 24" xfId="1222" xr:uid="{00000000-0005-0000-0000-0000C6040000}"/>
    <cellStyle name="常规 4 24 2" xfId="1223" xr:uid="{00000000-0005-0000-0000-0000C7040000}"/>
    <cellStyle name="常规 4 24 3" xfId="1224" xr:uid="{00000000-0005-0000-0000-0000C8040000}"/>
    <cellStyle name="常规 4 25" xfId="1225" xr:uid="{00000000-0005-0000-0000-0000C9040000}"/>
    <cellStyle name="常规 4 3" xfId="1226" xr:uid="{00000000-0005-0000-0000-0000CA040000}"/>
    <cellStyle name="常规 4 3 2" xfId="1227" xr:uid="{00000000-0005-0000-0000-0000CB040000}"/>
    <cellStyle name="常规 4 3 3" xfId="1228" xr:uid="{00000000-0005-0000-0000-0000CC040000}"/>
    <cellStyle name="常规 4 4" xfId="1229" xr:uid="{00000000-0005-0000-0000-0000CD040000}"/>
    <cellStyle name="常规 4 4 2" xfId="1230" xr:uid="{00000000-0005-0000-0000-0000CE040000}"/>
    <cellStyle name="常规 4 4 3" xfId="1231" xr:uid="{00000000-0005-0000-0000-0000CF040000}"/>
    <cellStyle name="常规 4 5" xfId="1232" xr:uid="{00000000-0005-0000-0000-0000D0040000}"/>
    <cellStyle name="常规 4 5 2" xfId="1233" xr:uid="{00000000-0005-0000-0000-0000D1040000}"/>
    <cellStyle name="常规 4 5 3" xfId="1234" xr:uid="{00000000-0005-0000-0000-0000D2040000}"/>
    <cellStyle name="常规 4 6" xfId="1235" xr:uid="{00000000-0005-0000-0000-0000D3040000}"/>
    <cellStyle name="常规 4 6 2" xfId="1236" xr:uid="{00000000-0005-0000-0000-0000D4040000}"/>
    <cellStyle name="常规 4 6 3" xfId="1237" xr:uid="{00000000-0005-0000-0000-0000D5040000}"/>
    <cellStyle name="常规 4 7" xfId="1238" xr:uid="{00000000-0005-0000-0000-0000D6040000}"/>
    <cellStyle name="常规 4 7 2" xfId="1239" xr:uid="{00000000-0005-0000-0000-0000D7040000}"/>
    <cellStyle name="常规 4 7 3" xfId="1240" xr:uid="{00000000-0005-0000-0000-0000D8040000}"/>
    <cellStyle name="常规 4 8" xfId="1241" xr:uid="{00000000-0005-0000-0000-0000D9040000}"/>
    <cellStyle name="常规 4 8 2" xfId="1242" xr:uid="{00000000-0005-0000-0000-0000DA040000}"/>
    <cellStyle name="常规 4 8 3" xfId="1243" xr:uid="{00000000-0005-0000-0000-0000DB040000}"/>
    <cellStyle name="常规 4 9" xfId="1244" xr:uid="{00000000-0005-0000-0000-0000DC040000}"/>
    <cellStyle name="常规 4 9 2" xfId="1245" xr:uid="{00000000-0005-0000-0000-0000DD040000}"/>
    <cellStyle name="常规 4 9 3" xfId="1246" xr:uid="{00000000-0005-0000-0000-0000DE040000}"/>
    <cellStyle name="常规 40" xfId="1247" xr:uid="{00000000-0005-0000-0000-0000DF040000}"/>
    <cellStyle name="常规 40 2" xfId="1248" xr:uid="{00000000-0005-0000-0000-0000E0040000}"/>
    <cellStyle name="常规 40 3" xfId="1249" xr:uid="{00000000-0005-0000-0000-0000E1040000}"/>
    <cellStyle name="常规 41" xfId="1250" xr:uid="{00000000-0005-0000-0000-0000E2040000}"/>
    <cellStyle name="常规 41 2" xfId="1251" xr:uid="{00000000-0005-0000-0000-0000E3040000}"/>
    <cellStyle name="常规 41 2 2" xfId="1252" xr:uid="{00000000-0005-0000-0000-0000E4040000}"/>
    <cellStyle name="常规 41 2 3" xfId="1253" xr:uid="{00000000-0005-0000-0000-0000E5040000}"/>
    <cellStyle name="常规 41 3" xfId="1254" xr:uid="{00000000-0005-0000-0000-0000E6040000}"/>
    <cellStyle name="常规 41 3 2" xfId="1255" xr:uid="{00000000-0005-0000-0000-0000E7040000}"/>
    <cellStyle name="常规 41 4" xfId="1256" xr:uid="{00000000-0005-0000-0000-0000E8040000}"/>
    <cellStyle name="常规 41 5" xfId="1257" xr:uid="{00000000-0005-0000-0000-0000E9040000}"/>
    <cellStyle name="常规 42" xfId="1258" xr:uid="{00000000-0005-0000-0000-0000EA040000}"/>
    <cellStyle name="常规 43" xfId="1259" xr:uid="{00000000-0005-0000-0000-0000EB040000}"/>
    <cellStyle name="常规 44" xfId="1260" xr:uid="{00000000-0005-0000-0000-0000EC040000}"/>
    <cellStyle name="常规 45" xfId="1261" xr:uid="{00000000-0005-0000-0000-0000ED040000}"/>
    <cellStyle name="常规 46" xfId="1262" xr:uid="{00000000-0005-0000-0000-0000EE040000}"/>
    <cellStyle name="常规 47" xfId="1263" xr:uid="{00000000-0005-0000-0000-0000EF040000}"/>
    <cellStyle name="常规 48" xfId="1264" xr:uid="{00000000-0005-0000-0000-0000F0040000}"/>
    <cellStyle name="常规 5" xfId="1265" xr:uid="{00000000-0005-0000-0000-0000F1040000}"/>
    <cellStyle name="常规 5 2" xfId="1266" xr:uid="{00000000-0005-0000-0000-0000F2040000}"/>
    <cellStyle name="常规 5 2 2" xfId="1267" xr:uid="{00000000-0005-0000-0000-0000F3040000}"/>
    <cellStyle name="常规 5 2 2 2" xfId="1268" xr:uid="{00000000-0005-0000-0000-0000F4040000}"/>
    <cellStyle name="常规 5 2 3" xfId="1269" xr:uid="{00000000-0005-0000-0000-0000F5040000}"/>
    <cellStyle name="常规 5 3" xfId="1270" xr:uid="{00000000-0005-0000-0000-0000F6040000}"/>
    <cellStyle name="常规 6" xfId="1271" xr:uid="{00000000-0005-0000-0000-0000F7040000}"/>
    <cellStyle name="常规 6 10" xfId="1272" xr:uid="{00000000-0005-0000-0000-0000F8040000}"/>
    <cellStyle name="常规 6 10 2" xfId="1273" xr:uid="{00000000-0005-0000-0000-0000F9040000}"/>
    <cellStyle name="常规 6 11" xfId="1274" xr:uid="{00000000-0005-0000-0000-0000FA040000}"/>
    <cellStyle name="常规 6 11 2" xfId="1275" xr:uid="{00000000-0005-0000-0000-0000FB040000}"/>
    <cellStyle name="常规 6 12" xfId="1276" xr:uid="{00000000-0005-0000-0000-0000FC040000}"/>
    <cellStyle name="常规 6 12 2" xfId="1277" xr:uid="{00000000-0005-0000-0000-0000FD040000}"/>
    <cellStyle name="常规 6 13" xfId="1278" xr:uid="{00000000-0005-0000-0000-0000FE040000}"/>
    <cellStyle name="常规 6 13 2" xfId="1279" xr:uid="{00000000-0005-0000-0000-0000FF040000}"/>
    <cellStyle name="常规 6 14" xfId="1280" xr:uid="{00000000-0005-0000-0000-000000050000}"/>
    <cellStyle name="常规 6 14 2" xfId="1281" xr:uid="{00000000-0005-0000-0000-000001050000}"/>
    <cellStyle name="常规 6 15" xfId="1282" xr:uid="{00000000-0005-0000-0000-000002050000}"/>
    <cellStyle name="常规 6 15 2" xfId="1283" xr:uid="{00000000-0005-0000-0000-000003050000}"/>
    <cellStyle name="常规 6 16" xfId="1284" xr:uid="{00000000-0005-0000-0000-000004050000}"/>
    <cellStyle name="常规 6 16 2" xfId="1285" xr:uid="{00000000-0005-0000-0000-000005050000}"/>
    <cellStyle name="常规 6 17" xfId="1286" xr:uid="{00000000-0005-0000-0000-000006050000}"/>
    <cellStyle name="常规 6 17 2" xfId="1287" xr:uid="{00000000-0005-0000-0000-000007050000}"/>
    <cellStyle name="常规 6 18" xfId="1288" xr:uid="{00000000-0005-0000-0000-000008050000}"/>
    <cellStyle name="常规 6 18 2" xfId="1289" xr:uid="{00000000-0005-0000-0000-000009050000}"/>
    <cellStyle name="常规 6 19" xfId="1290" xr:uid="{00000000-0005-0000-0000-00000A050000}"/>
    <cellStyle name="常规 6 19 2" xfId="1291" xr:uid="{00000000-0005-0000-0000-00000B050000}"/>
    <cellStyle name="常规 6 2" xfId="1292" xr:uid="{00000000-0005-0000-0000-00000C050000}"/>
    <cellStyle name="常规 6 2 10" xfId="1293" xr:uid="{00000000-0005-0000-0000-00000D050000}"/>
    <cellStyle name="常规 6 2 10 2" xfId="1294" xr:uid="{00000000-0005-0000-0000-00000E050000}"/>
    <cellStyle name="常规 6 2 10 3" xfId="1295" xr:uid="{00000000-0005-0000-0000-00000F050000}"/>
    <cellStyle name="常规 6 2 11" xfId="1296" xr:uid="{00000000-0005-0000-0000-000010050000}"/>
    <cellStyle name="常规 6 2 11 2" xfId="1297" xr:uid="{00000000-0005-0000-0000-000011050000}"/>
    <cellStyle name="常规 6 2 11 3" xfId="1298" xr:uid="{00000000-0005-0000-0000-000012050000}"/>
    <cellStyle name="常规 6 2 12" xfId="1299" xr:uid="{00000000-0005-0000-0000-000013050000}"/>
    <cellStyle name="常规 6 2 12 2" xfId="1300" xr:uid="{00000000-0005-0000-0000-000014050000}"/>
    <cellStyle name="常规 6 2 12 3" xfId="1301" xr:uid="{00000000-0005-0000-0000-000015050000}"/>
    <cellStyle name="常规 6 2 13" xfId="1302" xr:uid="{00000000-0005-0000-0000-000016050000}"/>
    <cellStyle name="常规 6 2 2" xfId="1303" xr:uid="{00000000-0005-0000-0000-000017050000}"/>
    <cellStyle name="常规 6 2 2 2" xfId="1304" xr:uid="{00000000-0005-0000-0000-000018050000}"/>
    <cellStyle name="常规 6 2 2 3" xfId="1305" xr:uid="{00000000-0005-0000-0000-000019050000}"/>
    <cellStyle name="常规 6 2 3" xfId="1306" xr:uid="{00000000-0005-0000-0000-00001A050000}"/>
    <cellStyle name="常规 6 2 3 2" xfId="1307" xr:uid="{00000000-0005-0000-0000-00001B050000}"/>
    <cellStyle name="常规 6 2 3 3" xfId="1308" xr:uid="{00000000-0005-0000-0000-00001C050000}"/>
    <cellStyle name="常规 6 2 4" xfId="1309" xr:uid="{00000000-0005-0000-0000-00001D050000}"/>
    <cellStyle name="常规 6 2 4 2" xfId="1310" xr:uid="{00000000-0005-0000-0000-00001E050000}"/>
    <cellStyle name="常规 6 2 4 3" xfId="1311" xr:uid="{00000000-0005-0000-0000-00001F050000}"/>
    <cellStyle name="常规 6 2 5" xfId="1312" xr:uid="{00000000-0005-0000-0000-000020050000}"/>
    <cellStyle name="常规 6 2 5 2" xfId="1313" xr:uid="{00000000-0005-0000-0000-000021050000}"/>
    <cellStyle name="常规 6 2 5 3" xfId="1314" xr:uid="{00000000-0005-0000-0000-000022050000}"/>
    <cellStyle name="常规 6 2 6" xfId="1315" xr:uid="{00000000-0005-0000-0000-000023050000}"/>
    <cellStyle name="常规 6 2 6 2" xfId="1316" xr:uid="{00000000-0005-0000-0000-000024050000}"/>
    <cellStyle name="常规 6 2 6 3" xfId="1317" xr:uid="{00000000-0005-0000-0000-000025050000}"/>
    <cellStyle name="常规 6 2 7" xfId="1318" xr:uid="{00000000-0005-0000-0000-000026050000}"/>
    <cellStyle name="常规 6 2 7 2" xfId="1319" xr:uid="{00000000-0005-0000-0000-000027050000}"/>
    <cellStyle name="常规 6 2 7 3" xfId="1320" xr:uid="{00000000-0005-0000-0000-000028050000}"/>
    <cellStyle name="常规 6 2 8" xfId="1321" xr:uid="{00000000-0005-0000-0000-000029050000}"/>
    <cellStyle name="常规 6 2 8 2" xfId="1322" xr:uid="{00000000-0005-0000-0000-00002A050000}"/>
    <cellStyle name="常规 6 2 8 3" xfId="1323" xr:uid="{00000000-0005-0000-0000-00002B050000}"/>
    <cellStyle name="常规 6 2 9" xfId="1324" xr:uid="{00000000-0005-0000-0000-00002C050000}"/>
    <cellStyle name="常规 6 2 9 2" xfId="1325" xr:uid="{00000000-0005-0000-0000-00002D050000}"/>
    <cellStyle name="常规 6 2 9 3" xfId="1326" xr:uid="{00000000-0005-0000-0000-00002E050000}"/>
    <cellStyle name="常规 6 20" xfId="1327" xr:uid="{00000000-0005-0000-0000-00002F050000}"/>
    <cellStyle name="常规 6 20 2" xfId="1328" xr:uid="{00000000-0005-0000-0000-000030050000}"/>
    <cellStyle name="常规 6 21" xfId="1329" xr:uid="{00000000-0005-0000-0000-000031050000}"/>
    <cellStyle name="常规 6 21 2" xfId="1330" xr:uid="{00000000-0005-0000-0000-000032050000}"/>
    <cellStyle name="常规 6 22" xfId="1331" xr:uid="{00000000-0005-0000-0000-000033050000}"/>
    <cellStyle name="常规 6 22 2" xfId="1332" xr:uid="{00000000-0005-0000-0000-000034050000}"/>
    <cellStyle name="常规 6 23" xfId="1333" xr:uid="{00000000-0005-0000-0000-000035050000}"/>
    <cellStyle name="常规 6 23 2" xfId="1334" xr:uid="{00000000-0005-0000-0000-000036050000}"/>
    <cellStyle name="常规 6 24" xfId="1335" xr:uid="{00000000-0005-0000-0000-000037050000}"/>
    <cellStyle name="常规 6 24 2" xfId="1336" xr:uid="{00000000-0005-0000-0000-000038050000}"/>
    <cellStyle name="常规 6 25" xfId="1337" xr:uid="{00000000-0005-0000-0000-000039050000}"/>
    <cellStyle name="常规 6 3" xfId="1338" xr:uid="{00000000-0005-0000-0000-00003A050000}"/>
    <cellStyle name="常规 6 3 2" xfId="1339" xr:uid="{00000000-0005-0000-0000-00003B050000}"/>
    <cellStyle name="常规 6 3 3" xfId="1340" xr:uid="{00000000-0005-0000-0000-00003C050000}"/>
    <cellStyle name="常规 6 4" xfId="1341" xr:uid="{00000000-0005-0000-0000-00003D050000}"/>
    <cellStyle name="常规 6 4 2" xfId="1342" xr:uid="{00000000-0005-0000-0000-00003E050000}"/>
    <cellStyle name="常规 6 4 3" xfId="1343" xr:uid="{00000000-0005-0000-0000-00003F050000}"/>
    <cellStyle name="常规 6 5" xfId="1344" xr:uid="{00000000-0005-0000-0000-000040050000}"/>
    <cellStyle name="常规 6 5 2" xfId="1345" xr:uid="{00000000-0005-0000-0000-000041050000}"/>
    <cellStyle name="常规 6 6" xfId="1346" xr:uid="{00000000-0005-0000-0000-000042050000}"/>
    <cellStyle name="常规 6 6 2" xfId="1347" xr:uid="{00000000-0005-0000-0000-000043050000}"/>
    <cellStyle name="常规 6 7" xfId="1348" xr:uid="{00000000-0005-0000-0000-000044050000}"/>
    <cellStyle name="常规 6 7 2" xfId="1349" xr:uid="{00000000-0005-0000-0000-000045050000}"/>
    <cellStyle name="常规 6 8" xfId="1350" xr:uid="{00000000-0005-0000-0000-000046050000}"/>
    <cellStyle name="常规 6 8 2" xfId="1351" xr:uid="{00000000-0005-0000-0000-000047050000}"/>
    <cellStyle name="常规 6 9" xfId="1352" xr:uid="{00000000-0005-0000-0000-000048050000}"/>
    <cellStyle name="常规 6 9 2" xfId="1353" xr:uid="{00000000-0005-0000-0000-000049050000}"/>
    <cellStyle name="常规 7" xfId="1354" xr:uid="{00000000-0005-0000-0000-00004A050000}"/>
    <cellStyle name="常规 7 10" xfId="1355" xr:uid="{00000000-0005-0000-0000-00004B050000}"/>
    <cellStyle name="常规 7 10 2" xfId="1356" xr:uid="{00000000-0005-0000-0000-00004C050000}"/>
    <cellStyle name="常规 7 11" xfId="1357" xr:uid="{00000000-0005-0000-0000-00004D050000}"/>
    <cellStyle name="常规 7 11 2" xfId="1358" xr:uid="{00000000-0005-0000-0000-00004E050000}"/>
    <cellStyle name="常规 7 12" xfId="1359" xr:uid="{00000000-0005-0000-0000-00004F050000}"/>
    <cellStyle name="常规 7 12 2" xfId="1360" xr:uid="{00000000-0005-0000-0000-000050050000}"/>
    <cellStyle name="常规 7 13" xfId="1361" xr:uid="{00000000-0005-0000-0000-000051050000}"/>
    <cellStyle name="常规 7 13 2" xfId="1362" xr:uid="{00000000-0005-0000-0000-000052050000}"/>
    <cellStyle name="常规 7 14" xfId="1363" xr:uid="{00000000-0005-0000-0000-000053050000}"/>
    <cellStyle name="常规 7 14 2" xfId="1364" xr:uid="{00000000-0005-0000-0000-000054050000}"/>
    <cellStyle name="常规 7 15" xfId="1365" xr:uid="{00000000-0005-0000-0000-000055050000}"/>
    <cellStyle name="常规 7 15 2" xfId="1366" xr:uid="{00000000-0005-0000-0000-000056050000}"/>
    <cellStyle name="常规 7 16" xfId="1367" xr:uid="{00000000-0005-0000-0000-000057050000}"/>
    <cellStyle name="常规 7 16 2" xfId="1368" xr:uid="{00000000-0005-0000-0000-000058050000}"/>
    <cellStyle name="常规 7 17" xfId="1369" xr:uid="{00000000-0005-0000-0000-000059050000}"/>
    <cellStyle name="常规 7 17 2" xfId="1370" xr:uid="{00000000-0005-0000-0000-00005A050000}"/>
    <cellStyle name="常规 7 18" xfId="1371" xr:uid="{00000000-0005-0000-0000-00005B050000}"/>
    <cellStyle name="常规 7 18 2" xfId="1372" xr:uid="{00000000-0005-0000-0000-00005C050000}"/>
    <cellStyle name="常规 7 19" xfId="1373" xr:uid="{00000000-0005-0000-0000-00005D050000}"/>
    <cellStyle name="常规 7 19 2" xfId="1374" xr:uid="{00000000-0005-0000-0000-00005E050000}"/>
    <cellStyle name="常规 7 2" xfId="1375" xr:uid="{00000000-0005-0000-0000-00005F050000}"/>
    <cellStyle name="常规 7 2 10" xfId="1376" xr:uid="{00000000-0005-0000-0000-000060050000}"/>
    <cellStyle name="常规 7 2 10 2" xfId="1377" xr:uid="{00000000-0005-0000-0000-000061050000}"/>
    <cellStyle name="常规 7 2 10 3" xfId="1378" xr:uid="{00000000-0005-0000-0000-000062050000}"/>
    <cellStyle name="常规 7 2 11" xfId="1379" xr:uid="{00000000-0005-0000-0000-000063050000}"/>
    <cellStyle name="常规 7 2 11 2" xfId="1380" xr:uid="{00000000-0005-0000-0000-000064050000}"/>
    <cellStyle name="常规 7 2 11 3" xfId="1381" xr:uid="{00000000-0005-0000-0000-000065050000}"/>
    <cellStyle name="常规 7 2 12" xfId="1382" xr:uid="{00000000-0005-0000-0000-000066050000}"/>
    <cellStyle name="常规 7 2 12 2" xfId="1383" xr:uid="{00000000-0005-0000-0000-000067050000}"/>
    <cellStyle name="常规 7 2 12 3" xfId="1384" xr:uid="{00000000-0005-0000-0000-000068050000}"/>
    <cellStyle name="常规 7 2 13" xfId="1385" xr:uid="{00000000-0005-0000-0000-000069050000}"/>
    <cellStyle name="常规 7 2 2" xfId="1386" xr:uid="{00000000-0005-0000-0000-00006A050000}"/>
    <cellStyle name="常规 7 2 2 2" xfId="1387" xr:uid="{00000000-0005-0000-0000-00006B050000}"/>
    <cellStyle name="常规 7 2 2 3" xfId="1388" xr:uid="{00000000-0005-0000-0000-00006C050000}"/>
    <cellStyle name="常规 7 2 3" xfId="1389" xr:uid="{00000000-0005-0000-0000-00006D050000}"/>
    <cellStyle name="常规 7 2 3 2" xfId="1390" xr:uid="{00000000-0005-0000-0000-00006E050000}"/>
    <cellStyle name="常规 7 2 3 3" xfId="1391" xr:uid="{00000000-0005-0000-0000-00006F050000}"/>
    <cellStyle name="常规 7 2 4" xfId="1392" xr:uid="{00000000-0005-0000-0000-000070050000}"/>
    <cellStyle name="常规 7 2 4 2" xfId="1393" xr:uid="{00000000-0005-0000-0000-000071050000}"/>
    <cellStyle name="常规 7 2 4 3" xfId="1394" xr:uid="{00000000-0005-0000-0000-000072050000}"/>
    <cellStyle name="常规 7 2 5" xfId="1395" xr:uid="{00000000-0005-0000-0000-000073050000}"/>
    <cellStyle name="常规 7 2 5 2" xfId="1396" xr:uid="{00000000-0005-0000-0000-000074050000}"/>
    <cellStyle name="常规 7 2 5 3" xfId="1397" xr:uid="{00000000-0005-0000-0000-000075050000}"/>
    <cellStyle name="常规 7 2 6" xfId="1398" xr:uid="{00000000-0005-0000-0000-000076050000}"/>
    <cellStyle name="常规 7 2 6 2" xfId="1399" xr:uid="{00000000-0005-0000-0000-000077050000}"/>
    <cellStyle name="常规 7 2 6 3" xfId="1400" xr:uid="{00000000-0005-0000-0000-000078050000}"/>
    <cellStyle name="常规 7 2 7" xfId="1401" xr:uid="{00000000-0005-0000-0000-000079050000}"/>
    <cellStyle name="常规 7 2 7 2" xfId="1402" xr:uid="{00000000-0005-0000-0000-00007A050000}"/>
    <cellStyle name="常规 7 2 7 3" xfId="1403" xr:uid="{00000000-0005-0000-0000-00007B050000}"/>
    <cellStyle name="常规 7 2 8" xfId="1404" xr:uid="{00000000-0005-0000-0000-00007C050000}"/>
    <cellStyle name="常规 7 2 8 2" xfId="1405" xr:uid="{00000000-0005-0000-0000-00007D050000}"/>
    <cellStyle name="常规 7 2 8 3" xfId="1406" xr:uid="{00000000-0005-0000-0000-00007E050000}"/>
    <cellStyle name="常规 7 2 9" xfId="1407" xr:uid="{00000000-0005-0000-0000-00007F050000}"/>
    <cellStyle name="常规 7 2 9 2" xfId="1408" xr:uid="{00000000-0005-0000-0000-000080050000}"/>
    <cellStyle name="常规 7 2 9 3" xfId="1409" xr:uid="{00000000-0005-0000-0000-000081050000}"/>
    <cellStyle name="常规 7 20" xfId="1410" xr:uid="{00000000-0005-0000-0000-000082050000}"/>
    <cellStyle name="常规 7 20 2" xfId="1411" xr:uid="{00000000-0005-0000-0000-000083050000}"/>
    <cellStyle name="常规 7 21" xfId="1412" xr:uid="{00000000-0005-0000-0000-000084050000}"/>
    <cellStyle name="常规 7 21 2" xfId="1413" xr:uid="{00000000-0005-0000-0000-000085050000}"/>
    <cellStyle name="常规 7 22" xfId="1414" xr:uid="{00000000-0005-0000-0000-000086050000}"/>
    <cellStyle name="常规 7 22 2" xfId="1415" xr:uid="{00000000-0005-0000-0000-000087050000}"/>
    <cellStyle name="常规 7 23" xfId="1416" xr:uid="{00000000-0005-0000-0000-000088050000}"/>
    <cellStyle name="常规 7 23 2" xfId="1417" xr:uid="{00000000-0005-0000-0000-000089050000}"/>
    <cellStyle name="常规 7 24" xfId="1418" xr:uid="{00000000-0005-0000-0000-00008A050000}"/>
    <cellStyle name="常规 7 24 2" xfId="1419" xr:uid="{00000000-0005-0000-0000-00008B050000}"/>
    <cellStyle name="常规 7 25" xfId="1420" xr:uid="{00000000-0005-0000-0000-00008C050000}"/>
    <cellStyle name="常规 7 3" xfId="1421" xr:uid="{00000000-0005-0000-0000-00008D050000}"/>
    <cellStyle name="常规 7 3 2" xfId="1422" xr:uid="{00000000-0005-0000-0000-00008E050000}"/>
    <cellStyle name="常规 7 3 3" xfId="1423" xr:uid="{00000000-0005-0000-0000-00008F050000}"/>
    <cellStyle name="常规 7 4" xfId="1424" xr:uid="{00000000-0005-0000-0000-000090050000}"/>
    <cellStyle name="常规 7 4 2" xfId="1425" xr:uid="{00000000-0005-0000-0000-000091050000}"/>
    <cellStyle name="常规 7 4 3" xfId="1426" xr:uid="{00000000-0005-0000-0000-000092050000}"/>
    <cellStyle name="常规 7 5" xfId="1427" xr:uid="{00000000-0005-0000-0000-000093050000}"/>
    <cellStyle name="常规 7 5 2" xfId="1428" xr:uid="{00000000-0005-0000-0000-000094050000}"/>
    <cellStyle name="常规 7 6" xfId="1429" xr:uid="{00000000-0005-0000-0000-000095050000}"/>
    <cellStyle name="常规 7 6 2" xfId="1430" xr:uid="{00000000-0005-0000-0000-000096050000}"/>
    <cellStyle name="常规 7 7" xfId="1431" xr:uid="{00000000-0005-0000-0000-000097050000}"/>
    <cellStyle name="常规 7 7 2" xfId="1432" xr:uid="{00000000-0005-0000-0000-000098050000}"/>
    <cellStyle name="常规 7 8" xfId="1433" xr:uid="{00000000-0005-0000-0000-000099050000}"/>
    <cellStyle name="常规 7 8 2" xfId="1434" xr:uid="{00000000-0005-0000-0000-00009A050000}"/>
    <cellStyle name="常规 7 9" xfId="1435" xr:uid="{00000000-0005-0000-0000-00009B050000}"/>
    <cellStyle name="常规 7 9 2" xfId="1436" xr:uid="{00000000-0005-0000-0000-00009C050000}"/>
    <cellStyle name="常规 8" xfId="1437" xr:uid="{00000000-0005-0000-0000-00009D050000}"/>
    <cellStyle name="常规 8 2" xfId="1438" xr:uid="{00000000-0005-0000-0000-00009E050000}"/>
    <cellStyle name="常规 8 3" xfId="1439" xr:uid="{00000000-0005-0000-0000-00009F050000}"/>
    <cellStyle name="常规 9" xfId="1440" xr:uid="{00000000-0005-0000-0000-0000A0050000}"/>
    <cellStyle name="常规 9 2" xfId="1441" xr:uid="{00000000-0005-0000-0000-0000A1050000}"/>
    <cellStyle name="常规_SMF目錄&amp;BOM1 " xfId="1442" xr:uid="{00000000-0005-0000-0000-0000A2050000}"/>
    <cellStyle name="超链接" xfId="1443" builtinId="8"/>
    <cellStyle name="超链接 2" xfId="1444" xr:uid="{00000000-0005-0000-0000-0000A4050000}"/>
    <cellStyle name="超链接 3" xfId="1445" xr:uid="{00000000-0005-0000-0000-0000A5050000}"/>
    <cellStyle name="好 10" xfId="1446" xr:uid="{00000000-0005-0000-0000-0000A6050000}"/>
    <cellStyle name="好 10 2" xfId="1447" xr:uid="{00000000-0005-0000-0000-0000A7050000}"/>
    <cellStyle name="好 11" xfId="1448" xr:uid="{00000000-0005-0000-0000-0000A8050000}"/>
    <cellStyle name="好 11 2" xfId="1449" xr:uid="{00000000-0005-0000-0000-0000A9050000}"/>
    <cellStyle name="好 2" xfId="1450" xr:uid="{00000000-0005-0000-0000-0000AA050000}"/>
    <cellStyle name="好 2 2" xfId="1451" xr:uid="{00000000-0005-0000-0000-0000AB050000}"/>
    <cellStyle name="好 2 2 2" xfId="1452" xr:uid="{00000000-0005-0000-0000-0000AC050000}"/>
    <cellStyle name="好 2 3" xfId="1453" xr:uid="{00000000-0005-0000-0000-0000AD050000}"/>
    <cellStyle name="好 2 3 2" xfId="1454" xr:uid="{00000000-0005-0000-0000-0000AE050000}"/>
    <cellStyle name="好 2 4" xfId="1455" xr:uid="{00000000-0005-0000-0000-0000AF050000}"/>
    <cellStyle name="好 2 4 2" xfId="1456" xr:uid="{00000000-0005-0000-0000-0000B0050000}"/>
    <cellStyle name="好 2 5" xfId="1457" xr:uid="{00000000-0005-0000-0000-0000B1050000}"/>
    <cellStyle name="好 3" xfId="1458" xr:uid="{00000000-0005-0000-0000-0000B2050000}"/>
    <cellStyle name="好 3 2" xfId="1459" xr:uid="{00000000-0005-0000-0000-0000B3050000}"/>
    <cellStyle name="好 4" xfId="1460" xr:uid="{00000000-0005-0000-0000-0000B4050000}"/>
    <cellStyle name="好 4 2" xfId="1461" xr:uid="{00000000-0005-0000-0000-0000B5050000}"/>
    <cellStyle name="好 5" xfId="1462" xr:uid="{00000000-0005-0000-0000-0000B6050000}"/>
    <cellStyle name="好 5 2" xfId="1463" xr:uid="{00000000-0005-0000-0000-0000B7050000}"/>
    <cellStyle name="好 6" xfId="1464" xr:uid="{00000000-0005-0000-0000-0000B8050000}"/>
    <cellStyle name="好 6 2" xfId="1465" xr:uid="{00000000-0005-0000-0000-0000B9050000}"/>
    <cellStyle name="好 7" xfId="1466" xr:uid="{00000000-0005-0000-0000-0000BA050000}"/>
    <cellStyle name="好 7 2" xfId="1467" xr:uid="{00000000-0005-0000-0000-0000BB050000}"/>
    <cellStyle name="好 8" xfId="1468" xr:uid="{00000000-0005-0000-0000-0000BC050000}"/>
    <cellStyle name="好 8 2" xfId="1469" xr:uid="{00000000-0005-0000-0000-0000BD050000}"/>
    <cellStyle name="好 9" xfId="1470" xr:uid="{00000000-0005-0000-0000-0000BE050000}"/>
    <cellStyle name="好 9 2" xfId="1471" xr:uid="{00000000-0005-0000-0000-0000BF050000}"/>
    <cellStyle name="好_KING" xfId="1472" xr:uid="{00000000-0005-0000-0000-0000C0050000}"/>
    <cellStyle name="汇总 10" xfId="1473" xr:uid="{00000000-0005-0000-0000-0000C1050000}"/>
    <cellStyle name="汇总 10 2" xfId="1474" xr:uid="{00000000-0005-0000-0000-0000C2050000}"/>
    <cellStyle name="汇总 10 2 2" xfId="1475" xr:uid="{00000000-0005-0000-0000-0000C3050000}"/>
    <cellStyle name="汇总 10 3" xfId="1476" xr:uid="{00000000-0005-0000-0000-0000C4050000}"/>
    <cellStyle name="汇总 11" xfId="1477" xr:uid="{00000000-0005-0000-0000-0000C5050000}"/>
    <cellStyle name="汇总 11 2" xfId="1478" xr:uid="{00000000-0005-0000-0000-0000C6050000}"/>
    <cellStyle name="汇总 11 2 2" xfId="1479" xr:uid="{00000000-0005-0000-0000-0000C7050000}"/>
    <cellStyle name="汇总 11 3" xfId="1480" xr:uid="{00000000-0005-0000-0000-0000C8050000}"/>
    <cellStyle name="汇总 2" xfId="1481" xr:uid="{00000000-0005-0000-0000-0000C9050000}"/>
    <cellStyle name="汇总 2 2" xfId="1482" xr:uid="{00000000-0005-0000-0000-0000CA050000}"/>
    <cellStyle name="汇总 2 2 2" xfId="1483" xr:uid="{00000000-0005-0000-0000-0000CB050000}"/>
    <cellStyle name="汇总 2 2 2 2" xfId="1484" xr:uid="{00000000-0005-0000-0000-0000CC050000}"/>
    <cellStyle name="汇总 2 2 3" xfId="1485" xr:uid="{00000000-0005-0000-0000-0000CD050000}"/>
    <cellStyle name="汇总 2 3" xfId="1486" xr:uid="{00000000-0005-0000-0000-0000CE050000}"/>
    <cellStyle name="汇总 2 3 2" xfId="1487" xr:uid="{00000000-0005-0000-0000-0000CF050000}"/>
    <cellStyle name="汇总 2 3 2 2" xfId="1488" xr:uid="{00000000-0005-0000-0000-0000D0050000}"/>
    <cellStyle name="汇总 2 3 3" xfId="1489" xr:uid="{00000000-0005-0000-0000-0000D1050000}"/>
    <cellStyle name="汇总 2 4" xfId="1490" xr:uid="{00000000-0005-0000-0000-0000D2050000}"/>
    <cellStyle name="汇总 2 4 2" xfId="1491" xr:uid="{00000000-0005-0000-0000-0000D3050000}"/>
    <cellStyle name="汇总 2 4 2 2" xfId="1492" xr:uid="{00000000-0005-0000-0000-0000D4050000}"/>
    <cellStyle name="汇总 2 4 3" xfId="1493" xr:uid="{00000000-0005-0000-0000-0000D5050000}"/>
    <cellStyle name="汇总 2 5" xfId="1494" xr:uid="{00000000-0005-0000-0000-0000D6050000}"/>
    <cellStyle name="汇总 2 5 2" xfId="1495" xr:uid="{00000000-0005-0000-0000-0000D7050000}"/>
    <cellStyle name="汇总 2 6" xfId="1496" xr:uid="{00000000-0005-0000-0000-0000D8050000}"/>
    <cellStyle name="汇总 2 6 2" xfId="1497" xr:uid="{00000000-0005-0000-0000-0000D9050000}"/>
    <cellStyle name="汇总 2 7" xfId="1498" xr:uid="{00000000-0005-0000-0000-0000DA050000}"/>
    <cellStyle name="汇总 3" xfId="1499" xr:uid="{00000000-0005-0000-0000-0000DB050000}"/>
    <cellStyle name="汇总 3 2" xfId="1500" xr:uid="{00000000-0005-0000-0000-0000DC050000}"/>
    <cellStyle name="汇总 3 2 2" xfId="1501" xr:uid="{00000000-0005-0000-0000-0000DD050000}"/>
    <cellStyle name="汇总 3 3" xfId="1502" xr:uid="{00000000-0005-0000-0000-0000DE050000}"/>
    <cellStyle name="汇总 4" xfId="1503" xr:uid="{00000000-0005-0000-0000-0000DF050000}"/>
    <cellStyle name="汇总 4 2" xfId="1504" xr:uid="{00000000-0005-0000-0000-0000E0050000}"/>
    <cellStyle name="汇总 4 2 2" xfId="1505" xr:uid="{00000000-0005-0000-0000-0000E1050000}"/>
    <cellStyle name="汇总 4 3" xfId="1506" xr:uid="{00000000-0005-0000-0000-0000E2050000}"/>
    <cellStyle name="汇总 5" xfId="1507" xr:uid="{00000000-0005-0000-0000-0000E3050000}"/>
    <cellStyle name="汇总 5 2" xfId="1508" xr:uid="{00000000-0005-0000-0000-0000E4050000}"/>
    <cellStyle name="汇总 5 2 2" xfId="1509" xr:uid="{00000000-0005-0000-0000-0000E5050000}"/>
    <cellStyle name="汇总 5 3" xfId="1510" xr:uid="{00000000-0005-0000-0000-0000E6050000}"/>
    <cellStyle name="汇总 6" xfId="1511" xr:uid="{00000000-0005-0000-0000-0000E7050000}"/>
    <cellStyle name="汇总 6 2" xfId="1512" xr:uid="{00000000-0005-0000-0000-0000E8050000}"/>
    <cellStyle name="汇总 6 2 2" xfId="1513" xr:uid="{00000000-0005-0000-0000-0000E9050000}"/>
    <cellStyle name="汇总 6 3" xfId="1514" xr:uid="{00000000-0005-0000-0000-0000EA050000}"/>
    <cellStyle name="汇总 7" xfId="1515" xr:uid="{00000000-0005-0000-0000-0000EB050000}"/>
    <cellStyle name="汇总 7 2" xfId="1516" xr:uid="{00000000-0005-0000-0000-0000EC050000}"/>
    <cellStyle name="汇总 7 2 2" xfId="1517" xr:uid="{00000000-0005-0000-0000-0000ED050000}"/>
    <cellStyle name="汇总 7 3" xfId="1518" xr:uid="{00000000-0005-0000-0000-0000EE050000}"/>
    <cellStyle name="汇总 8" xfId="1519" xr:uid="{00000000-0005-0000-0000-0000EF050000}"/>
    <cellStyle name="汇总 8 2" xfId="1520" xr:uid="{00000000-0005-0000-0000-0000F0050000}"/>
    <cellStyle name="汇总 8 2 2" xfId="1521" xr:uid="{00000000-0005-0000-0000-0000F1050000}"/>
    <cellStyle name="汇总 8 3" xfId="1522" xr:uid="{00000000-0005-0000-0000-0000F2050000}"/>
    <cellStyle name="汇总 9" xfId="1523" xr:uid="{00000000-0005-0000-0000-0000F3050000}"/>
    <cellStyle name="汇总 9 2" xfId="1524" xr:uid="{00000000-0005-0000-0000-0000F4050000}"/>
    <cellStyle name="汇总 9 2 2" xfId="1525" xr:uid="{00000000-0005-0000-0000-0000F5050000}"/>
    <cellStyle name="汇总 9 3" xfId="1526" xr:uid="{00000000-0005-0000-0000-0000F6050000}"/>
    <cellStyle name="计算 10" xfId="1527" xr:uid="{00000000-0005-0000-0000-0000F7050000}"/>
    <cellStyle name="计算 10 2" xfId="1528" xr:uid="{00000000-0005-0000-0000-0000F8050000}"/>
    <cellStyle name="计算 10 2 2" xfId="1529" xr:uid="{00000000-0005-0000-0000-0000F9050000}"/>
    <cellStyle name="计算 10 3" xfId="1530" xr:uid="{00000000-0005-0000-0000-0000FA050000}"/>
    <cellStyle name="计算 11" xfId="1531" xr:uid="{00000000-0005-0000-0000-0000FB050000}"/>
    <cellStyle name="计算 11 2" xfId="1532" xr:uid="{00000000-0005-0000-0000-0000FC050000}"/>
    <cellStyle name="计算 11 2 2" xfId="1533" xr:uid="{00000000-0005-0000-0000-0000FD050000}"/>
    <cellStyle name="计算 11 3" xfId="1534" xr:uid="{00000000-0005-0000-0000-0000FE050000}"/>
    <cellStyle name="计算 2" xfId="1535" xr:uid="{00000000-0005-0000-0000-0000FF050000}"/>
    <cellStyle name="计算 2 2" xfId="1536" xr:uid="{00000000-0005-0000-0000-000000060000}"/>
    <cellStyle name="计算 2 2 2" xfId="1537" xr:uid="{00000000-0005-0000-0000-000001060000}"/>
    <cellStyle name="计算 2 2 2 2" xfId="1538" xr:uid="{00000000-0005-0000-0000-000002060000}"/>
    <cellStyle name="计算 2 2 3" xfId="1539" xr:uid="{00000000-0005-0000-0000-000003060000}"/>
    <cellStyle name="计算 2 3" xfId="1540" xr:uid="{00000000-0005-0000-0000-000004060000}"/>
    <cellStyle name="计算 2 3 2" xfId="1541" xr:uid="{00000000-0005-0000-0000-000005060000}"/>
    <cellStyle name="计算 2 3 2 2" xfId="1542" xr:uid="{00000000-0005-0000-0000-000006060000}"/>
    <cellStyle name="计算 2 3 3" xfId="1543" xr:uid="{00000000-0005-0000-0000-000007060000}"/>
    <cellStyle name="计算 2 4" xfId="1544" xr:uid="{00000000-0005-0000-0000-000008060000}"/>
    <cellStyle name="计算 2 4 2" xfId="1545" xr:uid="{00000000-0005-0000-0000-000009060000}"/>
    <cellStyle name="计算 2 4 2 2" xfId="1546" xr:uid="{00000000-0005-0000-0000-00000A060000}"/>
    <cellStyle name="计算 2 4 3" xfId="1547" xr:uid="{00000000-0005-0000-0000-00000B060000}"/>
    <cellStyle name="计算 2 5" xfId="1548" xr:uid="{00000000-0005-0000-0000-00000C060000}"/>
    <cellStyle name="计算 2 5 2" xfId="1549" xr:uid="{00000000-0005-0000-0000-00000D060000}"/>
    <cellStyle name="计算 2 6" xfId="1550" xr:uid="{00000000-0005-0000-0000-00000E060000}"/>
    <cellStyle name="计算 2 6 2" xfId="1551" xr:uid="{00000000-0005-0000-0000-00000F060000}"/>
    <cellStyle name="计算 2 7" xfId="1552" xr:uid="{00000000-0005-0000-0000-000010060000}"/>
    <cellStyle name="计算 3" xfId="1553" xr:uid="{00000000-0005-0000-0000-000011060000}"/>
    <cellStyle name="计算 3 2" xfId="1554" xr:uid="{00000000-0005-0000-0000-000012060000}"/>
    <cellStyle name="计算 3 2 2" xfId="1555" xr:uid="{00000000-0005-0000-0000-000013060000}"/>
    <cellStyle name="计算 3 3" xfId="1556" xr:uid="{00000000-0005-0000-0000-000014060000}"/>
    <cellStyle name="计算 4" xfId="1557" xr:uid="{00000000-0005-0000-0000-000015060000}"/>
    <cellStyle name="计算 4 2" xfId="1558" xr:uid="{00000000-0005-0000-0000-000016060000}"/>
    <cellStyle name="计算 4 2 2" xfId="1559" xr:uid="{00000000-0005-0000-0000-000017060000}"/>
    <cellStyle name="计算 4 3" xfId="1560" xr:uid="{00000000-0005-0000-0000-000018060000}"/>
    <cellStyle name="计算 5" xfId="1561" xr:uid="{00000000-0005-0000-0000-000019060000}"/>
    <cellStyle name="计算 5 2" xfId="1562" xr:uid="{00000000-0005-0000-0000-00001A060000}"/>
    <cellStyle name="计算 5 2 2" xfId="1563" xr:uid="{00000000-0005-0000-0000-00001B060000}"/>
    <cellStyle name="计算 5 3" xfId="1564" xr:uid="{00000000-0005-0000-0000-00001C060000}"/>
    <cellStyle name="计算 6" xfId="1565" xr:uid="{00000000-0005-0000-0000-00001D060000}"/>
    <cellStyle name="计算 6 2" xfId="1566" xr:uid="{00000000-0005-0000-0000-00001E060000}"/>
    <cellStyle name="计算 6 2 2" xfId="1567" xr:uid="{00000000-0005-0000-0000-00001F060000}"/>
    <cellStyle name="计算 6 3" xfId="1568" xr:uid="{00000000-0005-0000-0000-000020060000}"/>
    <cellStyle name="计算 7" xfId="1569" xr:uid="{00000000-0005-0000-0000-000021060000}"/>
    <cellStyle name="计算 7 2" xfId="1570" xr:uid="{00000000-0005-0000-0000-000022060000}"/>
    <cellStyle name="计算 7 2 2" xfId="1571" xr:uid="{00000000-0005-0000-0000-000023060000}"/>
    <cellStyle name="计算 7 3" xfId="1572" xr:uid="{00000000-0005-0000-0000-000024060000}"/>
    <cellStyle name="计算 8" xfId="1573" xr:uid="{00000000-0005-0000-0000-000025060000}"/>
    <cellStyle name="计算 8 2" xfId="1574" xr:uid="{00000000-0005-0000-0000-000026060000}"/>
    <cellStyle name="计算 8 2 2" xfId="1575" xr:uid="{00000000-0005-0000-0000-000027060000}"/>
    <cellStyle name="计算 8 3" xfId="1576" xr:uid="{00000000-0005-0000-0000-000028060000}"/>
    <cellStyle name="计算 9" xfId="1577" xr:uid="{00000000-0005-0000-0000-000029060000}"/>
    <cellStyle name="计算 9 2" xfId="1578" xr:uid="{00000000-0005-0000-0000-00002A060000}"/>
    <cellStyle name="计算 9 2 2" xfId="1579" xr:uid="{00000000-0005-0000-0000-00002B060000}"/>
    <cellStyle name="计算 9 3" xfId="1580" xr:uid="{00000000-0005-0000-0000-00002C060000}"/>
    <cellStyle name="检查单元格 10" xfId="1581" xr:uid="{00000000-0005-0000-0000-00002D060000}"/>
    <cellStyle name="检查单元格 10 2" xfId="1582" xr:uid="{00000000-0005-0000-0000-00002E060000}"/>
    <cellStyle name="检查单元格 11" xfId="1583" xr:uid="{00000000-0005-0000-0000-00002F060000}"/>
    <cellStyle name="检查单元格 11 2" xfId="1584" xr:uid="{00000000-0005-0000-0000-000030060000}"/>
    <cellStyle name="检查单元格 2" xfId="1585" xr:uid="{00000000-0005-0000-0000-000031060000}"/>
    <cellStyle name="检查单元格 2 2" xfId="1586" xr:uid="{00000000-0005-0000-0000-000032060000}"/>
    <cellStyle name="检查单元格 2 2 2" xfId="1587" xr:uid="{00000000-0005-0000-0000-000033060000}"/>
    <cellStyle name="检查单元格 2 3" xfId="1588" xr:uid="{00000000-0005-0000-0000-000034060000}"/>
    <cellStyle name="检查单元格 2 3 2" xfId="1589" xr:uid="{00000000-0005-0000-0000-000035060000}"/>
    <cellStyle name="检查单元格 2 4" xfId="1590" xr:uid="{00000000-0005-0000-0000-000036060000}"/>
    <cellStyle name="检查单元格 2 4 2" xfId="1591" xr:uid="{00000000-0005-0000-0000-000037060000}"/>
    <cellStyle name="检查单元格 2 5" xfId="1592" xr:uid="{00000000-0005-0000-0000-000038060000}"/>
    <cellStyle name="检查单元格 3" xfId="1593" xr:uid="{00000000-0005-0000-0000-000039060000}"/>
    <cellStyle name="检查单元格 3 2" xfId="1594" xr:uid="{00000000-0005-0000-0000-00003A060000}"/>
    <cellStyle name="检查单元格 4" xfId="1595" xr:uid="{00000000-0005-0000-0000-00003B060000}"/>
    <cellStyle name="检查单元格 4 2" xfId="1596" xr:uid="{00000000-0005-0000-0000-00003C060000}"/>
    <cellStyle name="检查单元格 5" xfId="1597" xr:uid="{00000000-0005-0000-0000-00003D060000}"/>
    <cellStyle name="检查单元格 5 2" xfId="1598" xr:uid="{00000000-0005-0000-0000-00003E060000}"/>
    <cellStyle name="检查单元格 6" xfId="1599" xr:uid="{00000000-0005-0000-0000-00003F060000}"/>
    <cellStyle name="检查单元格 6 2" xfId="1600" xr:uid="{00000000-0005-0000-0000-000040060000}"/>
    <cellStyle name="检查单元格 7" xfId="1601" xr:uid="{00000000-0005-0000-0000-000041060000}"/>
    <cellStyle name="检查单元格 7 2" xfId="1602" xr:uid="{00000000-0005-0000-0000-000042060000}"/>
    <cellStyle name="检查单元格 8" xfId="1603" xr:uid="{00000000-0005-0000-0000-000043060000}"/>
    <cellStyle name="检查单元格 8 2" xfId="1604" xr:uid="{00000000-0005-0000-0000-000044060000}"/>
    <cellStyle name="检查单元格 9" xfId="1605" xr:uid="{00000000-0005-0000-0000-000045060000}"/>
    <cellStyle name="检查单元格 9 2" xfId="1606" xr:uid="{00000000-0005-0000-0000-000046060000}"/>
    <cellStyle name="解释性文本 10" xfId="1607" xr:uid="{00000000-0005-0000-0000-000047060000}"/>
    <cellStyle name="解释性文本 10 2" xfId="1608" xr:uid="{00000000-0005-0000-0000-000048060000}"/>
    <cellStyle name="解释性文本 11" xfId="1609" xr:uid="{00000000-0005-0000-0000-000049060000}"/>
    <cellStyle name="解释性文本 11 2" xfId="1610" xr:uid="{00000000-0005-0000-0000-00004A060000}"/>
    <cellStyle name="解释性文本 2" xfId="1611" xr:uid="{00000000-0005-0000-0000-00004B060000}"/>
    <cellStyle name="解释性文本 2 2" xfId="1612" xr:uid="{00000000-0005-0000-0000-00004C060000}"/>
    <cellStyle name="解释性文本 2 2 2" xfId="1613" xr:uid="{00000000-0005-0000-0000-00004D060000}"/>
    <cellStyle name="解释性文本 2 3" xfId="1614" xr:uid="{00000000-0005-0000-0000-00004E060000}"/>
    <cellStyle name="解释性文本 2 3 2" xfId="1615" xr:uid="{00000000-0005-0000-0000-00004F060000}"/>
    <cellStyle name="解释性文本 2 4" xfId="1616" xr:uid="{00000000-0005-0000-0000-000050060000}"/>
    <cellStyle name="解释性文本 2 4 2" xfId="1617" xr:uid="{00000000-0005-0000-0000-000051060000}"/>
    <cellStyle name="解释性文本 2 5" xfId="1618" xr:uid="{00000000-0005-0000-0000-000052060000}"/>
    <cellStyle name="解释性文本 3" xfId="1619" xr:uid="{00000000-0005-0000-0000-000053060000}"/>
    <cellStyle name="解释性文本 3 2" xfId="1620" xr:uid="{00000000-0005-0000-0000-000054060000}"/>
    <cellStyle name="解释性文本 4" xfId="1621" xr:uid="{00000000-0005-0000-0000-000055060000}"/>
    <cellStyle name="解释性文本 4 2" xfId="1622" xr:uid="{00000000-0005-0000-0000-000056060000}"/>
    <cellStyle name="解释性文本 5" xfId="1623" xr:uid="{00000000-0005-0000-0000-000057060000}"/>
    <cellStyle name="解释性文本 5 2" xfId="1624" xr:uid="{00000000-0005-0000-0000-000058060000}"/>
    <cellStyle name="解释性文本 6" xfId="1625" xr:uid="{00000000-0005-0000-0000-000059060000}"/>
    <cellStyle name="解释性文本 6 2" xfId="1626" xr:uid="{00000000-0005-0000-0000-00005A060000}"/>
    <cellStyle name="解释性文本 7" xfId="1627" xr:uid="{00000000-0005-0000-0000-00005B060000}"/>
    <cellStyle name="解释性文本 7 2" xfId="1628" xr:uid="{00000000-0005-0000-0000-00005C060000}"/>
    <cellStyle name="解释性文本 8" xfId="1629" xr:uid="{00000000-0005-0000-0000-00005D060000}"/>
    <cellStyle name="解释性文本 8 2" xfId="1630" xr:uid="{00000000-0005-0000-0000-00005E060000}"/>
    <cellStyle name="解释性文本 9" xfId="1631" xr:uid="{00000000-0005-0000-0000-00005F060000}"/>
    <cellStyle name="解释性文本 9 2" xfId="1632" xr:uid="{00000000-0005-0000-0000-000060060000}"/>
    <cellStyle name="警告文本 10" xfId="1633" xr:uid="{00000000-0005-0000-0000-000061060000}"/>
    <cellStyle name="警告文本 10 2" xfId="1634" xr:uid="{00000000-0005-0000-0000-000062060000}"/>
    <cellStyle name="警告文本 11" xfId="1635" xr:uid="{00000000-0005-0000-0000-000063060000}"/>
    <cellStyle name="警告文本 11 2" xfId="1636" xr:uid="{00000000-0005-0000-0000-000064060000}"/>
    <cellStyle name="警告文本 2" xfId="1637" xr:uid="{00000000-0005-0000-0000-000065060000}"/>
    <cellStyle name="警告文本 2 2" xfId="1638" xr:uid="{00000000-0005-0000-0000-000066060000}"/>
    <cellStyle name="警告文本 2 2 2" xfId="1639" xr:uid="{00000000-0005-0000-0000-000067060000}"/>
    <cellStyle name="警告文本 2 3" xfId="1640" xr:uid="{00000000-0005-0000-0000-000068060000}"/>
    <cellStyle name="警告文本 2 3 2" xfId="1641" xr:uid="{00000000-0005-0000-0000-000069060000}"/>
    <cellStyle name="警告文本 2 4" xfId="1642" xr:uid="{00000000-0005-0000-0000-00006A060000}"/>
    <cellStyle name="警告文本 2 4 2" xfId="1643" xr:uid="{00000000-0005-0000-0000-00006B060000}"/>
    <cellStyle name="警告文本 2 5" xfId="1644" xr:uid="{00000000-0005-0000-0000-00006C060000}"/>
    <cellStyle name="警告文本 3" xfId="1645" xr:uid="{00000000-0005-0000-0000-00006D060000}"/>
    <cellStyle name="警告文本 3 2" xfId="1646" xr:uid="{00000000-0005-0000-0000-00006E060000}"/>
    <cellStyle name="警告文本 4" xfId="1647" xr:uid="{00000000-0005-0000-0000-00006F060000}"/>
    <cellStyle name="警告文本 4 2" xfId="1648" xr:uid="{00000000-0005-0000-0000-000070060000}"/>
    <cellStyle name="警告文本 5" xfId="1649" xr:uid="{00000000-0005-0000-0000-000071060000}"/>
    <cellStyle name="警告文本 5 2" xfId="1650" xr:uid="{00000000-0005-0000-0000-000072060000}"/>
    <cellStyle name="警告文本 6" xfId="1651" xr:uid="{00000000-0005-0000-0000-000073060000}"/>
    <cellStyle name="警告文本 6 2" xfId="1652" xr:uid="{00000000-0005-0000-0000-000074060000}"/>
    <cellStyle name="警告文本 7" xfId="1653" xr:uid="{00000000-0005-0000-0000-000075060000}"/>
    <cellStyle name="警告文本 7 2" xfId="1654" xr:uid="{00000000-0005-0000-0000-000076060000}"/>
    <cellStyle name="警告文本 8" xfId="1655" xr:uid="{00000000-0005-0000-0000-000077060000}"/>
    <cellStyle name="警告文本 8 2" xfId="1656" xr:uid="{00000000-0005-0000-0000-000078060000}"/>
    <cellStyle name="警告文本 9" xfId="1657" xr:uid="{00000000-0005-0000-0000-000079060000}"/>
    <cellStyle name="警告文本 9 2" xfId="1658" xr:uid="{00000000-0005-0000-0000-00007A060000}"/>
    <cellStyle name="链接单元格 10" xfId="1659" xr:uid="{00000000-0005-0000-0000-00007B060000}"/>
    <cellStyle name="链接单元格 10 2" xfId="1660" xr:uid="{00000000-0005-0000-0000-00007C060000}"/>
    <cellStyle name="链接单元格 11" xfId="1661" xr:uid="{00000000-0005-0000-0000-00007D060000}"/>
    <cellStyle name="链接单元格 11 2" xfId="1662" xr:uid="{00000000-0005-0000-0000-00007E060000}"/>
    <cellStyle name="链接单元格 2" xfId="1663" xr:uid="{00000000-0005-0000-0000-00007F060000}"/>
    <cellStyle name="链接单元格 2 2" xfId="1664" xr:uid="{00000000-0005-0000-0000-000080060000}"/>
    <cellStyle name="链接单元格 2 2 2" xfId="1665" xr:uid="{00000000-0005-0000-0000-000081060000}"/>
    <cellStyle name="链接单元格 2 3" xfId="1666" xr:uid="{00000000-0005-0000-0000-000082060000}"/>
    <cellStyle name="链接单元格 2 3 2" xfId="1667" xr:uid="{00000000-0005-0000-0000-000083060000}"/>
    <cellStyle name="链接单元格 2 4" xfId="1668" xr:uid="{00000000-0005-0000-0000-000084060000}"/>
    <cellStyle name="链接单元格 2 4 2" xfId="1669" xr:uid="{00000000-0005-0000-0000-000085060000}"/>
    <cellStyle name="链接单元格 2 5" xfId="1670" xr:uid="{00000000-0005-0000-0000-000086060000}"/>
    <cellStyle name="链接单元格 3" xfId="1671" xr:uid="{00000000-0005-0000-0000-000087060000}"/>
    <cellStyle name="链接单元格 3 2" xfId="1672" xr:uid="{00000000-0005-0000-0000-000088060000}"/>
    <cellStyle name="链接单元格 4" xfId="1673" xr:uid="{00000000-0005-0000-0000-000089060000}"/>
    <cellStyle name="链接单元格 4 2" xfId="1674" xr:uid="{00000000-0005-0000-0000-00008A060000}"/>
    <cellStyle name="链接单元格 5" xfId="1675" xr:uid="{00000000-0005-0000-0000-00008B060000}"/>
    <cellStyle name="链接单元格 5 2" xfId="1676" xr:uid="{00000000-0005-0000-0000-00008C060000}"/>
    <cellStyle name="链接单元格 6" xfId="1677" xr:uid="{00000000-0005-0000-0000-00008D060000}"/>
    <cellStyle name="链接单元格 6 2" xfId="1678" xr:uid="{00000000-0005-0000-0000-00008E060000}"/>
    <cellStyle name="链接单元格 7" xfId="1679" xr:uid="{00000000-0005-0000-0000-00008F060000}"/>
    <cellStyle name="链接单元格 7 2" xfId="1680" xr:uid="{00000000-0005-0000-0000-000090060000}"/>
    <cellStyle name="链接单元格 8" xfId="1681" xr:uid="{00000000-0005-0000-0000-000091060000}"/>
    <cellStyle name="链接单元格 8 2" xfId="1682" xr:uid="{00000000-0005-0000-0000-000092060000}"/>
    <cellStyle name="链接单元格 9" xfId="1683" xr:uid="{00000000-0005-0000-0000-000093060000}"/>
    <cellStyle name="链接单元格 9 2" xfId="1684" xr:uid="{00000000-0005-0000-0000-000094060000}"/>
    <cellStyle name="千位分隔 2" xfId="1685" xr:uid="{00000000-0005-0000-0000-000095060000}"/>
    <cellStyle name="千位分隔 2 2" xfId="1686" xr:uid="{00000000-0005-0000-0000-000096060000}"/>
    <cellStyle name="千位分隔 2 2 2" xfId="1687" xr:uid="{00000000-0005-0000-0000-000097060000}"/>
    <cellStyle name="千位分隔 2 3" xfId="1688" xr:uid="{00000000-0005-0000-0000-000098060000}"/>
    <cellStyle name="千位分隔 2 4" xfId="1689" xr:uid="{00000000-0005-0000-0000-000099060000}"/>
    <cellStyle name="千位分隔 3" xfId="1690" xr:uid="{00000000-0005-0000-0000-00009A060000}"/>
    <cellStyle name="千位分隔 3 2" xfId="1691" xr:uid="{00000000-0005-0000-0000-00009B060000}"/>
    <cellStyle name="千位分隔 3 3" xfId="1692" xr:uid="{00000000-0005-0000-0000-00009C060000}"/>
    <cellStyle name="强调文字颜色 1 10" xfId="1693" xr:uid="{00000000-0005-0000-0000-00009D060000}"/>
    <cellStyle name="强调文字颜色 1 10 2" xfId="1694" xr:uid="{00000000-0005-0000-0000-00009E060000}"/>
    <cellStyle name="强调文字颜色 1 11" xfId="1695" xr:uid="{00000000-0005-0000-0000-00009F060000}"/>
    <cellStyle name="强调文字颜色 1 11 2" xfId="1696" xr:uid="{00000000-0005-0000-0000-0000A0060000}"/>
    <cellStyle name="强调文字颜色 1 2" xfId="1697" xr:uid="{00000000-0005-0000-0000-0000A1060000}"/>
    <cellStyle name="强调文字颜色 1 2 2" xfId="1698" xr:uid="{00000000-0005-0000-0000-0000A2060000}"/>
    <cellStyle name="强调文字颜色 1 2 2 2" xfId="1699" xr:uid="{00000000-0005-0000-0000-0000A3060000}"/>
    <cellStyle name="强调文字颜色 1 2 3" xfId="1700" xr:uid="{00000000-0005-0000-0000-0000A4060000}"/>
    <cellStyle name="强调文字颜色 1 2 3 2" xfId="1701" xr:uid="{00000000-0005-0000-0000-0000A5060000}"/>
    <cellStyle name="强调文字颜色 1 2 4" xfId="1702" xr:uid="{00000000-0005-0000-0000-0000A6060000}"/>
    <cellStyle name="强调文字颜色 1 2 4 2" xfId="1703" xr:uid="{00000000-0005-0000-0000-0000A7060000}"/>
    <cellStyle name="强调文字颜色 1 2 5" xfId="1704" xr:uid="{00000000-0005-0000-0000-0000A8060000}"/>
    <cellStyle name="强调文字颜色 1 3" xfId="1705" xr:uid="{00000000-0005-0000-0000-0000A9060000}"/>
    <cellStyle name="强调文字颜色 1 3 2" xfId="1706" xr:uid="{00000000-0005-0000-0000-0000AA060000}"/>
    <cellStyle name="强调文字颜色 1 4" xfId="1707" xr:uid="{00000000-0005-0000-0000-0000AB060000}"/>
    <cellStyle name="强调文字颜色 1 4 2" xfId="1708" xr:uid="{00000000-0005-0000-0000-0000AC060000}"/>
    <cellStyle name="强调文字颜色 1 5" xfId="1709" xr:uid="{00000000-0005-0000-0000-0000AD060000}"/>
    <cellStyle name="强调文字颜色 1 5 2" xfId="1710" xr:uid="{00000000-0005-0000-0000-0000AE060000}"/>
    <cellStyle name="强调文字颜色 1 6" xfId="1711" xr:uid="{00000000-0005-0000-0000-0000AF060000}"/>
    <cellStyle name="强调文字颜色 1 6 2" xfId="1712" xr:uid="{00000000-0005-0000-0000-0000B0060000}"/>
    <cellStyle name="强调文字颜色 1 7" xfId="1713" xr:uid="{00000000-0005-0000-0000-0000B1060000}"/>
    <cellStyle name="强调文字颜色 1 7 2" xfId="1714" xr:uid="{00000000-0005-0000-0000-0000B2060000}"/>
    <cellStyle name="强调文字颜色 1 8" xfId="1715" xr:uid="{00000000-0005-0000-0000-0000B3060000}"/>
    <cellStyle name="强调文字颜色 1 8 2" xfId="1716" xr:uid="{00000000-0005-0000-0000-0000B4060000}"/>
    <cellStyle name="强调文字颜色 1 9" xfId="1717" xr:uid="{00000000-0005-0000-0000-0000B5060000}"/>
    <cellStyle name="强调文字颜色 1 9 2" xfId="1718" xr:uid="{00000000-0005-0000-0000-0000B6060000}"/>
    <cellStyle name="强调文字颜色 2 10" xfId="1719" xr:uid="{00000000-0005-0000-0000-0000B7060000}"/>
    <cellStyle name="强调文字颜色 2 10 2" xfId="1720" xr:uid="{00000000-0005-0000-0000-0000B8060000}"/>
    <cellStyle name="强调文字颜色 2 11" xfId="1721" xr:uid="{00000000-0005-0000-0000-0000B9060000}"/>
    <cellStyle name="强调文字颜色 2 11 2" xfId="1722" xr:uid="{00000000-0005-0000-0000-0000BA060000}"/>
    <cellStyle name="强调文字颜色 2 2" xfId="1723" xr:uid="{00000000-0005-0000-0000-0000BB060000}"/>
    <cellStyle name="强调文字颜色 2 2 2" xfId="1724" xr:uid="{00000000-0005-0000-0000-0000BC060000}"/>
    <cellStyle name="强调文字颜色 2 2 2 2" xfId="1725" xr:uid="{00000000-0005-0000-0000-0000BD060000}"/>
    <cellStyle name="强调文字颜色 2 2 3" xfId="1726" xr:uid="{00000000-0005-0000-0000-0000BE060000}"/>
    <cellStyle name="强调文字颜色 2 2 3 2" xfId="1727" xr:uid="{00000000-0005-0000-0000-0000BF060000}"/>
    <cellStyle name="强调文字颜色 2 2 4" xfId="1728" xr:uid="{00000000-0005-0000-0000-0000C0060000}"/>
    <cellStyle name="强调文字颜色 2 2 4 2" xfId="1729" xr:uid="{00000000-0005-0000-0000-0000C1060000}"/>
    <cellStyle name="强调文字颜色 2 2 5" xfId="1730" xr:uid="{00000000-0005-0000-0000-0000C2060000}"/>
    <cellStyle name="强调文字颜色 2 3" xfId="1731" xr:uid="{00000000-0005-0000-0000-0000C3060000}"/>
    <cellStyle name="强调文字颜色 2 3 2" xfId="1732" xr:uid="{00000000-0005-0000-0000-0000C4060000}"/>
    <cellStyle name="强调文字颜色 2 4" xfId="1733" xr:uid="{00000000-0005-0000-0000-0000C5060000}"/>
    <cellStyle name="强调文字颜色 2 4 2" xfId="1734" xr:uid="{00000000-0005-0000-0000-0000C6060000}"/>
    <cellStyle name="强调文字颜色 2 5" xfId="1735" xr:uid="{00000000-0005-0000-0000-0000C7060000}"/>
    <cellStyle name="强调文字颜色 2 5 2" xfId="1736" xr:uid="{00000000-0005-0000-0000-0000C8060000}"/>
    <cellStyle name="强调文字颜色 2 6" xfId="1737" xr:uid="{00000000-0005-0000-0000-0000C9060000}"/>
    <cellStyle name="强调文字颜色 2 6 2" xfId="1738" xr:uid="{00000000-0005-0000-0000-0000CA060000}"/>
    <cellStyle name="强调文字颜色 2 7" xfId="1739" xr:uid="{00000000-0005-0000-0000-0000CB060000}"/>
    <cellStyle name="强调文字颜色 2 7 2" xfId="1740" xr:uid="{00000000-0005-0000-0000-0000CC060000}"/>
    <cellStyle name="强调文字颜色 2 8" xfId="1741" xr:uid="{00000000-0005-0000-0000-0000CD060000}"/>
    <cellStyle name="强调文字颜色 2 8 2" xfId="1742" xr:uid="{00000000-0005-0000-0000-0000CE060000}"/>
    <cellStyle name="强调文字颜色 2 9" xfId="1743" xr:uid="{00000000-0005-0000-0000-0000CF060000}"/>
    <cellStyle name="强调文字颜色 2 9 2" xfId="1744" xr:uid="{00000000-0005-0000-0000-0000D0060000}"/>
    <cellStyle name="强调文字颜色 3 10" xfId="1745" xr:uid="{00000000-0005-0000-0000-0000D1060000}"/>
    <cellStyle name="强调文字颜色 3 10 2" xfId="1746" xr:uid="{00000000-0005-0000-0000-0000D2060000}"/>
    <cellStyle name="强调文字颜色 3 11" xfId="1747" xr:uid="{00000000-0005-0000-0000-0000D3060000}"/>
    <cellStyle name="强调文字颜色 3 11 2" xfId="1748" xr:uid="{00000000-0005-0000-0000-0000D4060000}"/>
    <cellStyle name="强调文字颜色 3 2" xfId="1749" xr:uid="{00000000-0005-0000-0000-0000D5060000}"/>
    <cellStyle name="强调文字颜色 3 2 2" xfId="1750" xr:uid="{00000000-0005-0000-0000-0000D6060000}"/>
    <cellStyle name="强调文字颜色 3 2 2 2" xfId="1751" xr:uid="{00000000-0005-0000-0000-0000D7060000}"/>
    <cellStyle name="强调文字颜色 3 2 3" xfId="1752" xr:uid="{00000000-0005-0000-0000-0000D8060000}"/>
    <cellStyle name="强调文字颜色 3 2 3 2" xfId="1753" xr:uid="{00000000-0005-0000-0000-0000D9060000}"/>
    <cellStyle name="强调文字颜色 3 2 4" xfId="1754" xr:uid="{00000000-0005-0000-0000-0000DA060000}"/>
    <cellStyle name="强调文字颜色 3 2 4 2" xfId="1755" xr:uid="{00000000-0005-0000-0000-0000DB060000}"/>
    <cellStyle name="强调文字颜色 3 2 5" xfId="1756" xr:uid="{00000000-0005-0000-0000-0000DC060000}"/>
    <cellStyle name="强调文字颜色 3 3" xfId="1757" xr:uid="{00000000-0005-0000-0000-0000DD060000}"/>
    <cellStyle name="强调文字颜色 3 3 2" xfId="1758" xr:uid="{00000000-0005-0000-0000-0000DE060000}"/>
    <cellStyle name="强调文字颜色 3 4" xfId="1759" xr:uid="{00000000-0005-0000-0000-0000DF060000}"/>
    <cellStyle name="强调文字颜色 3 4 2" xfId="1760" xr:uid="{00000000-0005-0000-0000-0000E0060000}"/>
    <cellStyle name="强调文字颜色 3 5" xfId="1761" xr:uid="{00000000-0005-0000-0000-0000E1060000}"/>
    <cellStyle name="强调文字颜色 3 5 2" xfId="1762" xr:uid="{00000000-0005-0000-0000-0000E2060000}"/>
    <cellStyle name="强调文字颜色 3 6" xfId="1763" xr:uid="{00000000-0005-0000-0000-0000E3060000}"/>
    <cellStyle name="强调文字颜色 3 6 2" xfId="1764" xr:uid="{00000000-0005-0000-0000-0000E4060000}"/>
    <cellStyle name="强调文字颜色 3 7" xfId="1765" xr:uid="{00000000-0005-0000-0000-0000E5060000}"/>
    <cellStyle name="强调文字颜色 3 7 2" xfId="1766" xr:uid="{00000000-0005-0000-0000-0000E6060000}"/>
    <cellStyle name="强调文字颜色 3 8" xfId="1767" xr:uid="{00000000-0005-0000-0000-0000E7060000}"/>
    <cellStyle name="强调文字颜色 3 8 2" xfId="1768" xr:uid="{00000000-0005-0000-0000-0000E8060000}"/>
    <cellStyle name="强调文字颜色 3 9" xfId="1769" xr:uid="{00000000-0005-0000-0000-0000E9060000}"/>
    <cellStyle name="强调文字颜色 3 9 2" xfId="1770" xr:uid="{00000000-0005-0000-0000-0000EA060000}"/>
    <cellStyle name="强调文字颜色 4 10" xfId="1771" xr:uid="{00000000-0005-0000-0000-0000EB060000}"/>
    <cellStyle name="强调文字颜色 4 10 2" xfId="1772" xr:uid="{00000000-0005-0000-0000-0000EC060000}"/>
    <cellStyle name="强调文字颜色 4 11" xfId="1773" xr:uid="{00000000-0005-0000-0000-0000ED060000}"/>
    <cellStyle name="强调文字颜色 4 11 2" xfId="1774" xr:uid="{00000000-0005-0000-0000-0000EE060000}"/>
    <cellStyle name="强调文字颜色 4 2" xfId="1775" xr:uid="{00000000-0005-0000-0000-0000EF060000}"/>
    <cellStyle name="强调文字颜色 4 2 2" xfId="1776" xr:uid="{00000000-0005-0000-0000-0000F0060000}"/>
    <cellStyle name="强调文字颜色 4 2 2 2" xfId="1777" xr:uid="{00000000-0005-0000-0000-0000F1060000}"/>
    <cellStyle name="强调文字颜色 4 2 3" xfId="1778" xr:uid="{00000000-0005-0000-0000-0000F2060000}"/>
    <cellStyle name="强调文字颜色 4 2 3 2" xfId="1779" xr:uid="{00000000-0005-0000-0000-0000F3060000}"/>
    <cellStyle name="强调文字颜色 4 2 4" xfId="1780" xr:uid="{00000000-0005-0000-0000-0000F4060000}"/>
    <cellStyle name="强调文字颜色 4 2 4 2" xfId="1781" xr:uid="{00000000-0005-0000-0000-0000F5060000}"/>
    <cellStyle name="强调文字颜色 4 2 5" xfId="1782" xr:uid="{00000000-0005-0000-0000-0000F6060000}"/>
    <cellStyle name="强调文字颜色 4 3" xfId="1783" xr:uid="{00000000-0005-0000-0000-0000F7060000}"/>
    <cellStyle name="强调文字颜色 4 3 2" xfId="1784" xr:uid="{00000000-0005-0000-0000-0000F8060000}"/>
    <cellStyle name="强调文字颜色 4 4" xfId="1785" xr:uid="{00000000-0005-0000-0000-0000F9060000}"/>
    <cellStyle name="强调文字颜色 4 4 2" xfId="1786" xr:uid="{00000000-0005-0000-0000-0000FA060000}"/>
    <cellStyle name="强调文字颜色 4 5" xfId="1787" xr:uid="{00000000-0005-0000-0000-0000FB060000}"/>
    <cellStyle name="强调文字颜色 4 5 2" xfId="1788" xr:uid="{00000000-0005-0000-0000-0000FC060000}"/>
    <cellStyle name="强调文字颜色 4 6" xfId="1789" xr:uid="{00000000-0005-0000-0000-0000FD060000}"/>
    <cellStyle name="强调文字颜色 4 6 2" xfId="1790" xr:uid="{00000000-0005-0000-0000-0000FE060000}"/>
    <cellStyle name="强调文字颜色 4 7" xfId="1791" xr:uid="{00000000-0005-0000-0000-0000FF060000}"/>
    <cellStyle name="强调文字颜色 4 7 2" xfId="1792" xr:uid="{00000000-0005-0000-0000-000000070000}"/>
    <cellStyle name="强调文字颜色 4 8" xfId="1793" xr:uid="{00000000-0005-0000-0000-000001070000}"/>
    <cellStyle name="强调文字颜色 4 8 2" xfId="1794" xr:uid="{00000000-0005-0000-0000-000002070000}"/>
    <cellStyle name="强调文字颜色 4 9" xfId="1795" xr:uid="{00000000-0005-0000-0000-000003070000}"/>
    <cellStyle name="强调文字颜色 4 9 2" xfId="1796" xr:uid="{00000000-0005-0000-0000-000004070000}"/>
    <cellStyle name="强调文字颜色 5 10" xfId="1797" xr:uid="{00000000-0005-0000-0000-000005070000}"/>
    <cellStyle name="强调文字颜色 5 10 2" xfId="1798" xr:uid="{00000000-0005-0000-0000-000006070000}"/>
    <cellStyle name="强调文字颜色 5 11" xfId="1799" xr:uid="{00000000-0005-0000-0000-000007070000}"/>
    <cellStyle name="强调文字颜色 5 11 2" xfId="1800" xr:uid="{00000000-0005-0000-0000-000008070000}"/>
    <cellStyle name="强调文字颜色 5 2" xfId="1801" xr:uid="{00000000-0005-0000-0000-000009070000}"/>
    <cellStyle name="强调文字颜色 5 2 2" xfId="1802" xr:uid="{00000000-0005-0000-0000-00000A070000}"/>
    <cellStyle name="强调文字颜色 5 2 2 2" xfId="1803" xr:uid="{00000000-0005-0000-0000-00000B070000}"/>
    <cellStyle name="强调文字颜色 5 2 3" xfId="1804" xr:uid="{00000000-0005-0000-0000-00000C070000}"/>
    <cellStyle name="强调文字颜色 5 2 3 2" xfId="1805" xr:uid="{00000000-0005-0000-0000-00000D070000}"/>
    <cellStyle name="强调文字颜色 5 2 4" xfId="1806" xr:uid="{00000000-0005-0000-0000-00000E070000}"/>
    <cellStyle name="强调文字颜色 5 2 4 2" xfId="1807" xr:uid="{00000000-0005-0000-0000-00000F070000}"/>
    <cellStyle name="强调文字颜色 5 2 5" xfId="1808" xr:uid="{00000000-0005-0000-0000-000010070000}"/>
    <cellStyle name="强调文字颜色 5 3" xfId="1809" xr:uid="{00000000-0005-0000-0000-000011070000}"/>
    <cellStyle name="强调文字颜色 5 3 2" xfId="1810" xr:uid="{00000000-0005-0000-0000-000012070000}"/>
    <cellStyle name="强调文字颜色 5 4" xfId="1811" xr:uid="{00000000-0005-0000-0000-000013070000}"/>
    <cellStyle name="强调文字颜色 5 4 2" xfId="1812" xr:uid="{00000000-0005-0000-0000-000014070000}"/>
    <cellStyle name="强调文字颜色 5 5" xfId="1813" xr:uid="{00000000-0005-0000-0000-000015070000}"/>
    <cellStyle name="强调文字颜色 5 5 2" xfId="1814" xr:uid="{00000000-0005-0000-0000-000016070000}"/>
    <cellStyle name="强调文字颜色 5 6" xfId="1815" xr:uid="{00000000-0005-0000-0000-000017070000}"/>
    <cellStyle name="强调文字颜色 5 6 2" xfId="1816" xr:uid="{00000000-0005-0000-0000-000018070000}"/>
    <cellStyle name="强调文字颜色 5 7" xfId="1817" xr:uid="{00000000-0005-0000-0000-000019070000}"/>
    <cellStyle name="强调文字颜色 5 7 2" xfId="1818" xr:uid="{00000000-0005-0000-0000-00001A070000}"/>
    <cellStyle name="强调文字颜色 5 8" xfId="1819" xr:uid="{00000000-0005-0000-0000-00001B070000}"/>
    <cellStyle name="强调文字颜色 5 8 2" xfId="1820" xr:uid="{00000000-0005-0000-0000-00001C070000}"/>
    <cellStyle name="强调文字颜色 5 9" xfId="1821" xr:uid="{00000000-0005-0000-0000-00001D070000}"/>
    <cellStyle name="强调文字颜色 5 9 2" xfId="1822" xr:uid="{00000000-0005-0000-0000-00001E070000}"/>
    <cellStyle name="强调文字颜色 6 10" xfId="1823" xr:uid="{00000000-0005-0000-0000-00001F070000}"/>
    <cellStyle name="强调文字颜色 6 10 2" xfId="1824" xr:uid="{00000000-0005-0000-0000-000020070000}"/>
    <cellStyle name="强调文字颜色 6 11" xfId="1825" xr:uid="{00000000-0005-0000-0000-000021070000}"/>
    <cellStyle name="强调文字颜色 6 11 2" xfId="1826" xr:uid="{00000000-0005-0000-0000-000022070000}"/>
    <cellStyle name="强调文字颜色 6 2" xfId="1827" xr:uid="{00000000-0005-0000-0000-000023070000}"/>
    <cellStyle name="强调文字颜色 6 2 2" xfId="1828" xr:uid="{00000000-0005-0000-0000-000024070000}"/>
    <cellStyle name="强调文字颜色 6 2 2 2" xfId="1829" xr:uid="{00000000-0005-0000-0000-000025070000}"/>
    <cellStyle name="强调文字颜色 6 2 3" xfId="1830" xr:uid="{00000000-0005-0000-0000-000026070000}"/>
    <cellStyle name="强调文字颜色 6 2 3 2" xfId="1831" xr:uid="{00000000-0005-0000-0000-000027070000}"/>
    <cellStyle name="强调文字颜色 6 2 4" xfId="1832" xr:uid="{00000000-0005-0000-0000-000028070000}"/>
    <cellStyle name="强调文字颜色 6 2 4 2" xfId="1833" xr:uid="{00000000-0005-0000-0000-000029070000}"/>
    <cellStyle name="强调文字颜色 6 2 5" xfId="1834" xr:uid="{00000000-0005-0000-0000-00002A070000}"/>
    <cellStyle name="强调文字颜色 6 3" xfId="1835" xr:uid="{00000000-0005-0000-0000-00002B070000}"/>
    <cellStyle name="强调文字颜色 6 3 2" xfId="1836" xr:uid="{00000000-0005-0000-0000-00002C070000}"/>
    <cellStyle name="强调文字颜色 6 4" xfId="1837" xr:uid="{00000000-0005-0000-0000-00002D070000}"/>
    <cellStyle name="强调文字颜色 6 4 2" xfId="1838" xr:uid="{00000000-0005-0000-0000-00002E070000}"/>
    <cellStyle name="强调文字颜色 6 5" xfId="1839" xr:uid="{00000000-0005-0000-0000-00002F070000}"/>
    <cellStyle name="强调文字颜色 6 5 2" xfId="1840" xr:uid="{00000000-0005-0000-0000-000030070000}"/>
    <cellStyle name="强调文字颜色 6 6" xfId="1841" xr:uid="{00000000-0005-0000-0000-000031070000}"/>
    <cellStyle name="强调文字颜色 6 6 2" xfId="1842" xr:uid="{00000000-0005-0000-0000-000032070000}"/>
    <cellStyle name="强调文字颜色 6 7" xfId="1843" xr:uid="{00000000-0005-0000-0000-000033070000}"/>
    <cellStyle name="强调文字颜色 6 7 2" xfId="1844" xr:uid="{00000000-0005-0000-0000-000034070000}"/>
    <cellStyle name="强调文字颜色 6 8" xfId="1845" xr:uid="{00000000-0005-0000-0000-000035070000}"/>
    <cellStyle name="强调文字颜色 6 8 2" xfId="1846" xr:uid="{00000000-0005-0000-0000-000036070000}"/>
    <cellStyle name="强调文字颜色 6 9" xfId="1847" xr:uid="{00000000-0005-0000-0000-000037070000}"/>
    <cellStyle name="强调文字颜色 6 9 2" xfId="1848" xr:uid="{00000000-0005-0000-0000-000038070000}"/>
    <cellStyle name="适中 10" xfId="1849" xr:uid="{00000000-0005-0000-0000-000039070000}"/>
    <cellStyle name="适中 10 2" xfId="1850" xr:uid="{00000000-0005-0000-0000-00003A070000}"/>
    <cellStyle name="适中 11" xfId="1851" xr:uid="{00000000-0005-0000-0000-00003B070000}"/>
    <cellStyle name="适中 11 2" xfId="1852" xr:uid="{00000000-0005-0000-0000-00003C070000}"/>
    <cellStyle name="适中 2" xfId="1853" xr:uid="{00000000-0005-0000-0000-00003D070000}"/>
    <cellStyle name="适中 2 2" xfId="1854" xr:uid="{00000000-0005-0000-0000-00003E070000}"/>
    <cellStyle name="适中 2 2 2" xfId="1855" xr:uid="{00000000-0005-0000-0000-00003F070000}"/>
    <cellStyle name="适中 2 3" xfId="1856" xr:uid="{00000000-0005-0000-0000-000040070000}"/>
    <cellStyle name="适中 2 3 2" xfId="1857" xr:uid="{00000000-0005-0000-0000-000041070000}"/>
    <cellStyle name="适中 2 4" xfId="1858" xr:uid="{00000000-0005-0000-0000-000042070000}"/>
    <cellStyle name="适中 2 4 2" xfId="1859" xr:uid="{00000000-0005-0000-0000-000043070000}"/>
    <cellStyle name="适中 2 5" xfId="1860" xr:uid="{00000000-0005-0000-0000-000044070000}"/>
    <cellStyle name="适中 3" xfId="1861" xr:uid="{00000000-0005-0000-0000-000045070000}"/>
    <cellStyle name="适中 3 2" xfId="1862" xr:uid="{00000000-0005-0000-0000-000046070000}"/>
    <cellStyle name="适中 4" xfId="1863" xr:uid="{00000000-0005-0000-0000-000047070000}"/>
    <cellStyle name="适中 4 2" xfId="1864" xr:uid="{00000000-0005-0000-0000-000048070000}"/>
    <cellStyle name="适中 5" xfId="1865" xr:uid="{00000000-0005-0000-0000-000049070000}"/>
    <cellStyle name="适中 5 2" xfId="1866" xr:uid="{00000000-0005-0000-0000-00004A070000}"/>
    <cellStyle name="适中 6" xfId="1867" xr:uid="{00000000-0005-0000-0000-00004B070000}"/>
    <cellStyle name="适中 6 2" xfId="1868" xr:uid="{00000000-0005-0000-0000-00004C070000}"/>
    <cellStyle name="适中 7" xfId="1869" xr:uid="{00000000-0005-0000-0000-00004D070000}"/>
    <cellStyle name="适中 7 2" xfId="1870" xr:uid="{00000000-0005-0000-0000-00004E070000}"/>
    <cellStyle name="适中 8" xfId="1871" xr:uid="{00000000-0005-0000-0000-00004F070000}"/>
    <cellStyle name="适中 8 2" xfId="1872" xr:uid="{00000000-0005-0000-0000-000050070000}"/>
    <cellStyle name="适中 9" xfId="1873" xr:uid="{00000000-0005-0000-0000-000051070000}"/>
    <cellStyle name="适中 9 2" xfId="1874" xr:uid="{00000000-0005-0000-0000-000052070000}"/>
    <cellStyle name="输出 10" xfId="1875" xr:uid="{00000000-0005-0000-0000-000053070000}"/>
    <cellStyle name="输出 10 2" xfId="1876" xr:uid="{00000000-0005-0000-0000-000054070000}"/>
    <cellStyle name="输出 10 2 2" xfId="1877" xr:uid="{00000000-0005-0000-0000-000055070000}"/>
    <cellStyle name="输出 10 3" xfId="1878" xr:uid="{00000000-0005-0000-0000-000056070000}"/>
    <cellStyle name="输出 11" xfId="1879" xr:uid="{00000000-0005-0000-0000-000057070000}"/>
    <cellStyle name="输出 11 2" xfId="1880" xr:uid="{00000000-0005-0000-0000-000058070000}"/>
    <cellStyle name="输出 11 2 2" xfId="1881" xr:uid="{00000000-0005-0000-0000-000059070000}"/>
    <cellStyle name="输出 11 3" xfId="1882" xr:uid="{00000000-0005-0000-0000-00005A070000}"/>
    <cellStyle name="输出 2" xfId="1883" xr:uid="{00000000-0005-0000-0000-00005B070000}"/>
    <cellStyle name="输出 2 2" xfId="1884" xr:uid="{00000000-0005-0000-0000-00005C070000}"/>
    <cellStyle name="输出 2 2 2" xfId="1885" xr:uid="{00000000-0005-0000-0000-00005D070000}"/>
    <cellStyle name="输出 2 2 2 2" xfId="1886" xr:uid="{00000000-0005-0000-0000-00005E070000}"/>
    <cellStyle name="输出 2 2 3" xfId="1887" xr:uid="{00000000-0005-0000-0000-00005F070000}"/>
    <cellStyle name="输出 2 3" xfId="1888" xr:uid="{00000000-0005-0000-0000-000060070000}"/>
    <cellStyle name="输出 2 3 2" xfId="1889" xr:uid="{00000000-0005-0000-0000-000061070000}"/>
    <cellStyle name="输出 2 3 2 2" xfId="1890" xr:uid="{00000000-0005-0000-0000-000062070000}"/>
    <cellStyle name="输出 2 3 3" xfId="1891" xr:uid="{00000000-0005-0000-0000-000063070000}"/>
    <cellStyle name="输出 2 4" xfId="1892" xr:uid="{00000000-0005-0000-0000-000064070000}"/>
    <cellStyle name="输出 2 4 2" xfId="1893" xr:uid="{00000000-0005-0000-0000-000065070000}"/>
    <cellStyle name="输出 2 4 2 2" xfId="1894" xr:uid="{00000000-0005-0000-0000-000066070000}"/>
    <cellStyle name="输出 2 4 3" xfId="1895" xr:uid="{00000000-0005-0000-0000-000067070000}"/>
    <cellStyle name="输出 2 5" xfId="1896" xr:uid="{00000000-0005-0000-0000-000068070000}"/>
    <cellStyle name="输出 2 5 2" xfId="1897" xr:uid="{00000000-0005-0000-0000-000069070000}"/>
    <cellStyle name="输出 2 6" xfId="1898" xr:uid="{00000000-0005-0000-0000-00006A070000}"/>
    <cellStyle name="输出 2 6 2" xfId="1899" xr:uid="{00000000-0005-0000-0000-00006B070000}"/>
    <cellStyle name="输出 2 7" xfId="1900" xr:uid="{00000000-0005-0000-0000-00006C070000}"/>
    <cellStyle name="输出 3" xfId="1901" xr:uid="{00000000-0005-0000-0000-00006D070000}"/>
    <cellStyle name="输出 3 2" xfId="1902" xr:uid="{00000000-0005-0000-0000-00006E070000}"/>
    <cellStyle name="输出 3 2 2" xfId="1903" xr:uid="{00000000-0005-0000-0000-00006F070000}"/>
    <cellStyle name="输出 3 3" xfId="1904" xr:uid="{00000000-0005-0000-0000-000070070000}"/>
    <cellStyle name="输出 4" xfId="1905" xr:uid="{00000000-0005-0000-0000-000071070000}"/>
    <cellStyle name="输出 4 2" xfId="1906" xr:uid="{00000000-0005-0000-0000-000072070000}"/>
    <cellStyle name="输出 4 2 2" xfId="1907" xr:uid="{00000000-0005-0000-0000-000073070000}"/>
    <cellStyle name="输出 4 3" xfId="1908" xr:uid="{00000000-0005-0000-0000-000074070000}"/>
    <cellStyle name="输出 5" xfId="1909" xr:uid="{00000000-0005-0000-0000-000075070000}"/>
    <cellStyle name="输出 5 2" xfId="1910" xr:uid="{00000000-0005-0000-0000-000076070000}"/>
    <cellStyle name="输出 5 2 2" xfId="1911" xr:uid="{00000000-0005-0000-0000-000077070000}"/>
    <cellStyle name="输出 5 3" xfId="1912" xr:uid="{00000000-0005-0000-0000-000078070000}"/>
    <cellStyle name="输出 6" xfId="1913" xr:uid="{00000000-0005-0000-0000-000079070000}"/>
    <cellStyle name="输出 6 2" xfId="1914" xr:uid="{00000000-0005-0000-0000-00007A070000}"/>
    <cellStyle name="输出 6 2 2" xfId="1915" xr:uid="{00000000-0005-0000-0000-00007B070000}"/>
    <cellStyle name="输出 6 3" xfId="1916" xr:uid="{00000000-0005-0000-0000-00007C070000}"/>
    <cellStyle name="输出 7" xfId="1917" xr:uid="{00000000-0005-0000-0000-00007D070000}"/>
    <cellStyle name="输出 7 2" xfId="1918" xr:uid="{00000000-0005-0000-0000-00007E070000}"/>
    <cellStyle name="输出 7 2 2" xfId="1919" xr:uid="{00000000-0005-0000-0000-00007F070000}"/>
    <cellStyle name="输出 7 3" xfId="1920" xr:uid="{00000000-0005-0000-0000-000080070000}"/>
    <cellStyle name="输出 8" xfId="1921" xr:uid="{00000000-0005-0000-0000-000081070000}"/>
    <cellStyle name="输出 8 2" xfId="1922" xr:uid="{00000000-0005-0000-0000-000082070000}"/>
    <cellStyle name="输出 8 2 2" xfId="1923" xr:uid="{00000000-0005-0000-0000-000083070000}"/>
    <cellStyle name="输出 8 3" xfId="1924" xr:uid="{00000000-0005-0000-0000-000084070000}"/>
    <cellStyle name="输出 9" xfId="1925" xr:uid="{00000000-0005-0000-0000-000085070000}"/>
    <cellStyle name="输出 9 2" xfId="1926" xr:uid="{00000000-0005-0000-0000-000086070000}"/>
    <cellStyle name="输出 9 2 2" xfId="1927" xr:uid="{00000000-0005-0000-0000-000087070000}"/>
    <cellStyle name="输出 9 3" xfId="1928" xr:uid="{00000000-0005-0000-0000-000088070000}"/>
    <cellStyle name="输入 10" xfId="1929" xr:uid="{00000000-0005-0000-0000-000089070000}"/>
    <cellStyle name="输入 10 2" xfId="1930" xr:uid="{00000000-0005-0000-0000-00008A070000}"/>
    <cellStyle name="输入 10 2 2" xfId="1931" xr:uid="{00000000-0005-0000-0000-00008B070000}"/>
    <cellStyle name="输入 10 3" xfId="1932" xr:uid="{00000000-0005-0000-0000-00008C070000}"/>
    <cellStyle name="输入 11" xfId="1933" xr:uid="{00000000-0005-0000-0000-00008D070000}"/>
    <cellStyle name="输入 11 2" xfId="1934" xr:uid="{00000000-0005-0000-0000-00008E070000}"/>
    <cellStyle name="输入 11 2 2" xfId="1935" xr:uid="{00000000-0005-0000-0000-00008F070000}"/>
    <cellStyle name="输入 11 3" xfId="1936" xr:uid="{00000000-0005-0000-0000-000090070000}"/>
    <cellStyle name="输入 2" xfId="1937" xr:uid="{00000000-0005-0000-0000-000091070000}"/>
    <cellStyle name="输入 2 2" xfId="1938" xr:uid="{00000000-0005-0000-0000-000092070000}"/>
    <cellStyle name="输入 2 2 2" xfId="1939" xr:uid="{00000000-0005-0000-0000-000093070000}"/>
    <cellStyle name="输入 2 2 2 2" xfId="1940" xr:uid="{00000000-0005-0000-0000-000094070000}"/>
    <cellStyle name="输入 2 2 3" xfId="1941" xr:uid="{00000000-0005-0000-0000-000095070000}"/>
    <cellStyle name="输入 2 3" xfId="1942" xr:uid="{00000000-0005-0000-0000-000096070000}"/>
    <cellStyle name="输入 2 3 2" xfId="1943" xr:uid="{00000000-0005-0000-0000-000097070000}"/>
    <cellStyle name="输入 2 3 2 2" xfId="1944" xr:uid="{00000000-0005-0000-0000-000098070000}"/>
    <cellStyle name="输入 2 3 3" xfId="1945" xr:uid="{00000000-0005-0000-0000-000099070000}"/>
    <cellStyle name="输入 2 4" xfId="1946" xr:uid="{00000000-0005-0000-0000-00009A070000}"/>
    <cellStyle name="输入 2 4 2" xfId="1947" xr:uid="{00000000-0005-0000-0000-00009B070000}"/>
    <cellStyle name="输入 2 4 2 2" xfId="1948" xr:uid="{00000000-0005-0000-0000-00009C070000}"/>
    <cellStyle name="输入 2 4 3" xfId="1949" xr:uid="{00000000-0005-0000-0000-00009D070000}"/>
    <cellStyle name="输入 2 5" xfId="1950" xr:uid="{00000000-0005-0000-0000-00009E070000}"/>
    <cellStyle name="输入 2 5 2" xfId="1951" xr:uid="{00000000-0005-0000-0000-00009F070000}"/>
    <cellStyle name="输入 2 6" xfId="1952" xr:uid="{00000000-0005-0000-0000-0000A0070000}"/>
    <cellStyle name="输入 2 6 2" xfId="1953" xr:uid="{00000000-0005-0000-0000-0000A1070000}"/>
    <cellStyle name="输入 2 7" xfId="1954" xr:uid="{00000000-0005-0000-0000-0000A2070000}"/>
    <cellStyle name="输入 3" xfId="1955" xr:uid="{00000000-0005-0000-0000-0000A3070000}"/>
    <cellStyle name="输入 3 2" xfId="1956" xr:uid="{00000000-0005-0000-0000-0000A4070000}"/>
    <cellStyle name="输入 3 2 2" xfId="1957" xr:uid="{00000000-0005-0000-0000-0000A5070000}"/>
    <cellStyle name="输入 3 3" xfId="1958" xr:uid="{00000000-0005-0000-0000-0000A6070000}"/>
    <cellStyle name="输入 4" xfId="1959" xr:uid="{00000000-0005-0000-0000-0000A7070000}"/>
    <cellStyle name="输入 4 2" xfId="1960" xr:uid="{00000000-0005-0000-0000-0000A8070000}"/>
    <cellStyle name="输入 4 2 2" xfId="1961" xr:uid="{00000000-0005-0000-0000-0000A9070000}"/>
    <cellStyle name="输入 4 3" xfId="1962" xr:uid="{00000000-0005-0000-0000-0000AA070000}"/>
    <cellStyle name="输入 5" xfId="1963" xr:uid="{00000000-0005-0000-0000-0000AB070000}"/>
    <cellStyle name="输入 5 2" xfId="1964" xr:uid="{00000000-0005-0000-0000-0000AC070000}"/>
    <cellStyle name="输入 5 2 2" xfId="1965" xr:uid="{00000000-0005-0000-0000-0000AD070000}"/>
    <cellStyle name="输入 5 3" xfId="1966" xr:uid="{00000000-0005-0000-0000-0000AE070000}"/>
    <cellStyle name="输入 6" xfId="1967" xr:uid="{00000000-0005-0000-0000-0000AF070000}"/>
    <cellStyle name="输入 6 2" xfId="1968" xr:uid="{00000000-0005-0000-0000-0000B0070000}"/>
    <cellStyle name="输入 6 2 2" xfId="1969" xr:uid="{00000000-0005-0000-0000-0000B1070000}"/>
    <cellStyle name="输入 6 3" xfId="1970" xr:uid="{00000000-0005-0000-0000-0000B2070000}"/>
    <cellStyle name="输入 7" xfId="1971" xr:uid="{00000000-0005-0000-0000-0000B3070000}"/>
    <cellStyle name="输入 7 2" xfId="1972" xr:uid="{00000000-0005-0000-0000-0000B4070000}"/>
    <cellStyle name="输入 7 2 2" xfId="1973" xr:uid="{00000000-0005-0000-0000-0000B5070000}"/>
    <cellStyle name="输入 7 3" xfId="1974" xr:uid="{00000000-0005-0000-0000-0000B6070000}"/>
    <cellStyle name="输入 8" xfId="1975" xr:uid="{00000000-0005-0000-0000-0000B7070000}"/>
    <cellStyle name="输入 8 2" xfId="1976" xr:uid="{00000000-0005-0000-0000-0000B8070000}"/>
    <cellStyle name="输入 8 2 2" xfId="1977" xr:uid="{00000000-0005-0000-0000-0000B9070000}"/>
    <cellStyle name="输入 8 3" xfId="1978" xr:uid="{00000000-0005-0000-0000-0000BA070000}"/>
    <cellStyle name="输入 9" xfId="1979" xr:uid="{00000000-0005-0000-0000-0000BB070000}"/>
    <cellStyle name="输入 9 2" xfId="1980" xr:uid="{00000000-0005-0000-0000-0000BC070000}"/>
    <cellStyle name="输入 9 2 2" xfId="1981" xr:uid="{00000000-0005-0000-0000-0000BD070000}"/>
    <cellStyle name="输入 9 3" xfId="1982" xr:uid="{00000000-0005-0000-0000-0000BE070000}"/>
    <cellStyle name="样式 1" xfId="1983" xr:uid="{00000000-0005-0000-0000-0000BF070000}"/>
    <cellStyle name="样式 1 10" xfId="1984" xr:uid="{00000000-0005-0000-0000-0000C0070000}"/>
    <cellStyle name="样式 1 10 2" xfId="1985" xr:uid="{00000000-0005-0000-0000-0000C1070000}"/>
    <cellStyle name="样式 1 10 2 2" xfId="1986" xr:uid="{00000000-0005-0000-0000-0000C2070000}"/>
    <cellStyle name="样式 1 10 3" xfId="1987" xr:uid="{00000000-0005-0000-0000-0000C3070000}"/>
    <cellStyle name="样式 1 10 4" xfId="1988" xr:uid="{00000000-0005-0000-0000-0000C4070000}"/>
    <cellStyle name="样式 1 2" xfId="1989" xr:uid="{00000000-0005-0000-0000-0000C5070000}"/>
    <cellStyle name="样式 1 2 2" xfId="1990" xr:uid="{00000000-0005-0000-0000-0000C6070000}"/>
    <cellStyle name="样式 1 3" xfId="1991" xr:uid="{00000000-0005-0000-0000-0000C7070000}"/>
    <cellStyle name="样式 1 5 2" xfId="1992" xr:uid="{00000000-0005-0000-0000-0000C8070000}"/>
    <cellStyle name="注释 10" xfId="1993" xr:uid="{00000000-0005-0000-0000-0000C9070000}"/>
    <cellStyle name="注释 10 2" xfId="1994" xr:uid="{00000000-0005-0000-0000-0000CA070000}"/>
    <cellStyle name="注释 10 2 2" xfId="1995" xr:uid="{00000000-0005-0000-0000-0000CB070000}"/>
    <cellStyle name="注释 10 3" xfId="1996" xr:uid="{00000000-0005-0000-0000-0000CC070000}"/>
    <cellStyle name="注释 10 4" xfId="1997" xr:uid="{00000000-0005-0000-0000-0000CD070000}"/>
    <cellStyle name="注释 10 5" xfId="1998" xr:uid="{00000000-0005-0000-0000-0000CE070000}"/>
    <cellStyle name="注释 11" xfId="1999" xr:uid="{00000000-0005-0000-0000-0000CF070000}"/>
    <cellStyle name="注释 11 2" xfId="2000" xr:uid="{00000000-0005-0000-0000-0000D0070000}"/>
    <cellStyle name="注释 11 2 2" xfId="2001" xr:uid="{00000000-0005-0000-0000-0000D1070000}"/>
    <cellStyle name="注释 11 3" xfId="2002" xr:uid="{00000000-0005-0000-0000-0000D2070000}"/>
    <cellStyle name="注释 2" xfId="2003" xr:uid="{00000000-0005-0000-0000-0000D3070000}"/>
    <cellStyle name="注释 2 2" xfId="2004" xr:uid="{00000000-0005-0000-0000-0000D4070000}"/>
    <cellStyle name="注释 2 2 2" xfId="2005" xr:uid="{00000000-0005-0000-0000-0000D5070000}"/>
    <cellStyle name="注释 2 2 2 2" xfId="2006" xr:uid="{00000000-0005-0000-0000-0000D6070000}"/>
    <cellStyle name="注释 2 2 2 2 2" xfId="2007" xr:uid="{00000000-0005-0000-0000-0000D7070000}"/>
    <cellStyle name="注释 2 2 2 3" xfId="2008" xr:uid="{00000000-0005-0000-0000-0000D8070000}"/>
    <cellStyle name="注释 2 2 3" xfId="2009" xr:uid="{00000000-0005-0000-0000-0000D9070000}"/>
    <cellStyle name="注释 2 2 3 2" xfId="2010" xr:uid="{00000000-0005-0000-0000-0000DA070000}"/>
    <cellStyle name="注释 2 2 4" xfId="2011" xr:uid="{00000000-0005-0000-0000-0000DB070000}"/>
    <cellStyle name="注释 2 3" xfId="2012" xr:uid="{00000000-0005-0000-0000-0000DC070000}"/>
    <cellStyle name="注释 2 3 2" xfId="2013" xr:uid="{00000000-0005-0000-0000-0000DD070000}"/>
    <cellStyle name="注释 2 3 2 2" xfId="2014" xr:uid="{00000000-0005-0000-0000-0000DE070000}"/>
    <cellStyle name="注释 2 3 3" xfId="2015" xr:uid="{00000000-0005-0000-0000-0000DF070000}"/>
    <cellStyle name="注释 2 4" xfId="2016" xr:uid="{00000000-0005-0000-0000-0000E0070000}"/>
    <cellStyle name="注释 2 4 2" xfId="2017" xr:uid="{00000000-0005-0000-0000-0000E1070000}"/>
    <cellStyle name="注释 2 4 2 2" xfId="2018" xr:uid="{00000000-0005-0000-0000-0000E2070000}"/>
    <cellStyle name="注释 2 4 3" xfId="2019" xr:uid="{00000000-0005-0000-0000-0000E3070000}"/>
    <cellStyle name="注释 2 5" xfId="2020" xr:uid="{00000000-0005-0000-0000-0000E4070000}"/>
    <cellStyle name="注释 2 5 2" xfId="2021" xr:uid="{00000000-0005-0000-0000-0000E5070000}"/>
    <cellStyle name="注释 2 6" xfId="2022" xr:uid="{00000000-0005-0000-0000-0000E6070000}"/>
    <cellStyle name="注释 3" xfId="2023" xr:uid="{00000000-0005-0000-0000-0000E7070000}"/>
    <cellStyle name="注释 3 2" xfId="2024" xr:uid="{00000000-0005-0000-0000-0000E8070000}"/>
    <cellStyle name="注释 3 2 2" xfId="2025" xr:uid="{00000000-0005-0000-0000-0000E9070000}"/>
    <cellStyle name="注释 3 3" xfId="2026" xr:uid="{00000000-0005-0000-0000-0000EA070000}"/>
    <cellStyle name="注释 4" xfId="2027" xr:uid="{00000000-0005-0000-0000-0000EB070000}"/>
    <cellStyle name="注释 4 2" xfId="2028" xr:uid="{00000000-0005-0000-0000-0000EC070000}"/>
    <cellStyle name="注释 4 2 2" xfId="2029" xr:uid="{00000000-0005-0000-0000-0000ED070000}"/>
    <cellStyle name="注释 4 3" xfId="2030" xr:uid="{00000000-0005-0000-0000-0000EE070000}"/>
    <cellStyle name="注释 5" xfId="2031" xr:uid="{00000000-0005-0000-0000-0000EF070000}"/>
    <cellStyle name="注释 5 2" xfId="2032" xr:uid="{00000000-0005-0000-0000-0000F0070000}"/>
    <cellStyle name="注释 5 2 2" xfId="2033" xr:uid="{00000000-0005-0000-0000-0000F1070000}"/>
    <cellStyle name="注释 5 3" xfId="2034" xr:uid="{00000000-0005-0000-0000-0000F2070000}"/>
    <cellStyle name="注释 6" xfId="2035" xr:uid="{00000000-0005-0000-0000-0000F3070000}"/>
    <cellStyle name="注释 6 2" xfId="2036" xr:uid="{00000000-0005-0000-0000-0000F4070000}"/>
    <cellStyle name="注释 6 2 2" xfId="2037" xr:uid="{00000000-0005-0000-0000-0000F5070000}"/>
    <cellStyle name="注释 6 3" xfId="2038" xr:uid="{00000000-0005-0000-0000-0000F6070000}"/>
    <cellStyle name="注释 7" xfId="2039" xr:uid="{00000000-0005-0000-0000-0000F7070000}"/>
    <cellStyle name="注释 7 2" xfId="2040" xr:uid="{00000000-0005-0000-0000-0000F8070000}"/>
    <cellStyle name="注释 7 2 2" xfId="2041" xr:uid="{00000000-0005-0000-0000-0000F9070000}"/>
    <cellStyle name="注释 7 3" xfId="2042" xr:uid="{00000000-0005-0000-0000-0000FA070000}"/>
    <cellStyle name="注释 8" xfId="2043" xr:uid="{00000000-0005-0000-0000-0000FB070000}"/>
    <cellStyle name="注释 8 2" xfId="2044" xr:uid="{00000000-0005-0000-0000-0000FC070000}"/>
    <cellStyle name="注释 8 2 2" xfId="2045" xr:uid="{00000000-0005-0000-0000-0000FD070000}"/>
    <cellStyle name="注释 8 3" xfId="2046" xr:uid="{00000000-0005-0000-0000-0000FE070000}"/>
    <cellStyle name="注释 9" xfId="2047" xr:uid="{00000000-0005-0000-0000-0000FF070000}"/>
    <cellStyle name="注释 9 2" xfId="2048" xr:uid="{00000000-0005-0000-0000-000000080000}"/>
    <cellStyle name="注释 9 2 2" xfId="2049" xr:uid="{00000000-0005-0000-0000-000001080000}"/>
    <cellStyle name="注释 9 3" xfId="2050" xr:uid="{00000000-0005-0000-0000-000002080000}"/>
  </cellStyles>
  <dxfs count="1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华文细黑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华文细黑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华文细黑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华文细黑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华文细黑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华文细黑"/>
        <scheme val="none"/>
      </font>
      <numFmt numFmtId="19" formatCode="yyyy/m/d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华文细黑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华文细黑"/>
        <scheme val="none"/>
      </font>
      <numFmt numFmtId="0" formatCode="General"/>
      <alignment horizontal="left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华文细黑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outline val="0"/>
        <shadow val="0"/>
        <vertAlign val="baseline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scheme val="none"/>
      </font>
      <numFmt numFmtId="178" formatCode="0_);[Red]\(0\)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scheme val="none"/>
      </font>
      <numFmt numFmtId="178" formatCode="0_);[Red]\(0\)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微软雅黑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微软雅黑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微软雅黑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178" formatCode="0_);[Red]\(0\)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178" formatCode="0_);[Red]\(0\)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178" formatCode="0_);[Red]\(0\)"/>
      <fill>
        <patternFill patternType="solid">
          <fgColor indexed="64"/>
          <bgColor theme="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178" formatCode="0_);[Red]\(0\)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178" formatCode="0_);[Red]\(0\)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178" formatCode="0_);[Red]\(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177" formatCode="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177" formatCode="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vertAlign val="baseline"/>
        <name val="微软雅黑"/>
        <family val="2"/>
        <charset val="134"/>
        <scheme val="none"/>
      </font>
    </dxf>
    <dxf>
      <font>
        <outline val="0"/>
        <shadow val="0"/>
        <vertAlign val="baseline"/>
        <name val="微软雅黑"/>
        <family val="2"/>
        <charset val="134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63" Type="http://schemas.openxmlformats.org/officeDocument/2006/relationships/image" Target="../media/image63.png"/><Relationship Id="rId84" Type="http://schemas.openxmlformats.org/officeDocument/2006/relationships/image" Target="../media/image84.emf"/><Relationship Id="rId138" Type="http://schemas.openxmlformats.org/officeDocument/2006/relationships/image" Target="../media/image138.emf"/><Relationship Id="rId159" Type="http://schemas.openxmlformats.org/officeDocument/2006/relationships/image" Target="../media/image159.emf"/><Relationship Id="rId170" Type="http://schemas.openxmlformats.org/officeDocument/2006/relationships/image" Target="../media/image170.emf"/><Relationship Id="rId191" Type="http://schemas.openxmlformats.org/officeDocument/2006/relationships/image" Target="../media/image191.emf"/><Relationship Id="rId205" Type="http://schemas.openxmlformats.org/officeDocument/2006/relationships/image" Target="../media/image205.emf"/><Relationship Id="rId107" Type="http://schemas.openxmlformats.org/officeDocument/2006/relationships/image" Target="../media/image107.emf"/><Relationship Id="rId11" Type="http://schemas.openxmlformats.org/officeDocument/2006/relationships/image" Target="../media/image11.png"/><Relationship Id="rId32" Type="http://schemas.openxmlformats.org/officeDocument/2006/relationships/image" Target="../media/image32.emf"/><Relationship Id="rId53" Type="http://schemas.openxmlformats.org/officeDocument/2006/relationships/image" Target="../media/image53.emf"/><Relationship Id="rId74" Type="http://schemas.openxmlformats.org/officeDocument/2006/relationships/image" Target="../media/image74.emf"/><Relationship Id="rId128" Type="http://schemas.openxmlformats.org/officeDocument/2006/relationships/image" Target="../media/image128.emf"/><Relationship Id="rId149" Type="http://schemas.openxmlformats.org/officeDocument/2006/relationships/image" Target="../media/image149.wmf"/><Relationship Id="rId5" Type="http://schemas.openxmlformats.org/officeDocument/2006/relationships/image" Target="../media/image5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60" Type="http://schemas.openxmlformats.org/officeDocument/2006/relationships/image" Target="../media/image160.emf"/><Relationship Id="rId165" Type="http://schemas.openxmlformats.org/officeDocument/2006/relationships/image" Target="../media/image165.emf"/><Relationship Id="rId181" Type="http://schemas.openxmlformats.org/officeDocument/2006/relationships/image" Target="../media/image181.emf"/><Relationship Id="rId186" Type="http://schemas.openxmlformats.org/officeDocument/2006/relationships/image" Target="../media/image186.emf"/><Relationship Id="rId216" Type="http://schemas.openxmlformats.org/officeDocument/2006/relationships/image" Target="../media/image216.png"/><Relationship Id="rId211" Type="http://schemas.openxmlformats.org/officeDocument/2006/relationships/image" Target="../media/image211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118" Type="http://schemas.openxmlformats.org/officeDocument/2006/relationships/image" Target="../media/image118.emf"/><Relationship Id="rId134" Type="http://schemas.openxmlformats.org/officeDocument/2006/relationships/image" Target="../media/image134.emf"/><Relationship Id="rId139" Type="http://schemas.openxmlformats.org/officeDocument/2006/relationships/image" Target="../media/image139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150" Type="http://schemas.openxmlformats.org/officeDocument/2006/relationships/image" Target="../media/image150.emf"/><Relationship Id="rId155" Type="http://schemas.openxmlformats.org/officeDocument/2006/relationships/image" Target="../media/image155.emf"/><Relationship Id="rId171" Type="http://schemas.openxmlformats.org/officeDocument/2006/relationships/image" Target="../media/image171.emf"/><Relationship Id="rId176" Type="http://schemas.openxmlformats.org/officeDocument/2006/relationships/image" Target="../media/image176.png"/><Relationship Id="rId192" Type="http://schemas.openxmlformats.org/officeDocument/2006/relationships/image" Target="../media/image192.emf"/><Relationship Id="rId197" Type="http://schemas.openxmlformats.org/officeDocument/2006/relationships/image" Target="../media/image197.emf"/><Relationship Id="rId206" Type="http://schemas.openxmlformats.org/officeDocument/2006/relationships/image" Target="../media/image206.emf"/><Relationship Id="rId201" Type="http://schemas.openxmlformats.org/officeDocument/2006/relationships/image" Target="../media/image201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124" Type="http://schemas.openxmlformats.org/officeDocument/2006/relationships/image" Target="../media/image124.emf"/><Relationship Id="rId129" Type="http://schemas.openxmlformats.org/officeDocument/2006/relationships/image" Target="../media/image129.emf"/><Relationship Id="rId54" Type="http://schemas.openxmlformats.org/officeDocument/2006/relationships/image" Target="../media/image54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40" Type="http://schemas.openxmlformats.org/officeDocument/2006/relationships/image" Target="../media/image140.emf"/><Relationship Id="rId145" Type="http://schemas.openxmlformats.org/officeDocument/2006/relationships/image" Target="../media/image145.jpeg"/><Relationship Id="rId161" Type="http://schemas.openxmlformats.org/officeDocument/2006/relationships/image" Target="../media/image161.emf"/><Relationship Id="rId166" Type="http://schemas.openxmlformats.org/officeDocument/2006/relationships/image" Target="../media/image166.wmf"/><Relationship Id="rId182" Type="http://schemas.openxmlformats.org/officeDocument/2006/relationships/image" Target="../media/image182.emf"/><Relationship Id="rId187" Type="http://schemas.openxmlformats.org/officeDocument/2006/relationships/image" Target="../media/image187.emf"/><Relationship Id="rId217" Type="http://schemas.openxmlformats.org/officeDocument/2006/relationships/image" Target="../media/image217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212" Type="http://schemas.openxmlformats.org/officeDocument/2006/relationships/image" Target="../media/image212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49" Type="http://schemas.openxmlformats.org/officeDocument/2006/relationships/image" Target="../media/image49.emf"/><Relationship Id="rId114" Type="http://schemas.openxmlformats.org/officeDocument/2006/relationships/image" Target="../media/image114.emf"/><Relationship Id="rId119" Type="http://schemas.openxmlformats.org/officeDocument/2006/relationships/image" Target="../media/image119.png"/><Relationship Id="rId44" Type="http://schemas.openxmlformats.org/officeDocument/2006/relationships/image" Target="../media/image44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51" Type="http://schemas.openxmlformats.org/officeDocument/2006/relationships/image" Target="../media/image151.emf"/><Relationship Id="rId156" Type="http://schemas.openxmlformats.org/officeDocument/2006/relationships/image" Target="../media/image156.emf"/><Relationship Id="rId177" Type="http://schemas.openxmlformats.org/officeDocument/2006/relationships/image" Target="../media/image177.jpeg"/><Relationship Id="rId198" Type="http://schemas.openxmlformats.org/officeDocument/2006/relationships/image" Target="../media/image198.emf"/><Relationship Id="rId172" Type="http://schemas.openxmlformats.org/officeDocument/2006/relationships/image" Target="../media/image172.emf"/><Relationship Id="rId193" Type="http://schemas.openxmlformats.org/officeDocument/2006/relationships/image" Target="../media/image193.emf"/><Relationship Id="rId202" Type="http://schemas.openxmlformats.org/officeDocument/2006/relationships/image" Target="../media/image202.emf"/><Relationship Id="rId207" Type="http://schemas.openxmlformats.org/officeDocument/2006/relationships/image" Target="../media/image207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120" Type="http://schemas.openxmlformats.org/officeDocument/2006/relationships/image" Target="../media/image120.png"/><Relationship Id="rId125" Type="http://schemas.openxmlformats.org/officeDocument/2006/relationships/image" Target="../media/image125.emf"/><Relationship Id="rId141" Type="http://schemas.openxmlformats.org/officeDocument/2006/relationships/image" Target="../media/image141.emf"/><Relationship Id="rId146" Type="http://schemas.openxmlformats.org/officeDocument/2006/relationships/image" Target="../media/image146.emf"/><Relationship Id="rId167" Type="http://schemas.openxmlformats.org/officeDocument/2006/relationships/image" Target="../media/image167.emf"/><Relationship Id="rId188" Type="http://schemas.openxmlformats.org/officeDocument/2006/relationships/image" Target="../media/image188.emf"/><Relationship Id="rId7" Type="http://schemas.openxmlformats.org/officeDocument/2006/relationships/image" Target="../media/image7.emf"/><Relationship Id="rId71" Type="http://schemas.openxmlformats.org/officeDocument/2006/relationships/image" Target="../media/image71.png"/><Relationship Id="rId92" Type="http://schemas.openxmlformats.org/officeDocument/2006/relationships/image" Target="../media/image92.emf"/><Relationship Id="rId162" Type="http://schemas.openxmlformats.org/officeDocument/2006/relationships/image" Target="../media/image162.png"/><Relationship Id="rId183" Type="http://schemas.openxmlformats.org/officeDocument/2006/relationships/image" Target="../media/image183.emf"/><Relationship Id="rId213" Type="http://schemas.openxmlformats.org/officeDocument/2006/relationships/image" Target="../media/image213.emf"/><Relationship Id="rId218" Type="http://schemas.openxmlformats.org/officeDocument/2006/relationships/image" Target="../media/image218.emf"/><Relationship Id="rId2" Type="http://schemas.openxmlformats.org/officeDocument/2006/relationships/image" Target="../media/image2.png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178" Type="http://schemas.openxmlformats.org/officeDocument/2006/relationships/image" Target="../media/image178.png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52" Type="http://schemas.openxmlformats.org/officeDocument/2006/relationships/image" Target="../media/image152.emf"/><Relationship Id="rId173" Type="http://schemas.openxmlformats.org/officeDocument/2006/relationships/image" Target="../media/image173.emf"/><Relationship Id="rId194" Type="http://schemas.openxmlformats.org/officeDocument/2006/relationships/image" Target="../media/image194.emf"/><Relationship Id="rId199" Type="http://schemas.openxmlformats.org/officeDocument/2006/relationships/image" Target="../media/image199.emf"/><Relationship Id="rId203" Type="http://schemas.openxmlformats.org/officeDocument/2006/relationships/image" Target="../media/image203.emf"/><Relationship Id="rId208" Type="http://schemas.openxmlformats.org/officeDocument/2006/relationships/image" Target="../media/image208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png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emf"/><Relationship Id="rId168" Type="http://schemas.openxmlformats.org/officeDocument/2006/relationships/image" Target="../media/image168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png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Relationship Id="rId163" Type="http://schemas.openxmlformats.org/officeDocument/2006/relationships/image" Target="../media/image163.emf"/><Relationship Id="rId184" Type="http://schemas.openxmlformats.org/officeDocument/2006/relationships/image" Target="../media/image184.png"/><Relationship Id="rId189" Type="http://schemas.openxmlformats.org/officeDocument/2006/relationships/image" Target="../media/image189.emf"/><Relationship Id="rId219" Type="http://schemas.openxmlformats.org/officeDocument/2006/relationships/image" Target="../media/image219.emf"/><Relationship Id="rId3" Type="http://schemas.openxmlformats.org/officeDocument/2006/relationships/image" Target="../media/image3.emf"/><Relationship Id="rId214" Type="http://schemas.openxmlformats.org/officeDocument/2006/relationships/image" Target="../media/image214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Relationship Id="rId116" Type="http://schemas.openxmlformats.org/officeDocument/2006/relationships/image" Target="../media/image116.png"/><Relationship Id="rId137" Type="http://schemas.openxmlformats.org/officeDocument/2006/relationships/image" Target="../media/image137.emf"/><Relationship Id="rId158" Type="http://schemas.openxmlformats.org/officeDocument/2006/relationships/image" Target="../media/image15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62" Type="http://schemas.openxmlformats.org/officeDocument/2006/relationships/image" Target="../media/image62.emf"/><Relationship Id="rId83" Type="http://schemas.openxmlformats.org/officeDocument/2006/relationships/image" Target="../media/image83.png"/><Relationship Id="rId88" Type="http://schemas.openxmlformats.org/officeDocument/2006/relationships/image" Target="../media/image88.emf"/><Relationship Id="rId111" Type="http://schemas.openxmlformats.org/officeDocument/2006/relationships/image" Target="../media/image111.emf"/><Relationship Id="rId132" Type="http://schemas.openxmlformats.org/officeDocument/2006/relationships/image" Target="../media/image132.emf"/><Relationship Id="rId153" Type="http://schemas.openxmlformats.org/officeDocument/2006/relationships/image" Target="../media/image153.emf"/><Relationship Id="rId174" Type="http://schemas.openxmlformats.org/officeDocument/2006/relationships/image" Target="../media/image174.emf"/><Relationship Id="rId179" Type="http://schemas.openxmlformats.org/officeDocument/2006/relationships/image" Target="../media/image179.emf"/><Relationship Id="rId195" Type="http://schemas.openxmlformats.org/officeDocument/2006/relationships/image" Target="../media/image195.png"/><Relationship Id="rId209" Type="http://schemas.openxmlformats.org/officeDocument/2006/relationships/image" Target="../media/image209.emf"/><Relationship Id="rId190" Type="http://schemas.openxmlformats.org/officeDocument/2006/relationships/image" Target="../media/image190.emf"/><Relationship Id="rId204" Type="http://schemas.openxmlformats.org/officeDocument/2006/relationships/image" Target="../media/image204.emf"/><Relationship Id="rId15" Type="http://schemas.openxmlformats.org/officeDocument/2006/relationships/image" Target="../media/image15.emf"/><Relationship Id="rId36" Type="http://schemas.openxmlformats.org/officeDocument/2006/relationships/image" Target="../media/image36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27" Type="http://schemas.openxmlformats.org/officeDocument/2006/relationships/image" Target="../media/image127.emf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52" Type="http://schemas.openxmlformats.org/officeDocument/2006/relationships/image" Target="../media/image52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143" Type="http://schemas.openxmlformats.org/officeDocument/2006/relationships/image" Target="../media/image143.wmf"/><Relationship Id="rId148" Type="http://schemas.openxmlformats.org/officeDocument/2006/relationships/image" Target="../media/image148.emf"/><Relationship Id="rId164" Type="http://schemas.openxmlformats.org/officeDocument/2006/relationships/image" Target="../media/image164.emf"/><Relationship Id="rId169" Type="http://schemas.openxmlformats.org/officeDocument/2006/relationships/image" Target="../media/image169.emf"/><Relationship Id="rId185" Type="http://schemas.openxmlformats.org/officeDocument/2006/relationships/image" Target="../media/image185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80" Type="http://schemas.openxmlformats.org/officeDocument/2006/relationships/image" Target="../media/image180.emf"/><Relationship Id="rId210" Type="http://schemas.openxmlformats.org/officeDocument/2006/relationships/image" Target="../media/image210.emf"/><Relationship Id="rId215" Type="http://schemas.openxmlformats.org/officeDocument/2006/relationships/image" Target="../media/image215.emf"/><Relationship Id="rId26" Type="http://schemas.openxmlformats.org/officeDocument/2006/relationships/image" Target="../media/image26.emf"/><Relationship Id="rId47" Type="http://schemas.openxmlformats.org/officeDocument/2006/relationships/image" Target="../media/image47.emf"/><Relationship Id="rId68" Type="http://schemas.openxmlformats.org/officeDocument/2006/relationships/image" Target="../media/image68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54" Type="http://schemas.openxmlformats.org/officeDocument/2006/relationships/image" Target="../media/image154.png"/><Relationship Id="rId175" Type="http://schemas.openxmlformats.org/officeDocument/2006/relationships/image" Target="../media/image175.emf"/><Relationship Id="rId196" Type="http://schemas.openxmlformats.org/officeDocument/2006/relationships/image" Target="../media/image196.png"/><Relationship Id="rId200" Type="http://schemas.openxmlformats.org/officeDocument/2006/relationships/image" Target="../media/image200.emf"/><Relationship Id="rId16" Type="http://schemas.openxmlformats.org/officeDocument/2006/relationships/image" Target="../media/image16.emf"/><Relationship Id="rId37" Type="http://schemas.openxmlformats.org/officeDocument/2006/relationships/image" Target="../media/image37.emf"/><Relationship Id="rId58" Type="http://schemas.openxmlformats.org/officeDocument/2006/relationships/image" Target="../media/image58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44" Type="http://schemas.openxmlformats.org/officeDocument/2006/relationships/image" Target="../media/image14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7</xdr:row>
      <xdr:rowOff>28574</xdr:rowOff>
    </xdr:from>
    <xdr:to>
      <xdr:col>17</xdr:col>
      <xdr:colOff>504826</xdr:colOff>
      <xdr:row>7</xdr:row>
      <xdr:rowOff>359525</xdr:rowOff>
    </xdr:to>
    <xdr:pic>
      <xdr:nvPicPr>
        <xdr:cNvPr id="279065" name="图片 449">
          <a:extLst>
            <a:ext uri="{FF2B5EF4-FFF2-40B4-BE49-F238E27FC236}">
              <a16:creationId xmlns:a16="http://schemas.microsoft.com/office/drawing/2014/main" id="{00000000-0008-0000-0100-0000194204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39" r="3909"/>
        <a:stretch/>
      </xdr:blipFill>
      <xdr:spPr bwMode="auto">
        <a:xfrm>
          <a:off x="7229475" y="2085974"/>
          <a:ext cx="466726" cy="330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70</xdr:row>
      <xdr:rowOff>76200</xdr:rowOff>
    </xdr:from>
    <xdr:to>
      <xdr:col>17</xdr:col>
      <xdr:colOff>514350</xdr:colOff>
      <xdr:row>70</xdr:row>
      <xdr:rowOff>238125</xdr:rowOff>
    </xdr:to>
    <xdr:pic>
      <xdr:nvPicPr>
        <xdr:cNvPr id="279066" name="Picture 2">
          <a:extLst>
            <a:ext uri="{FF2B5EF4-FFF2-40B4-BE49-F238E27FC236}">
              <a16:creationId xmlns:a16="http://schemas.microsoft.com/office/drawing/2014/main" id="{00000000-0008-0000-0100-00001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900237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73</xdr:row>
      <xdr:rowOff>76200</xdr:rowOff>
    </xdr:from>
    <xdr:to>
      <xdr:col>17</xdr:col>
      <xdr:colOff>523875</xdr:colOff>
      <xdr:row>73</xdr:row>
      <xdr:rowOff>238125</xdr:rowOff>
    </xdr:to>
    <xdr:pic>
      <xdr:nvPicPr>
        <xdr:cNvPr id="279067" name="Picture 2">
          <a:extLst>
            <a:ext uri="{FF2B5EF4-FFF2-40B4-BE49-F238E27FC236}">
              <a16:creationId xmlns:a16="http://schemas.microsoft.com/office/drawing/2014/main" id="{00000000-0008-0000-0100-00001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014537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74</xdr:row>
      <xdr:rowOff>28575</xdr:rowOff>
    </xdr:from>
    <xdr:to>
      <xdr:col>17</xdr:col>
      <xdr:colOff>495300</xdr:colOff>
      <xdr:row>74</xdr:row>
      <xdr:rowOff>285750</xdr:rowOff>
    </xdr:to>
    <xdr:pic>
      <xdr:nvPicPr>
        <xdr:cNvPr id="279068" name="Picture 59890">
          <a:extLst>
            <a:ext uri="{FF2B5EF4-FFF2-40B4-BE49-F238E27FC236}">
              <a16:creationId xmlns:a16="http://schemas.microsoft.com/office/drawing/2014/main" id="{00000000-0008-0000-0100-00001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 bwMode="auto">
        <a:xfrm>
          <a:off x="7230303" y="551994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91</xdr:row>
      <xdr:rowOff>57150</xdr:rowOff>
    </xdr:from>
    <xdr:to>
      <xdr:col>17</xdr:col>
      <xdr:colOff>447675</xdr:colOff>
      <xdr:row>91</xdr:row>
      <xdr:rowOff>285750</xdr:rowOff>
    </xdr:to>
    <xdr:pic>
      <xdr:nvPicPr>
        <xdr:cNvPr id="279069" name="Picture 1">
          <a:extLst>
            <a:ext uri="{FF2B5EF4-FFF2-40B4-BE49-F238E27FC236}">
              <a16:creationId xmlns:a16="http://schemas.microsoft.com/office/drawing/2014/main" id="{00000000-0008-0000-0100-00001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 bwMode="auto">
        <a:xfrm>
          <a:off x="7219950" y="23174325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92</xdr:row>
      <xdr:rowOff>66675</xdr:rowOff>
    </xdr:from>
    <xdr:to>
      <xdr:col>17</xdr:col>
      <xdr:colOff>419100</xdr:colOff>
      <xdr:row>92</xdr:row>
      <xdr:rowOff>276225</xdr:rowOff>
    </xdr:to>
    <xdr:pic>
      <xdr:nvPicPr>
        <xdr:cNvPr id="279070" name="Picture 2">
          <a:extLst>
            <a:ext uri="{FF2B5EF4-FFF2-40B4-BE49-F238E27FC236}">
              <a16:creationId xmlns:a16="http://schemas.microsoft.com/office/drawing/2014/main" id="{00000000-0008-0000-0100-00001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 bwMode="auto">
        <a:xfrm>
          <a:off x="7229475" y="23564850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155</xdr:row>
      <xdr:rowOff>28575</xdr:rowOff>
    </xdr:from>
    <xdr:to>
      <xdr:col>17</xdr:col>
      <xdr:colOff>438150</xdr:colOff>
      <xdr:row>155</xdr:row>
      <xdr:rowOff>295275</xdr:rowOff>
    </xdr:to>
    <xdr:pic>
      <xdr:nvPicPr>
        <xdr:cNvPr id="279071" name="Picture 1">
          <a:extLst>
            <a:ext uri="{FF2B5EF4-FFF2-40B4-BE49-F238E27FC236}">
              <a16:creationId xmlns:a16="http://schemas.microsoft.com/office/drawing/2014/main" id="{00000000-0008-0000-0100-00001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80" b="-1880"/>
        <a:stretch>
          <a:fillRect/>
        </a:stretch>
      </xdr:blipFill>
      <xdr:spPr bwMode="auto">
        <a:xfrm>
          <a:off x="7248525" y="46386750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156</xdr:row>
      <xdr:rowOff>66675</xdr:rowOff>
    </xdr:from>
    <xdr:to>
      <xdr:col>17</xdr:col>
      <xdr:colOff>438150</xdr:colOff>
      <xdr:row>156</xdr:row>
      <xdr:rowOff>295275</xdr:rowOff>
    </xdr:to>
    <xdr:pic>
      <xdr:nvPicPr>
        <xdr:cNvPr id="279072" name="Picture 7">
          <a:extLst>
            <a:ext uri="{FF2B5EF4-FFF2-40B4-BE49-F238E27FC236}">
              <a16:creationId xmlns:a16="http://schemas.microsoft.com/office/drawing/2014/main" id="{00000000-0008-0000-0100-00002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3" b="-723"/>
        <a:stretch>
          <a:fillRect/>
        </a:stretch>
      </xdr:blipFill>
      <xdr:spPr bwMode="auto">
        <a:xfrm>
          <a:off x="7286625" y="4680585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126</xdr:row>
      <xdr:rowOff>9525</xdr:rowOff>
    </xdr:from>
    <xdr:to>
      <xdr:col>17</xdr:col>
      <xdr:colOff>514350</xdr:colOff>
      <xdr:row>126</xdr:row>
      <xdr:rowOff>285750</xdr:rowOff>
    </xdr:to>
    <xdr:pic>
      <xdr:nvPicPr>
        <xdr:cNvPr id="279073" name="Picture 11">
          <a:extLst>
            <a:ext uri="{FF2B5EF4-FFF2-40B4-BE49-F238E27FC236}">
              <a16:creationId xmlns:a16="http://schemas.microsoft.com/office/drawing/2014/main" id="{00000000-0008-0000-0100-00002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19950" y="37223700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159</xdr:row>
      <xdr:rowOff>38100</xdr:rowOff>
    </xdr:from>
    <xdr:to>
      <xdr:col>17</xdr:col>
      <xdr:colOff>409575</xdr:colOff>
      <xdr:row>159</xdr:row>
      <xdr:rowOff>228600</xdr:rowOff>
    </xdr:to>
    <xdr:pic>
      <xdr:nvPicPr>
        <xdr:cNvPr id="279074" name="Picture 9">
          <a:extLst>
            <a:ext uri="{FF2B5EF4-FFF2-40B4-BE49-F238E27FC236}">
              <a16:creationId xmlns:a16="http://schemas.microsoft.com/office/drawing/2014/main" id="{00000000-0008-0000-0100-00002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 bwMode="auto">
        <a:xfrm>
          <a:off x="7267575" y="47920275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160</xdr:row>
      <xdr:rowOff>47625</xdr:rowOff>
    </xdr:from>
    <xdr:to>
      <xdr:col>17</xdr:col>
      <xdr:colOff>476250</xdr:colOff>
      <xdr:row>160</xdr:row>
      <xdr:rowOff>285750</xdr:rowOff>
    </xdr:to>
    <xdr:pic>
      <xdr:nvPicPr>
        <xdr:cNvPr id="279075" name="Picture 5">
          <a:extLst>
            <a:ext uri="{FF2B5EF4-FFF2-40B4-BE49-F238E27FC236}">
              <a16:creationId xmlns:a16="http://schemas.microsoft.com/office/drawing/2014/main" id="{00000000-0008-0000-0100-00002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 bwMode="auto">
        <a:xfrm>
          <a:off x="7286625" y="48310800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158</xdr:row>
      <xdr:rowOff>38100</xdr:rowOff>
    </xdr:from>
    <xdr:to>
      <xdr:col>17</xdr:col>
      <xdr:colOff>409575</xdr:colOff>
      <xdr:row>158</xdr:row>
      <xdr:rowOff>285750</xdr:rowOff>
    </xdr:to>
    <xdr:pic>
      <xdr:nvPicPr>
        <xdr:cNvPr id="279076" name="图片 770">
          <a:extLst>
            <a:ext uri="{FF2B5EF4-FFF2-40B4-BE49-F238E27FC236}">
              <a16:creationId xmlns:a16="http://schemas.microsoft.com/office/drawing/2014/main" id="{00000000-0008-0000-0100-00002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47539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90</xdr:row>
      <xdr:rowOff>57150</xdr:rowOff>
    </xdr:from>
    <xdr:to>
      <xdr:col>17</xdr:col>
      <xdr:colOff>533400</xdr:colOff>
      <xdr:row>90</xdr:row>
      <xdr:rowOff>238125</xdr:rowOff>
    </xdr:to>
    <xdr:pic>
      <xdr:nvPicPr>
        <xdr:cNvPr id="279077" name="Picture 10">
          <a:extLst>
            <a:ext uri="{FF2B5EF4-FFF2-40B4-BE49-F238E27FC236}">
              <a16:creationId xmlns:a16="http://schemas.microsoft.com/office/drawing/2014/main" id="{00000000-0008-0000-0100-00002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 bwMode="auto">
        <a:xfrm>
          <a:off x="7181850" y="22793325"/>
          <a:ext cx="485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151</xdr:row>
      <xdr:rowOff>47625</xdr:rowOff>
    </xdr:from>
    <xdr:to>
      <xdr:col>17</xdr:col>
      <xdr:colOff>447675</xdr:colOff>
      <xdr:row>151</xdr:row>
      <xdr:rowOff>247650</xdr:rowOff>
    </xdr:to>
    <xdr:pic>
      <xdr:nvPicPr>
        <xdr:cNvPr id="279078" name="图片 310">
          <a:extLst>
            <a:ext uri="{FF2B5EF4-FFF2-40B4-BE49-F238E27FC236}">
              <a16:creationId xmlns:a16="http://schemas.microsoft.com/office/drawing/2014/main" id="{00000000-0008-0000-0100-00002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4881800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161</xdr:row>
      <xdr:rowOff>47625</xdr:rowOff>
    </xdr:from>
    <xdr:to>
      <xdr:col>17</xdr:col>
      <xdr:colOff>457200</xdr:colOff>
      <xdr:row>161</xdr:row>
      <xdr:rowOff>295275</xdr:rowOff>
    </xdr:to>
    <xdr:pic>
      <xdr:nvPicPr>
        <xdr:cNvPr id="279079" name="图片 310">
          <a:extLst>
            <a:ext uri="{FF2B5EF4-FFF2-40B4-BE49-F238E27FC236}">
              <a16:creationId xmlns:a16="http://schemas.microsoft.com/office/drawing/2014/main" id="{00000000-0008-0000-0100-00002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869180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162</xdr:row>
      <xdr:rowOff>28575</xdr:rowOff>
    </xdr:from>
    <xdr:to>
      <xdr:col>17</xdr:col>
      <xdr:colOff>428625</xdr:colOff>
      <xdr:row>162</xdr:row>
      <xdr:rowOff>276225</xdr:rowOff>
    </xdr:to>
    <xdr:pic>
      <xdr:nvPicPr>
        <xdr:cNvPr id="279080" name="图片 311">
          <a:extLst>
            <a:ext uri="{FF2B5EF4-FFF2-40B4-BE49-F238E27FC236}">
              <a16:creationId xmlns:a16="http://schemas.microsoft.com/office/drawing/2014/main" id="{00000000-0008-0000-0100-00002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4905375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163</xdr:row>
      <xdr:rowOff>66675</xdr:rowOff>
    </xdr:from>
    <xdr:to>
      <xdr:col>17</xdr:col>
      <xdr:colOff>447675</xdr:colOff>
      <xdr:row>163</xdr:row>
      <xdr:rowOff>266700</xdr:rowOff>
    </xdr:to>
    <xdr:pic>
      <xdr:nvPicPr>
        <xdr:cNvPr id="279081" name="图片 312">
          <a:extLst>
            <a:ext uri="{FF2B5EF4-FFF2-40B4-BE49-F238E27FC236}">
              <a16:creationId xmlns:a16="http://schemas.microsoft.com/office/drawing/2014/main" id="{00000000-0008-0000-0100-00002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9472850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101</xdr:row>
      <xdr:rowOff>57150</xdr:rowOff>
    </xdr:from>
    <xdr:to>
      <xdr:col>17</xdr:col>
      <xdr:colOff>457200</xdr:colOff>
      <xdr:row>101</xdr:row>
      <xdr:rowOff>285750</xdr:rowOff>
    </xdr:to>
    <xdr:pic>
      <xdr:nvPicPr>
        <xdr:cNvPr id="279082" name="图片 316">
          <a:extLst>
            <a:ext uri="{FF2B5EF4-FFF2-40B4-BE49-F238E27FC236}">
              <a16:creationId xmlns:a16="http://schemas.microsoft.com/office/drawing/2014/main" id="{00000000-0008-0000-0100-00002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6984325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125</xdr:row>
      <xdr:rowOff>38100</xdr:rowOff>
    </xdr:from>
    <xdr:to>
      <xdr:col>17</xdr:col>
      <xdr:colOff>495300</xdr:colOff>
      <xdr:row>125</xdr:row>
      <xdr:rowOff>257175</xdr:rowOff>
    </xdr:to>
    <xdr:pic>
      <xdr:nvPicPr>
        <xdr:cNvPr id="279083" name="图片 317">
          <a:extLst>
            <a:ext uri="{FF2B5EF4-FFF2-40B4-BE49-F238E27FC236}">
              <a16:creationId xmlns:a16="http://schemas.microsoft.com/office/drawing/2014/main" id="{00000000-0008-0000-0100-00002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3687127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157</xdr:row>
      <xdr:rowOff>28575</xdr:rowOff>
    </xdr:from>
    <xdr:to>
      <xdr:col>17</xdr:col>
      <xdr:colOff>428625</xdr:colOff>
      <xdr:row>157</xdr:row>
      <xdr:rowOff>276225</xdr:rowOff>
    </xdr:to>
    <xdr:pic>
      <xdr:nvPicPr>
        <xdr:cNvPr id="279084" name="图片 318">
          <a:extLst>
            <a:ext uri="{FF2B5EF4-FFF2-40B4-BE49-F238E27FC236}">
              <a16:creationId xmlns:a16="http://schemas.microsoft.com/office/drawing/2014/main" id="{00000000-0008-0000-0100-00002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7148750"/>
          <a:ext cx="333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153</xdr:row>
      <xdr:rowOff>38100</xdr:rowOff>
    </xdr:from>
    <xdr:to>
      <xdr:col>17</xdr:col>
      <xdr:colOff>485775</xdr:colOff>
      <xdr:row>153</xdr:row>
      <xdr:rowOff>285750</xdr:rowOff>
    </xdr:to>
    <xdr:pic>
      <xdr:nvPicPr>
        <xdr:cNvPr id="279085" name="图片 319">
          <a:extLst>
            <a:ext uri="{FF2B5EF4-FFF2-40B4-BE49-F238E27FC236}">
              <a16:creationId xmlns:a16="http://schemas.microsoft.com/office/drawing/2014/main" id="{00000000-0008-0000-0100-00002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4563427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167</xdr:row>
      <xdr:rowOff>57150</xdr:rowOff>
    </xdr:from>
    <xdr:to>
      <xdr:col>17</xdr:col>
      <xdr:colOff>514350</xdr:colOff>
      <xdr:row>167</xdr:row>
      <xdr:rowOff>257175</xdr:rowOff>
    </xdr:to>
    <xdr:pic>
      <xdr:nvPicPr>
        <xdr:cNvPr id="279086" name="图片 320">
          <a:extLst>
            <a:ext uri="{FF2B5EF4-FFF2-40B4-BE49-F238E27FC236}">
              <a16:creationId xmlns:a16="http://schemas.microsoft.com/office/drawing/2014/main" id="{00000000-0008-0000-0100-00002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0987325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124</xdr:row>
      <xdr:rowOff>38100</xdr:rowOff>
    </xdr:from>
    <xdr:to>
      <xdr:col>17</xdr:col>
      <xdr:colOff>457200</xdr:colOff>
      <xdr:row>124</xdr:row>
      <xdr:rowOff>228600</xdr:rowOff>
    </xdr:to>
    <xdr:pic>
      <xdr:nvPicPr>
        <xdr:cNvPr id="279087" name="图片 324">
          <a:extLst>
            <a:ext uri="{FF2B5EF4-FFF2-40B4-BE49-F238E27FC236}">
              <a16:creationId xmlns:a16="http://schemas.microsoft.com/office/drawing/2014/main" id="{00000000-0008-0000-0100-00002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36490275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182</xdr:row>
      <xdr:rowOff>47625</xdr:rowOff>
    </xdr:from>
    <xdr:to>
      <xdr:col>17</xdr:col>
      <xdr:colOff>409575</xdr:colOff>
      <xdr:row>182</xdr:row>
      <xdr:rowOff>276225</xdr:rowOff>
    </xdr:to>
    <xdr:pic>
      <xdr:nvPicPr>
        <xdr:cNvPr id="279088" name="Picture 3">
          <a:extLst>
            <a:ext uri="{FF2B5EF4-FFF2-40B4-BE49-F238E27FC236}">
              <a16:creationId xmlns:a16="http://schemas.microsoft.com/office/drawing/2014/main" id="{00000000-0008-0000-0100-00003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66" t="14607" r="3716" b="21117"/>
        <a:stretch>
          <a:fillRect/>
        </a:stretch>
      </xdr:blipFill>
      <xdr:spPr bwMode="auto">
        <a:xfrm>
          <a:off x="7229475" y="5669280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183</xdr:row>
      <xdr:rowOff>47625</xdr:rowOff>
    </xdr:from>
    <xdr:to>
      <xdr:col>17</xdr:col>
      <xdr:colOff>447675</xdr:colOff>
      <xdr:row>183</xdr:row>
      <xdr:rowOff>295275</xdr:rowOff>
    </xdr:to>
    <xdr:pic>
      <xdr:nvPicPr>
        <xdr:cNvPr id="279089" name="Picture 4">
          <a:extLst>
            <a:ext uri="{FF2B5EF4-FFF2-40B4-BE49-F238E27FC236}">
              <a16:creationId xmlns:a16="http://schemas.microsoft.com/office/drawing/2014/main" id="{00000000-0008-0000-0100-00003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7" t="28711" r="13354" b="16348"/>
        <a:stretch>
          <a:fillRect/>
        </a:stretch>
      </xdr:blipFill>
      <xdr:spPr bwMode="auto">
        <a:xfrm>
          <a:off x="7239000" y="5707380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184</xdr:row>
      <xdr:rowOff>19050</xdr:rowOff>
    </xdr:from>
    <xdr:to>
      <xdr:col>17</xdr:col>
      <xdr:colOff>504825</xdr:colOff>
      <xdr:row>185</xdr:row>
      <xdr:rowOff>0</xdr:rowOff>
    </xdr:to>
    <xdr:pic>
      <xdr:nvPicPr>
        <xdr:cNvPr id="279090" name="Picture 5">
          <a:extLst>
            <a:ext uri="{FF2B5EF4-FFF2-40B4-BE49-F238E27FC236}">
              <a16:creationId xmlns:a16="http://schemas.microsoft.com/office/drawing/2014/main" id="{00000000-0008-0000-0100-00003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98" b="-1498"/>
        <a:stretch>
          <a:fillRect/>
        </a:stretch>
      </xdr:blipFill>
      <xdr:spPr bwMode="auto">
        <a:xfrm>
          <a:off x="7286625" y="57426225"/>
          <a:ext cx="352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174</xdr:row>
      <xdr:rowOff>66675</xdr:rowOff>
    </xdr:from>
    <xdr:to>
      <xdr:col>17</xdr:col>
      <xdr:colOff>428625</xdr:colOff>
      <xdr:row>174</xdr:row>
      <xdr:rowOff>247650</xdr:rowOff>
    </xdr:to>
    <xdr:pic>
      <xdr:nvPicPr>
        <xdr:cNvPr id="279091" name="Picture 8">
          <a:extLst>
            <a:ext uri="{FF2B5EF4-FFF2-40B4-BE49-F238E27FC236}">
              <a16:creationId xmlns:a16="http://schemas.microsoft.com/office/drawing/2014/main" id="{00000000-0008-0000-0100-00003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 bwMode="auto">
        <a:xfrm>
          <a:off x="7305675" y="53663850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175</xdr:row>
      <xdr:rowOff>47625</xdr:rowOff>
    </xdr:from>
    <xdr:to>
      <xdr:col>17</xdr:col>
      <xdr:colOff>457200</xdr:colOff>
      <xdr:row>175</xdr:row>
      <xdr:rowOff>285750</xdr:rowOff>
    </xdr:to>
    <xdr:pic>
      <xdr:nvPicPr>
        <xdr:cNvPr id="279092" name="Picture 5">
          <a:extLst>
            <a:ext uri="{FF2B5EF4-FFF2-40B4-BE49-F238E27FC236}">
              <a16:creationId xmlns:a16="http://schemas.microsoft.com/office/drawing/2014/main" id="{00000000-0008-0000-0100-00003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 bwMode="auto">
        <a:xfrm>
          <a:off x="7267575" y="54025800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202</xdr:row>
      <xdr:rowOff>28575</xdr:rowOff>
    </xdr:from>
    <xdr:to>
      <xdr:col>17</xdr:col>
      <xdr:colOff>438150</xdr:colOff>
      <xdr:row>202</xdr:row>
      <xdr:rowOff>266700</xdr:rowOff>
    </xdr:to>
    <xdr:pic>
      <xdr:nvPicPr>
        <xdr:cNvPr id="279093" name="Picture 15">
          <a:extLst>
            <a:ext uri="{FF2B5EF4-FFF2-40B4-BE49-F238E27FC236}">
              <a16:creationId xmlns:a16="http://schemas.microsoft.com/office/drawing/2014/main" id="{00000000-0008-0000-0100-00003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" b="-645"/>
        <a:stretch>
          <a:fillRect/>
        </a:stretch>
      </xdr:blipFill>
      <xdr:spPr bwMode="auto">
        <a:xfrm>
          <a:off x="7172325" y="62007750"/>
          <a:ext cx="400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203</xdr:row>
      <xdr:rowOff>19050</xdr:rowOff>
    </xdr:from>
    <xdr:to>
      <xdr:col>17</xdr:col>
      <xdr:colOff>419100</xdr:colOff>
      <xdr:row>203</xdr:row>
      <xdr:rowOff>266700</xdr:rowOff>
    </xdr:to>
    <xdr:pic>
      <xdr:nvPicPr>
        <xdr:cNvPr id="279094" name="Picture 1">
          <a:extLst>
            <a:ext uri="{FF2B5EF4-FFF2-40B4-BE49-F238E27FC236}">
              <a16:creationId xmlns:a16="http://schemas.microsoft.com/office/drawing/2014/main" id="{00000000-0008-0000-0100-00003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1" b="-601"/>
        <a:stretch>
          <a:fillRect/>
        </a:stretch>
      </xdr:blipFill>
      <xdr:spPr bwMode="auto">
        <a:xfrm>
          <a:off x="7210425" y="6237922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177</xdr:row>
      <xdr:rowOff>28575</xdr:rowOff>
    </xdr:from>
    <xdr:to>
      <xdr:col>17</xdr:col>
      <xdr:colOff>504825</xdr:colOff>
      <xdr:row>177</xdr:row>
      <xdr:rowOff>276225</xdr:rowOff>
    </xdr:to>
    <xdr:pic>
      <xdr:nvPicPr>
        <xdr:cNvPr id="279095" name="图片 353">
          <a:extLst>
            <a:ext uri="{FF2B5EF4-FFF2-40B4-BE49-F238E27FC236}">
              <a16:creationId xmlns:a16="http://schemas.microsoft.com/office/drawing/2014/main" id="{00000000-0008-0000-0100-00003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4768750"/>
          <a:ext cx="466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178</xdr:row>
      <xdr:rowOff>38100</xdr:rowOff>
    </xdr:from>
    <xdr:to>
      <xdr:col>17</xdr:col>
      <xdr:colOff>485775</xdr:colOff>
      <xdr:row>178</xdr:row>
      <xdr:rowOff>276225</xdr:rowOff>
    </xdr:to>
    <xdr:pic>
      <xdr:nvPicPr>
        <xdr:cNvPr id="279096" name="图片 354">
          <a:extLst>
            <a:ext uri="{FF2B5EF4-FFF2-40B4-BE49-F238E27FC236}">
              <a16:creationId xmlns:a16="http://schemas.microsoft.com/office/drawing/2014/main" id="{00000000-0008-0000-0100-00003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55159275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185</xdr:row>
      <xdr:rowOff>76200</xdr:rowOff>
    </xdr:from>
    <xdr:to>
      <xdr:col>17</xdr:col>
      <xdr:colOff>533400</xdr:colOff>
      <xdr:row>185</xdr:row>
      <xdr:rowOff>247650</xdr:rowOff>
    </xdr:to>
    <xdr:pic>
      <xdr:nvPicPr>
        <xdr:cNvPr id="279097" name="图片 355">
          <a:extLst>
            <a:ext uri="{FF2B5EF4-FFF2-40B4-BE49-F238E27FC236}">
              <a16:creationId xmlns:a16="http://schemas.microsoft.com/office/drawing/2014/main" id="{00000000-0008-0000-0100-00003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57864375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187</xdr:row>
      <xdr:rowOff>38100</xdr:rowOff>
    </xdr:from>
    <xdr:to>
      <xdr:col>17</xdr:col>
      <xdr:colOff>485775</xdr:colOff>
      <xdr:row>187</xdr:row>
      <xdr:rowOff>266700</xdr:rowOff>
    </xdr:to>
    <xdr:pic>
      <xdr:nvPicPr>
        <xdr:cNvPr id="279098" name="图片 357">
          <a:extLst>
            <a:ext uri="{FF2B5EF4-FFF2-40B4-BE49-F238E27FC236}">
              <a16:creationId xmlns:a16="http://schemas.microsoft.com/office/drawing/2014/main" id="{00000000-0008-0000-0100-00003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58588275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200</xdr:row>
      <xdr:rowOff>38100</xdr:rowOff>
    </xdr:from>
    <xdr:to>
      <xdr:col>17</xdr:col>
      <xdr:colOff>400050</xdr:colOff>
      <xdr:row>200</xdr:row>
      <xdr:rowOff>304800</xdr:rowOff>
    </xdr:to>
    <xdr:pic>
      <xdr:nvPicPr>
        <xdr:cNvPr id="279099" name="Picture 16">
          <a:extLst>
            <a:ext uri="{FF2B5EF4-FFF2-40B4-BE49-F238E27FC236}">
              <a16:creationId xmlns:a16="http://schemas.microsoft.com/office/drawing/2014/main" id="{00000000-0008-0000-0100-00003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258050" y="6125527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171</xdr:row>
      <xdr:rowOff>0</xdr:rowOff>
    </xdr:from>
    <xdr:to>
      <xdr:col>17</xdr:col>
      <xdr:colOff>495300</xdr:colOff>
      <xdr:row>171</xdr:row>
      <xdr:rowOff>276225</xdr:rowOff>
    </xdr:to>
    <xdr:pic>
      <xdr:nvPicPr>
        <xdr:cNvPr id="279100" name="Picture 13522">
          <a:extLst>
            <a:ext uri="{FF2B5EF4-FFF2-40B4-BE49-F238E27FC236}">
              <a16:creationId xmlns:a16="http://schemas.microsoft.com/office/drawing/2014/main" id="{00000000-0008-0000-0100-00003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 bwMode="auto">
        <a:xfrm flipV="1">
          <a:off x="7296150" y="52454175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171</xdr:row>
      <xdr:rowOff>228600</xdr:rowOff>
    </xdr:from>
    <xdr:to>
      <xdr:col>17</xdr:col>
      <xdr:colOff>171450</xdr:colOff>
      <xdr:row>171</xdr:row>
      <xdr:rowOff>228600</xdr:rowOff>
    </xdr:to>
    <xdr:pic>
      <xdr:nvPicPr>
        <xdr:cNvPr id="279101" name="Picture 13522">
          <a:extLst>
            <a:ext uri="{FF2B5EF4-FFF2-40B4-BE49-F238E27FC236}">
              <a16:creationId xmlns:a16="http://schemas.microsoft.com/office/drawing/2014/main" id="{00000000-0008-0000-0100-00003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 bwMode="auto">
        <a:xfrm>
          <a:off x="7305675" y="52682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173</xdr:row>
      <xdr:rowOff>19050</xdr:rowOff>
    </xdr:from>
    <xdr:to>
      <xdr:col>17</xdr:col>
      <xdr:colOff>361950</xdr:colOff>
      <xdr:row>173</xdr:row>
      <xdr:rowOff>285750</xdr:rowOff>
    </xdr:to>
    <xdr:pic>
      <xdr:nvPicPr>
        <xdr:cNvPr id="279102" name="图片 774">
          <a:extLst>
            <a:ext uri="{FF2B5EF4-FFF2-40B4-BE49-F238E27FC236}">
              <a16:creationId xmlns:a16="http://schemas.microsoft.com/office/drawing/2014/main" id="{00000000-0008-0000-0100-00003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53235225"/>
          <a:ext cx="228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186</xdr:row>
      <xdr:rowOff>38100</xdr:rowOff>
    </xdr:from>
    <xdr:to>
      <xdr:col>17</xdr:col>
      <xdr:colOff>400050</xdr:colOff>
      <xdr:row>186</xdr:row>
      <xdr:rowOff>314325</xdr:rowOff>
    </xdr:to>
    <xdr:pic>
      <xdr:nvPicPr>
        <xdr:cNvPr id="279103" name="Picture 16">
          <a:extLst>
            <a:ext uri="{FF2B5EF4-FFF2-40B4-BE49-F238E27FC236}">
              <a16:creationId xmlns:a16="http://schemas.microsoft.com/office/drawing/2014/main" id="{00000000-0008-0000-0100-00003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315200" y="58207275"/>
          <a:ext cx="2190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170</xdr:row>
      <xdr:rowOff>38100</xdr:rowOff>
    </xdr:from>
    <xdr:to>
      <xdr:col>17</xdr:col>
      <xdr:colOff>466725</xdr:colOff>
      <xdr:row>170</xdr:row>
      <xdr:rowOff>295275</xdr:rowOff>
    </xdr:to>
    <xdr:pic>
      <xdr:nvPicPr>
        <xdr:cNvPr id="279104" name="图片 345">
          <a:extLst>
            <a:ext uri="{FF2B5EF4-FFF2-40B4-BE49-F238E27FC236}">
              <a16:creationId xmlns:a16="http://schemas.microsoft.com/office/drawing/2014/main" id="{00000000-0008-0000-0100-00004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5211127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172</xdr:row>
      <xdr:rowOff>66675</xdr:rowOff>
    </xdr:from>
    <xdr:to>
      <xdr:col>17</xdr:col>
      <xdr:colOff>514350</xdr:colOff>
      <xdr:row>172</xdr:row>
      <xdr:rowOff>276225</xdr:rowOff>
    </xdr:to>
    <xdr:pic>
      <xdr:nvPicPr>
        <xdr:cNvPr id="279105" name="图片 346">
          <a:extLst>
            <a:ext uri="{FF2B5EF4-FFF2-40B4-BE49-F238E27FC236}">
              <a16:creationId xmlns:a16="http://schemas.microsoft.com/office/drawing/2014/main" id="{00000000-0008-0000-0100-00004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52901850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204</xdr:row>
      <xdr:rowOff>47625</xdr:rowOff>
    </xdr:from>
    <xdr:to>
      <xdr:col>17</xdr:col>
      <xdr:colOff>504825</xdr:colOff>
      <xdr:row>204</xdr:row>
      <xdr:rowOff>285750</xdr:rowOff>
    </xdr:to>
    <xdr:pic>
      <xdr:nvPicPr>
        <xdr:cNvPr id="279106" name="图片 362">
          <a:extLst>
            <a:ext uri="{FF2B5EF4-FFF2-40B4-BE49-F238E27FC236}">
              <a16:creationId xmlns:a16="http://schemas.microsoft.com/office/drawing/2014/main" id="{00000000-0008-0000-0100-00004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627888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209</xdr:row>
      <xdr:rowOff>19050</xdr:rowOff>
    </xdr:from>
    <xdr:to>
      <xdr:col>17</xdr:col>
      <xdr:colOff>466725</xdr:colOff>
      <xdr:row>210</xdr:row>
      <xdr:rowOff>9525</xdr:rowOff>
    </xdr:to>
    <xdr:pic>
      <xdr:nvPicPr>
        <xdr:cNvPr id="279107" name="Picture 19">
          <a:extLst>
            <a:ext uri="{FF2B5EF4-FFF2-40B4-BE49-F238E27FC236}">
              <a16:creationId xmlns:a16="http://schemas.microsoft.com/office/drawing/2014/main" id="{00000000-0008-0000-0100-00004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 bwMode="auto">
        <a:xfrm>
          <a:off x="7219950" y="64665225"/>
          <a:ext cx="381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207</xdr:row>
      <xdr:rowOff>38100</xdr:rowOff>
    </xdr:from>
    <xdr:to>
      <xdr:col>17</xdr:col>
      <xdr:colOff>523875</xdr:colOff>
      <xdr:row>208</xdr:row>
      <xdr:rowOff>0</xdr:rowOff>
    </xdr:to>
    <xdr:pic>
      <xdr:nvPicPr>
        <xdr:cNvPr id="279108" name="Picture 1">
          <a:extLst>
            <a:ext uri="{FF2B5EF4-FFF2-40B4-BE49-F238E27FC236}">
              <a16:creationId xmlns:a16="http://schemas.microsoft.com/office/drawing/2014/main" id="{00000000-0008-0000-0100-00004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63922275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206</xdr:row>
      <xdr:rowOff>66675</xdr:rowOff>
    </xdr:from>
    <xdr:to>
      <xdr:col>17</xdr:col>
      <xdr:colOff>485775</xdr:colOff>
      <xdr:row>206</xdr:row>
      <xdr:rowOff>304800</xdr:rowOff>
    </xdr:to>
    <xdr:pic>
      <xdr:nvPicPr>
        <xdr:cNvPr id="279109" name="Picture 2">
          <a:extLst>
            <a:ext uri="{FF2B5EF4-FFF2-40B4-BE49-F238E27FC236}">
              <a16:creationId xmlns:a16="http://schemas.microsoft.com/office/drawing/2014/main" id="{00000000-0008-0000-0100-00004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63569850"/>
          <a:ext cx="4095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208</xdr:row>
      <xdr:rowOff>85725</xdr:rowOff>
    </xdr:from>
    <xdr:to>
      <xdr:col>17</xdr:col>
      <xdr:colOff>523875</xdr:colOff>
      <xdr:row>208</xdr:row>
      <xdr:rowOff>238125</xdr:rowOff>
    </xdr:to>
    <xdr:pic>
      <xdr:nvPicPr>
        <xdr:cNvPr id="279110" name="Picture 3">
          <a:extLst>
            <a:ext uri="{FF2B5EF4-FFF2-40B4-BE49-F238E27FC236}">
              <a16:creationId xmlns:a16="http://schemas.microsoft.com/office/drawing/2014/main" id="{00000000-0008-0000-0100-00004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1" t="30374" r="7549" b="22357"/>
        <a:stretch>
          <a:fillRect/>
        </a:stretch>
      </xdr:blipFill>
      <xdr:spPr bwMode="auto">
        <a:xfrm>
          <a:off x="7200900" y="643509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205</xdr:row>
      <xdr:rowOff>47625</xdr:rowOff>
    </xdr:from>
    <xdr:to>
      <xdr:col>17</xdr:col>
      <xdr:colOff>542925</xdr:colOff>
      <xdr:row>205</xdr:row>
      <xdr:rowOff>276225</xdr:rowOff>
    </xdr:to>
    <xdr:pic>
      <xdr:nvPicPr>
        <xdr:cNvPr id="279111" name="Picture 22">
          <a:extLst>
            <a:ext uri="{FF2B5EF4-FFF2-40B4-BE49-F238E27FC236}">
              <a16:creationId xmlns:a16="http://schemas.microsoft.com/office/drawing/2014/main" id="{00000000-0008-0000-0100-00004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631698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210</xdr:row>
      <xdr:rowOff>85725</xdr:rowOff>
    </xdr:from>
    <xdr:to>
      <xdr:col>17</xdr:col>
      <xdr:colOff>542925</xdr:colOff>
      <xdr:row>210</xdr:row>
      <xdr:rowOff>200025</xdr:rowOff>
    </xdr:to>
    <xdr:pic>
      <xdr:nvPicPr>
        <xdr:cNvPr id="279112" name="Picture 20">
          <a:extLst>
            <a:ext uri="{FF2B5EF4-FFF2-40B4-BE49-F238E27FC236}">
              <a16:creationId xmlns:a16="http://schemas.microsoft.com/office/drawing/2014/main" id="{00000000-0008-0000-0100-00004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5" t="37598" r="12505" b="33772"/>
        <a:stretch>
          <a:fillRect/>
        </a:stretch>
      </xdr:blipFill>
      <xdr:spPr bwMode="auto">
        <a:xfrm>
          <a:off x="7162800" y="65112900"/>
          <a:ext cx="514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211</xdr:row>
      <xdr:rowOff>66675</xdr:rowOff>
    </xdr:from>
    <xdr:to>
      <xdr:col>17</xdr:col>
      <xdr:colOff>514350</xdr:colOff>
      <xdr:row>211</xdr:row>
      <xdr:rowOff>276225</xdr:rowOff>
    </xdr:to>
    <xdr:pic>
      <xdr:nvPicPr>
        <xdr:cNvPr id="279113" name="Picture 21">
          <a:extLst>
            <a:ext uri="{FF2B5EF4-FFF2-40B4-BE49-F238E27FC236}">
              <a16:creationId xmlns:a16="http://schemas.microsoft.com/office/drawing/2014/main" id="{00000000-0008-0000-0100-00004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 bwMode="auto">
        <a:xfrm>
          <a:off x="7191375" y="65474850"/>
          <a:ext cx="457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212</xdr:row>
      <xdr:rowOff>47625</xdr:rowOff>
    </xdr:from>
    <xdr:to>
      <xdr:col>17</xdr:col>
      <xdr:colOff>495300</xdr:colOff>
      <xdr:row>212</xdr:row>
      <xdr:rowOff>247650</xdr:rowOff>
    </xdr:to>
    <xdr:pic>
      <xdr:nvPicPr>
        <xdr:cNvPr id="279114" name="Picture 22">
          <a:extLst>
            <a:ext uri="{FF2B5EF4-FFF2-40B4-BE49-F238E27FC236}">
              <a16:creationId xmlns:a16="http://schemas.microsoft.com/office/drawing/2014/main" id="{00000000-0008-0000-0100-00004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9" t="20290" r="12614" b="24709"/>
        <a:stretch>
          <a:fillRect/>
        </a:stretch>
      </xdr:blipFill>
      <xdr:spPr bwMode="auto">
        <a:xfrm>
          <a:off x="7210425" y="6583680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213</xdr:row>
      <xdr:rowOff>38100</xdr:rowOff>
    </xdr:from>
    <xdr:to>
      <xdr:col>17</xdr:col>
      <xdr:colOff>466725</xdr:colOff>
      <xdr:row>213</xdr:row>
      <xdr:rowOff>266700</xdr:rowOff>
    </xdr:to>
    <xdr:pic>
      <xdr:nvPicPr>
        <xdr:cNvPr id="279115" name="Picture 23">
          <a:extLst>
            <a:ext uri="{FF2B5EF4-FFF2-40B4-BE49-F238E27FC236}">
              <a16:creationId xmlns:a16="http://schemas.microsoft.com/office/drawing/2014/main" id="{00000000-0008-0000-0100-00004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 bwMode="auto">
        <a:xfrm>
          <a:off x="7219950" y="66208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220</xdr:row>
      <xdr:rowOff>38100</xdr:rowOff>
    </xdr:from>
    <xdr:to>
      <xdr:col>17</xdr:col>
      <xdr:colOff>466725</xdr:colOff>
      <xdr:row>220</xdr:row>
      <xdr:rowOff>257175</xdr:rowOff>
    </xdr:to>
    <xdr:pic>
      <xdr:nvPicPr>
        <xdr:cNvPr id="279116" name="Picture 15">
          <a:extLst>
            <a:ext uri="{FF2B5EF4-FFF2-40B4-BE49-F238E27FC236}">
              <a16:creationId xmlns:a16="http://schemas.microsoft.com/office/drawing/2014/main" id="{00000000-0008-0000-0100-00004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7" b="-1157"/>
        <a:stretch>
          <a:fillRect/>
        </a:stretch>
      </xdr:blipFill>
      <xdr:spPr bwMode="auto">
        <a:xfrm>
          <a:off x="7296150" y="688752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214</xdr:row>
      <xdr:rowOff>47625</xdr:rowOff>
    </xdr:from>
    <xdr:to>
      <xdr:col>17</xdr:col>
      <xdr:colOff>447675</xdr:colOff>
      <xdr:row>214</xdr:row>
      <xdr:rowOff>257175</xdr:rowOff>
    </xdr:to>
    <xdr:pic>
      <xdr:nvPicPr>
        <xdr:cNvPr id="279117" name="Picture 16">
          <a:extLst>
            <a:ext uri="{FF2B5EF4-FFF2-40B4-BE49-F238E27FC236}">
              <a16:creationId xmlns:a16="http://schemas.microsoft.com/office/drawing/2014/main" id="{00000000-0008-0000-0100-00004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305675" y="66598800"/>
          <a:ext cx="2762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215</xdr:row>
      <xdr:rowOff>47625</xdr:rowOff>
    </xdr:from>
    <xdr:to>
      <xdr:col>17</xdr:col>
      <xdr:colOff>476250</xdr:colOff>
      <xdr:row>215</xdr:row>
      <xdr:rowOff>276225</xdr:rowOff>
    </xdr:to>
    <xdr:pic>
      <xdr:nvPicPr>
        <xdr:cNvPr id="279118" name="Picture 24">
          <a:extLst>
            <a:ext uri="{FF2B5EF4-FFF2-40B4-BE49-F238E27FC236}">
              <a16:creationId xmlns:a16="http://schemas.microsoft.com/office/drawing/2014/main" id="{00000000-0008-0000-0100-00004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 bwMode="auto">
        <a:xfrm>
          <a:off x="7296150" y="6697980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219</xdr:row>
      <xdr:rowOff>57150</xdr:rowOff>
    </xdr:from>
    <xdr:to>
      <xdr:col>17</xdr:col>
      <xdr:colOff>400050</xdr:colOff>
      <xdr:row>219</xdr:row>
      <xdr:rowOff>285750</xdr:rowOff>
    </xdr:to>
    <xdr:pic>
      <xdr:nvPicPr>
        <xdr:cNvPr id="279119" name="图片 381">
          <a:extLst>
            <a:ext uri="{FF2B5EF4-FFF2-40B4-BE49-F238E27FC236}">
              <a16:creationId xmlns:a16="http://schemas.microsoft.com/office/drawing/2014/main" id="{00000000-0008-0000-0100-00004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1" t="29170" r="44370" b="63235"/>
        <a:stretch>
          <a:fillRect/>
        </a:stretch>
      </xdr:blipFill>
      <xdr:spPr bwMode="auto">
        <a:xfrm>
          <a:off x="7305675" y="685133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217</xdr:row>
      <xdr:rowOff>28575</xdr:rowOff>
    </xdr:from>
    <xdr:to>
      <xdr:col>17</xdr:col>
      <xdr:colOff>514350</xdr:colOff>
      <xdr:row>217</xdr:row>
      <xdr:rowOff>276225</xdr:rowOff>
    </xdr:to>
    <xdr:pic>
      <xdr:nvPicPr>
        <xdr:cNvPr id="279120" name="图片 382">
          <a:extLst>
            <a:ext uri="{FF2B5EF4-FFF2-40B4-BE49-F238E27FC236}">
              <a16:creationId xmlns:a16="http://schemas.microsoft.com/office/drawing/2014/main" id="{00000000-0008-0000-0100-00005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7722750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218</xdr:row>
      <xdr:rowOff>28575</xdr:rowOff>
    </xdr:from>
    <xdr:to>
      <xdr:col>17</xdr:col>
      <xdr:colOff>428625</xdr:colOff>
      <xdr:row>218</xdr:row>
      <xdr:rowOff>295275</xdr:rowOff>
    </xdr:to>
    <xdr:pic>
      <xdr:nvPicPr>
        <xdr:cNvPr id="279121" name="图片 383">
          <a:extLst>
            <a:ext uri="{FF2B5EF4-FFF2-40B4-BE49-F238E27FC236}">
              <a16:creationId xmlns:a16="http://schemas.microsoft.com/office/drawing/2014/main" id="{00000000-0008-0000-0100-00005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681037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225</xdr:row>
      <xdr:rowOff>19050</xdr:rowOff>
    </xdr:from>
    <xdr:to>
      <xdr:col>17</xdr:col>
      <xdr:colOff>381000</xdr:colOff>
      <xdr:row>225</xdr:row>
      <xdr:rowOff>276225</xdr:rowOff>
    </xdr:to>
    <xdr:pic>
      <xdr:nvPicPr>
        <xdr:cNvPr id="279122" name="图片 384">
          <a:extLst>
            <a:ext uri="{FF2B5EF4-FFF2-40B4-BE49-F238E27FC236}">
              <a16:creationId xmlns:a16="http://schemas.microsoft.com/office/drawing/2014/main" id="{00000000-0008-0000-0100-00005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07612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224</xdr:row>
      <xdr:rowOff>28575</xdr:rowOff>
    </xdr:from>
    <xdr:to>
      <xdr:col>17</xdr:col>
      <xdr:colOff>381000</xdr:colOff>
      <xdr:row>224</xdr:row>
      <xdr:rowOff>295275</xdr:rowOff>
    </xdr:to>
    <xdr:pic>
      <xdr:nvPicPr>
        <xdr:cNvPr id="279123" name="图片 385">
          <a:extLst>
            <a:ext uri="{FF2B5EF4-FFF2-40B4-BE49-F238E27FC236}">
              <a16:creationId xmlns:a16="http://schemas.microsoft.com/office/drawing/2014/main" id="{00000000-0008-0000-0100-00005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03897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157368</xdr:colOff>
      <xdr:row>223</xdr:row>
      <xdr:rowOff>36858</xdr:rowOff>
    </xdr:from>
    <xdr:to>
      <xdr:col>17</xdr:col>
      <xdr:colOff>414543</xdr:colOff>
      <xdr:row>223</xdr:row>
      <xdr:rowOff>284508</xdr:rowOff>
    </xdr:to>
    <xdr:pic>
      <xdr:nvPicPr>
        <xdr:cNvPr id="279124" name="图片 386">
          <a:extLst>
            <a:ext uri="{FF2B5EF4-FFF2-40B4-BE49-F238E27FC236}">
              <a16:creationId xmlns:a16="http://schemas.microsoft.com/office/drawing/2014/main" id="{00000000-0008-0000-0100-00005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3846" y="6671228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230</xdr:row>
      <xdr:rowOff>38100</xdr:rowOff>
    </xdr:from>
    <xdr:to>
      <xdr:col>17</xdr:col>
      <xdr:colOff>419100</xdr:colOff>
      <xdr:row>231</xdr:row>
      <xdr:rowOff>0</xdr:rowOff>
    </xdr:to>
    <xdr:pic>
      <xdr:nvPicPr>
        <xdr:cNvPr id="279125" name="Picture 36">
          <a:extLst>
            <a:ext uri="{FF2B5EF4-FFF2-40B4-BE49-F238E27FC236}">
              <a16:creationId xmlns:a16="http://schemas.microsoft.com/office/drawing/2014/main" id="{00000000-0008-0000-0100-00005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 bwMode="auto">
        <a:xfrm>
          <a:off x="7258050" y="72685275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248</xdr:row>
      <xdr:rowOff>66675</xdr:rowOff>
    </xdr:from>
    <xdr:to>
      <xdr:col>17</xdr:col>
      <xdr:colOff>419100</xdr:colOff>
      <xdr:row>248</xdr:row>
      <xdr:rowOff>257175</xdr:rowOff>
    </xdr:to>
    <xdr:pic>
      <xdr:nvPicPr>
        <xdr:cNvPr id="279126" name="Picture 38">
          <a:extLst>
            <a:ext uri="{FF2B5EF4-FFF2-40B4-BE49-F238E27FC236}">
              <a16:creationId xmlns:a16="http://schemas.microsoft.com/office/drawing/2014/main" id="{00000000-0008-0000-0100-00005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78" t="24535" r="21886" b="22182"/>
        <a:stretch>
          <a:fillRect/>
        </a:stretch>
      </xdr:blipFill>
      <xdr:spPr bwMode="auto">
        <a:xfrm>
          <a:off x="7267575" y="7957185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228</xdr:row>
      <xdr:rowOff>47625</xdr:rowOff>
    </xdr:from>
    <xdr:to>
      <xdr:col>17</xdr:col>
      <xdr:colOff>361950</xdr:colOff>
      <xdr:row>228</xdr:row>
      <xdr:rowOff>285750</xdr:rowOff>
    </xdr:to>
    <xdr:pic>
      <xdr:nvPicPr>
        <xdr:cNvPr id="279127" name="Picture 6">
          <a:extLst>
            <a:ext uri="{FF2B5EF4-FFF2-40B4-BE49-F238E27FC236}">
              <a16:creationId xmlns:a16="http://schemas.microsoft.com/office/drawing/2014/main" id="{00000000-0008-0000-0100-00005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4" t="7999" r="17984" b="10980"/>
        <a:stretch>
          <a:fillRect/>
        </a:stretch>
      </xdr:blipFill>
      <xdr:spPr bwMode="auto">
        <a:xfrm>
          <a:off x="7210425" y="71932800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240</xdr:row>
      <xdr:rowOff>38100</xdr:rowOff>
    </xdr:from>
    <xdr:to>
      <xdr:col>17</xdr:col>
      <xdr:colOff>533400</xdr:colOff>
      <xdr:row>240</xdr:row>
      <xdr:rowOff>238125</xdr:rowOff>
    </xdr:to>
    <xdr:pic>
      <xdr:nvPicPr>
        <xdr:cNvPr id="279128" name="Picture 12">
          <a:extLst>
            <a:ext uri="{FF2B5EF4-FFF2-40B4-BE49-F238E27FC236}">
              <a16:creationId xmlns:a16="http://schemas.microsoft.com/office/drawing/2014/main" id="{00000000-0008-0000-0100-00005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37" b="-1437"/>
        <a:stretch>
          <a:fillRect/>
        </a:stretch>
      </xdr:blipFill>
      <xdr:spPr bwMode="auto">
        <a:xfrm>
          <a:off x="7181850" y="76495275"/>
          <a:ext cx="485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241</xdr:row>
      <xdr:rowOff>66675</xdr:rowOff>
    </xdr:from>
    <xdr:to>
      <xdr:col>17</xdr:col>
      <xdr:colOff>523875</xdr:colOff>
      <xdr:row>241</xdr:row>
      <xdr:rowOff>276225</xdr:rowOff>
    </xdr:to>
    <xdr:pic>
      <xdr:nvPicPr>
        <xdr:cNvPr id="279129" name="Picture 13">
          <a:extLst>
            <a:ext uri="{FF2B5EF4-FFF2-40B4-BE49-F238E27FC236}">
              <a16:creationId xmlns:a16="http://schemas.microsoft.com/office/drawing/2014/main" id="{00000000-0008-0000-0100-00005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80" b="-2179"/>
        <a:stretch>
          <a:fillRect/>
        </a:stretch>
      </xdr:blipFill>
      <xdr:spPr bwMode="auto">
        <a:xfrm>
          <a:off x="7172325" y="76904850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232</xdr:row>
      <xdr:rowOff>57150</xdr:rowOff>
    </xdr:from>
    <xdr:to>
      <xdr:col>17</xdr:col>
      <xdr:colOff>419100</xdr:colOff>
      <xdr:row>232</xdr:row>
      <xdr:rowOff>314325</xdr:rowOff>
    </xdr:to>
    <xdr:pic>
      <xdr:nvPicPr>
        <xdr:cNvPr id="279130" name="Picture 39">
          <a:extLst>
            <a:ext uri="{FF2B5EF4-FFF2-40B4-BE49-F238E27FC236}">
              <a16:creationId xmlns:a16="http://schemas.microsoft.com/office/drawing/2014/main" id="{00000000-0008-0000-0100-00005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 bwMode="auto">
        <a:xfrm>
          <a:off x="7305675" y="734663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238</xdr:row>
      <xdr:rowOff>57150</xdr:rowOff>
    </xdr:from>
    <xdr:to>
      <xdr:col>17</xdr:col>
      <xdr:colOff>276225</xdr:colOff>
      <xdr:row>238</xdr:row>
      <xdr:rowOff>333375</xdr:rowOff>
    </xdr:to>
    <xdr:pic>
      <xdr:nvPicPr>
        <xdr:cNvPr id="279131" name="Picture 9">
          <a:extLst>
            <a:ext uri="{FF2B5EF4-FFF2-40B4-BE49-F238E27FC236}">
              <a16:creationId xmlns:a16="http://schemas.microsoft.com/office/drawing/2014/main" id="{00000000-0008-0000-0100-00005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 bwMode="auto">
        <a:xfrm>
          <a:off x="7239000" y="75752325"/>
          <a:ext cx="171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234</xdr:row>
      <xdr:rowOff>38100</xdr:rowOff>
    </xdr:from>
    <xdr:to>
      <xdr:col>17</xdr:col>
      <xdr:colOff>466725</xdr:colOff>
      <xdr:row>234</xdr:row>
      <xdr:rowOff>285750</xdr:rowOff>
    </xdr:to>
    <xdr:pic>
      <xdr:nvPicPr>
        <xdr:cNvPr id="279132" name="Picture 91" descr="888">
          <a:extLst>
            <a:ext uri="{FF2B5EF4-FFF2-40B4-BE49-F238E27FC236}">
              <a16:creationId xmlns:a16="http://schemas.microsoft.com/office/drawing/2014/main" id="{00000000-0008-0000-0100-00005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45" b="-7545"/>
        <a:stretch>
          <a:fillRect/>
        </a:stretch>
      </xdr:blipFill>
      <xdr:spPr bwMode="auto">
        <a:xfrm>
          <a:off x="7191375" y="74209275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246</xdr:row>
      <xdr:rowOff>28575</xdr:rowOff>
    </xdr:from>
    <xdr:to>
      <xdr:col>17</xdr:col>
      <xdr:colOff>457200</xdr:colOff>
      <xdr:row>246</xdr:row>
      <xdr:rowOff>342900</xdr:rowOff>
    </xdr:to>
    <xdr:pic>
      <xdr:nvPicPr>
        <xdr:cNvPr id="279133" name="Picture 34">
          <a:extLst>
            <a:ext uri="{FF2B5EF4-FFF2-40B4-BE49-F238E27FC236}">
              <a16:creationId xmlns:a16="http://schemas.microsoft.com/office/drawing/2014/main" id="{00000000-0008-0000-0100-00005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 bwMode="auto">
        <a:xfrm>
          <a:off x="7248525" y="7877175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250</xdr:row>
      <xdr:rowOff>9525</xdr:rowOff>
    </xdr:from>
    <xdr:to>
      <xdr:col>17</xdr:col>
      <xdr:colOff>438150</xdr:colOff>
      <xdr:row>250</xdr:row>
      <xdr:rowOff>304800</xdr:rowOff>
    </xdr:to>
    <xdr:pic>
      <xdr:nvPicPr>
        <xdr:cNvPr id="279134" name="Picture 1">
          <a:extLst>
            <a:ext uri="{FF2B5EF4-FFF2-40B4-BE49-F238E27FC236}">
              <a16:creationId xmlns:a16="http://schemas.microsoft.com/office/drawing/2014/main" id="{00000000-0008-0000-0100-00005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56" b="-1656"/>
        <a:stretch>
          <a:fillRect/>
        </a:stretch>
      </xdr:blipFill>
      <xdr:spPr bwMode="auto">
        <a:xfrm>
          <a:off x="7286625" y="80276700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252</xdr:row>
      <xdr:rowOff>57150</xdr:rowOff>
    </xdr:from>
    <xdr:to>
      <xdr:col>17</xdr:col>
      <xdr:colOff>419100</xdr:colOff>
      <xdr:row>252</xdr:row>
      <xdr:rowOff>285750</xdr:rowOff>
    </xdr:to>
    <xdr:pic>
      <xdr:nvPicPr>
        <xdr:cNvPr id="279135" name="Picture 7">
          <a:extLst>
            <a:ext uri="{FF2B5EF4-FFF2-40B4-BE49-F238E27FC236}">
              <a16:creationId xmlns:a16="http://schemas.microsoft.com/office/drawing/2014/main" id="{00000000-0008-0000-0100-00005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 bwMode="auto">
        <a:xfrm>
          <a:off x="7277100" y="81086325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253</xdr:row>
      <xdr:rowOff>66675</xdr:rowOff>
    </xdr:from>
    <xdr:to>
      <xdr:col>17</xdr:col>
      <xdr:colOff>390525</xdr:colOff>
      <xdr:row>253</xdr:row>
      <xdr:rowOff>276225</xdr:rowOff>
    </xdr:to>
    <xdr:pic>
      <xdr:nvPicPr>
        <xdr:cNvPr id="279136" name="Picture 8">
          <a:extLst>
            <a:ext uri="{FF2B5EF4-FFF2-40B4-BE49-F238E27FC236}">
              <a16:creationId xmlns:a16="http://schemas.microsoft.com/office/drawing/2014/main" id="{00000000-0008-0000-0100-00006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93" b="-2293"/>
        <a:stretch>
          <a:fillRect/>
        </a:stretch>
      </xdr:blipFill>
      <xdr:spPr bwMode="auto">
        <a:xfrm>
          <a:off x="7267575" y="81476850"/>
          <a:ext cx="257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229</xdr:row>
      <xdr:rowOff>85725</xdr:rowOff>
    </xdr:from>
    <xdr:to>
      <xdr:col>17</xdr:col>
      <xdr:colOff>514350</xdr:colOff>
      <xdr:row>229</xdr:row>
      <xdr:rowOff>266700</xdr:rowOff>
    </xdr:to>
    <xdr:pic>
      <xdr:nvPicPr>
        <xdr:cNvPr id="279137" name="Picture 1">
          <a:extLst>
            <a:ext uri="{FF2B5EF4-FFF2-40B4-BE49-F238E27FC236}">
              <a16:creationId xmlns:a16="http://schemas.microsoft.com/office/drawing/2014/main" id="{00000000-0008-0000-0100-00006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b="-1202"/>
        <a:stretch>
          <a:fillRect/>
        </a:stretch>
      </xdr:blipFill>
      <xdr:spPr bwMode="auto">
        <a:xfrm>
          <a:off x="7200900" y="72351900"/>
          <a:ext cx="447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245</xdr:row>
      <xdr:rowOff>38100</xdr:rowOff>
    </xdr:from>
    <xdr:to>
      <xdr:col>17</xdr:col>
      <xdr:colOff>447675</xdr:colOff>
      <xdr:row>245</xdr:row>
      <xdr:rowOff>257175</xdr:rowOff>
    </xdr:to>
    <xdr:pic>
      <xdr:nvPicPr>
        <xdr:cNvPr id="279138" name="Picture 8">
          <a:extLst>
            <a:ext uri="{FF2B5EF4-FFF2-40B4-BE49-F238E27FC236}">
              <a16:creationId xmlns:a16="http://schemas.microsoft.com/office/drawing/2014/main" id="{00000000-0008-0000-0100-00006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 bwMode="auto">
        <a:xfrm rot="-5400000">
          <a:off x="7291387" y="7832883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243</xdr:row>
      <xdr:rowOff>123825</xdr:rowOff>
    </xdr:from>
    <xdr:to>
      <xdr:col>17</xdr:col>
      <xdr:colOff>552450</xdr:colOff>
      <xdr:row>243</xdr:row>
      <xdr:rowOff>228600</xdr:rowOff>
    </xdr:to>
    <xdr:pic>
      <xdr:nvPicPr>
        <xdr:cNvPr id="279139" name="Picture 14">
          <a:extLst>
            <a:ext uri="{FF2B5EF4-FFF2-40B4-BE49-F238E27FC236}">
              <a16:creationId xmlns:a16="http://schemas.microsoft.com/office/drawing/2014/main" id="{00000000-0008-0000-0100-00006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77724000"/>
          <a:ext cx="523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242</xdr:row>
      <xdr:rowOff>47625</xdr:rowOff>
    </xdr:from>
    <xdr:to>
      <xdr:col>17</xdr:col>
      <xdr:colOff>542925</xdr:colOff>
      <xdr:row>242</xdr:row>
      <xdr:rowOff>257175</xdr:rowOff>
    </xdr:to>
    <xdr:pic>
      <xdr:nvPicPr>
        <xdr:cNvPr id="279140" name="Picture 13">
          <a:extLst>
            <a:ext uri="{FF2B5EF4-FFF2-40B4-BE49-F238E27FC236}">
              <a16:creationId xmlns:a16="http://schemas.microsoft.com/office/drawing/2014/main" id="{00000000-0008-0000-0100-00006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77266800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243</xdr:row>
      <xdr:rowOff>123825</xdr:rowOff>
    </xdr:from>
    <xdr:to>
      <xdr:col>17</xdr:col>
      <xdr:colOff>552450</xdr:colOff>
      <xdr:row>243</xdr:row>
      <xdr:rowOff>228600</xdr:rowOff>
    </xdr:to>
    <xdr:pic>
      <xdr:nvPicPr>
        <xdr:cNvPr id="279141" name="Picture 14">
          <a:extLst>
            <a:ext uri="{FF2B5EF4-FFF2-40B4-BE49-F238E27FC236}">
              <a16:creationId xmlns:a16="http://schemas.microsoft.com/office/drawing/2014/main" id="{00000000-0008-0000-0100-00006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77724000"/>
          <a:ext cx="523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231</xdr:row>
      <xdr:rowOff>19050</xdr:rowOff>
    </xdr:from>
    <xdr:to>
      <xdr:col>17</xdr:col>
      <xdr:colOff>447675</xdr:colOff>
      <xdr:row>231</xdr:row>
      <xdr:rowOff>276225</xdr:rowOff>
    </xdr:to>
    <xdr:pic>
      <xdr:nvPicPr>
        <xdr:cNvPr id="279142" name="Picture 92" descr="888">
          <a:extLst>
            <a:ext uri="{FF2B5EF4-FFF2-40B4-BE49-F238E27FC236}">
              <a16:creationId xmlns:a16="http://schemas.microsoft.com/office/drawing/2014/main" id="{00000000-0008-0000-0100-00006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 bwMode="auto">
        <a:xfrm>
          <a:off x="7277100" y="730472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254</xdr:row>
      <xdr:rowOff>47625</xdr:rowOff>
    </xdr:from>
    <xdr:to>
      <xdr:col>17</xdr:col>
      <xdr:colOff>447675</xdr:colOff>
      <xdr:row>254</xdr:row>
      <xdr:rowOff>285750</xdr:rowOff>
    </xdr:to>
    <xdr:pic>
      <xdr:nvPicPr>
        <xdr:cNvPr id="279143" name="图片 439">
          <a:extLst>
            <a:ext uri="{FF2B5EF4-FFF2-40B4-BE49-F238E27FC236}">
              <a16:creationId xmlns:a16="http://schemas.microsoft.com/office/drawing/2014/main" id="{00000000-0008-0000-0100-00006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818388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247</xdr:row>
      <xdr:rowOff>28575</xdr:rowOff>
    </xdr:from>
    <xdr:to>
      <xdr:col>17</xdr:col>
      <xdr:colOff>495300</xdr:colOff>
      <xdr:row>247</xdr:row>
      <xdr:rowOff>342900</xdr:rowOff>
    </xdr:to>
    <xdr:pic>
      <xdr:nvPicPr>
        <xdr:cNvPr id="279144" name="Picture 34">
          <a:extLst>
            <a:ext uri="{FF2B5EF4-FFF2-40B4-BE49-F238E27FC236}">
              <a16:creationId xmlns:a16="http://schemas.microsoft.com/office/drawing/2014/main" id="{00000000-0008-0000-0100-00006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 bwMode="auto">
        <a:xfrm>
          <a:off x="7286625" y="7915275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67</xdr:row>
      <xdr:rowOff>38100</xdr:rowOff>
    </xdr:from>
    <xdr:to>
      <xdr:col>17</xdr:col>
      <xdr:colOff>488951</xdr:colOff>
      <xdr:row>67</xdr:row>
      <xdr:rowOff>337039</xdr:rowOff>
    </xdr:to>
    <xdr:pic>
      <xdr:nvPicPr>
        <xdr:cNvPr id="279145" name="图片 130">
          <a:extLst>
            <a:ext uri="{FF2B5EF4-FFF2-40B4-BE49-F238E27FC236}">
              <a16:creationId xmlns:a16="http://schemas.microsoft.com/office/drawing/2014/main" id="{00000000-0008-0000-0100-00006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0377638"/>
          <a:ext cx="431801" cy="298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37366</xdr:colOff>
      <xdr:row>68</xdr:row>
      <xdr:rowOff>47625</xdr:rowOff>
    </xdr:from>
    <xdr:to>
      <xdr:col>17</xdr:col>
      <xdr:colOff>476249</xdr:colOff>
      <xdr:row>68</xdr:row>
      <xdr:rowOff>301715</xdr:rowOff>
    </xdr:to>
    <xdr:pic>
      <xdr:nvPicPr>
        <xdr:cNvPr id="279146" name="图片 131">
          <a:extLst>
            <a:ext uri="{FF2B5EF4-FFF2-40B4-BE49-F238E27FC236}">
              <a16:creationId xmlns:a16="http://schemas.microsoft.com/office/drawing/2014/main" id="{00000000-0008-0000-0100-00006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116" y="20768163"/>
          <a:ext cx="438883" cy="254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69</xdr:row>
      <xdr:rowOff>38100</xdr:rowOff>
    </xdr:from>
    <xdr:to>
      <xdr:col>17</xdr:col>
      <xdr:colOff>333375</xdr:colOff>
      <xdr:row>69</xdr:row>
      <xdr:rowOff>295275</xdr:rowOff>
    </xdr:to>
    <xdr:pic>
      <xdr:nvPicPr>
        <xdr:cNvPr id="279147" name="图片 132">
          <a:extLst>
            <a:ext uri="{FF2B5EF4-FFF2-40B4-BE49-F238E27FC236}">
              <a16:creationId xmlns:a16="http://schemas.microsoft.com/office/drawing/2014/main" id="{00000000-0008-0000-0100-00006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7746" y="4094629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71</xdr:row>
      <xdr:rowOff>47625</xdr:rowOff>
    </xdr:from>
    <xdr:to>
      <xdr:col>17</xdr:col>
      <xdr:colOff>485775</xdr:colOff>
      <xdr:row>71</xdr:row>
      <xdr:rowOff>323850</xdr:rowOff>
    </xdr:to>
    <xdr:pic>
      <xdr:nvPicPr>
        <xdr:cNvPr id="279148" name="图片 133">
          <a:extLst>
            <a:ext uri="{FF2B5EF4-FFF2-40B4-BE49-F238E27FC236}">
              <a16:creationId xmlns:a16="http://schemas.microsoft.com/office/drawing/2014/main" id="{00000000-0008-0000-0100-00006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9354800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72</xdr:row>
      <xdr:rowOff>19050</xdr:rowOff>
    </xdr:from>
    <xdr:to>
      <xdr:col>17</xdr:col>
      <xdr:colOff>314325</xdr:colOff>
      <xdr:row>72</xdr:row>
      <xdr:rowOff>285750</xdr:rowOff>
    </xdr:to>
    <xdr:pic>
      <xdr:nvPicPr>
        <xdr:cNvPr id="279149" name="图片 134">
          <a:extLst>
            <a:ext uri="{FF2B5EF4-FFF2-40B4-BE49-F238E27FC236}">
              <a16:creationId xmlns:a16="http://schemas.microsoft.com/office/drawing/2014/main" id="{00000000-0008-0000-0100-00006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707225"/>
          <a:ext cx="228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226</xdr:row>
      <xdr:rowOff>28575</xdr:rowOff>
    </xdr:from>
    <xdr:to>
      <xdr:col>17</xdr:col>
      <xdr:colOff>533400</xdr:colOff>
      <xdr:row>226</xdr:row>
      <xdr:rowOff>276225</xdr:rowOff>
    </xdr:to>
    <xdr:pic>
      <xdr:nvPicPr>
        <xdr:cNvPr id="279150" name="图片 135">
          <a:extLst>
            <a:ext uri="{FF2B5EF4-FFF2-40B4-BE49-F238E27FC236}">
              <a16:creationId xmlns:a16="http://schemas.microsoft.com/office/drawing/2014/main" id="{00000000-0008-0000-0100-00006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71151750"/>
          <a:ext cx="495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260</xdr:row>
      <xdr:rowOff>76200</xdr:rowOff>
    </xdr:from>
    <xdr:to>
      <xdr:col>17</xdr:col>
      <xdr:colOff>523875</xdr:colOff>
      <xdr:row>260</xdr:row>
      <xdr:rowOff>266700</xdr:rowOff>
    </xdr:to>
    <xdr:pic>
      <xdr:nvPicPr>
        <xdr:cNvPr id="279151" name="图片 136">
          <a:extLst>
            <a:ext uri="{FF2B5EF4-FFF2-40B4-BE49-F238E27FC236}">
              <a16:creationId xmlns:a16="http://schemas.microsoft.com/office/drawing/2014/main" id="{00000000-0008-0000-0100-00006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84153375"/>
          <a:ext cx="466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262</xdr:row>
      <xdr:rowOff>28575</xdr:rowOff>
    </xdr:from>
    <xdr:to>
      <xdr:col>17</xdr:col>
      <xdr:colOff>390525</xdr:colOff>
      <xdr:row>262</xdr:row>
      <xdr:rowOff>295275</xdr:rowOff>
    </xdr:to>
    <xdr:pic>
      <xdr:nvPicPr>
        <xdr:cNvPr id="279152" name="图片 137">
          <a:extLst>
            <a:ext uri="{FF2B5EF4-FFF2-40B4-BE49-F238E27FC236}">
              <a16:creationId xmlns:a16="http://schemas.microsoft.com/office/drawing/2014/main" id="{00000000-0008-0000-0100-00007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4867750"/>
          <a:ext cx="314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264</xdr:row>
      <xdr:rowOff>85725</xdr:rowOff>
    </xdr:from>
    <xdr:to>
      <xdr:col>17</xdr:col>
      <xdr:colOff>457200</xdr:colOff>
      <xdr:row>264</xdr:row>
      <xdr:rowOff>304800</xdr:rowOff>
    </xdr:to>
    <xdr:pic>
      <xdr:nvPicPr>
        <xdr:cNvPr id="279153" name="图片 138">
          <a:extLst>
            <a:ext uri="{FF2B5EF4-FFF2-40B4-BE49-F238E27FC236}">
              <a16:creationId xmlns:a16="http://schemas.microsoft.com/office/drawing/2014/main" id="{00000000-0008-0000-0100-00007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8530590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271</xdr:row>
      <xdr:rowOff>57150</xdr:rowOff>
    </xdr:from>
    <xdr:to>
      <xdr:col>17</xdr:col>
      <xdr:colOff>476250</xdr:colOff>
      <xdr:row>271</xdr:row>
      <xdr:rowOff>295275</xdr:rowOff>
    </xdr:to>
    <xdr:pic>
      <xdr:nvPicPr>
        <xdr:cNvPr id="279154" name="图片 139">
          <a:extLst>
            <a:ext uri="{FF2B5EF4-FFF2-40B4-BE49-F238E27FC236}">
              <a16:creationId xmlns:a16="http://schemas.microsoft.com/office/drawing/2014/main" id="{00000000-0008-0000-0100-00007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87944325"/>
          <a:ext cx="381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276</xdr:row>
      <xdr:rowOff>47625</xdr:rowOff>
    </xdr:from>
    <xdr:to>
      <xdr:col>17</xdr:col>
      <xdr:colOff>485775</xdr:colOff>
      <xdr:row>276</xdr:row>
      <xdr:rowOff>295275</xdr:rowOff>
    </xdr:to>
    <xdr:pic>
      <xdr:nvPicPr>
        <xdr:cNvPr id="279155" name="图片 155">
          <a:extLst>
            <a:ext uri="{FF2B5EF4-FFF2-40B4-BE49-F238E27FC236}">
              <a16:creationId xmlns:a16="http://schemas.microsoft.com/office/drawing/2014/main" id="{00000000-0008-0000-0100-00007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89839800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100</xdr:row>
      <xdr:rowOff>47625</xdr:rowOff>
    </xdr:from>
    <xdr:to>
      <xdr:col>17</xdr:col>
      <xdr:colOff>438150</xdr:colOff>
      <xdr:row>100</xdr:row>
      <xdr:rowOff>266700</xdr:rowOff>
    </xdr:to>
    <xdr:pic>
      <xdr:nvPicPr>
        <xdr:cNvPr id="279156" name="图片 441">
          <a:extLst>
            <a:ext uri="{FF2B5EF4-FFF2-40B4-BE49-F238E27FC236}">
              <a16:creationId xmlns:a16="http://schemas.microsoft.com/office/drawing/2014/main" id="{00000000-0008-0000-0100-00007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6593800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98</xdr:row>
      <xdr:rowOff>104775</xdr:rowOff>
    </xdr:from>
    <xdr:to>
      <xdr:col>17</xdr:col>
      <xdr:colOff>419100</xdr:colOff>
      <xdr:row>98</xdr:row>
      <xdr:rowOff>276225</xdr:rowOff>
    </xdr:to>
    <xdr:pic>
      <xdr:nvPicPr>
        <xdr:cNvPr id="279157" name="图片 442">
          <a:extLst>
            <a:ext uri="{FF2B5EF4-FFF2-40B4-BE49-F238E27FC236}">
              <a16:creationId xmlns:a16="http://schemas.microsoft.com/office/drawing/2014/main" id="{00000000-0008-0000-0100-00007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25888950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99</xdr:row>
      <xdr:rowOff>114300</xdr:rowOff>
    </xdr:from>
    <xdr:to>
      <xdr:col>17</xdr:col>
      <xdr:colOff>428625</xdr:colOff>
      <xdr:row>99</xdr:row>
      <xdr:rowOff>295275</xdr:rowOff>
    </xdr:to>
    <xdr:pic>
      <xdr:nvPicPr>
        <xdr:cNvPr id="279158" name="图片 443">
          <a:extLst>
            <a:ext uri="{FF2B5EF4-FFF2-40B4-BE49-F238E27FC236}">
              <a16:creationId xmlns:a16="http://schemas.microsoft.com/office/drawing/2014/main" id="{00000000-0008-0000-0100-00007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26279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169</xdr:row>
      <xdr:rowOff>28575</xdr:rowOff>
    </xdr:from>
    <xdr:to>
      <xdr:col>17</xdr:col>
      <xdr:colOff>447675</xdr:colOff>
      <xdr:row>169</xdr:row>
      <xdr:rowOff>295275</xdr:rowOff>
    </xdr:to>
    <xdr:pic>
      <xdr:nvPicPr>
        <xdr:cNvPr id="279159" name="图片 345">
          <a:extLst>
            <a:ext uri="{FF2B5EF4-FFF2-40B4-BE49-F238E27FC236}">
              <a16:creationId xmlns:a16="http://schemas.microsoft.com/office/drawing/2014/main" id="{00000000-0008-0000-0100-00007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51720750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301</xdr:row>
      <xdr:rowOff>38100</xdr:rowOff>
    </xdr:from>
    <xdr:to>
      <xdr:col>17</xdr:col>
      <xdr:colOff>533400</xdr:colOff>
      <xdr:row>301</xdr:row>
      <xdr:rowOff>314325</xdr:rowOff>
    </xdr:to>
    <xdr:pic>
      <xdr:nvPicPr>
        <xdr:cNvPr id="279160" name="Picture 452">
          <a:extLst>
            <a:ext uri="{FF2B5EF4-FFF2-40B4-BE49-F238E27FC236}">
              <a16:creationId xmlns:a16="http://schemas.microsoft.com/office/drawing/2014/main" id="{00000000-0008-0000-0100-00007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45" b="-1945"/>
        <a:stretch>
          <a:fillRect/>
        </a:stretch>
      </xdr:blipFill>
      <xdr:spPr bwMode="auto">
        <a:xfrm>
          <a:off x="7172325" y="97069275"/>
          <a:ext cx="495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297</xdr:row>
      <xdr:rowOff>85725</xdr:rowOff>
    </xdr:from>
    <xdr:to>
      <xdr:col>17</xdr:col>
      <xdr:colOff>485775</xdr:colOff>
      <xdr:row>297</xdr:row>
      <xdr:rowOff>295275</xdr:rowOff>
    </xdr:to>
    <xdr:pic>
      <xdr:nvPicPr>
        <xdr:cNvPr id="279161" name="Picture 13630">
          <a:extLst>
            <a:ext uri="{FF2B5EF4-FFF2-40B4-BE49-F238E27FC236}">
              <a16:creationId xmlns:a16="http://schemas.microsoft.com/office/drawing/2014/main" id="{00000000-0008-0000-0100-00007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 bwMode="auto">
        <a:xfrm>
          <a:off x="7163628" y="102732095"/>
          <a:ext cx="428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294</xdr:row>
      <xdr:rowOff>38100</xdr:rowOff>
    </xdr:from>
    <xdr:to>
      <xdr:col>17</xdr:col>
      <xdr:colOff>438150</xdr:colOff>
      <xdr:row>294</xdr:row>
      <xdr:rowOff>323850</xdr:rowOff>
    </xdr:to>
    <xdr:pic>
      <xdr:nvPicPr>
        <xdr:cNvPr id="279162" name="图片 13">
          <a:extLst>
            <a:ext uri="{FF2B5EF4-FFF2-40B4-BE49-F238E27FC236}">
              <a16:creationId xmlns:a16="http://schemas.microsoft.com/office/drawing/2014/main" id="{00000000-0008-0000-0100-00007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944022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296</xdr:row>
      <xdr:rowOff>104775</xdr:rowOff>
    </xdr:from>
    <xdr:to>
      <xdr:col>17</xdr:col>
      <xdr:colOff>400050</xdr:colOff>
      <xdr:row>296</xdr:row>
      <xdr:rowOff>304800</xdr:rowOff>
    </xdr:to>
    <xdr:pic>
      <xdr:nvPicPr>
        <xdr:cNvPr id="279163" name="图片 17">
          <a:extLst>
            <a:ext uri="{FF2B5EF4-FFF2-40B4-BE49-F238E27FC236}">
              <a16:creationId xmlns:a16="http://schemas.microsoft.com/office/drawing/2014/main" id="{00000000-0008-0000-0100-00007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95230950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75</xdr:row>
      <xdr:rowOff>66675</xdr:rowOff>
    </xdr:from>
    <xdr:to>
      <xdr:col>17</xdr:col>
      <xdr:colOff>447675</xdr:colOff>
      <xdr:row>75</xdr:row>
      <xdr:rowOff>333375</xdr:rowOff>
    </xdr:to>
    <xdr:pic>
      <xdr:nvPicPr>
        <xdr:cNvPr id="279164" name="图片 156">
          <a:extLst>
            <a:ext uri="{FF2B5EF4-FFF2-40B4-BE49-F238E27FC236}">
              <a16:creationId xmlns:a16="http://schemas.microsoft.com/office/drawing/2014/main" id="{00000000-0008-0000-0100-00007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2089785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251</xdr:row>
      <xdr:rowOff>28575</xdr:rowOff>
    </xdr:from>
    <xdr:to>
      <xdr:col>17</xdr:col>
      <xdr:colOff>428625</xdr:colOff>
      <xdr:row>251</xdr:row>
      <xdr:rowOff>276225</xdr:rowOff>
    </xdr:to>
    <xdr:pic>
      <xdr:nvPicPr>
        <xdr:cNvPr id="279165" name="图片 122">
          <a:extLst>
            <a:ext uri="{FF2B5EF4-FFF2-40B4-BE49-F238E27FC236}">
              <a16:creationId xmlns:a16="http://schemas.microsoft.com/office/drawing/2014/main" id="{00000000-0008-0000-0100-00007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806767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278</xdr:row>
      <xdr:rowOff>66675</xdr:rowOff>
    </xdr:from>
    <xdr:to>
      <xdr:col>17</xdr:col>
      <xdr:colOff>457200</xdr:colOff>
      <xdr:row>278</xdr:row>
      <xdr:rowOff>314325</xdr:rowOff>
    </xdr:to>
    <xdr:pic>
      <xdr:nvPicPr>
        <xdr:cNvPr id="279166" name="Picture 45">
          <a:extLst>
            <a:ext uri="{FF2B5EF4-FFF2-40B4-BE49-F238E27FC236}">
              <a16:creationId xmlns:a16="http://schemas.microsoft.com/office/drawing/2014/main" id="{00000000-0008-0000-0100-00007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229475" y="913828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272</xdr:row>
      <xdr:rowOff>38100</xdr:rowOff>
    </xdr:from>
    <xdr:to>
      <xdr:col>17</xdr:col>
      <xdr:colOff>447675</xdr:colOff>
      <xdr:row>272</xdr:row>
      <xdr:rowOff>285750</xdr:rowOff>
    </xdr:to>
    <xdr:pic>
      <xdr:nvPicPr>
        <xdr:cNvPr id="279168" name="图片 127">
          <a:extLst>
            <a:ext uri="{FF2B5EF4-FFF2-40B4-BE49-F238E27FC236}">
              <a16:creationId xmlns:a16="http://schemas.microsoft.com/office/drawing/2014/main" id="{00000000-0008-0000-0100-00008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8830627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277</xdr:row>
      <xdr:rowOff>57150</xdr:rowOff>
    </xdr:from>
    <xdr:to>
      <xdr:col>17</xdr:col>
      <xdr:colOff>447675</xdr:colOff>
      <xdr:row>277</xdr:row>
      <xdr:rowOff>323850</xdr:rowOff>
    </xdr:to>
    <xdr:pic>
      <xdr:nvPicPr>
        <xdr:cNvPr id="279169" name="图片 128">
          <a:extLst>
            <a:ext uri="{FF2B5EF4-FFF2-40B4-BE49-F238E27FC236}">
              <a16:creationId xmlns:a16="http://schemas.microsoft.com/office/drawing/2014/main" id="{00000000-0008-0000-0100-00008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90230325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266</xdr:row>
      <xdr:rowOff>66675</xdr:rowOff>
    </xdr:from>
    <xdr:to>
      <xdr:col>17</xdr:col>
      <xdr:colOff>485775</xdr:colOff>
      <xdr:row>266</xdr:row>
      <xdr:rowOff>304800</xdr:rowOff>
    </xdr:to>
    <xdr:pic>
      <xdr:nvPicPr>
        <xdr:cNvPr id="279170" name="图片 129">
          <a:extLst>
            <a:ext uri="{FF2B5EF4-FFF2-40B4-BE49-F238E27FC236}">
              <a16:creationId xmlns:a16="http://schemas.microsoft.com/office/drawing/2014/main" id="{00000000-0008-0000-0100-00008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950880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166</xdr:row>
      <xdr:rowOff>57150</xdr:rowOff>
    </xdr:from>
    <xdr:to>
      <xdr:col>17</xdr:col>
      <xdr:colOff>504825</xdr:colOff>
      <xdr:row>166</xdr:row>
      <xdr:rowOff>257175</xdr:rowOff>
    </xdr:to>
    <xdr:pic>
      <xdr:nvPicPr>
        <xdr:cNvPr id="279171" name="图片 130">
          <a:extLst>
            <a:ext uri="{FF2B5EF4-FFF2-40B4-BE49-F238E27FC236}">
              <a16:creationId xmlns:a16="http://schemas.microsoft.com/office/drawing/2014/main" id="{00000000-0008-0000-0100-00008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0606325"/>
          <a:ext cx="466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154</xdr:row>
      <xdr:rowOff>57150</xdr:rowOff>
    </xdr:from>
    <xdr:to>
      <xdr:col>17</xdr:col>
      <xdr:colOff>523875</xdr:colOff>
      <xdr:row>154</xdr:row>
      <xdr:rowOff>247650</xdr:rowOff>
    </xdr:to>
    <xdr:pic>
      <xdr:nvPicPr>
        <xdr:cNvPr id="279172" name="图片 133">
          <a:extLst>
            <a:ext uri="{FF2B5EF4-FFF2-40B4-BE49-F238E27FC236}">
              <a16:creationId xmlns:a16="http://schemas.microsoft.com/office/drawing/2014/main" id="{00000000-0008-0000-0100-00008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6034325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168</xdr:row>
      <xdr:rowOff>9525</xdr:rowOff>
    </xdr:from>
    <xdr:to>
      <xdr:col>17</xdr:col>
      <xdr:colOff>409575</xdr:colOff>
      <xdr:row>168</xdr:row>
      <xdr:rowOff>276225</xdr:rowOff>
    </xdr:to>
    <xdr:pic>
      <xdr:nvPicPr>
        <xdr:cNvPr id="279173" name="图片 134">
          <a:extLst>
            <a:ext uri="{FF2B5EF4-FFF2-40B4-BE49-F238E27FC236}">
              <a16:creationId xmlns:a16="http://schemas.microsoft.com/office/drawing/2014/main" id="{00000000-0008-0000-0100-00008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5132070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181</xdr:row>
      <xdr:rowOff>19050</xdr:rowOff>
    </xdr:from>
    <xdr:to>
      <xdr:col>17</xdr:col>
      <xdr:colOff>333375</xdr:colOff>
      <xdr:row>181</xdr:row>
      <xdr:rowOff>247650</xdr:rowOff>
    </xdr:to>
    <xdr:pic>
      <xdr:nvPicPr>
        <xdr:cNvPr id="279174" name="图片 138">
          <a:extLst>
            <a:ext uri="{FF2B5EF4-FFF2-40B4-BE49-F238E27FC236}">
              <a16:creationId xmlns:a16="http://schemas.microsoft.com/office/drawing/2014/main" id="{00000000-0008-0000-0100-00008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562832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152</xdr:row>
      <xdr:rowOff>47625</xdr:rowOff>
    </xdr:from>
    <xdr:to>
      <xdr:col>17</xdr:col>
      <xdr:colOff>447675</xdr:colOff>
      <xdr:row>152</xdr:row>
      <xdr:rowOff>247650</xdr:rowOff>
    </xdr:to>
    <xdr:pic>
      <xdr:nvPicPr>
        <xdr:cNvPr id="279175" name="图片 310">
          <a:extLst>
            <a:ext uri="{FF2B5EF4-FFF2-40B4-BE49-F238E27FC236}">
              <a16:creationId xmlns:a16="http://schemas.microsoft.com/office/drawing/2014/main" id="{00000000-0008-0000-0100-00008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5262800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122</xdr:row>
      <xdr:rowOff>38100</xdr:rowOff>
    </xdr:from>
    <xdr:to>
      <xdr:col>17</xdr:col>
      <xdr:colOff>419100</xdr:colOff>
      <xdr:row>122</xdr:row>
      <xdr:rowOff>266700</xdr:rowOff>
    </xdr:to>
    <xdr:pic>
      <xdr:nvPicPr>
        <xdr:cNvPr id="279176" name="图片 316">
          <a:extLst>
            <a:ext uri="{FF2B5EF4-FFF2-40B4-BE49-F238E27FC236}">
              <a16:creationId xmlns:a16="http://schemas.microsoft.com/office/drawing/2014/main" id="{00000000-0008-0000-0100-00008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35728275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116</xdr:row>
      <xdr:rowOff>28575</xdr:rowOff>
    </xdr:from>
    <xdr:to>
      <xdr:col>17</xdr:col>
      <xdr:colOff>409575</xdr:colOff>
      <xdr:row>116</xdr:row>
      <xdr:rowOff>342900</xdr:rowOff>
    </xdr:to>
    <xdr:pic>
      <xdr:nvPicPr>
        <xdr:cNvPr id="279177" name="Picture 1">
          <a:extLst>
            <a:ext uri="{FF2B5EF4-FFF2-40B4-BE49-F238E27FC236}">
              <a16:creationId xmlns:a16="http://schemas.microsoft.com/office/drawing/2014/main" id="{00000000-0008-0000-0100-00008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36" t="9209" r="16441" b="10115"/>
        <a:stretch>
          <a:fillRect/>
        </a:stretch>
      </xdr:blipFill>
      <xdr:spPr bwMode="auto">
        <a:xfrm>
          <a:off x="7162800" y="33432750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115</xdr:row>
      <xdr:rowOff>66675</xdr:rowOff>
    </xdr:from>
    <xdr:to>
      <xdr:col>17</xdr:col>
      <xdr:colOff>523875</xdr:colOff>
      <xdr:row>115</xdr:row>
      <xdr:rowOff>247650</xdr:rowOff>
    </xdr:to>
    <xdr:pic>
      <xdr:nvPicPr>
        <xdr:cNvPr id="279178" name="Picture 10">
          <a:extLst>
            <a:ext uri="{FF2B5EF4-FFF2-40B4-BE49-F238E27FC236}">
              <a16:creationId xmlns:a16="http://schemas.microsoft.com/office/drawing/2014/main" id="{00000000-0008-0000-0100-00008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 bwMode="auto">
        <a:xfrm>
          <a:off x="7172325" y="33089850"/>
          <a:ext cx="485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114</xdr:row>
      <xdr:rowOff>50987</xdr:rowOff>
    </xdr:from>
    <xdr:to>
      <xdr:col>17</xdr:col>
      <xdr:colOff>490344</xdr:colOff>
      <xdr:row>114</xdr:row>
      <xdr:rowOff>347383</xdr:rowOff>
    </xdr:to>
    <xdr:pic>
      <xdr:nvPicPr>
        <xdr:cNvPr id="279179" name="图片 144">
          <a:extLst>
            <a:ext uri="{FF2B5EF4-FFF2-40B4-BE49-F238E27FC236}">
              <a16:creationId xmlns:a16="http://schemas.microsoft.com/office/drawing/2014/main" id="{00000000-0008-0000-0100-00008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0121" y="32682516"/>
          <a:ext cx="433194" cy="296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118</xdr:row>
      <xdr:rowOff>38100</xdr:rowOff>
    </xdr:from>
    <xdr:to>
      <xdr:col>17</xdr:col>
      <xdr:colOff>485775</xdr:colOff>
      <xdr:row>118</xdr:row>
      <xdr:rowOff>295275</xdr:rowOff>
    </xdr:to>
    <xdr:pic>
      <xdr:nvPicPr>
        <xdr:cNvPr id="279180" name="图片 145">
          <a:extLst>
            <a:ext uri="{FF2B5EF4-FFF2-40B4-BE49-F238E27FC236}">
              <a16:creationId xmlns:a16="http://schemas.microsoft.com/office/drawing/2014/main" id="{00000000-0008-0000-0100-00008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34204275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119</xdr:row>
      <xdr:rowOff>19050</xdr:rowOff>
    </xdr:from>
    <xdr:to>
      <xdr:col>17</xdr:col>
      <xdr:colOff>476250</xdr:colOff>
      <xdr:row>119</xdr:row>
      <xdr:rowOff>285750</xdr:rowOff>
    </xdr:to>
    <xdr:pic>
      <xdr:nvPicPr>
        <xdr:cNvPr id="279181" name="图片 146">
          <a:extLst>
            <a:ext uri="{FF2B5EF4-FFF2-40B4-BE49-F238E27FC236}">
              <a16:creationId xmlns:a16="http://schemas.microsoft.com/office/drawing/2014/main" id="{00000000-0008-0000-0100-00008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34566225"/>
          <a:ext cx="447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120</xdr:row>
      <xdr:rowOff>19050</xdr:rowOff>
    </xdr:from>
    <xdr:to>
      <xdr:col>17</xdr:col>
      <xdr:colOff>409575</xdr:colOff>
      <xdr:row>120</xdr:row>
      <xdr:rowOff>257175</xdr:rowOff>
    </xdr:to>
    <xdr:pic>
      <xdr:nvPicPr>
        <xdr:cNvPr id="279182" name="图片 147">
          <a:extLst>
            <a:ext uri="{FF2B5EF4-FFF2-40B4-BE49-F238E27FC236}">
              <a16:creationId xmlns:a16="http://schemas.microsoft.com/office/drawing/2014/main" id="{00000000-0008-0000-0100-00008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494722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121</xdr:row>
      <xdr:rowOff>47625</xdr:rowOff>
    </xdr:from>
    <xdr:to>
      <xdr:col>17</xdr:col>
      <xdr:colOff>428625</xdr:colOff>
      <xdr:row>121</xdr:row>
      <xdr:rowOff>361950</xdr:rowOff>
    </xdr:to>
    <xdr:pic>
      <xdr:nvPicPr>
        <xdr:cNvPr id="279183" name="图片 441">
          <a:extLst>
            <a:ext uri="{FF2B5EF4-FFF2-40B4-BE49-F238E27FC236}">
              <a16:creationId xmlns:a16="http://schemas.microsoft.com/office/drawing/2014/main" id="{00000000-0008-0000-0100-00008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3568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192</xdr:row>
      <xdr:rowOff>57150</xdr:rowOff>
    </xdr:from>
    <xdr:to>
      <xdr:col>17</xdr:col>
      <xdr:colOff>381000</xdr:colOff>
      <xdr:row>192</xdr:row>
      <xdr:rowOff>304800</xdr:rowOff>
    </xdr:to>
    <xdr:pic>
      <xdr:nvPicPr>
        <xdr:cNvPr id="279184" name="Picture 16">
          <a:extLst>
            <a:ext uri="{FF2B5EF4-FFF2-40B4-BE49-F238E27FC236}">
              <a16:creationId xmlns:a16="http://schemas.microsoft.com/office/drawing/2014/main" id="{00000000-0008-0000-0100-00009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267575" y="593693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35</xdr:row>
      <xdr:rowOff>66675</xdr:rowOff>
    </xdr:from>
    <xdr:to>
      <xdr:col>17</xdr:col>
      <xdr:colOff>447675</xdr:colOff>
      <xdr:row>35</xdr:row>
      <xdr:rowOff>314325</xdr:rowOff>
    </xdr:to>
    <xdr:pic>
      <xdr:nvPicPr>
        <xdr:cNvPr id="279185" name="图片 150">
          <a:extLst>
            <a:ext uri="{FF2B5EF4-FFF2-40B4-BE49-F238E27FC236}">
              <a16:creationId xmlns:a16="http://schemas.microsoft.com/office/drawing/2014/main" id="{00000000-0008-0000-0100-00009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0229850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28576</xdr:colOff>
      <xdr:row>10</xdr:row>
      <xdr:rowOff>28575</xdr:rowOff>
    </xdr:from>
    <xdr:to>
      <xdr:col>17</xdr:col>
      <xdr:colOff>466726</xdr:colOff>
      <xdr:row>10</xdr:row>
      <xdr:rowOff>340779</xdr:rowOff>
    </xdr:to>
    <xdr:pic>
      <xdr:nvPicPr>
        <xdr:cNvPr id="279186" name="图片 449">
          <a:extLst>
            <a:ext uri="{FF2B5EF4-FFF2-40B4-BE49-F238E27FC236}">
              <a16:creationId xmlns:a16="http://schemas.microsoft.com/office/drawing/2014/main" id="{00000000-0008-0000-0100-0000924204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9" r="4546"/>
        <a:stretch/>
      </xdr:blipFill>
      <xdr:spPr bwMode="auto">
        <a:xfrm>
          <a:off x="7219951" y="3228975"/>
          <a:ext cx="438150" cy="31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256</xdr:row>
      <xdr:rowOff>66675</xdr:rowOff>
    </xdr:from>
    <xdr:to>
      <xdr:col>17</xdr:col>
      <xdr:colOff>390525</xdr:colOff>
      <xdr:row>256</xdr:row>
      <xdr:rowOff>314325</xdr:rowOff>
    </xdr:to>
    <xdr:pic>
      <xdr:nvPicPr>
        <xdr:cNvPr id="279187" name="图片 148">
          <a:extLst>
            <a:ext uri="{FF2B5EF4-FFF2-40B4-BE49-F238E27FC236}">
              <a16:creationId xmlns:a16="http://schemas.microsoft.com/office/drawing/2014/main" id="{00000000-0008-0000-0100-00009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261985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259</xdr:row>
      <xdr:rowOff>28575</xdr:rowOff>
    </xdr:from>
    <xdr:to>
      <xdr:col>17</xdr:col>
      <xdr:colOff>390525</xdr:colOff>
      <xdr:row>259</xdr:row>
      <xdr:rowOff>257175</xdr:rowOff>
    </xdr:to>
    <xdr:pic>
      <xdr:nvPicPr>
        <xdr:cNvPr id="279188" name="图片 149">
          <a:extLst>
            <a:ext uri="{FF2B5EF4-FFF2-40B4-BE49-F238E27FC236}">
              <a16:creationId xmlns:a16="http://schemas.microsoft.com/office/drawing/2014/main" id="{00000000-0008-0000-0100-00009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8372475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267</xdr:row>
      <xdr:rowOff>66675</xdr:rowOff>
    </xdr:from>
    <xdr:to>
      <xdr:col>17</xdr:col>
      <xdr:colOff>428625</xdr:colOff>
      <xdr:row>267</xdr:row>
      <xdr:rowOff>285750</xdr:rowOff>
    </xdr:to>
    <xdr:pic>
      <xdr:nvPicPr>
        <xdr:cNvPr id="279189" name="图片 129">
          <a:extLst>
            <a:ext uri="{FF2B5EF4-FFF2-40B4-BE49-F238E27FC236}">
              <a16:creationId xmlns:a16="http://schemas.microsoft.com/office/drawing/2014/main" id="{00000000-0008-0000-0100-00009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00900" y="8642985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273</xdr:row>
      <xdr:rowOff>38100</xdr:rowOff>
    </xdr:from>
    <xdr:to>
      <xdr:col>17</xdr:col>
      <xdr:colOff>495300</xdr:colOff>
      <xdr:row>273</xdr:row>
      <xdr:rowOff>285750</xdr:rowOff>
    </xdr:to>
    <xdr:pic>
      <xdr:nvPicPr>
        <xdr:cNvPr id="279190" name="图片 127">
          <a:extLst>
            <a:ext uri="{FF2B5EF4-FFF2-40B4-BE49-F238E27FC236}">
              <a16:creationId xmlns:a16="http://schemas.microsoft.com/office/drawing/2014/main" id="{00000000-0008-0000-0100-00009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19950" y="88687275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274</xdr:row>
      <xdr:rowOff>47625</xdr:rowOff>
    </xdr:from>
    <xdr:to>
      <xdr:col>17</xdr:col>
      <xdr:colOff>457200</xdr:colOff>
      <xdr:row>274</xdr:row>
      <xdr:rowOff>314325</xdr:rowOff>
    </xdr:to>
    <xdr:pic>
      <xdr:nvPicPr>
        <xdr:cNvPr id="279191" name="图片 153">
          <a:extLst>
            <a:ext uri="{FF2B5EF4-FFF2-40B4-BE49-F238E27FC236}">
              <a16:creationId xmlns:a16="http://schemas.microsoft.com/office/drawing/2014/main" id="{00000000-0008-0000-0100-00009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89077800"/>
          <a:ext cx="390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268</xdr:row>
      <xdr:rowOff>66675</xdr:rowOff>
    </xdr:from>
    <xdr:to>
      <xdr:col>17</xdr:col>
      <xdr:colOff>438150</xdr:colOff>
      <xdr:row>268</xdr:row>
      <xdr:rowOff>257175</xdr:rowOff>
    </xdr:to>
    <xdr:pic>
      <xdr:nvPicPr>
        <xdr:cNvPr id="279192" name="图片 154">
          <a:extLst>
            <a:ext uri="{FF2B5EF4-FFF2-40B4-BE49-F238E27FC236}">
              <a16:creationId xmlns:a16="http://schemas.microsoft.com/office/drawing/2014/main" id="{00000000-0008-0000-0100-00009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86810850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104</xdr:row>
      <xdr:rowOff>28575</xdr:rowOff>
    </xdr:from>
    <xdr:to>
      <xdr:col>17</xdr:col>
      <xdr:colOff>504825</xdr:colOff>
      <xdr:row>104</xdr:row>
      <xdr:rowOff>266700</xdr:rowOff>
    </xdr:to>
    <xdr:pic>
      <xdr:nvPicPr>
        <xdr:cNvPr id="279193" name="图片 156">
          <a:extLst>
            <a:ext uri="{FF2B5EF4-FFF2-40B4-BE49-F238E27FC236}">
              <a16:creationId xmlns:a16="http://schemas.microsoft.com/office/drawing/2014/main" id="{00000000-0008-0000-0100-00009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2809875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105</xdr:row>
      <xdr:rowOff>38100</xdr:rowOff>
    </xdr:from>
    <xdr:to>
      <xdr:col>17</xdr:col>
      <xdr:colOff>466725</xdr:colOff>
      <xdr:row>105</xdr:row>
      <xdr:rowOff>266700</xdr:rowOff>
    </xdr:to>
    <xdr:pic>
      <xdr:nvPicPr>
        <xdr:cNvPr id="279194" name="图片 157">
          <a:extLst>
            <a:ext uri="{FF2B5EF4-FFF2-40B4-BE49-F238E27FC236}">
              <a16:creationId xmlns:a16="http://schemas.microsoft.com/office/drawing/2014/main" id="{00000000-0008-0000-0100-00009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28489275"/>
          <a:ext cx="438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108</xdr:row>
      <xdr:rowOff>28575</xdr:rowOff>
    </xdr:from>
    <xdr:to>
      <xdr:col>17</xdr:col>
      <xdr:colOff>333375</xdr:colOff>
      <xdr:row>108</xdr:row>
      <xdr:rowOff>257175</xdr:rowOff>
    </xdr:to>
    <xdr:pic>
      <xdr:nvPicPr>
        <xdr:cNvPr id="279195" name="图片 158">
          <a:extLst>
            <a:ext uri="{FF2B5EF4-FFF2-40B4-BE49-F238E27FC236}">
              <a16:creationId xmlns:a16="http://schemas.microsoft.com/office/drawing/2014/main" id="{00000000-0008-0000-0100-00009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29622750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107</xdr:row>
      <xdr:rowOff>47625</xdr:rowOff>
    </xdr:from>
    <xdr:to>
      <xdr:col>17</xdr:col>
      <xdr:colOff>371475</xdr:colOff>
      <xdr:row>107</xdr:row>
      <xdr:rowOff>314325</xdr:rowOff>
    </xdr:to>
    <xdr:pic>
      <xdr:nvPicPr>
        <xdr:cNvPr id="279196" name="图片 159">
          <a:extLst>
            <a:ext uri="{FF2B5EF4-FFF2-40B4-BE49-F238E27FC236}">
              <a16:creationId xmlns:a16="http://schemas.microsoft.com/office/drawing/2014/main" id="{00000000-0008-0000-0100-00009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292608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106</xdr:row>
      <xdr:rowOff>47625</xdr:rowOff>
    </xdr:from>
    <xdr:to>
      <xdr:col>17</xdr:col>
      <xdr:colOff>323850</xdr:colOff>
      <xdr:row>106</xdr:row>
      <xdr:rowOff>295275</xdr:rowOff>
    </xdr:to>
    <xdr:pic>
      <xdr:nvPicPr>
        <xdr:cNvPr id="279197" name="图片 160">
          <a:extLst>
            <a:ext uri="{FF2B5EF4-FFF2-40B4-BE49-F238E27FC236}">
              <a16:creationId xmlns:a16="http://schemas.microsoft.com/office/drawing/2014/main" id="{00000000-0008-0000-0100-00009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2887980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109</xdr:row>
      <xdr:rowOff>57150</xdr:rowOff>
    </xdr:from>
    <xdr:to>
      <xdr:col>17</xdr:col>
      <xdr:colOff>523875</xdr:colOff>
      <xdr:row>109</xdr:row>
      <xdr:rowOff>304800</xdr:rowOff>
    </xdr:to>
    <xdr:pic>
      <xdr:nvPicPr>
        <xdr:cNvPr id="279198" name="图片 161">
          <a:extLst>
            <a:ext uri="{FF2B5EF4-FFF2-40B4-BE49-F238E27FC236}">
              <a16:creationId xmlns:a16="http://schemas.microsoft.com/office/drawing/2014/main" id="{00000000-0008-0000-0100-00009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00900" y="30032325"/>
          <a:ext cx="457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110</xdr:row>
      <xdr:rowOff>57150</xdr:rowOff>
    </xdr:from>
    <xdr:to>
      <xdr:col>17</xdr:col>
      <xdr:colOff>514350</xdr:colOff>
      <xdr:row>110</xdr:row>
      <xdr:rowOff>285750</xdr:rowOff>
    </xdr:to>
    <xdr:pic>
      <xdr:nvPicPr>
        <xdr:cNvPr id="279199" name="图片 162">
          <a:extLst>
            <a:ext uri="{FF2B5EF4-FFF2-40B4-BE49-F238E27FC236}">
              <a16:creationId xmlns:a16="http://schemas.microsoft.com/office/drawing/2014/main" id="{00000000-0008-0000-0100-00009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19950" y="30413325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113</xdr:row>
      <xdr:rowOff>28575</xdr:rowOff>
    </xdr:from>
    <xdr:to>
      <xdr:col>17</xdr:col>
      <xdr:colOff>333375</xdr:colOff>
      <xdr:row>113</xdr:row>
      <xdr:rowOff>257175</xdr:rowOff>
    </xdr:to>
    <xdr:pic>
      <xdr:nvPicPr>
        <xdr:cNvPr id="279200" name="图片 163">
          <a:extLst>
            <a:ext uri="{FF2B5EF4-FFF2-40B4-BE49-F238E27FC236}">
              <a16:creationId xmlns:a16="http://schemas.microsoft.com/office/drawing/2014/main" id="{00000000-0008-0000-0100-0000A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31527750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112</xdr:row>
      <xdr:rowOff>47625</xdr:rowOff>
    </xdr:from>
    <xdr:to>
      <xdr:col>17</xdr:col>
      <xdr:colOff>371475</xdr:colOff>
      <xdr:row>112</xdr:row>
      <xdr:rowOff>314325</xdr:rowOff>
    </xdr:to>
    <xdr:pic>
      <xdr:nvPicPr>
        <xdr:cNvPr id="279201" name="图片 164">
          <a:extLst>
            <a:ext uri="{FF2B5EF4-FFF2-40B4-BE49-F238E27FC236}">
              <a16:creationId xmlns:a16="http://schemas.microsoft.com/office/drawing/2014/main" id="{00000000-0008-0000-0100-0000A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311658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111</xdr:row>
      <xdr:rowOff>47625</xdr:rowOff>
    </xdr:from>
    <xdr:to>
      <xdr:col>17</xdr:col>
      <xdr:colOff>323850</xdr:colOff>
      <xdr:row>111</xdr:row>
      <xdr:rowOff>295275</xdr:rowOff>
    </xdr:to>
    <xdr:pic>
      <xdr:nvPicPr>
        <xdr:cNvPr id="279202" name="图片 165">
          <a:extLst>
            <a:ext uri="{FF2B5EF4-FFF2-40B4-BE49-F238E27FC236}">
              <a16:creationId xmlns:a16="http://schemas.microsoft.com/office/drawing/2014/main" id="{00000000-0008-0000-0100-0000A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3078480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33</xdr:row>
      <xdr:rowOff>47625</xdr:rowOff>
    </xdr:from>
    <xdr:to>
      <xdr:col>17</xdr:col>
      <xdr:colOff>438150</xdr:colOff>
      <xdr:row>33</xdr:row>
      <xdr:rowOff>295275</xdr:rowOff>
    </xdr:to>
    <xdr:pic>
      <xdr:nvPicPr>
        <xdr:cNvPr id="279203" name="图片 166">
          <a:extLst>
            <a:ext uri="{FF2B5EF4-FFF2-40B4-BE49-F238E27FC236}">
              <a16:creationId xmlns:a16="http://schemas.microsoft.com/office/drawing/2014/main" id="{00000000-0008-0000-0100-0000A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94488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70337</xdr:colOff>
      <xdr:row>304</xdr:row>
      <xdr:rowOff>32970</xdr:rowOff>
    </xdr:from>
    <xdr:to>
      <xdr:col>17</xdr:col>
      <xdr:colOff>511480</xdr:colOff>
      <xdr:row>304</xdr:row>
      <xdr:rowOff>344365</xdr:rowOff>
    </xdr:to>
    <xdr:pic>
      <xdr:nvPicPr>
        <xdr:cNvPr id="279204" name="Picture 55483">
          <a:extLst>
            <a:ext uri="{FF2B5EF4-FFF2-40B4-BE49-F238E27FC236}">
              <a16:creationId xmlns:a16="http://schemas.microsoft.com/office/drawing/2014/main" id="{00000000-0008-0000-0100-0000A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 bwMode="auto">
        <a:xfrm>
          <a:off x="7214087" y="98191758"/>
          <a:ext cx="441143" cy="311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24020</xdr:colOff>
      <xdr:row>307</xdr:row>
      <xdr:rowOff>50110</xdr:rowOff>
    </xdr:from>
    <xdr:to>
      <xdr:col>17</xdr:col>
      <xdr:colOff>528917</xdr:colOff>
      <xdr:row>307</xdr:row>
      <xdr:rowOff>347870</xdr:rowOff>
    </xdr:to>
    <xdr:pic>
      <xdr:nvPicPr>
        <xdr:cNvPr id="279205" name="Picture 160">
          <a:extLst>
            <a:ext uri="{FF2B5EF4-FFF2-40B4-BE49-F238E27FC236}">
              <a16:creationId xmlns:a16="http://schemas.microsoft.com/office/drawing/2014/main" id="{00000000-0008-0000-0100-0000A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8245" y="99748285"/>
          <a:ext cx="504897" cy="29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303</xdr:row>
      <xdr:rowOff>38100</xdr:rowOff>
    </xdr:from>
    <xdr:to>
      <xdr:col>17</xdr:col>
      <xdr:colOff>431331</xdr:colOff>
      <xdr:row>303</xdr:row>
      <xdr:rowOff>359020</xdr:rowOff>
    </xdr:to>
    <xdr:pic>
      <xdr:nvPicPr>
        <xdr:cNvPr id="279206" name="Picture 22036">
          <a:extLst>
            <a:ext uri="{FF2B5EF4-FFF2-40B4-BE49-F238E27FC236}">
              <a16:creationId xmlns:a16="http://schemas.microsoft.com/office/drawing/2014/main" id="{00000000-0008-0000-0100-0000A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86" r="18797"/>
        <a:stretch>
          <a:fillRect/>
        </a:stretch>
      </xdr:blipFill>
      <xdr:spPr bwMode="auto">
        <a:xfrm>
          <a:off x="7229475" y="97815888"/>
          <a:ext cx="345606" cy="32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9</xdr:row>
      <xdr:rowOff>28575</xdr:rowOff>
    </xdr:from>
    <xdr:to>
      <xdr:col>17</xdr:col>
      <xdr:colOff>428625</xdr:colOff>
      <xdr:row>9</xdr:row>
      <xdr:rowOff>342900</xdr:rowOff>
    </xdr:to>
    <xdr:pic>
      <xdr:nvPicPr>
        <xdr:cNvPr id="279207" name="图片 184">
          <a:extLst>
            <a:ext uri="{FF2B5EF4-FFF2-40B4-BE49-F238E27FC236}">
              <a16:creationId xmlns:a16="http://schemas.microsoft.com/office/drawing/2014/main" id="{00000000-0008-0000-0100-0000A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2847975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249</xdr:row>
      <xdr:rowOff>57150</xdr:rowOff>
    </xdr:from>
    <xdr:to>
      <xdr:col>17</xdr:col>
      <xdr:colOff>400050</xdr:colOff>
      <xdr:row>249</xdr:row>
      <xdr:rowOff>247650</xdr:rowOff>
    </xdr:to>
    <xdr:pic>
      <xdr:nvPicPr>
        <xdr:cNvPr id="279208" name="Picture 38">
          <a:extLst>
            <a:ext uri="{FF2B5EF4-FFF2-40B4-BE49-F238E27FC236}">
              <a16:creationId xmlns:a16="http://schemas.microsoft.com/office/drawing/2014/main" id="{00000000-0008-0000-0100-0000A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78" t="24535" r="21886" b="22182"/>
        <a:stretch>
          <a:fillRect/>
        </a:stretch>
      </xdr:blipFill>
      <xdr:spPr bwMode="auto">
        <a:xfrm>
          <a:off x="7248525" y="79943325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298</xdr:row>
      <xdr:rowOff>95250</xdr:rowOff>
    </xdr:from>
    <xdr:to>
      <xdr:col>17</xdr:col>
      <xdr:colOff>485775</xdr:colOff>
      <xdr:row>298</xdr:row>
      <xdr:rowOff>285750</xdr:rowOff>
    </xdr:to>
    <xdr:pic>
      <xdr:nvPicPr>
        <xdr:cNvPr id="279209" name="Picture 13630">
          <a:extLst>
            <a:ext uri="{FF2B5EF4-FFF2-40B4-BE49-F238E27FC236}">
              <a16:creationId xmlns:a16="http://schemas.microsoft.com/office/drawing/2014/main" id="{00000000-0008-0000-0100-0000A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 bwMode="auto">
        <a:xfrm>
          <a:off x="7219950" y="95983425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299</xdr:row>
      <xdr:rowOff>104775</xdr:rowOff>
    </xdr:from>
    <xdr:to>
      <xdr:col>17</xdr:col>
      <xdr:colOff>504825</xdr:colOff>
      <xdr:row>299</xdr:row>
      <xdr:rowOff>314325</xdr:rowOff>
    </xdr:to>
    <xdr:pic>
      <xdr:nvPicPr>
        <xdr:cNvPr id="279210" name="Picture 13630">
          <a:extLst>
            <a:ext uri="{FF2B5EF4-FFF2-40B4-BE49-F238E27FC236}">
              <a16:creationId xmlns:a16="http://schemas.microsoft.com/office/drawing/2014/main" id="{00000000-0008-0000-0100-0000A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 bwMode="auto">
        <a:xfrm>
          <a:off x="7200900" y="9637395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300</xdr:row>
      <xdr:rowOff>66675</xdr:rowOff>
    </xdr:from>
    <xdr:to>
      <xdr:col>17</xdr:col>
      <xdr:colOff>466725</xdr:colOff>
      <xdr:row>300</xdr:row>
      <xdr:rowOff>266700</xdr:rowOff>
    </xdr:to>
    <xdr:pic>
      <xdr:nvPicPr>
        <xdr:cNvPr id="279211" name="Picture 13630">
          <a:extLst>
            <a:ext uri="{FF2B5EF4-FFF2-40B4-BE49-F238E27FC236}">
              <a16:creationId xmlns:a16="http://schemas.microsoft.com/office/drawing/2014/main" id="{00000000-0008-0000-0100-0000A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 bwMode="auto">
        <a:xfrm>
          <a:off x="7154103" y="10385604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194</xdr:row>
      <xdr:rowOff>28575</xdr:rowOff>
    </xdr:from>
    <xdr:to>
      <xdr:col>17</xdr:col>
      <xdr:colOff>438150</xdr:colOff>
      <xdr:row>194</xdr:row>
      <xdr:rowOff>314325</xdr:rowOff>
    </xdr:to>
    <xdr:pic>
      <xdr:nvPicPr>
        <xdr:cNvPr id="279212" name="图片 180" descr="C:\Users\Administrator\AppData\Roaming\feiq\RichOle\248228036.bmp">
          <a:extLst>
            <a:ext uri="{FF2B5EF4-FFF2-40B4-BE49-F238E27FC236}">
              <a16:creationId xmlns:a16="http://schemas.microsoft.com/office/drawing/2014/main" id="{00000000-0008-0000-0100-0000A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60102750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221</xdr:row>
      <xdr:rowOff>57150</xdr:rowOff>
    </xdr:from>
    <xdr:to>
      <xdr:col>17</xdr:col>
      <xdr:colOff>419100</xdr:colOff>
      <xdr:row>221</xdr:row>
      <xdr:rowOff>333375</xdr:rowOff>
    </xdr:to>
    <xdr:pic>
      <xdr:nvPicPr>
        <xdr:cNvPr id="279213" name="图片 183">
          <a:extLst>
            <a:ext uri="{FF2B5EF4-FFF2-40B4-BE49-F238E27FC236}">
              <a16:creationId xmlns:a16="http://schemas.microsoft.com/office/drawing/2014/main" id="{00000000-0008-0000-0100-0000A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69275325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188</xdr:row>
      <xdr:rowOff>38100</xdr:rowOff>
    </xdr:from>
    <xdr:to>
      <xdr:col>17</xdr:col>
      <xdr:colOff>485775</xdr:colOff>
      <xdr:row>188</xdr:row>
      <xdr:rowOff>266700</xdr:rowOff>
    </xdr:to>
    <xdr:pic>
      <xdr:nvPicPr>
        <xdr:cNvPr id="279214" name="图片 357">
          <a:extLst>
            <a:ext uri="{FF2B5EF4-FFF2-40B4-BE49-F238E27FC236}">
              <a16:creationId xmlns:a16="http://schemas.microsoft.com/office/drawing/2014/main" id="{00000000-0008-0000-0100-0000A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58969275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179</xdr:row>
      <xdr:rowOff>47625</xdr:rowOff>
    </xdr:from>
    <xdr:to>
      <xdr:col>17</xdr:col>
      <xdr:colOff>361950</xdr:colOff>
      <xdr:row>179</xdr:row>
      <xdr:rowOff>323850</xdr:rowOff>
    </xdr:to>
    <xdr:pic>
      <xdr:nvPicPr>
        <xdr:cNvPr id="279215" name="图片 181">
          <a:extLst>
            <a:ext uri="{FF2B5EF4-FFF2-40B4-BE49-F238E27FC236}">
              <a16:creationId xmlns:a16="http://schemas.microsoft.com/office/drawing/2014/main" id="{00000000-0008-0000-0100-0000A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55549800"/>
          <a:ext cx="247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180</xdr:row>
      <xdr:rowOff>19050</xdr:rowOff>
    </xdr:from>
    <xdr:to>
      <xdr:col>17</xdr:col>
      <xdr:colOff>314325</xdr:colOff>
      <xdr:row>180</xdr:row>
      <xdr:rowOff>323850</xdr:rowOff>
    </xdr:to>
    <xdr:pic>
      <xdr:nvPicPr>
        <xdr:cNvPr id="279216" name="图片 182">
          <a:extLst>
            <a:ext uri="{FF2B5EF4-FFF2-40B4-BE49-F238E27FC236}">
              <a16:creationId xmlns:a16="http://schemas.microsoft.com/office/drawing/2014/main" id="{00000000-0008-0000-0100-0000B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55902225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164</xdr:row>
      <xdr:rowOff>57150</xdr:rowOff>
    </xdr:from>
    <xdr:to>
      <xdr:col>17</xdr:col>
      <xdr:colOff>371475</xdr:colOff>
      <xdr:row>164</xdr:row>
      <xdr:rowOff>314325</xdr:rowOff>
    </xdr:to>
    <xdr:pic>
      <xdr:nvPicPr>
        <xdr:cNvPr id="279217" name="图片 183">
          <a:extLst>
            <a:ext uri="{FF2B5EF4-FFF2-40B4-BE49-F238E27FC236}">
              <a16:creationId xmlns:a16="http://schemas.microsoft.com/office/drawing/2014/main" id="{00000000-0008-0000-0100-0000B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9844325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165</xdr:row>
      <xdr:rowOff>28575</xdr:rowOff>
    </xdr:from>
    <xdr:to>
      <xdr:col>17</xdr:col>
      <xdr:colOff>257175</xdr:colOff>
      <xdr:row>165</xdr:row>
      <xdr:rowOff>276225</xdr:rowOff>
    </xdr:to>
    <xdr:pic>
      <xdr:nvPicPr>
        <xdr:cNvPr id="279218" name="图片 184">
          <a:extLst>
            <a:ext uri="{FF2B5EF4-FFF2-40B4-BE49-F238E27FC236}">
              <a16:creationId xmlns:a16="http://schemas.microsoft.com/office/drawing/2014/main" id="{00000000-0008-0000-0100-0000B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50196750"/>
          <a:ext cx="200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237</xdr:row>
      <xdr:rowOff>66675</xdr:rowOff>
    </xdr:from>
    <xdr:to>
      <xdr:col>17</xdr:col>
      <xdr:colOff>381000</xdr:colOff>
      <xdr:row>237</xdr:row>
      <xdr:rowOff>304800</xdr:rowOff>
    </xdr:to>
    <xdr:pic>
      <xdr:nvPicPr>
        <xdr:cNvPr id="279219" name="图片 181">
          <a:extLst>
            <a:ext uri="{FF2B5EF4-FFF2-40B4-BE49-F238E27FC236}">
              <a16:creationId xmlns:a16="http://schemas.microsoft.com/office/drawing/2014/main" id="{00000000-0008-0000-0100-0000B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7538085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233</xdr:row>
      <xdr:rowOff>95250</xdr:rowOff>
    </xdr:from>
    <xdr:to>
      <xdr:col>17</xdr:col>
      <xdr:colOff>466725</xdr:colOff>
      <xdr:row>233</xdr:row>
      <xdr:rowOff>295275</xdr:rowOff>
    </xdr:to>
    <xdr:pic>
      <xdr:nvPicPr>
        <xdr:cNvPr id="279220" name="图片 182">
          <a:extLst>
            <a:ext uri="{FF2B5EF4-FFF2-40B4-BE49-F238E27FC236}">
              <a16:creationId xmlns:a16="http://schemas.microsoft.com/office/drawing/2014/main" id="{00000000-0008-0000-0100-0000B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3885425"/>
          <a:ext cx="3810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235</xdr:row>
      <xdr:rowOff>85725</xdr:rowOff>
    </xdr:from>
    <xdr:to>
      <xdr:col>17</xdr:col>
      <xdr:colOff>361950</xdr:colOff>
      <xdr:row>235</xdr:row>
      <xdr:rowOff>276225</xdr:rowOff>
    </xdr:to>
    <xdr:pic>
      <xdr:nvPicPr>
        <xdr:cNvPr id="279221" name="图片 183">
          <a:extLst>
            <a:ext uri="{FF2B5EF4-FFF2-40B4-BE49-F238E27FC236}">
              <a16:creationId xmlns:a16="http://schemas.microsoft.com/office/drawing/2014/main" id="{00000000-0008-0000-0100-0000B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746379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236</xdr:row>
      <xdr:rowOff>28575</xdr:rowOff>
    </xdr:from>
    <xdr:to>
      <xdr:col>17</xdr:col>
      <xdr:colOff>428625</xdr:colOff>
      <xdr:row>236</xdr:row>
      <xdr:rowOff>295275</xdr:rowOff>
    </xdr:to>
    <xdr:pic>
      <xdr:nvPicPr>
        <xdr:cNvPr id="279222" name="图片 184">
          <a:extLst>
            <a:ext uri="{FF2B5EF4-FFF2-40B4-BE49-F238E27FC236}">
              <a16:creationId xmlns:a16="http://schemas.microsoft.com/office/drawing/2014/main" id="{00000000-0008-0000-0100-0000B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4961750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52</xdr:row>
      <xdr:rowOff>66675</xdr:rowOff>
    </xdr:from>
    <xdr:to>
      <xdr:col>17</xdr:col>
      <xdr:colOff>476250</xdr:colOff>
      <xdr:row>52</xdr:row>
      <xdr:rowOff>276225</xdr:rowOff>
    </xdr:to>
    <xdr:pic>
      <xdr:nvPicPr>
        <xdr:cNvPr id="279223" name="图片 182">
          <a:extLst>
            <a:ext uri="{FF2B5EF4-FFF2-40B4-BE49-F238E27FC236}">
              <a16:creationId xmlns:a16="http://schemas.microsoft.com/office/drawing/2014/main" id="{00000000-0008-0000-0100-0000B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53"/>
        <a:stretch>
          <a:fillRect/>
        </a:stretch>
      </xdr:blipFill>
      <xdr:spPr bwMode="auto">
        <a:xfrm>
          <a:off x="7249646" y="14701557"/>
          <a:ext cx="409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55</xdr:row>
      <xdr:rowOff>28575</xdr:rowOff>
    </xdr:from>
    <xdr:to>
      <xdr:col>17</xdr:col>
      <xdr:colOff>485775</xdr:colOff>
      <xdr:row>55</xdr:row>
      <xdr:rowOff>352425</xdr:rowOff>
    </xdr:to>
    <xdr:pic>
      <xdr:nvPicPr>
        <xdr:cNvPr id="279224" name="图片 183">
          <a:extLst>
            <a:ext uri="{FF2B5EF4-FFF2-40B4-BE49-F238E27FC236}">
              <a16:creationId xmlns:a16="http://schemas.microsoft.com/office/drawing/2014/main" id="{00000000-0008-0000-0100-0000B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4382750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57</xdr:row>
      <xdr:rowOff>28575</xdr:rowOff>
    </xdr:from>
    <xdr:to>
      <xdr:col>17</xdr:col>
      <xdr:colOff>419100</xdr:colOff>
      <xdr:row>57</xdr:row>
      <xdr:rowOff>295275</xdr:rowOff>
    </xdr:to>
    <xdr:pic>
      <xdr:nvPicPr>
        <xdr:cNvPr id="279225" name="图片 184">
          <a:extLst>
            <a:ext uri="{FF2B5EF4-FFF2-40B4-BE49-F238E27FC236}">
              <a16:creationId xmlns:a16="http://schemas.microsoft.com/office/drawing/2014/main" id="{00000000-0008-0000-0100-0000B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514475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56</xdr:row>
      <xdr:rowOff>47625</xdr:rowOff>
    </xdr:from>
    <xdr:to>
      <xdr:col>17</xdr:col>
      <xdr:colOff>438150</xdr:colOff>
      <xdr:row>56</xdr:row>
      <xdr:rowOff>371475</xdr:rowOff>
    </xdr:to>
    <xdr:pic>
      <xdr:nvPicPr>
        <xdr:cNvPr id="279226" name="图片 185">
          <a:extLst>
            <a:ext uri="{FF2B5EF4-FFF2-40B4-BE49-F238E27FC236}">
              <a16:creationId xmlns:a16="http://schemas.microsoft.com/office/drawing/2014/main" id="{00000000-0008-0000-0100-0000B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4782800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58</xdr:row>
      <xdr:rowOff>76200</xdr:rowOff>
    </xdr:from>
    <xdr:to>
      <xdr:col>17</xdr:col>
      <xdr:colOff>514350</xdr:colOff>
      <xdr:row>58</xdr:row>
      <xdr:rowOff>238125</xdr:rowOff>
    </xdr:to>
    <xdr:pic>
      <xdr:nvPicPr>
        <xdr:cNvPr id="279227" name="Picture 2">
          <a:extLst>
            <a:ext uri="{FF2B5EF4-FFF2-40B4-BE49-F238E27FC236}">
              <a16:creationId xmlns:a16="http://schemas.microsoft.com/office/drawing/2014/main" id="{00000000-0008-0000-0100-0000B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557337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59</xdr:row>
      <xdr:rowOff>76200</xdr:rowOff>
    </xdr:from>
    <xdr:to>
      <xdr:col>17</xdr:col>
      <xdr:colOff>523875</xdr:colOff>
      <xdr:row>59</xdr:row>
      <xdr:rowOff>238125</xdr:rowOff>
    </xdr:to>
    <xdr:pic>
      <xdr:nvPicPr>
        <xdr:cNvPr id="279228" name="Picture 2">
          <a:extLst>
            <a:ext uri="{FF2B5EF4-FFF2-40B4-BE49-F238E27FC236}">
              <a16:creationId xmlns:a16="http://schemas.microsoft.com/office/drawing/2014/main" id="{00000000-0008-0000-0100-0000B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595437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60</xdr:row>
      <xdr:rowOff>38100</xdr:rowOff>
    </xdr:from>
    <xdr:to>
      <xdr:col>17</xdr:col>
      <xdr:colOff>476250</xdr:colOff>
      <xdr:row>60</xdr:row>
      <xdr:rowOff>333375</xdr:rowOff>
    </xdr:to>
    <xdr:pic>
      <xdr:nvPicPr>
        <xdr:cNvPr id="279229" name="Picture 59890">
          <a:extLst>
            <a:ext uri="{FF2B5EF4-FFF2-40B4-BE49-F238E27FC236}">
              <a16:creationId xmlns:a16="http://schemas.microsoft.com/office/drawing/2014/main" id="{00000000-0008-0000-0100-0000B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 bwMode="auto">
        <a:xfrm>
          <a:off x="7181850" y="1629727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87</xdr:row>
      <xdr:rowOff>47625</xdr:rowOff>
    </xdr:from>
    <xdr:to>
      <xdr:col>17</xdr:col>
      <xdr:colOff>409575</xdr:colOff>
      <xdr:row>87</xdr:row>
      <xdr:rowOff>266700</xdr:rowOff>
    </xdr:to>
    <xdr:pic>
      <xdr:nvPicPr>
        <xdr:cNvPr id="279230" name="图片 189">
          <a:extLst>
            <a:ext uri="{FF2B5EF4-FFF2-40B4-BE49-F238E27FC236}">
              <a16:creationId xmlns:a16="http://schemas.microsoft.com/office/drawing/2014/main" id="{00000000-0008-0000-0100-0000B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344102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102</xdr:row>
      <xdr:rowOff>85725</xdr:rowOff>
    </xdr:from>
    <xdr:to>
      <xdr:col>17</xdr:col>
      <xdr:colOff>485775</xdr:colOff>
      <xdr:row>102</xdr:row>
      <xdr:rowOff>314325</xdr:rowOff>
    </xdr:to>
    <xdr:pic>
      <xdr:nvPicPr>
        <xdr:cNvPr id="279231" name="图片 324">
          <a:extLst>
            <a:ext uri="{FF2B5EF4-FFF2-40B4-BE49-F238E27FC236}">
              <a16:creationId xmlns:a16="http://schemas.microsoft.com/office/drawing/2014/main" id="{00000000-0008-0000-0100-0000B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2739390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103</xdr:row>
      <xdr:rowOff>38100</xdr:rowOff>
    </xdr:from>
    <xdr:to>
      <xdr:col>17</xdr:col>
      <xdr:colOff>447675</xdr:colOff>
      <xdr:row>103</xdr:row>
      <xdr:rowOff>333375</xdr:rowOff>
    </xdr:to>
    <xdr:pic>
      <xdr:nvPicPr>
        <xdr:cNvPr id="279232" name="图片 331">
          <a:extLst>
            <a:ext uri="{FF2B5EF4-FFF2-40B4-BE49-F238E27FC236}">
              <a16:creationId xmlns:a16="http://schemas.microsoft.com/office/drawing/2014/main" id="{00000000-0008-0000-0100-0000C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2772727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222</xdr:row>
      <xdr:rowOff>57150</xdr:rowOff>
    </xdr:from>
    <xdr:to>
      <xdr:col>17</xdr:col>
      <xdr:colOff>419100</xdr:colOff>
      <xdr:row>222</xdr:row>
      <xdr:rowOff>333375</xdr:rowOff>
    </xdr:to>
    <xdr:pic>
      <xdr:nvPicPr>
        <xdr:cNvPr id="279233" name="图片 183">
          <a:extLst>
            <a:ext uri="{FF2B5EF4-FFF2-40B4-BE49-F238E27FC236}">
              <a16:creationId xmlns:a16="http://schemas.microsoft.com/office/drawing/2014/main" id="{00000000-0008-0000-0100-0000C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69656325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227</xdr:row>
      <xdr:rowOff>19050</xdr:rowOff>
    </xdr:from>
    <xdr:to>
      <xdr:col>17</xdr:col>
      <xdr:colOff>466725</xdr:colOff>
      <xdr:row>227</xdr:row>
      <xdr:rowOff>323850</xdr:rowOff>
    </xdr:to>
    <xdr:pic>
      <xdr:nvPicPr>
        <xdr:cNvPr id="279234" name="图片 196">
          <a:extLst>
            <a:ext uri="{FF2B5EF4-FFF2-40B4-BE49-F238E27FC236}">
              <a16:creationId xmlns:a16="http://schemas.microsoft.com/office/drawing/2014/main" id="{00000000-0008-0000-0100-0000C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71523225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258</xdr:row>
      <xdr:rowOff>28575</xdr:rowOff>
    </xdr:from>
    <xdr:to>
      <xdr:col>17</xdr:col>
      <xdr:colOff>390525</xdr:colOff>
      <xdr:row>258</xdr:row>
      <xdr:rowOff>257175</xdr:rowOff>
    </xdr:to>
    <xdr:pic>
      <xdr:nvPicPr>
        <xdr:cNvPr id="279235" name="图片 149">
          <a:extLst>
            <a:ext uri="{FF2B5EF4-FFF2-40B4-BE49-F238E27FC236}">
              <a16:creationId xmlns:a16="http://schemas.microsoft.com/office/drawing/2014/main" id="{00000000-0008-0000-0100-0000C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8334375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261</xdr:row>
      <xdr:rowOff>57150</xdr:rowOff>
    </xdr:from>
    <xdr:to>
      <xdr:col>17</xdr:col>
      <xdr:colOff>504825</xdr:colOff>
      <xdr:row>261</xdr:row>
      <xdr:rowOff>304800</xdr:rowOff>
    </xdr:to>
    <xdr:pic>
      <xdr:nvPicPr>
        <xdr:cNvPr id="279236" name="Picture 43">
          <a:extLst>
            <a:ext uri="{FF2B5EF4-FFF2-40B4-BE49-F238E27FC236}">
              <a16:creationId xmlns:a16="http://schemas.microsoft.com/office/drawing/2014/main" id="{00000000-0008-0000-0100-0000C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91" t="22833" r="10045" b="18428"/>
        <a:stretch>
          <a:fillRect/>
        </a:stretch>
      </xdr:blipFill>
      <xdr:spPr bwMode="auto">
        <a:xfrm>
          <a:off x="7191375" y="84515325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284</xdr:row>
      <xdr:rowOff>76200</xdr:rowOff>
    </xdr:from>
    <xdr:to>
      <xdr:col>17</xdr:col>
      <xdr:colOff>438150</xdr:colOff>
      <xdr:row>284</xdr:row>
      <xdr:rowOff>304800</xdr:rowOff>
    </xdr:to>
    <xdr:pic>
      <xdr:nvPicPr>
        <xdr:cNvPr id="279237" name="Picture 44">
          <a:extLst>
            <a:ext uri="{FF2B5EF4-FFF2-40B4-BE49-F238E27FC236}">
              <a16:creationId xmlns:a16="http://schemas.microsoft.com/office/drawing/2014/main" id="{00000000-0008-0000-0100-0000C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219950" y="91773375"/>
          <a:ext cx="352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288</xdr:row>
      <xdr:rowOff>57150</xdr:rowOff>
    </xdr:from>
    <xdr:to>
      <xdr:col>17</xdr:col>
      <xdr:colOff>419100</xdr:colOff>
      <xdr:row>288</xdr:row>
      <xdr:rowOff>314325</xdr:rowOff>
    </xdr:to>
    <xdr:pic>
      <xdr:nvPicPr>
        <xdr:cNvPr id="279238" name="Picture 51">
          <a:extLst>
            <a:ext uri="{FF2B5EF4-FFF2-40B4-BE49-F238E27FC236}">
              <a16:creationId xmlns:a16="http://schemas.microsoft.com/office/drawing/2014/main" id="{00000000-0008-0000-0100-0000C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4" b="-584"/>
        <a:stretch>
          <a:fillRect/>
        </a:stretch>
      </xdr:blipFill>
      <xdr:spPr bwMode="auto">
        <a:xfrm>
          <a:off x="7248525" y="925163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290</xdr:row>
      <xdr:rowOff>57150</xdr:rowOff>
    </xdr:from>
    <xdr:to>
      <xdr:col>17</xdr:col>
      <xdr:colOff>390525</xdr:colOff>
      <xdr:row>290</xdr:row>
      <xdr:rowOff>333375</xdr:rowOff>
    </xdr:to>
    <xdr:pic>
      <xdr:nvPicPr>
        <xdr:cNvPr id="279239" name="Picture 45">
          <a:extLst>
            <a:ext uri="{FF2B5EF4-FFF2-40B4-BE49-F238E27FC236}">
              <a16:creationId xmlns:a16="http://schemas.microsoft.com/office/drawing/2014/main" id="{00000000-0008-0000-0100-0000C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219950" y="3640455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292</xdr:row>
      <xdr:rowOff>76200</xdr:rowOff>
    </xdr:from>
    <xdr:to>
      <xdr:col>17</xdr:col>
      <xdr:colOff>400050</xdr:colOff>
      <xdr:row>292</xdr:row>
      <xdr:rowOff>285750</xdr:rowOff>
    </xdr:to>
    <xdr:pic>
      <xdr:nvPicPr>
        <xdr:cNvPr id="279240" name="Picture 47">
          <a:extLst>
            <a:ext uri="{FF2B5EF4-FFF2-40B4-BE49-F238E27FC236}">
              <a16:creationId xmlns:a16="http://schemas.microsoft.com/office/drawing/2014/main" id="{00000000-0008-0000-0100-0000C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4" b="-584"/>
        <a:stretch>
          <a:fillRect/>
        </a:stretch>
      </xdr:blipFill>
      <xdr:spPr bwMode="auto">
        <a:xfrm>
          <a:off x="7315200" y="936783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293</xdr:row>
      <xdr:rowOff>47625</xdr:rowOff>
    </xdr:from>
    <xdr:to>
      <xdr:col>17</xdr:col>
      <xdr:colOff>361950</xdr:colOff>
      <xdr:row>293</xdr:row>
      <xdr:rowOff>295275</xdr:rowOff>
    </xdr:to>
    <xdr:pic>
      <xdr:nvPicPr>
        <xdr:cNvPr id="279241" name="Picture 48">
          <a:extLst>
            <a:ext uri="{FF2B5EF4-FFF2-40B4-BE49-F238E27FC236}">
              <a16:creationId xmlns:a16="http://schemas.microsoft.com/office/drawing/2014/main" id="{00000000-0008-0000-0100-0000C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7" t="12807" r="23334" b="11317"/>
        <a:stretch>
          <a:fillRect/>
        </a:stretch>
      </xdr:blipFill>
      <xdr:spPr bwMode="auto">
        <a:xfrm>
          <a:off x="7277100" y="94030800"/>
          <a:ext cx="219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15</xdr:row>
      <xdr:rowOff>28575</xdr:rowOff>
    </xdr:from>
    <xdr:to>
      <xdr:col>17</xdr:col>
      <xdr:colOff>485775</xdr:colOff>
      <xdr:row>15</xdr:row>
      <xdr:rowOff>342900</xdr:rowOff>
    </xdr:to>
    <xdr:pic>
      <xdr:nvPicPr>
        <xdr:cNvPr id="279243" name="图片 209">
          <a:extLst>
            <a:ext uri="{FF2B5EF4-FFF2-40B4-BE49-F238E27FC236}">
              <a16:creationId xmlns:a16="http://schemas.microsoft.com/office/drawing/2014/main" id="{00000000-0008-0000-0100-0000C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0596" y="2180104"/>
          <a:ext cx="438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39</xdr:row>
      <xdr:rowOff>28575</xdr:rowOff>
    </xdr:from>
    <xdr:to>
      <xdr:col>17</xdr:col>
      <xdr:colOff>457200</xdr:colOff>
      <xdr:row>39</xdr:row>
      <xdr:rowOff>361950</xdr:rowOff>
    </xdr:to>
    <xdr:pic>
      <xdr:nvPicPr>
        <xdr:cNvPr id="279244" name="图片 210">
          <a:extLst>
            <a:ext uri="{FF2B5EF4-FFF2-40B4-BE49-F238E27FC236}">
              <a16:creationId xmlns:a16="http://schemas.microsoft.com/office/drawing/2014/main" id="{00000000-0008-0000-0100-0000C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0596" y="2561104"/>
          <a:ext cx="409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201</xdr:row>
      <xdr:rowOff>28575</xdr:rowOff>
    </xdr:from>
    <xdr:to>
      <xdr:col>17</xdr:col>
      <xdr:colOff>447675</xdr:colOff>
      <xdr:row>201</xdr:row>
      <xdr:rowOff>333375</xdr:rowOff>
    </xdr:to>
    <xdr:pic>
      <xdr:nvPicPr>
        <xdr:cNvPr id="279245" name="图片 8">
          <a:extLst>
            <a:ext uri="{FF2B5EF4-FFF2-40B4-BE49-F238E27FC236}">
              <a16:creationId xmlns:a16="http://schemas.microsoft.com/office/drawing/2014/main" id="{00000000-0008-0000-0100-0000C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616267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265</xdr:row>
      <xdr:rowOff>85725</xdr:rowOff>
    </xdr:from>
    <xdr:to>
      <xdr:col>17</xdr:col>
      <xdr:colOff>457200</xdr:colOff>
      <xdr:row>265</xdr:row>
      <xdr:rowOff>304800</xdr:rowOff>
    </xdr:to>
    <xdr:pic>
      <xdr:nvPicPr>
        <xdr:cNvPr id="279246" name="图片 138">
          <a:extLst>
            <a:ext uri="{FF2B5EF4-FFF2-40B4-BE49-F238E27FC236}">
              <a16:creationId xmlns:a16="http://schemas.microsoft.com/office/drawing/2014/main" id="{00000000-0008-0000-0100-0000C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8568690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34</xdr:row>
      <xdr:rowOff>47625</xdr:rowOff>
    </xdr:from>
    <xdr:to>
      <xdr:col>17</xdr:col>
      <xdr:colOff>438150</xdr:colOff>
      <xdr:row>34</xdr:row>
      <xdr:rowOff>295275</xdr:rowOff>
    </xdr:to>
    <xdr:pic>
      <xdr:nvPicPr>
        <xdr:cNvPr id="279247" name="图片 166">
          <a:extLst>
            <a:ext uri="{FF2B5EF4-FFF2-40B4-BE49-F238E27FC236}">
              <a16:creationId xmlns:a16="http://schemas.microsoft.com/office/drawing/2014/main" id="{00000000-0008-0000-0100-0000C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982980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216</xdr:row>
      <xdr:rowOff>123825</xdr:rowOff>
    </xdr:from>
    <xdr:to>
      <xdr:col>17</xdr:col>
      <xdr:colOff>495300</xdr:colOff>
      <xdr:row>216</xdr:row>
      <xdr:rowOff>238125</xdr:rowOff>
    </xdr:to>
    <xdr:pic>
      <xdr:nvPicPr>
        <xdr:cNvPr id="279248" name="图片 447">
          <a:extLst>
            <a:ext uri="{FF2B5EF4-FFF2-40B4-BE49-F238E27FC236}">
              <a16:creationId xmlns:a16="http://schemas.microsoft.com/office/drawing/2014/main" id="{00000000-0008-0000-0100-0000D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67437000"/>
          <a:ext cx="4476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56416</xdr:colOff>
      <xdr:row>305</xdr:row>
      <xdr:rowOff>28574</xdr:rowOff>
    </xdr:from>
    <xdr:to>
      <xdr:col>17</xdr:col>
      <xdr:colOff>483027</xdr:colOff>
      <xdr:row>305</xdr:row>
      <xdr:rowOff>329711</xdr:rowOff>
    </xdr:to>
    <xdr:pic>
      <xdr:nvPicPr>
        <xdr:cNvPr id="279249" name="Picture 55483">
          <a:extLst>
            <a:ext uri="{FF2B5EF4-FFF2-40B4-BE49-F238E27FC236}">
              <a16:creationId xmlns:a16="http://schemas.microsoft.com/office/drawing/2014/main" id="{00000000-0008-0000-0100-0000D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 bwMode="auto">
        <a:xfrm>
          <a:off x="7200166" y="98568362"/>
          <a:ext cx="426611" cy="30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30232</xdr:colOff>
      <xdr:row>308</xdr:row>
      <xdr:rowOff>45554</xdr:rowOff>
    </xdr:from>
    <xdr:to>
      <xdr:col>17</xdr:col>
      <xdr:colOff>528810</xdr:colOff>
      <xdr:row>308</xdr:row>
      <xdr:rowOff>339587</xdr:rowOff>
    </xdr:to>
    <xdr:pic>
      <xdr:nvPicPr>
        <xdr:cNvPr id="279250" name="Picture 19" descr="TKI0XT{X[``XB@2M~8R9U%Q">
          <a:extLst>
            <a:ext uri="{FF2B5EF4-FFF2-40B4-BE49-F238E27FC236}">
              <a16:creationId xmlns:a16="http://schemas.microsoft.com/office/drawing/2014/main" id="{00000000-0008-0000-0100-0000D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10" y="99751597"/>
          <a:ext cx="498578" cy="294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19</xdr:row>
      <xdr:rowOff>57150</xdr:rowOff>
    </xdr:from>
    <xdr:to>
      <xdr:col>17</xdr:col>
      <xdr:colOff>447675</xdr:colOff>
      <xdr:row>19</xdr:row>
      <xdr:rowOff>333375</xdr:rowOff>
    </xdr:to>
    <xdr:pic>
      <xdr:nvPicPr>
        <xdr:cNvPr id="279251" name="图片 154">
          <a:extLst>
            <a:ext uri="{FF2B5EF4-FFF2-40B4-BE49-F238E27FC236}">
              <a16:creationId xmlns:a16="http://schemas.microsoft.com/office/drawing/2014/main" id="{00000000-0008-0000-0100-0000D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64103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41</xdr:row>
      <xdr:rowOff>47625</xdr:rowOff>
    </xdr:from>
    <xdr:to>
      <xdr:col>17</xdr:col>
      <xdr:colOff>466725</xdr:colOff>
      <xdr:row>41</xdr:row>
      <xdr:rowOff>314325</xdr:rowOff>
    </xdr:to>
    <xdr:pic>
      <xdr:nvPicPr>
        <xdr:cNvPr id="279252" name="图片 155">
          <a:extLst>
            <a:ext uri="{FF2B5EF4-FFF2-40B4-BE49-F238E27FC236}">
              <a16:creationId xmlns:a16="http://schemas.microsoft.com/office/drawing/2014/main" id="{00000000-0008-0000-0100-0000D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211580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17</xdr:row>
      <xdr:rowOff>47625</xdr:rowOff>
    </xdr:from>
    <xdr:to>
      <xdr:col>17</xdr:col>
      <xdr:colOff>504825</xdr:colOff>
      <xdr:row>17</xdr:row>
      <xdr:rowOff>323850</xdr:rowOff>
    </xdr:to>
    <xdr:pic>
      <xdr:nvPicPr>
        <xdr:cNvPr id="279253" name="图片 268">
          <a:extLst>
            <a:ext uri="{FF2B5EF4-FFF2-40B4-BE49-F238E27FC236}">
              <a16:creationId xmlns:a16="http://schemas.microsoft.com/office/drawing/2014/main" id="{00000000-0008-0000-0100-0000D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5638800"/>
          <a:ext cx="4476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18</xdr:row>
      <xdr:rowOff>47625</xdr:rowOff>
    </xdr:from>
    <xdr:to>
      <xdr:col>17</xdr:col>
      <xdr:colOff>495300</xdr:colOff>
      <xdr:row>18</xdr:row>
      <xdr:rowOff>342900</xdr:rowOff>
    </xdr:to>
    <xdr:pic>
      <xdr:nvPicPr>
        <xdr:cNvPr id="279254" name="图片 268">
          <a:extLst>
            <a:ext uri="{FF2B5EF4-FFF2-40B4-BE49-F238E27FC236}">
              <a16:creationId xmlns:a16="http://schemas.microsoft.com/office/drawing/2014/main" id="{00000000-0008-0000-0100-0000D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6019800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53</xdr:row>
      <xdr:rowOff>57150</xdr:rowOff>
    </xdr:from>
    <xdr:to>
      <xdr:col>17</xdr:col>
      <xdr:colOff>447675</xdr:colOff>
      <xdr:row>53</xdr:row>
      <xdr:rowOff>295275</xdr:rowOff>
    </xdr:to>
    <xdr:pic>
      <xdr:nvPicPr>
        <xdr:cNvPr id="279255" name="图片 159">
          <a:extLst>
            <a:ext uri="{FF2B5EF4-FFF2-40B4-BE49-F238E27FC236}">
              <a16:creationId xmlns:a16="http://schemas.microsoft.com/office/drawing/2014/main" id="{00000000-0008-0000-0100-0000D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4030325"/>
          <a:ext cx="361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61</xdr:row>
      <xdr:rowOff>57150</xdr:rowOff>
    </xdr:from>
    <xdr:to>
      <xdr:col>17</xdr:col>
      <xdr:colOff>428625</xdr:colOff>
      <xdr:row>61</xdr:row>
      <xdr:rowOff>352425</xdr:rowOff>
    </xdr:to>
    <xdr:pic>
      <xdr:nvPicPr>
        <xdr:cNvPr id="279256" name="图片 175">
          <a:extLst>
            <a:ext uri="{FF2B5EF4-FFF2-40B4-BE49-F238E27FC236}">
              <a16:creationId xmlns:a16="http://schemas.microsoft.com/office/drawing/2014/main" id="{00000000-0008-0000-0100-0000D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6697325"/>
          <a:ext cx="371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62</xdr:row>
      <xdr:rowOff>57979</xdr:rowOff>
    </xdr:from>
    <xdr:to>
      <xdr:col>17</xdr:col>
      <xdr:colOff>450491</xdr:colOff>
      <xdr:row>62</xdr:row>
      <xdr:rowOff>361951</xdr:rowOff>
    </xdr:to>
    <xdr:pic>
      <xdr:nvPicPr>
        <xdr:cNvPr id="279257" name="图片 176">
          <a:extLst>
            <a:ext uri="{FF2B5EF4-FFF2-40B4-BE49-F238E27FC236}">
              <a16:creationId xmlns:a16="http://schemas.microsoft.com/office/drawing/2014/main" id="{00000000-0008-0000-0100-0000D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2203" y="18503349"/>
          <a:ext cx="364766" cy="303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33132</xdr:colOff>
      <xdr:row>63</xdr:row>
      <xdr:rowOff>33131</xdr:rowOff>
    </xdr:from>
    <xdr:to>
      <xdr:col>17</xdr:col>
      <xdr:colOff>512952</xdr:colOff>
      <xdr:row>63</xdr:row>
      <xdr:rowOff>281609</xdr:rowOff>
    </xdr:to>
    <xdr:pic>
      <xdr:nvPicPr>
        <xdr:cNvPr id="279258" name="图片 177">
          <a:extLst>
            <a:ext uri="{FF2B5EF4-FFF2-40B4-BE49-F238E27FC236}">
              <a16:creationId xmlns:a16="http://schemas.microsoft.com/office/drawing/2014/main" id="{00000000-0008-0000-0100-0000DA4204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2" t="22877" r="8322" b="22272"/>
        <a:stretch/>
      </xdr:blipFill>
      <xdr:spPr bwMode="auto">
        <a:xfrm>
          <a:off x="7139610" y="18859501"/>
          <a:ext cx="479820" cy="2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89</xdr:row>
      <xdr:rowOff>47625</xdr:rowOff>
    </xdr:from>
    <xdr:to>
      <xdr:col>17</xdr:col>
      <xdr:colOff>419100</xdr:colOff>
      <xdr:row>89</xdr:row>
      <xdr:rowOff>285750</xdr:rowOff>
    </xdr:to>
    <xdr:pic>
      <xdr:nvPicPr>
        <xdr:cNvPr id="279259" name="图片 455">
          <a:extLst>
            <a:ext uri="{FF2B5EF4-FFF2-40B4-BE49-F238E27FC236}">
              <a16:creationId xmlns:a16="http://schemas.microsoft.com/office/drawing/2014/main" id="{00000000-0008-0000-0100-0000D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240280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97</xdr:row>
      <xdr:rowOff>85725</xdr:rowOff>
    </xdr:from>
    <xdr:to>
      <xdr:col>17</xdr:col>
      <xdr:colOff>390525</xdr:colOff>
      <xdr:row>97</xdr:row>
      <xdr:rowOff>295275</xdr:rowOff>
    </xdr:to>
    <xdr:pic>
      <xdr:nvPicPr>
        <xdr:cNvPr id="279260" name="图片 48">
          <a:extLst>
            <a:ext uri="{FF2B5EF4-FFF2-40B4-BE49-F238E27FC236}">
              <a16:creationId xmlns:a16="http://schemas.microsoft.com/office/drawing/2014/main" id="{00000000-0008-0000-0100-0000D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2548890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93</xdr:row>
      <xdr:rowOff>133350</xdr:rowOff>
    </xdr:from>
    <xdr:to>
      <xdr:col>17</xdr:col>
      <xdr:colOff>495300</xdr:colOff>
      <xdr:row>93</xdr:row>
      <xdr:rowOff>285750</xdr:rowOff>
    </xdr:to>
    <xdr:pic>
      <xdr:nvPicPr>
        <xdr:cNvPr id="279261" name="Picture 10">
          <a:extLst>
            <a:ext uri="{FF2B5EF4-FFF2-40B4-BE49-F238E27FC236}">
              <a16:creationId xmlns:a16="http://schemas.microsoft.com/office/drawing/2014/main" id="{00000000-0008-0000-0100-0000D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 bwMode="auto">
        <a:xfrm>
          <a:off x="7219950" y="24012525"/>
          <a:ext cx="409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94</xdr:row>
      <xdr:rowOff>133350</xdr:rowOff>
    </xdr:from>
    <xdr:to>
      <xdr:col>17</xdr:col>
      <xdr:colOff>495300</xdr:colOff>
      <xdr:row>94</xdr:row>
      <xdr:rowOff>285750</xdr:rowOff>
    </xdr:to>
    <xdr:pic>
      <xdr:nvPicPr>
        <xdr:cNvPr id="279262" name="Picture 10">
          <a:extLst>
            <a:ext uri="{FF2B5EF4-FFF2-40B4-BE49-F238E27FC236}">
              <a16:creationId xmlns:a16="http://schemas.microsoft.com/office/drawing/2014/main" id="{00000000-0008-0000-0100-0000D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 bwMode="auto">
        <a:xfrm>
          <a:off x="7219950" y="24393525"/>
          <a:ext cx="409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95</xdr:row>
      <xdr:rowOff>19050</xdr:rowOff>
    </xdr:from>
    <xdr:to>
      <xdr:col>17</xdr:col>
      <xdr:colOff>400050</xdr:colOff>
      <xdr:row>95</xdr:row>
      <xdr:rowOff>333375</xdr:rowOff>
    </xdr:to>
    <xdr:pic>
      <xdr:nvPicPr>
        <xdr:cNvPr id="279263" name="图片 46">
          <a:extLst>
            <a:ext uri="{FF2B5EF4-FFF2-40B4-BE49-F238E27FC236}">
              <a16:creationId xmlns:a16="http://schemas.microsoft.com/office/drawing/2014/main" id="{00000000-0008-0000-0100-0000D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88" t="28474" r="30702" b="33739"/>
        <a:stretch>
          <a:fillRect/>
        </a:stretch>
      </xdr:blipFill>
      <xdr:spPr bwMode="auto">
        <a:xfrm>
          <a:off x="7210425" y="24660225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96</xdr:row>
      <xdr:rowOff>76200</xdr:rowOff>
    </xdr:from>
    <xdr:to>
      <xdr:col>17</xdr:col>
      <xdr:colOff>438150</xdr:colOff>
      <xdr:row>96</xdr:row>
      <xdr:rowOff>285750</xdr:rowOff>
    </xdr:to>
    <xdr:pic>
      <xdr:nvPicPr>
        <xdr:cNvPr id="279264" name="Picture 8">
          <a:extLst>
            <a:ext uri="{FF2B5EF4-FFF2-40B4-BE49-F238E27FC236}">
              <a16:creationId xmlns:a16="http://schemas.microsoft.com/office/drawing/2014/main" id="{00000000-0008-0000-0100-0000E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286625" y="250983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128</xdr:row>
      <xdr:rowOff>123825</xdr:rowOff>
    </xdr:from>
    <xdr:to>
      <xdr:col>17</xdr:col>
      <xdr:colOff>390525</xdr:colOff>
      <xdr:row>128</xdr:row>
      <xdr:rowOff>352425</xdr:rowOff>
    </xdr:to>
    <xdr:pic>
      <xdr:nvPicPr>
        <xdr:cNvPr id="279265" name="图片 49">
          <a:extLst>
            <a:ext uri="{FF2B5EF4-FFF2-40B4-BE49-F238E27FC236}">
              <a16:creationId xmlns:a16="http://schemas.microsoft.com/office/drawing/2014/main" id="{00000000-0008-0000-0100-0000E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381000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129</xdr:row>
      <xdr:rowOff>114300</xdr:rowOff>
    </xdr:from>
    <xdr:to>
      <xdr:col>17</xdr:col>
      <xdr:colOff>428625</xdr:colOff>
      <xdr:row>129</xdr:row>
      <xdr:rowOff>371475</xdr:rowOff>
    </xdr:to>
    <xdr:pic>
      <xdr:nvPicPr>
        <xdr:cNvPr id="279266" name="图片 50">
          <a:extLst>
            <a:ext uri="{FF2B5EF4-FFF2-40B4-BE49-F238E27FC236}">
              <a16:creationId xmlns:a16="http://schemas.microsoft.com/office/drawing/2014/main" id="{00000000-0008-0000-0100-0000E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8471475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127</xdr:row>
      <xdr:rowOff>66675</xdr:rowOff>
    </xdr:from>
    <xdr:to>
      <xdr:col>17</xdr:col>
      <xdr:colOff>419100</xdr:colOff>
      <xdr:row>127</xdr:row>
      <xdr:rowOff>295275</xdr:rowOff>
    </xdr:to>
    <xdr:pic>
      <xdr:nvPicPr>
        <xdr:cNvPr id="279267" name="图片 51">
          <a:extLst>
            <a:ext uri="{FF2B5EF4-FFF2-40B4-BE49-F238E27FC236}">
              <a16:creationId xmlns:a16="http://schemas.microsoft.com/office/drawing/2014/main" id="{00000000-0008-0000-0100-0000E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3766185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130</xdr:row>
      <xdr:rowOff>114300</xdr:rowOff>
    </xdr:from>
    <xdr:to>
      <xdr:col>17</xdr:col>
      <xdr:colOff>381000</xdr:colOff>
      <xdr:row>130</xdr:row>
      <xdr:rowOff>361950</xdr:rowOff>
    </xdr:to>
    <xdr:pic>
      <xdr:nvPicPr>
        <xdr:cNvPr id="279268" name="图片 52">
          <a:extLst>
            <a:ext uri="{FF2B5EF4-FFF2-40B4-BE49-F238E27FC236}">
              <a16:creationId xmlns:a16="http://schemas.microsoft.com/office/drawing/2014/main" id="{00000000-0008-0000-0100-0000E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885247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131</xdr:row>
      <xdr:rowOff>95250</xdr:rowOff>
    </xdr:from>
    <xdr:to>
      <xdr:col>17</xdr:col>
      <xdr:colOff>428625</xdr:colOff>
      <xdr:row>131</xdr:row>
      <xdr:rowOff>361950</xdr:rowOff>
    </xdr:to>
    <xdr:pic>
      <xdr:nvPicPr>
        <xdr:cNvPr id="279269" name="图片 53">
          <a:extLst>
            <a:ext uri="{FF2B5EF4-FFF2-40B4-BE49-F238E27FC236}">
              <a16:creationId xmlns:a16="http://schemas.microsoft.com/office/drawing/2014/main" id="{00000000-0008-0000-0100-0000E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9214425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255</xdr:row>
      <xdr:rowOff>57150</xdr:rowOff>
    </xdr:from>
    <xdr:to>
      <xdr:col>17</xdr:col>
      <xdr:colOff>361950</xdr:colOff>
      <xdr:row>255</xdr:row>
      <xdr:rowOff>323850</xdr:rowOff>
    </xdr:to>
    <xdr:pic>
      <xdr:nvPicPr>
        <xdr:cNvPr id="279270" name="图片 190">
          <a:extLst>
            <a:ext uri="{FF2B5EF4-FFF2-40B4-BE49-F238E27FC236}">
              <a16:creationId xmlns:a16="http://schemas.microsoft.com/office/drawing/2014/main" id="{00000000-0008-0000-0100-0000E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82229325"/>
          <a:ext cx="247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16</xdr:row>
      <xdr:rowOff>85725</xdr:rowOff>
    </xdr:from>
    <xdr:to>
      <xdr:col>17</xdr:col>
      <xdr:colOff>504825</xdr:colOff>
      <xdr:row>16</xdr:row>
      <xdr:rowOff>314325</xdr:rowOff>
    </xdr:to>
    <xdr:pic>
      <xdr:nvPicPr>
        <xdr:cNvPr id="279271" name="图片 9">
          <a:extLst>
            <a:ext uri="{FF2B5EF4-FFF2-40B4-BE49-F238E27FC236}">
              <a16:creationId xmlns:a16="http://schemas.microsoft.com/office/drawing/2014/main" id="{00000000-0008-0000-0100-0000E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529590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40</xdr:row>
      <xdr:rowOff>47625</xdr:rowOff>
    </xdr:from>
    <xdr:to>
      <xdr:col>17</xdr:col>
      <xdr:colOff>390525</xdr:colOff>
      <xdr:row>40</xdr:row>
      <xdr:rowOff>333375</xdr:rowOff>
    </xdr:to>
    <xdr:pic>
      <xdr:nvPicPr>
        <xdr:cNvPr id="279272" name="Picture 1">
          <a:extLst>
            <a:ext uri="{FF2B5EF4-FFF2-40B4-BE49-F238E27FC236}">
              <a16:creationId xmlns:a16="http://schemas.microsoft.com/office/drawing/2014/main" id="{00000000-0008-0000-0100-0000E8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14" b="-914"/>
        <a:stretch>
          <a:fillRect/>
        </a:stretch>
      </xdr:blipFill>
      <xdr:spPr bwMode="auto">
        <a:xfrm>
          <a:off x="7219950" y="1173480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88</xdr:row>
      <xdr:rowOff>47625</xdr:rowOff>
    </xdr:from>
    <xdr:to>
      <xdr:col>17</xdr:col>
      <xdr:colOff>409575</xdr:colOff>
      <xdr:row>88</xdr:row>
      <xdr:rowOff>266700</xdr:rowOff>
    </xdr:to>
    <xdr:pic>
      <xdr:nvPicPr>
        <xdr:cNvPr id="279273" name="图片 189">
          <a:extLst>
            <a:ext uri="{FF2B5EF4-FFF2-40B4-BE49-F238E27FC236}">
              <a16:creationId xmlns:a16="http://schemas.microsoft.com/office/drawing/2014/main" id="{00000000-0008-0000-0100-0000E9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382202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257</xdr:row>
      <xdr:rowOff>19050</xdr:rowOff>
    </xdr:from>
    <xdr:to>
      <xdr:col>17</xdr:col>
      <xdr:colOff>400050</xdr:colOff>
      <xdr:row>257</xdr:row>
      <xdr:rowOff>333375</xdr:rowOff>
    </xdr:to>
    <xdr:pic>
      <xdr:nvPicPr>
        <xdr:cNvPr id="279274" name="Picture 34">
          <a:extLst>
            <a:ext uri="{FF2B5EF4-FFF2-40B4-BE49-F238E27FC236}">
              <a16:creationId xmlns:a16="http://schemas.microsoft.com/office/drawing/2014/main" id="{00000000-0008-0000-0100-0000EA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 bwMode="auto">
        <a:xfrm>
          <a:off x="7191375" y="829532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37</xdr:row>
      <xdr:rowOff>38100</xdr:rowOff>
    </xdr:from>
    <xdr:to>
      <xdr:col>17</xdr:col>
      <xdr:colOff>495300</xdr:colOff>
      <xdr:row>37</xdr:row>
      <xdr:rowOff>342900</xdr:rowOff>
    </xdr:to>
    <xdr:pic>
      <xdr:nvPicPr>
        <xdr:cNvPr id="279275" name="图片 318">
          <a:extLst>
            <a:ext uri="{FF2B5EF4-FFF2-40B4-BE49-F238E27FC236}">
              <a16:creationId xmlns:a16="http://schemas.microsoft.com/office/drawing/2014/main" id="{00000000-0008-0000-0100-0000EB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0963275"/>
          <a:ext cx="457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11</xdr:row>
      <xdr:rowOff>28575</xdr:rowOff>
    </xdr:from>
    <xdr:to>
      <xdr:col>17</xdr:col>
      <xdr:colOff>447675</xdr:colOff>
      <xdr:row>11</xdr:row>
      <xdr:rowOff>342900</xdr:rowOff>
    </xdr:to>
    <xdr:pic>
      <xdr:nvPicPr>
        <xdr:cNvPr id="279276" name="图片 319">
          <a:extLst>
            <a:ext uri="{FF2B5EF4-FFF2-40B4-BE49-F238E27FC236}">
              <a16:creationId xmlns:a16="http://schemas.microsoft.com/office/drawing/2014/main" id="{00000000-0008-0000-0100-0000EC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3714750"/>
          <a:ext cx="40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270</xdr:row>
      <xdr:rowOff>19050</xdr:rowOff>
    </xdr:from>
    <xdr:to>
      <xdr:col>17</xdr:col>
      <xdr:colOff>514350</xdr:colOff>
      <xdr:row>270</xdr:row>
      <xdr:rowOff>342900</xdr:rowOff>
    </xdr:to>
    <xdr:pic>
      <xdr:nvPicPr>
        <xdr:cNvPr id="279277" name="图片 319">
          <a:extLst>
            <a:ext uri="{FF2B5EF4-FFF2-40B4-BE49-F238E27FC236}">
              <a16:creationId xmlns:a16="http://schemas.microsoft.com/office/drawing/2014/main" id="{00000000-0008-0000-0100-0000ED42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87525225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117</xdr:row>
      <xdr:rowOff>47625</xdr:rowOff>
    </xdr:from>
    <xdr:to>
      <xdr:col>17</xdr:col>
      <xdr:colOff>428625</xdr:colOff>
      <xdr:row>117</xdr:row>
      <xdr:rowOff>361950</xdr:rowOff>
    </xdr:to>
    <xdr:pic>
      <xdr:nvPicPr>
        <xdr:cNvPr id="279278" name="Picture 1">
          <a:extLst>
            <a:ext uri="{FF2B5EF4-FFF2-40B4-BE49-F238E27FC236}">
              <a16:creationId xmlns:a16="http://schemas.microsoft.com/office/drawing/2014/main" id="{00000000-0008-0000-0100-0000E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36" t="9209" r="16441" b="10115"/>
        <a:stretch>
          <a:fillRect/>
        </a:stretch>
      </xdr:blipFill>
      <xdr:spPr bwMode="auto">
        <a:xfrm flipH="1">
          <a:off x="7181850" y="33832800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295</xdr:row>
      <xdr:rowOff>28575</xdr:rowOff>
    </xdr:from>
    <xdr:to>
      <xdr:col>17</xdr:col>
      <xdr:colOff>495300</xdr:colOff>
      <xdr:row>295</xdr:row>
      <xdr:rowOff>361950</xdr:rowOff>
    </xdr:to>
    <xdr:pic>
      <xdr:nvPicPr>
        <xdr:cNvPr id="279279" name="图片 224">
          <a:extLst>
            <a:ext uri="{FF2B5EF4-FFF2-40B4-BE49-F238E27FC236}">
              <a16:creationId xmlns:a16="http://schemas.microsoft.com/office/drawing/2014/main" id="{00000000-0008-0000-0100-0000E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4773750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193</xdr:row>
      <xdr:rowOff>38100</xdr:rowOff>
    </xdr:from>
    <xdr:to>
      <xdr:col>17</xdr:col>
      <xdr:colOff>542925</xdr:colOff>
      <xdr:row>193</xdr:row>
      <xdr:rowOff>323850</xdr:rowOff>
    </xdr:to>
    <xdr:pic>
      <xdr:nvPicPr>
        <xdr:cNvPr id="279280" name="图片 225">
          <a:extLst>
            <a:ext uri="{FF2B5EF4-FFF2-40B4-BE49-F238E27FC236}">
              <a16:creationId xmlns:a16="http://schemas.microsoft.com/office/drawing/2014/main" id="{00000000-0008-0000-0100-0000F0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9731275"/>
          <a:ext cx="504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306</xdr:row>
      <xdr:rowOff>13921</xdr:rowOff>
    </xdr:from>
    <xdr:to>
      <xdr:col>17</xdr:col>
      <xdr:colOff>472109</xdr:colOff>
      <xdr:row>306</xdr:row>
      <xdr:rowOff>370912</xdr:rowOff>
    </xdr:to>
    <xdr:pic>
      <xdr:nvPicPr>
        <xdr:cNvPr id="279281" name="图片 224">
          <a:extLst>
            <a:ext uri="{FF2B5EF4-FFF2-40B4-BE49-F238E27FC236}">
              <a16:creationId xmlns:a16="http://schemas.microsoft.com/office/drawing/2014/main" id="{00000000-0008-0000-0100-0000F1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2046" y="115994803"/>
          <a:ext cx="443534" cy="356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53423</xdr:colOff>
      <xdr:row>302</xdr:row>
      <xdr:rowOff>27333</xdr:rowOff>
    </xdr:from>
    <xdr:to>
      <xdr:col>17</xdr:col>
      <xdr:colOff>491573</xdr:colOff>
      <xdr:row>302</xdr:row>
      <xdr:rowOff>351183</xdr:rowOff>
    </xdr:to>
    <xdr:pic>
      <xdr:nvPicPr>
        <xdr:cNvPr id="279282" name="图片 226">
          <a:extLst>
            <a:ext uri="{FF2B5EF4-FFF2-40B4-BE49-F238E27FC236}">
              <a16:creationId xmlns:a16="http://schemas.microsoft.com/office/drawing/2014/main" id="{00000000-0008-0000-0100-0000F2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7648" y="31421733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123</xdr:row>
      <xdr:rowOff>47625</xdr:rowOff>
    </xdr:from>
    <xdr:to>
      <xdr:col>17</xdr:col>
      <xdr:colOff>504825</xdr:colOff>
      <xdr:row>123</xdr:row>
      <xdr:rowOff>295275</xdr:rowOff>
    </xdr:to>
    <xdr:pic>
      <xdr:nvPicPr>
        <xdr:cNvPr id="279283" name="图片 227">
          <a:extLst>
            <a:ext uri="{FF2B5EF4-FFF2-40B4-BE49-F238E27FC236}">
              <a16:creationId xmlns:a16="http://schemas.microsoft.com/office/drawing/2014/main" id="{00000000-0008-0000-0100-0000F3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36118800"/>
          <a:ext cx="457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86</xdr:row>
      <xdr:rowOff>28575</xdr:rowOff>
    </xdr:from>
    <xdr:to>
      <xdr:col>17</xdr:col>
      <xdr:colOff>495300</xdr:colOff>
      <xdr:row>86</xdr:row>
      <xdr:rowOff>314325</xdr:rowOff>
    </xdr:to>
    <xdr:pic>
      <xdr:nvPicPr>
        <xdr:cNvPr id="279284" name="图片 229">
          <a:extLst>
            <a:ext uri="{FF2B5EF4-FFF2-40B4-BE49-F238E27FC236}">
              <a16:creationId xmlns:a16="http://schemas.microsoft.com/office/drawing/2014/main" id="{00000000-0008-0000-0100-0000F4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1240750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21</xdr:row>
      <xdr:rowOff>38100</xdr:rowOff>
    </xdr:from>
    <xdr:to>
      <xdr:col>17</xdr:col>
      <xdr:colOff>400050</xdr:colOff>
      <xdr:row>21</xdr:row>
      <xdr:rowOff>333375</xdr:rowOff>
    </xdr:to>
    <xdr:pic>
      <xdr:nvPicPr>
        <xdr:cNvPr id="279285" name="图片 230">
          <a:extLst>
            <a:ext uri="{FF2B5EF4-FFF2-40B4-BE49-F238E27FC236}">
              <a16:creationId xmlns:a16="http://schemas.microsoft.com/office/drawing/2014/main" id="{00000000-0008-0000-0100-0000F5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715327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42</xdr:row>
      <xdr:rowOff>57150</xdr:rowOff>
    </xdr:from>
    <xdr:to>
      <xdr:col>17</xdr:col>
      <xdr:colOff>485775</xdr:colOff>
      <xdr:row>42</xdr:row>
      <xdr:rowOff>304800</xdr:rowOff>
    </xdr:to>
    <xdr:pic>
      <xdr:nvPicPr>
        <xdr:cNvPr id="279286" name="图片 231">
          <a:extLst>
            <a:ext uri="{FF2B5EF4-FFF2-40B4-BE49-F238E27FC236}">
              <a16:creationId xmlns:a16="http://schemas.microsoft.com/office/drawing/2014/main" id="{00000000-0008-0000-0100-0000F6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2506325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176</xdr:row>
      <xdr:rowOff>19050</xdr:rowOff>
    </xdr:from>
    <xdr:to>
      <xdr:col>17</xdr:col>
      <xdr:colOff>409575</xdr:colOff>
      <xdr:row>176</xdr:row>
      <xdr:rowOff>342900</xdr:rowOff>
    </xdr:to>
    <xdr:pic>
      <xdr:nvPicPr>
        <xdr:cNvPr id="279287" name="图片 229">
          <a:extLst>
            <a:ext uri="{FF2B5EF4-FFF2-40B4-BE49-F238E27FC236}">
              <a16:creationId xmlns:a16="http://schemas.microsoft.com/office/drawing/2014/main" id="{00000000-0008-0000-0100-0000F7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54378225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239</xdr:row>
      <xdr:rowOff>28575</xdr:rowOff>
    </xdr:from>
    <xdr:to>
      <xdr:col>17</xdr:col>
      <xdr:colOff>381000</xdr:colOff>
      <xdr:row>239</xdr:row>
      <xdr:rowOff>361950</xdr:rowOff>
    </xdr:to>
    <xdr:pic>
      <xdr:nvPicPr>
        <xdr:cNvPr id="279290" name="图片 1">
          <a:extLst>
            <a:ext uri="{FF2B5EF4-FFF2-40B4-BE49-F238E27FC236}">
              <a16:creationId xmlns:a16="http://schemas.microsoft.com/office/drawing/2014/main" id="{00000000-0008-0000-0100-0000FA42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7610475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195</xdr:row>
      <xdr:rowOff>66675</xdr:rowOff>
    </xdr:from>
    <xdr:to>
      <xdr:col>17</xdr:col>
      <xdr:colOff>514350</xdr:colOff>
      <xdr:row>195</xdr:row>
      <xdr:rowOff>333375</xdr:rowOff>
    </xdr:to>
    <xdr:pic>
      <xdr:nvPicPr>
        <xdr:cNvPr id="279291" name="图片 231">
          <a:extLst>
            <a:ext uri="{FF2B5EF4-FFF2-40B4-BE49-F238E27FC236}">
              <a16:creationId xmlns:a16="http://schemas.microsoft.com/office/drawing/2014/main" id="{00000000-0008-0000-0100-0000FB42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60521850"/>
          <a:ext cx="476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199</xdr:row>
      <xdr:rowOff>57150</xdr:rowOff>
    </xdr:from>
    <xdr:to>
      <xdr:col>17</xdr:col>
      <xdr:colOff>514350</xdr:colOff>
      <xdr:row>199</xdr:row>
      <xdr:rowOff>219075</xdr:rowOff>
    </xdr:to>
    <xdr:pic>
      <xdr:nvPicPr>
        <xdr:cNvPr id="279292" name="图片 2">
          <a:extLst>
            <a:ext uri="{FF2B5EF4-FFF2-40B4-BE49-F238E27FC236}">
              <a16:creationId xmlns:a16="http://schemas.microsoft.com/office/drawing/2014/main" id="{00000000-0008-0000-0100-0000FC42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60893325"/>
          <a:ext cx="485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22</xdr:row>
      <xdr:rowOff>28575</xdr:rowOff>
    </xdr:from>
    <xdr:to>
      <xdr:col>17</xdr:col>
      <xdr:colOff>447675</xdr:colOff>
      <xdr:row>22</xdr:row>
      <xdr:rowOff>342900</xdr:rowOff>
    </xdr:to>
    <xdr:pic>
      <xdr:nvPicPr>
        <xdr:cNvPr id="279293" name="图片 238">
          <a:extLst>
            <a:ext uri="{FF2B5EF4-FFF2-40B4-BE49-F238E27FC236}">
              <a16:creationId xmlns:a16="http://schemas.microsoft.com/office/drawing/2014/main" id="{00000000-0008-0000-0100-0000FD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7524750"/>
          <a:ext cx="40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36</xdr:row>
      <xdr:rowOff>28575</xdr:rowOff>
    </xdr:from>
    <xdr:to>
      <xdr:col>17</xdr:col>
      <xdr:colOff>466725</xdr:colOff>
      <xdr:row>36</xdr:row>
      <xdr:rowOff>342900</xdr:rowOff>
    </xdr:to>
    <xdr:pic>
      <xdr:nvPicPr>
        <xdr:cNvPr id="279294" name="图片 239">
          <a:extLst>
            <a:ext uri="{FF2B5EF4-FFF2-40B4-BE49-F238E27FC236}">
              <a16:creationId xmlns:a16="http://schemas.microsoft.com/office/drawing/2014/main" id="{00000000-0008-0000-0100-0000FE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0572750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147</xdr:row>
      <xdr:rowOff>38100</xdr:rowOff>
    </xdr:from>
    <xdr:to>
      <xdr:col>17</xdr:col>
      <xdr:colOff>419100</xdr:colOff>
      <xdr:row>147</xdr:row>
      <xdr:rowOff>266700</xdr:rowOff>
    </xdr:to>
    <xdr:pic>
      <xdr:nvPicPr>
        <xdr:cNvPr id="279295" name="图片 316">
          <a:extLst>
            <a:ext uri="{FF2B5EF4-FFF2-40B4-BE49-F238E27FC236}">
              <a16:creationId xmlns:a16="http://schemas.microsoft.com/office/drawing/2014/main" id="{00000000-0008-0000-0100-0000FF4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4491275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135</xdr:row>
      <xdr:rowOff>28575</xdr:rowOff>
    </xdr:from>
    <xdr:to>
      <xdr:col>17</xdr:col>
      <xdr:colOff>409575</xdr:colOff>
      <xdr:row>135</xdr:row>
      <xdr:rowOff>342900</xdr:rowOff>
    </xdr:to>
    <xdr:pic>
      <xdr:nvPicPr>
        <xdr:cNvPr id="279296" name="Picture 1">
          <a:extLst>
            <a:ext uri="{FF2B5EF4-FFF2-40B4-BE49-F238E27FC236}">
              <a16:creationId xmlns:a16="http://schemas.microsoft.com/office/drawing/2014/main" id="{00000000-0008-0000-0100-00000043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36" t="9209" r="16441" b="10115"/>
        <a:stretch>
          <a:fillRect/>
        </a:stretch>
      </xdr:blipFill>
      <xdr:spPr bwMode="auto">
        <a:xfrm>
          <a:off x="7162800" y="40671750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134</xdr:row>
      <xdr:rowOff>66675</xdr:rowOff>
    </xdr:from>
    <xdr:to>
      <xdr:col>17</xdr:col>
      <xdr:colOff>523875</xdr:colOff>
      <xdr:row>134</xdr:row>
      <xdr:rowOff>247650</xdr:rowOff>
    </xdr:to>
    <xdr:pic>
      <xdr:nvPicPr>
        <xdr:cNvPr id="279297" name="Picture 10">
          <a:extLst>
            <a:ext uri="{FF2B5EF4-FFF2-40B4-BE49-F238E27FC236}">
              <a16:creationId xmlns:a16="http://schemas.microsoft.com/office/drawing/2014/main" id="{00000000-0008-0000-0100-00000143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 bwMode="auto">
        <a:xfrm>
          <a:off x="7172325" y="40328850"/>
          <a:ext cx="485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136</xdr:row>
      <xdr:rowOff>47625</xdr:rowOff>
    </xdr:from>
    <xdr:to>
      <xdr:col>17</xdr:col>
      <xdr:colOff>428625</xdr:colOff>
      <xdr:row>136</xdr:row>
      <xdr:rowOff>361950</xdr:rowOff>
    </xdr:to>
    <xdr:pic>
      <xdr:nvPicPr>
        <xdr:cNvPr id="279298" name="Picture 1">
          <a:extLst>
            <a:ext uri="{FF2B5EF4-FFF2-40B4-BE49-F238E27FC236}">
              <a16:creationId xmlns:a16="http://schemas.microsoft.com/office/drawing/2014/main" id="{00000000-0008-0000-0100-00000243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36" t="9209" r="16441" b="10115"/>
        <a:stretch>
          <a:fillRect/>
        </a:stretch>
      </xdr:blipFill>
      <xdr:spPr bwMode="auto">
        <a:xfrm flipH="1">
          <a:off x="7181850" y="41071800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145</xdr:row>
      <xdr:rowOff>38100</xdr:rowOff>
    </xdr:from>
    <xdr:to>
      <xdr:col>17</xdr:col>
      <xdr:colOff>361950</xdr:colOff>
      <xdr:row>145</xdr:row>
      <xdr:rowOff>333375</xdr:rowOff>
    </xdr:to>
    <xdr:pic>
      <xdr:nvPicPr>
        <xdr:cNvPr id="279299" name="图片 235">
          <a:extLst>
            <a:ext uri="{FF2B5EF4-FFF2-40B4-BE49-F238E27FC236}">
              <a16:creationId xmlns:a16="http://schemas.microsoft.com/office/drawing/2014/main" id="{00000000-0008-0000-0100-00000343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43729275"/>
          <a:ext cx="323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139</xdr:row>
      <xdr:rowOff>38100</xdr:rowOff>
    </xdr:from>
    <xdr:to>
      <xdr:col>17</xdr:col>
      <xdr:colOff>447675</xdr:colOff>
      <xdr:row>139</xdr:row>
      <xdr:rowOff>333375</xdr:rowOff>
    </xdr:to>
    <xdr:pic>
      <xdr:nvPicPr>
        <xdr:cNvPr id="279303" name="图片 244">
          <a:extLst>
            <a:ext uri="{FF2B5EF4-FFF2-40B4-BE49-F238E27FC236}">
              <a16:creationId xmlns:a16="http://schemas.microsoft.com/office/drawing/2014/main" id="{00000000-0008-0000-0100-00000743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4220527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144</xdr:row>
      <xdr:rowOff>38100</xdr:rowOff>
    </xdr:from>
    <xdr:to>
      <xdr:col>17</xdr:col>
      <xdr:colOff>447675</xdr:colOff>
      <xdr:row>144</xdr:row>
      <xdr:rowOff>333375</xdr:rowOff>
    </xdr:to>
    <xdr:pic>
      <xdr:nvPicPr>
        <xdr:cNvPr id="279305" name="图片 244">
          <a:extLst>
            <a:ext uri="{FF2B5EF4-FFF2-40B4-BE49-F238E27FC236}">
              <a16:creationId xmlns:a16="http://schemas.microsoft.com/office/drawing/2014/main" id="{00000000-0008-0000-0100-00000943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4334827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275</xdr:row>
      <xdr:rowOff>38100</xdr:rowOff>
    </xdr:from>
    <xdr:to>
      <xdr:col>17</xdr:col>
      <xdr:colOff>457200</xdr:colOff>
      <xdr:row>275</xdr:row>
      <xdr:rowOff>285750</xdr:rowOff>
    </xdr:to>
    <xdr:pic>
      <xdr:nvPicPr>
        <xdr:cNvPr id="279309" name="图片 127">
          <a:extLst>
            <a:ext uri="{FF2B5EF4-FFF2-40B4-BE49-F238E27FC236}">
              <a16:creationId xmlns:a16="http://schemas.microsoft.com/office/drawing/2014/main" id="{00000000-0008-0000-0100-00000D43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8944927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269</xdr:row>
      <xdr:rowOff>57150</xdr:rowOff>
    </xdr:from>
    <xdr:to>
      <xdr:col>17</xdr:col>
      <xdr:colOff>447675</xdr:colOff>
      <xdr:row>269</xdr:row>
      <xdr:rowOff>295275</xdr:rowOff>
    </xdr:to>
    <xdr:pic>
      <xdr:nvPicPr>
        <xdr:cNvPr id="279310" name="图片 129">
          <a:extLst>
            <a:ext uri="{FF2B5EF4-FFF2-40B4-BE49-F238E27FC236}">
              <a16:creationId xmlns:a16="http://schemas.microsoft.com/office/drawing/2014/main" id="{00000000-0008-0000-0100-00000E43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8718232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67236</xdr:colOff>
      <xdr:row>76</xdr:row>
      <xdr:rowOff>33618</xdr:rowOff>
    </xdr:from>
    <xdr:to>
      <xdr:col>17</xdr:col>
      <xdr:colOff>493059</xdr:colOff>
      <xdr:row>76</xdr:row>
      <xdr:rowOff>317350</xdr:rowOff>
    </xdr:to>
    <xdr:pic>
      <xdr:nvPicPr>
        <xdr:cNvPr id="248" name="图片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611" y="19236018"/>
          <a:ext cx="425823" cy="28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78</xdr:row>
      <xdr:rowOff>57150</xdr:rowOff>
    </xdr:from>
    <xdr:to>
      <xdr:col>17</xdr:col>
      <xdr:colOff>447675</xdr:colOff>
      <xdr:row>78</xdr:row>
      <xdr:rowOff>285750</xdr:rowOff>
    </xdr:to>
    <xdr:pic>
      <xdr:nvPicPr>
        <xdr:cNvPr id="257" name="Picture 1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 bwMode="auto">
        <a:xfrm>
          <a:off x="7268696" y="23074032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79</xdr:row>
      <xdr:rowOff>66675</xdr:rowOff>
    </xdr:from>
    <xdr:to>
      <xdr:col>17</xdr:col>
      <xdr:colOff>419100</xdr:colOff>
      <xdr:row>79</xdr:row>
      <xdr:rowOff>276225</xdr:rowOff>
    </xdr:to>
    <xdr:pic>
      <xdr:nvPicPr>
        <xdr:cNvPr id="258" name="Picture 2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 bwMode="auto">
        <a:xfrm>
          <a:off x="7278221" y="23464557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77</xdr:row>
      <xdr:rowOff>57150</xdr:rowOff>
    </xdr:from>
    <xdr:to>
      <xdr:col>17</xdr:col>
      <xdr:colOff>533400</xdr:colOff>
      <xdr:row>77</xdr:row>
      <xdr:rowOff>238125</xdr:rowOff>
    </xdr:to>
    <xdr:pic>
      <xdr:nvPicPr>
        <xdr:cNvPr id="259" name="Picture 1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 bwMode="auto">
        <a:xfrm>
          <a:off x="7230596" y="22693032"/>
          <a:ext cx="485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83</xdr:row>
      <xdr:rowOff>57150</xdr:rowOff>
    </xdr:from>
    <xdr:to>
      <xdr:col>17</xdr:col>
      <xdr:colOff>457200</xdr:colOff>
      <xdr:row>83</xdr:row>
      <xdr:rowOff>285750</xdr:rowOff>
    </xdr:to>
    <xdr:pic>
      <xdr:nvPicPr>
        <xdr:cNvPr id="260" name="图片 316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6321" y="24979032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82</xdr:row>
      <xdr:rowOff>47625</xdr:rowOff>
    </xdr:from>
    <xdr:to>
      <xdr:col>17</xdr:col>
      <xdr:colOff>438150</xdr:colOff>
      <xdr:row>82</xdr:row>
      <xdr:rowOff>266700</xdr:rowOff>
    </xdr:to>
    <xdr:pic>
      <xdr:nvPicPr>
        <xdr:cNvPr id="261" name="图片 441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1571" y="24588507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80</xdr:row>
      <xdr:rowOff>104775</xdr:rowOff>
    </xdr:from>
    <xdr:to>
      <xdr:col>17</xdr:col>
      <xdr:colOff>419100</xdr:colOff>
      <xdr:row>80</xdr:row>
      <xdr:rowOff>276225</xdr:rowOff>
    </xdr:to>
    <xdr:pic>
      <xdr:nvPicPr>
        <xdr:cNvPr id="262" name="图片 442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8221" y="23883657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81</xdr:row>
      <xdr:rowOff>114300</xdr:rowOff>
    </xdr:from>
    <xdr:to>
      <xdr:col>17</xdr:col>
      <xdr:colOff>428625</xdr:colOff>
      <xdr:row>81</xdr:row>
      <xdr:rowOff>295275</xdr:rowOff>
    </xdr:to>
    <xdr:pic>
      <xdr:nvPicPr>
        <xdr:cNvPr id="263" name="图片 443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7271" y="24274182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84</xdr:row>
      <xdr:rowOff>28575</xdr:rowOff>
    </xdr:from>
    <xdr:to>
      <xdr:col>17</xdr:col>
      <xdr:colOff>371475</xdr:colOff>
      <xdr:row>84</xdr:row>
      <xdr:rowOff>352425</xdr:rowOff>
    </xdr:to>
    <xdr:pic>
      <xdr:nvPicPr>
        <xdr:cNvPr id="264" name="图片 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546" y="41333457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85</xdr:row>
      <xdr:rowOff>38100</xdr:rowOff>
    </xdr:from>
    <xdr:to>
      <xdr:col>17</xdr:col>
      <xdr:colOff>447675</xdr:colOff>
      <xdr:row>85</xdr:row>
      <xdr:rowOff>304800</xdr:rowOff>
    </xdr:to>
    <xdr:pic>
      <xdr:nvPicPr>
        <xdr:cNvPr id="265" name="图片 2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546" y="41723982"/>
          <a:ext cx="419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22412</xdr:colOff>
      <xdr:row>309</xdr:row>
      <xdr:rowOff>33618</xdr:rowOff>
    </xdr:from>
    <xdr:to>
      <xdr:col>17</xdr:col>
      <xdr:colOff>506666</xdr:colOff>
      <xdr:row>309</xdr:row>
      <xdr:rowOff>313765</xdr:rowOff>
    </xdr:to>
    <xdr:pic>
      <xdr:nvPicPr>
        <xdr:cNvPr id="267" name="图片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383" y="105346500"/>
          <a:ext cx="484254" cy="280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44824</xdr:colOff>
      <xdr:row>310</xdr:row>
      <xdr:rowOff>33618</xdr:rowOff>
    </xdr:from>
    <xdr:to>
      <xdr:col>17</xdr:col>
      <xdr:colOff>494408</xdr:colOff>
      <xdr:row>310</xdr:row>
      <xdr:rowOff>291354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" t="3356" r="6460" b="7382"/>
        <a:stretch/>
      </xdr:blipFill>
      <xdr:spPr bwMode="auto">
        <a:xfrm>
          <a:off x="7227795" y="105727500"/>
          <a:ext cx="449584" cy="25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33618</xdr:colOff>
      <xdr:row>26</xdr:row>
      <xdr:rowOff>33618</xdr:rowOff>
    </xdr:from>
    <xdr:to>
      <xdr:col>17</xdr:col>
      <xdr:colOff>392206</xdr:colOff>
      <xdr:row>26</xdr:row>
      <xdr:rowOff>351219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589" y="8953500"/>
          <a:ext cx="358588" cy="317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44824</xdr:colOff>
      <xdr:row>54</xdr:row>
      <xdr:rowOff>44824</xdr:rowOff>
    </xdr:from>
    <xdr:to>
      <xdr:col>17</xdr:col>
      <xdr:colOff>481853</xdr:colOff>
      <xdr:row>54</xdr:row>
      <xdr:rowOff>324749</xdr:rowOff>
    </xdr:to>
    <xdr:pic>
      <xdr:nvPicPr>
        <xdr:cNvPr id="271" name="图片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7795" y="15441706"/>
          <a:ext cx="437029" cy="27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155330</xdr:colOff>
      <xdr:row>66</xdr:row>
      <xdr:rowOff>47625</xdr:rowOff>
    </xdr:from>
    <xdr:to>
      <xdr:col>17</xdr:col>
      <xdr:colOff>424961</xdr:colOff>
      <xdr:row>66</xdr:row>
      <xdr:rowOff>329512</xdr:rowOff>
    </xdr:to>
    <xdr:pic>
      <xdr:nvPicPr>
        <xdr:cNvPr id="272" name="图片 44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080" y="20006163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33618</xdr:colOff>
      <xdr:row>263</xdr:row>
      <xdr:rowOff>33619</xdr:rowOff>
    </xdr:from>
    <xdr:to>
      <xdr:col>17</xdr:col>
      <xdr:colOff>403412</xdr:colOff>
      <xdr:row>263</xdr:row>
      <xdr:rowOff>347115</xdr:rowOff>
    </xdr:to>
    <xdr:pic>
      <xdr:nvPicPr>
        <xdr:cNvPr id="273" name="图片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589" y="90487501"/>
          <a:ext cx="369794" cy="31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24850</xdr:colOff>
      <xdr:row>24</xdr:row>
      <xdr:rowOff>24849</xdr:rowOff>
    </xdr:from>
    <xdr:to>
      <xdr:col>17</xdr:col>
      <xdr:colOff>430698</xdr:colOff>
      <xdr:row>24</xdr:row>
      <xdr:rowOff>350194</xdr:rowOff>
    </xdr:to>
    <xdr:pic>
      <xdr:nvPicPr>
        <xdr:cNvPr id="274" name="图片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3546" y="8564219"/>
          <a:ext cx="405848" cy="32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35616</xdr:colOff>
      <xdr:row>44</xdr:row>
      <xdr:rowOff>26091</xdr:rowOff>
    </xdr:from>
    <xdr:to>
      <xdr:col>17</xdr:col>
      <xdr:colOff>424899</xdr:colOff>
      <xdr:row>44</xdr:row>
      <xdr:rowOff>329600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841" y="2845491"/>
          <a:ext cx="389283" cy="303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24849</xdr:colOff>
      <xdr:row>286</xdr:row>
      <xdr:rowOff>24849</xdr:rowOff>
    </xdr:from>
    <xdr:to>
      <xdr:col>17</xdr:col>
      <xdr:colOff>472110</xdr:colOff>
      <xdr:row>286</xdr:row>
      <xdr:rowOff>336334</xdr:rowOff>
    </xdr:to>
    <xdr:pic>
      <xdr:nvPicPr>
        <xdr:cNvPr id="276" name="图片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9074" y="35610249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24849</xdr:colOff>
      <xdr:row>287</xdr:row>
      <xdr:rowOff>24849</xdr:rowOff>
    </xdr:from>
    <xdr:to>
      <xdr:col>17</xdr:col>
      <xdr:colOff>447262</xdr:colOff>
      <xdr:row>287</xdr:row>
      <xdr:rowOff>342048</xdr:rowOff>
    </xdr:to>
    <xdr:pic>
      <xdr:nvPicPr>
        <xdr:cNvPr id="277" name="图片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327" y="3992219"/>
          <a:ext cx="422413" cy="31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29309</xdr:colOff>
      <xdr:row>64</xdr:row>
      <xdr:rowOff>36635</xdr:rowOff>
    </xdr:from>
    <xdr:to>
      <xdr:col>17</xdr:col>
      <xdr:colOff>520947</xdr:colOff>
      <xdr:row>64</xdr:row>
      <xdr:rowOff>271959</xdr:rowOff>
    </xdr:to>
    <xdr:pic>
      <xdr:nvPicPr>
        <xdr:cNvPr id="278" name="图片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7173059" y="23424173"/>
          <a:ext cx="491638" cy="235324"/>
        </a:xfrm>
        <a:prstGeom prst="rect">
          <a:avLst/>
        </a:prstGeom>
      </xdr:spPr>
    </xdr:pic>
    <xdr:clientData/>
  </xdr:twoCellAnchor>
  <xdr:twoCellAnchor>
    <xdr:from>
      <xdr:col>17</xdr:col>
      <xdr:colOff>29307</xdr:colOff>
      <xdr:row>65</xdr:row>
      <xdr:rowOff>29310</xdr:rowOff>
    </xdr:from>
    <xdr:to>
      <xdr:col>17</xdr:col>
      <xdr:colOff>439614</xdr:colOff>
      <xdr:row>65</xdr:row>
      <xdr:rowOff>364810</xdr:rowOff>
    </xdr:to>
    <xdr:pic>
      <xdr:nvPicPr>
        <xdr:cNvPr id="279" name="Picture 5989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24" t="11816" r="20841" b="10773"/>
        <a:stretch/>
      </xdr:blipFill>
      <xdr:spPr bwMode="auto">
        <a:xfrm>
          <a:off x="7173057" y="19606848"/>
          <a:ext cx="410307" cy="33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33130</xdr:colOff>
      <xdr:row>198</xdr:row>
      <xdr:rowOff>66262</xdr:rowOff>
    </xdr:from>
    <xdr:to>
      <xdr:col>17</xdr:col>
      <xdr:colOff>538369</xdr:colOff>
      <xdr:row>198</xdr:row>
      <xdr:rowOff>356152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/>
        <a:srcRect r="53515" b="-7789"/>
        <a:stretch/>
      </xdr:blipFill>
      <xdr:spPr>
        <a:xfrm>
          <a:off x="7139608" y="66898632"/>
          <a:ext cx="505239" cy="28989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189</xdr:row>
      <xdr:rowOff>38100</xdr:rowOff>
    </xdr:from>
    <xdr:to>
      <xdr:col>17</xdr:col>
      <xdr:colOff>485775</xdr:colOff>
      <xdr:row>189</xdr:row>
      <xdr:rowOff>266700</xdr:rowOff>
    </xdr:to>
    <xdr:pic>
      <xdr:nvPicPr>
        <xdr:cNvPr id="270" name="图片 357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6838950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196</xdr:row>
      <xdr:rowOff>66675</xdr:rowOff>
    </xdr:from>
    <xdr:to>
      <xdr:col>17</xdr:col>
      <xdr:colOff>514350</xdr:colOff>
      <xdr:row>196</xdr:row>
      <xdr:rowOff>333375</xdr:rowOff>
    </xdr:to>
    <xdr:pic>
      <xdr:nvPicPr>
        <xdr:cNvPr id="280" name="图片 23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67656075"/>
          <a:ext cx="476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66676</xdr:colOff>
      <xdr:row>146</xdr:row>
      <xdr:rowOff>57151</xdr:rowOff>
    </xdr:from>
    <xdr:to>
      <xdr:col>17</xdr:col>
      <xdr:colOff>504825</xdr:colOff>
      <xdr:row>146</xdr:row>
      <xdr:rowOff>323915</xdr:rowOff>
    </xdr:to>
    <xdr:pic>
      <xdr:nvPicPr>
        <xdr:cNvPr id="281" name="图片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55" t="25070" r="32245" b="25069"/>
        <a:stretch/>
      </xdr:blipFill>
      <xdr:spPr bwMode="auto">
        <a:xfrm>
          <a:off x="7200901" y="50882551"/>
          <a:ext cx="438149" cy="266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140</xdr:row>
      <xdr:rowOff>38100</xdr:rowOff>
    </xdr:from>
    <xdr:to>
      <xdr:col>17</xdr:col>
      <xdr:colOff>361950</xdr:colOff>
      <xdr:row>140</xdr:row>
      <xdr:rowOff>333375</xdr:rowOff>
    </xdr:to>
    <xdr:pic>
      <xdr:nvPicPr>
        <xdr:cNvPr id="282" name="图片 235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1244500"/>
          <a:ext cx="323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66676</xdr:colOff>
      <xdr:row>141</xdr:row>
      <xdr:rowOff>57151</xdr:rowOff>
    </xdr:from>
    <xdr:to>
      <xdr:col>17</xdr:col>
      <xdr:colOff>504825</xdr:colOff>
      <xdr:row>141</xdr:row>
      <xdr:rowOff>323915</xdr:rowOff>
    </xdr:to>
    <xdr:pic>
      <xdr:nvPicPr>
        <xdr:cNvPr id="283" name="图片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55" t="25070" r="32245" b="25069"/>
        <a:stretch/>
      </xdr:blipFill>
      <xdr:spPr bwMode="auto">
        <a:xfrm>
          <a:off x="7200901" y="51644551"/>
          <a:ext cx="438149" cy="266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142</xdr:row>
      <xdr:rowOff>38100</xdr:rowOff>
    </xdr:from>
    <xdr:to>
      <xdr:col>17</xdr:col>
      <xdr:colOff>504826</xdr:colOff>
      <xdr:row>142</xdr:row>
      <xdr:rowOff>337776</xdr:rowOff>
    </xdr:to>
    <xdr:pic>
      <xdr:nvPicPr>
        <xdr:cNvPr id="286" name="图片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3" t="12537" r="33877" b="19242"/>
        <a:stretch/>
      </xdr:blipFill>
      <xdr:spPr bwMode="auto">
        <a:xfrm>
          <a:off x="7200901" y="50101500"/>
          <a:ext cx="438150" cy="29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85726</xdr:colOff>
      <xdr:row>137</xdr:row>
      <xdr:rowOff>47625</xdr:rowOff>
    </xdr:from>
    <xdr:to>
      <xdr:col>17</xdr:col>
      <xdr:colOff>447675</xdr:colOff>
      <xdr:row>137</xdr:row>
      <xdr:rowOff>344650</xdr:rowOff>
    </xdr:to>
    <xdr:pic>
      <xdr:nvPicPr>
        <xdr:cNvPr id="288" name="图片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35" t="25073" r="41225" b="21574"/>
        <a:stretch/>
      </xdr:blipFill>
      <xdr:spPr bwMode="auto">
        <a:xfrm>
          <a:off x="7219951" y="48206025"/>
          <a:ext cx="361949" cy="2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138</xdr:row>
      <xdr:rowOff>47625</xdr:rowOff>
    </xdr:from>
    <xdr:to>
      <xdr:col>17</xdr:col>
      <xdr:colOff>465166</xdr:colOff>
      <xdr:row>138</xdr:row>
      <xdr:rowOff>342900</xdr:rowOff>
    </xdr:to>
    <xdr:pic>
      <xdr:nvPicPr>
        <xdr:cNvPr id="289" name="图片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9" t="33705" r="36190" b="20335"/>
        <a:stretch/>
      </xdr:blipFill>
      <xdr:spPr bwMode="auto">
        <a:xfrm>
          <a:off x="7191375" y="48587025"/>
          <a:ext cx="408016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143</xdr:row>
      <xdr:rowOff>47626</xdr:rowOff>
    </xdr:from>
    <xdr:to>
      <xdr:col>17</xdr:col>
      <xdr:colOff>428625</xdr:colOff>
      <xdr:row>143</xdr:row>
      <xdr:rowOff>321988</xdr:rowOff>
    </xdr:to>
    <xdr:pic>
      <xdr:nvPicPr>
        <xdr:cNvPr id="290" name="图片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08" t="22005" r="29523" b="11420"/>
        <a:stretch/>
      </xdr:blipFill>
      <xdr:spPr bwMode="auto">
        <a:xfrm>
          <a:off x="7210426" y="50492026"/>
          <a:ext cx="352424" cy="274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57151</xdr:colOff>
      <xdr:row>132</xdr:row>
      <xdr:rowOff>57150</xdr:rowOff>
    </xdr:from>
    <xdr:to>
      <xdr:col>17</xdr:col>
      <xdr:colOff>500785</xdr:colOff>
      <xdr:row>132</xdr:row>
      <xdr:rowOff>333375</xdr:rowOff>
    </xdr:to>
    <xdr:pic>
      <xdr:nvPicPr>
        <xdr:cNvPr id="291" name="图片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5" t="11663" r="11972" b="21574"/>
        <a:stretch/>
      </xdr:blipFill>
      <xdr:spPr bwMode="auto">
        <a:xfrm>
          <a:off x="7191376" y="46691550"/>
          <a:ext cx="443634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</xdr:colOff>
      <xdr:row>291</xdr:row>
      <xdr:rowOff>9525</xdr:rowOff>
    </xdr:from>
    <xdr:to>
      <xdr:col>17</xdr:col>
      <xdr:colOff>447675</xdr:colOff>
      <xdr:row>291</xdr:row>
      <xdr:rowOff>333375</xdr:rowOff>
    </xdr:to>
    <xdr:pic>
      <xdr:nvPicPr>
        <xdr:cNvPr id="284" name="图片 283">
          <a:extLst>
            <a:ext uri="{FF2B5EF4-FFF2-40B4-BE49-F238E27FC236}">
              <a16:creationId xmlns:a16="http://schemas.microsoft.com/office/drawing/2014/main" id="{0954F481-613F-498A-B22D-D2463ECC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03031925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279</xdr:row>
      <xdr:rowOff>19050</xdr:rowOff>
    </xdr:from>
    <xdr:to>
      <xdr:col>17</xdr:col>
      <xdr:colOff>466725</xdr:colOff>
      <xdr:row>279</xdr:row>
      <xdr:rowOff>342900</xdr:rowOff>
    </xdr:to>
    <xdr:pic>
      <xdr:nvPicPr>
        <xdr:cNvPr id="285" name="图片 284">
          <a:extLst>
            <a:ext uri="{FF2B5EF4-FFF2-40B4-BE49-F238E27FC236}">
              <a16:creationId xmlns:a16="http://schemas.microsoft.com/office/drawing/2014/main" id="{EA92086F-9CD9-47B4-878A-6C3FCD108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99993450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28575</xdr:colOff>
      <xdr:row>280</xdr:row>
      <xdr:rowOff>19050</xdr:rowOff>
    </xdr:from>
    <xdr:to>
      <xdr:col>17</xdr:col>
      <xdr:colOff>276225</xdr:colOff>
      <xdr:row>280</xdr:row>
      <xdr:rowOff>351714</xdr:rowOff>
    </xdr:to>
    <xdr:pic>
      <xdr:nvPicPr>
        <xdr:cNvPr id="287" name="图片 286">
          <a:extLst>
            <a:ext uri="{FF2B5EF4-FFF2-40B4-BE49-F238E27FC236}">
              <a16:creationId xmlns:a16="http://schemas.microsoft.com/office/drawing/2014/main" id="{FF62FBF2-1661-4A4E-A525-8E47D00D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00374450"/>
          <a:ext cx="247650" cy="33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28575</xdr:colOff>
      <xdr:row>281</xdr:row>
      <xdr:rowOff>19051</xdr:rowOff>
    </xdr:from>
    <xdr:to>
      <xdr:col>17</xdr:col>
      <xdr:colOff>266700</xdr:colOff>
      <xdr:row>281</xdr:row>
      <xdr:rowOff>316707</xdr:rowOff>
    </xdr:to>
    <xdr:pic>
      <xdr:nvPicPr>
        <xdr:cNvPr id="292" name="图片 291">
          <a:extLst>
            <a:ext uri="{FF2B5EF4-FFF2-40B4-BE49-F238E27FC236}">
              <a16:creationId xmlns:a16="http://schemas.microsoft.com/office/drawing/2014/main" id="{CFCC1907-F6A8-4A5F-A7CD-3344504F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00755451"/>
          <a:ext cx="238125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28575</xdr:colOff>
      <xdr:row>282</xdr:row>
      <xdr:rowOff>19050</xdr:rowOff>
    </xdr:from>
    <xdr:to>
      <xdr:col>17</xdr:col>
      <xdr:colOff>266700</xdr:colOff>
      <xdr:row>282</xdr:row>
      <xdr:rowOff>331915</xdr:rowOff>
    </xdr:to>
    <xdr:pic>
      <xdr:nvPicPr>
        <xdr:cNvPr id="293" name="图片 292">
          <a:extLst>
            <a:ext uri="{FF2B5EF4-FFF2-40B4-BE49-F238E27FC236}">
              <a16:creationId xmlns:a16="http://schemas.microsoft.com/office/drawing/2014/main" id="{FA759E98-2EEB-4D28-945C-9E1C7A6C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01136450"/>
          <a:ext cx="238125" cy="31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</xdr:colOff>
      <xdr:row>283</xdr:row>
      <xdr:rowOff>28575</xdr:rowOff>
    </xdr:from>
    <xdr:to>
      <xdr:col>17</xdr:col>
      <xdr:colOff>529855</xdr:colOff>
      <xdr:row>283</xdr:row>
      <xdr:rowOff>352425</xdr:rowOff>
    </xdr:to>
    <xdr:pic>
      <xdr:nvPicPr>
        <xdr:cNvPr id="294" name="图片 293">
          <a:extLst>
            <a:ext uri="{FF2B5EF4-FFF2-40B4-BE49-F238E27FC236}">
              <a16:creationId xmlns:a16="http://schemas.microsoft.com/office/drawing/2014/main" id="{DCB3E4EA-3436-49D7-9F75-64BBCAA6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0425" y="101526975"/>
          <a:ext cx="51080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28575</xdr:colOff>
      <xdr:row>27</xdr:row>
      <xdr:rowOff>19050</xdr:rowOff>
    </xdr:from>
    <xdr:to>
      <xdr:col>17</xdr:col>
      <xdr:colOff>411692</xdr:colOff>
      <xdr:row>27</xdr:row>
      <xdr:rowOff>342900</xdr:rowOff>
    </xdr:to>
    <xdr:pic>
      <xdr:nvPicPr>
        <xdr:cNvPr id="295" name="图片 294">
          <a:extLst>
            <a:ext uri="{FF2B5EF4-FFF2-40B4-BE49-F238E27FC236}">
              <a16:creationId xmlns:a16="http://schemas.microsoft.com/office/drawing/2014/main" id="{DCC67D17-9430-47DC-87EE-6822D86DF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076450"/>
          <a:ext cx="38311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19051</xdr:colOff>
      <xdr:row>47</xdr:row>
      <xdr:rowOff>19050</xdr:rowOff>
    </xdr:from>
    <xdr:to>
      <xdr:col>17</xdr:col>
      <xdr:colOff>476695</xdr:colOff>
      <xdr:row>47</xdr:row>
      <xdr:rowOff>295275</xdr:rowOff>
    </xdr:to>
    <xdr:pic>
      <xdr:nvPicPr>
        <xdr:cNvPr id="296" name="图片 295">
          <a:extLst>
            <a:ext uri="{FF2B5EF4-FFF2-40B4-BE49-F238E27FC236}">
              <a16:creationId xmlns:a16="http://schemas.microsoft.com/office/drawing/2014/main" id="{104C0AFF-91C0-4C45-93E5-2002130BF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6" y="2457450"/>
          <a:ext cx="457644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28576</xdr:colOff>
      <xdr:row>29</xdr:row>
      <xdr:rowOff>19050</xdr:rowOff>
    </xdr:from>
    <xdr:to>
      <xdr:col>17</xdr:col>
      <xdr:colOff>409576</xdr:colOff>
      <xdr:row>29</xdr:row>
      <xdr:rowOff>329494</xdr:rowOff>
    </xdr:to>
    <xdr:pic>
      <xdr:nvPicPr>
        <xdr:cNvPr id="297" name="图片 296">
          <a:extLst>
            <a:ext uri="{FF2B5EF4-FFF2-40B4-BE49-F238E27FC236}">
              <a16:creationId xmlns:a16="http://schemas.microsoft.com/office/drawing/2014/main" id="{2097BD86-46C0-43BF-8D53-243FC748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1" y="2076450"/>
          <a:ext cx="381000" cy="31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</xdr:colOff>
      <xdr:row>49</xdr:row>
      <xdr:rowOff>19050</xdr:rowOff>
    </xdr:from>
    <xdr:to>
      <xdr:col>17</xdr:col>
      <xdr:colOff>466725</xdr:colOff>
      <xdr:row>49</xdr:row>
      <xdr:rowOff>303934</xdr:rowOff>
    </xdr:to>
    <xdr:pic>
      <xdr:nvPicPr>
        <xdr:cNvPr id="298" name="图片 297">
          <a:extLst>
            <a:ext uri="{FF2B5EF4-FFF2-40B4-BE49-F238E27FC236}">
              <a16:creationId xmlns:a16="http://schemas.microsoft.com/office/drawing/2014/main" id="{D136DB64-8BD0-45EA-8F85-E7B580DE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2457450"/>
          <a:ext cx="447675" cy="284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</xdr:colOff>
      <xdr:row>30</xdr:row>
      <xdr:rowOff>19050</xdr:rowOff>
    </xdr:from>
    <xdr:to>
      <xdr:col>17</xdr:col>
      <xdr:colOff>424898</xdr:colOff>
      <xdr:row>30</xdr:row>
      <xdr:rowOff>344395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5CD6B56-7211-42C7-9815-2876D5965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0077450"/>
          <a:ext cx="405848" cy="32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35616</xdr:colOff>
      <xdr:row>50</xdr:row>
      <xdr:rowOff>26091</xdr:rowOff>
    </xdr:from>
    <xdr:to>
      <xdr:col>17</xdr:col>
      <xdr:colOff>424899</xdr:colOff>
      <xdr:row>50</xdr:row>
      <xdr:rowOff>329600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B3E5F89-68AF-43BD-96C3-6C19C7C6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991" y="14656491"/>
          <a:ext cx="389283" cy="303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197</xdr:row>
      <xdr:rowOff>66675</xdr:rowOff>
    </xdr:from>
    <xdr:to>
      <xdr:col>17</xdr:col>
      <xdr:colOff>514350</xdr:colOff>
      <xdr:row>197</xdr:row>
      <xdr:rowOff>333375</xdr:rowOff>
    </xdr:to>
    <xdr:pic>
      <xdr:nvPicPr>
        <xdr:cNvPr id="299" name="图片 231">
          <a:extLst>
            <a:ext uri="{FF2B5EF4-FFF2-40B4-BE49-F238E27FC236}">
              <a16:creationId xmlns:a16="http://schemas.microsoft.com/office/drawing/2014/main" id="{A0EBFD65-78B5-4621-9DD1-410BAFAEE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69561075"/>
          <a:ext cx="476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24850</xdr:colOff>
      <xdr:row>25</xdr:row>
      <xdr:rowOff>24849</xdr:rowOff>
    </xdr:from>
    <xdr:to>
      <xdr:col>17</xdr:col>
      <xdr:colOff>430698</xdr:colOff>
      <xdr:row>25</xdr:row>
      <xdr:rowOff>350194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77C9D1D-6E68-4D39-8760-FB249197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3546" y="8945219"/>
          <a:ext cx="405848" cy="32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114300</xdr:colOff>
      <xdr:row>190</xdr:row>
      <xdr:rowOff>38100</xdr:rowOff>
    </xdr:from>
    <xdr:to>
      <xdr:col>17</xdr:col>
      <xdr:colOff>485775</xdr:colOff>
      <xdr:row>190</xdr:row>
      <xdr:rowOff>266700</xdr:rowOff>
    </xdr:to>
    <xdr:pic>
      <xdr:nvPicPr>
        <xdr:cNvPr id="6" name="图片 357">
          <a:extLst>
            <a:ext uri="{FF2B5EF4-FFF2-40B4-BE49-F238E27FC236}">
              <a16:creationId xmlns:a16="http://schemas.microsoft.com/office/drawing/2014/main" id="{E717D9A4-46F3-44FC-8950-2B58AB28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800850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35616</xdr:colOff>
      <xdr:row>45</xdr:row>
      <xdr:rowOff>26091</xdr:rowOff>
    </xdr:from>
    <xdr:to>
      <xdr:col>17</xdr:col>
      <xdr:colOff>424899</xdr:colOff>
      <xdr:row>45</xdr:row>
      <xdr:rowOff>329600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E288717-FB95-4CA1-AB28-797031D6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991" y="15037491"/>
          <a:ext cx="389283" cy="303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9292</xdr:colOff>
      <xdr:row>31</xdr:row>
      <xdr:rowOff>9292</xdr:rowOff>
    </xdr:from>
    <xdr:to>
      <xdr:col>17</xdr:col>
      <xdr:colOff>436755</xdr:colOff>
      <xdr:row>31</xdr:row>
      <xdr:rowOff>353409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4B0E41F-EAFE-0532-098B-E6CBE0AFA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402" y="10830621"/>
          <a:ext cx="427463" cy="344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10026</xdr:colOff>
      <xdr:row>51</xdr:row>
      <xdr:rowOff>10026</xdr:rowOff>
    </xdr:from>
    <xdr:to>
      <xdr:col>17</xdr:col>
      <xdr:colOff>526381</xdr:colOff>
      <xdr:row>51</xdr:row>
      <xdr:rowOff>367830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F7373773-8E76-7785-D1C7-41569FEE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4197" y="18067421"/>
          <a:ext cx="516355" cy="35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58616</xdr:colOff>
      <xdr:row>133</xdr:row>
      <xdr:rowOff>36634</xdr:rowOff>
    </xdr:from>
    <xdr:to>
      <xdr:col>17</xdr:col>
      <xdr:colOff>527539</xdr:colOff>
      <xdr:row>133</xdr:row>
      <xdr:rowOff>339978</xdr:rowOff>
    </xdr:to>
    <xdr:pic>
      <xdr:nvPicPr>
        <xdr:cNvPr id="300" name="图片 299">
          <a:extLst>
            <a:ext uri="{FF2B5EF4-FFF2-40B4-BE49-F238E27FC236}">
              <a16:creationId xmlns:a16="http://schemas.microsoft.com/office/drawing/2014/main" id="{F847277D-EDB3-4145-A85B-F922297A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3558" y="49332172"/>
          <a:ext cx="468923" cy="303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55684</xdr:colOff>
      <xdr:row>150</xdr:row>
      <xdr:rowOff>36382</xdr:rowOff>
    </xdr:from>
    <xdr:to>
      <xdr:col>17</xdr:col>
      <xdr:colOff>368476</xdr:colOff>
      <xdr:row>150</xdr:row>
      <xdr:rowOff>329712</xdr:rowOff>
    </xdr:to>
    <xdr:pic>
      <xdr:nvPicPr>
        <xdr:cNvPr id="301" name="图片 300">
          <a:extLst>
            <a:ext uri="{FF2B5EF4-FFF2-40B4-BE49-F238E27FC236}">
              <a16:creationId xmlns:a16="http://schemas.microsoft.com/office/drawing/2014/main" id="{2AB8EE5C-4761-4878-981D-35D5B4A0F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2607" y="55808920"/>
          <a:ext cx="312792" cy="293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48358</xdr:colOff>
      <xdr:row>148</xdr:row>
      <xdr:rowOff>45153</xdr:rowOff>
    </xdr:from>
    <xdr:to>
      <xdr:col>17</xdr:col>
      <xdr:colOff>359019</xdr:colOff>
      <xdr:row>148</xdr:row>
      <xdr:rowOff>335576</xdr:rowOff>
    </xdr:to>
    <xdr:pic>
      <xdr:nvPicPr>
        <xdr:cNvPr id="302" name="图片 301">
          <a:extLst>
            <a:ext uri="{FF2B5EF4-FFF2-40B4-BE49-F238E27FC236}">
              <a16:creationId xmlns:a16="http://schemas.microsoft.com/office/drawing/2014/main" id="{37EEAC21-CAE8-4637-9C2A-EAFAA318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7375281" y="55055691"/>
          <a:ext cx="310661" cy="290423"/>
        </a:xfrm>
        <a:prstGeom prst="rect">
          <a:avLst/>
        </a:prstGeom>
      </xdr:spPr>
    </xdr:pic>
    <xdr:clientData/>
  </xdr:twoCellAnchor>
  <xdr:twoCellAnchor>
    <xdr:from>
      <xdr:col>17</xdr:col>
      <xdr:colOff>48358</xdr:colOff>
      <xdr:row>149</xdr:row>
      <xdr:rowOff>29295</xdr:rowOff>
    </xdr:from>
    <xdr:to>
      <xdr:col>17</xdr:col>
      <xdr:colOff>335768</xdr:colOff>
      <xdr:row>149</xdr:row>
      <xdr:rowOff>293076</xdr:rowOff>
    </xdr:to>
    <xdr:pic>
      <xdr:nvPicPr>
        <xdr:cNvPr id="303" name="图片 302">
          <a:extLst>
            <a:ext uri="{FF2B5EF4-FFF2-40B4-BE49-F238E27FC236}">
              <a16:creationId xmlns:a16="http://schemas.microsoft.com/office/drawing/2014/main" id="{3A9D9BB5-A13A-46FC-927D-74D328E9D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7375281" y="55420833"/>
          <a:ext cx="287410" cy="263781"/>
        </a:xfrm>
        <a:prstGeom prst="rect">
          <a:avLst/>
        </a:prstGeom>
      </xdr:spPr>
    </xdr:pic>
    <xdr:clientData/>
  </xdr:twoCellAnchor>
  <xdr:twoCellAnchor>
    <xdr:from>
      <xdr:col>17</xdr:col>
      <xdr:colOff>41415</xdr:colOff>
      <xdr:row>14</xdr:row>
      <xdr:rowOff>24849</xdr:rowOff>
    </xdr:from>
    <xdr:to>
      <xdr:col>17</xdr:col>
      <xdr:colOff>360340</xdr:colOff>
      <xdr:row>14</xdr:row>
      <xdr:rowOff>347870</xdr:rowOff>
    </xdr:to>
    <xdr:pic>
      <xdr:nvPicPr>
        <xdr:cNvPr id="304" name="图片 303">
          <a:extLst>
            <a:ext uri="{FF2B5EF4-FFF2-40B4-BE49-F238E27FC236}">
              <a16:creationId xmlns:a16="http://schemas.microsoft.com/office/drawing/2014/main" id="{4BD1649A-DF95-4823-AD82-D58E0256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0111" y="4754219"/>
          <a:ext cx="318925" cy="323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16566</xdr:colOff>
      <xdr:row>38</xdr:row>
      <xdr:rowOff>16566</xdr:rowOff>
    </xdr:from>
    <xdr:to>
      <xdr:col>17</xdr:col>
      <xdr:colOff>452301</xdr:colOff>
      <xdr:row>38</xdr:row>
      <xdr:rowOff>356151</xdr:rowOff>
    </xdr:to>
    <xdr:pic>
      <xdr:nvPicPr>
        <xdr:cNvPr id="305" name="图片 304">
          <a:extLst>
            <a:ext uri="{FF2B5EF4-FFF2-40B4-BE49-F238E27FC236}">
              <a16:creationId xmlns:a16="http://schemas.microsoft.com/office/drawing/2014/main" id="{55AC3602-5126-48F7-A00D-31299A88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262" y="13889936"/>
          <a:ext cx="435735" cy="33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0000000}" name="表36" displayName="表36" ref="A7:BC311" totalsRowShown="0" headerRowDxfId="117" dataDxfId="116" tableBorderDxfId="115">
  <autoFilter ref="A7:BC311" xr:uid="{00000000-0009-0000-0100-000024000000}"/>
  <tableColumns count="55">
    <tableColumn id="1" xr3:uid="{00000000-0010-0000-0000-000001000000}" name="序号" dataDxfId="114" totalsRowDxfId="113" dataCellStyle="样式 1">
      <calculatedColumnFormula>ROW()-7</calculatedColumnFormula>
    </tableColumn>
    <tableColumn id="2" xr3:uid="{00000000-0010-0000-0000-000002000000}" name="0" dataDxfId="112" totalsRowDxfId="111" dataCellStyle="样式 1"/>
    <tableColumn id="3" xr3:uid="{00000000-0010-0000-0000-000003000000}" name="1" dataDxfId="110" totalsRowDxfId="109" dataCellStyle="样式 1"/>
    <tableColumn id="4" xr3:uid="{00000000-0010-0000-0000-000004000000}" name="2" dataDxfId="108" totalsRowDxfId="107" dataCellStyle="样式 1"/>
    <tableColumn id="5" xr3:uid="{00000000-0010-0000-0000-000005000000}" name="3" dataDxfId="106" totalsRowDxfId="105" dataCellStyle="样式 1"/>
    <tableColumn id="6" xr3:uid="{00000000-0010-0000-0000-000006000000}" name="4" dataDxfId="104" totalsRowDxfId="103" dataCellStyle="样式 1"/>
    <tableColumn id="7" xr3:uid="{00000000-0010-0000-0000-000007000000}" name="5" dataDxfId="102" totalsRowDxfId="101" dataCellStyle="样式 1"/>
    <tableColumn id="8" xr3:uid="{00000000-0010-0000-0000-000008000000}" name="6" dataDxfId="100" totalsRowDxfId="99" dataCellStyle="样式 1"/>
    <tableColumn id="9" xr3:uid="{00000000-0010-0000-0000-000009000000}" name="7" dataDxfId="98" totalsRowDxfId="97" dataCellStyle="样式 1"/>
    <tableColumn id="10" xr3:uid="{00000000-0010-0000-0000-00000A000000}" name="8" dataDxfId="96" totalsRowDxfId="95" dataCellStyle="样式 1"/>
    <tableColumn id="11" xr3:uid="{00000000-0010-0000-0000-00000B000000}" name="9" dataDxfId="94" totalsRowDxfId="93" dataCellStyle="样式 1"/>
    <tableColumn id="12" xr3:uid="{00000000-0010-0000-0000-00000C000000}" name="零件来源" dataDxfId="92" totalsRowDxfId="91"/>
    <tableColumn id="13" xr3:uid="{00000000-0010-0000-0000-00000D000000}" name="零件号" dataDxfId="90" totalsRowDxfId="89"/>
    <tableColumn id="14" xr3:uid="{00000000-0010-0000-0000-00000E000000}" name="中文名称" dataDxfId="88" totalsRowDxfId="87"/>
    <tableColumn id="15" xr3:uid="{00000000-0010-0000-0000-00000F000000}" name="零件描述" dataDxfId="86" totalsRowDxfId="85"/>
    <tableColumn id="16" xr3:uid="{00000000-0010-0000-0000-000010000000}" name="重要度" dataDxfId="84" totalsRowDxfId="83"/>
    <tableColumn id="17" xr3:uid="{00000000-0010-0000-0000-000011000000}" name="单位" dataDxfId="82" totalsRowDxfId="81"/>
    <tableColumn id="18" xr3:uid="{00000000-0010-0000-0000-000012000000}" name="图示" dataDxfId="80" totalsRowDxfId="79"/>
    <tableColumn id="19" xr3:uid="{00000000-0010-0000-0000-000013000000}" name="数据版本" dataDxfId="78" totalsRowDxfId="77"/>
    <tableColumn id="20" xr3:uid="{00000000-0010-0000-0000-000014000000}" name="图纸号" dataDxfId="76" totalsRowDxfId="75">
      <calculatedColumnFormula>M8</calculatedColumnFormula>
    </tableColumn>
    <tableColumn id="21" xr3:uid="{00000000-0010-0000-0000-000015000000}" name="图纸版本" dataDxfId="74" totalsRowDxfId="73"/>
    <tableColumn id="22" xr3:uid="{00000000-0010-0000-0000-000016000000}" name="是否申请新零件号" dataDxfId="72" totalsRowDxfId="71"/>
    <tableColumn id="23" xr3:uid="{00000000-0010-0000-0000-000017000000}" name="沿用件Y/N" dataDxfId="70" totalsRowDxfId="69"/>
    <tableColumn id="24" xr3:uid="{00000000-0010-0000-0000-000018000000}" name="零件类别" dataDxfId="68" totalsRowDxfId="67"/>
    <tableColumn id="25" xr3:uid="{00000000-0010-0000-0000-000019000000}" name="材料" dataDxfId="66" totalsRowDxfId="65"/>
    <tableColumn id="26" xr3:uid="{00000000-0010-0000-0000-00001A000000}" name="材料标准" dataDxfId="64" totalsRowDxfId="63"/>
    <tableColumn id="27" xr3:uid="{00000000-0010-0000-0000-00001B000000}" name="轮廓尺寸_x000a_(长*宽*高)" dataDxfId="62" totalsRowDxfId="61"/>
    <tableColumn id="28" xr3:uid="{00000000-0010-0000-0000-00001C000000}" name="重量_x000a_（kg）" dataDxfId="60" totalsRowDxfId="59"/>
    <tableColumn id="29" xr3:uid="{00000000-0010-0000-0000-00001D000000}" name="表面处理" dataDxfId="58" totalsRowDxfId="57"/>
    <tableColumn id="32" xr3:uid="{00000000-0010-0000-0000-000020000000}" name="备注" dataDxfId="56" totalsRowDxfId="55" dataCellStyle="BOM_Level_Below3"/>
    <tableColumn id="33" xr3:uid="{00000000-0010-0000-0000-000021000000}" name="用量1" dataDxfId="54" totalsRowDxfId="53" dataCellStyle="BOM_Level_Below3"/>
    <tableColumn id="34" xr3:uid="{00000000-0010-0000-0000-000022000000}" name="用量2" dataDxfId="52" totalsRowDxfId="51" dataCellStyle="BOM_Level_Below3"/>
    <tableColumn id="35" xr3:uid="{00000000-0010-0000-0000-000023000000}" name="用量3" dataDxfId="50" totalsRowDxfId="49"/>
    <tableColumn id="36" xr3:uid="{00000000-0010-0000-0000-000024000000}" name="用量4" dataDxfId="48" totalsRowDxfId="47" dataCellStyle="BOM_Level_Below3"/>
    <tableColumn id="37" xr3:uid="{00000000-0010-0000-0000-000025000000}" name="用量5" dataDxfId="46" totalsRowDxfId="45" dataCellStyle="BOM_Level_Below3"/>
    <tableColumn id="38" xr3:uid="{00000000-0010-0000-0000-000026000000}" name="用量6" dataDxfId="44" totalsRowDxfId="43" dataCellStyle="BOM_Level_Below3"/>
    <tableColumn id="39" xr3:uid="{00000000-0010-0000-0000-000027000000}" name="用量7" dataDxfId="42" totalsRowDxfId="41"/>
    <tableColumn id="55" xr3:uid="{97F81211-65E0-4827-9C9E-BC38FF2D582E}" name="用量8" dataDxfId="40" totalsRowDxfId="39"/>
    <tableColumn id="40" xr3:uid="{00000000-0010-0000-0000-000028000000}" name="用量9" dataDxfId="38" totalsRowDxfId="37"/>
    <tableColumn id="41" xr3:uid="{00000000-0010-0000-0000-000029000000}" name="用量10" dataDxfId="36" totalsRowDxfId="35"/>
    <tableColumn id="42" xr3:uid="{00000000-0010-0000-0000-00002A000000}" name="用量11" dataDxfId="34" totalsRowDxfId="33"/>
    <tableColumn id="43" xr3:uid="{00000000-0010-0000-0000-00002B000000}" name="用量12" dataDxfId="32" totalsRowDxfId="31"/>
    <tableColumn id="44" xr3:uid="{00000000-0010-0000-0000-00002C000000}" name="用量13" dataDxfId="30" totalsRowDxfId="29"/>
    <tableColumn id="45" xr3:uid="{00000000-0010-0000-0000-00002D000000}" name="用量14" dataDxfId="28" totalsRowDxfId="27"/>
    <tableColumn id="46" xr3:uid="{00000000-0010-0000-0000-00002E000000}" name="用量15" dataDxfId="26" totalsRowDxfId="25"/>
    <tableColumn id="47" xr3:uid="{00000000-0010-0000-0000-00002F000000}" name="用量16" dataDxfId="24" totalsRowDxfId="23"/>
    <tableColumn id="48" xr3:uid="{00000000-0010-0000-0000-000030000000}" name="用量17" dataDxfId="22" totalsRowDxfId="21"/>
    <tableColumn id="30" xr3:uid="{00000000-0010-0000-0000-00001E000000}" name="用量18" dataDxfId="20" totalsRowDxfId="19" dataCellStyle="BOM_Level_Below3"/>
    <tableColumn id="53" xr3:uid="{C18B163D-8D86-4D9C-A4FB-C85E171B1B9D}" name="用量19" dataDxfId="18" totalsRowDxfId="17" dataCellStyle="BOM_Level_Below3"/>
    <tableColumn id="50" xr3:uid="{00000000-0010-0000-0000-000032000000}" name="用量20" dataDxfId="16" totalsRowDxfId="15"/>
    <tableColumn id="31" xr3:uid="{7DE2DA48-5870-45CF-B734-063065063691}" name="用量21" dataDxfId="14" dataCellStyle="BOM_Level_Below3"/>
    <tableColumn id="49" xr3:uid="{864D4D82-79F5-43E5-A1F4-858537311E64}" name="用量22" dataDxfId="13" dataCellStyle="常规 2"/>
    <tableColumn id="51" xr3:uid="{65CEF8AA-343F-43A2-B7E6-C0E584A942BF}" name="用量23" dataDxfId="12" dataCellStyle="常规 2"/>
    <tableColumn id="52" xr3:uid="{F88124FF-6491-4A20-8E10-3052C374ABD6}" name="用量24" dataDxfId="11" dataCellStyle="BOM_Level_Below3"/>
    <tableColumn id="54" xr3:uid="{F3C6FD06-1E19-4410-A426-20CCD7224EC3}" name="用量25" dataDxfId="10" dataCellStyle="BOM_Level_Below3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表1" displayName="表1" ref="A1:D65" totalsRowShown="0" headerRowDxfId="9" dataDxfId="8">
  <autoFilter ref="A1:D65" xr:uid="{00000000-0009-0000-0100-000001000000}"/>
  <tableColumns count="4">
    <tableColumn id="1" xr3:uid="{00000000-0010-0000-0100-000001000000}" name="序号" dataDxfId="7" totalsRowDxfId="6">
      <calculatedColumnFormula>ROW()-1</calculatedColumnFormula>
    </tableColumn>
    <tableColumn id="2" xr3:uid="{00000000-0010-0000-0100-000002000000}" name="时间" dataDxfId="5" totalsRowDxfId="4"/>
    <tableColumn id="3" xr3:uid="{00000000-0010-0000-0100-000003000000}" name="更改描述" dataDxfId="3" totalsRowDxfId="2"/>
    <tableColumn id="4" xr3:uid="{00000000-0010-0000-0100-000004000000}" name="来源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showGridLines="0" tabSelected="1" zoomScale="85" zoomScaleNormal="85" zoomScaleSheetLayoutView="115" workbookViewId="0">
      <selection activeCell="O40" sqref="O40"/>
    </sheetView>
  </sheetViews>
  <sheetFormatPr defaultRowHeight="24.95" customHeight="1" outlineLevelCol="1"/>
  <cols>
    <col min="1" max="1" width="3.75" style="198" customWidth="1"/>
    <col min="2" max="11" width="2.875" style="198" customWidth="1"/>
    <col min="12" max="12" width="5.75" style="198" customWidth="1"/>
    <col min="13" max="13" width="15.75" style="198" customWidth="1"/>
    <col min="14" max="14" width="16.125" style="198" customWidth="1"/>
    <col min="15" max="15" width="16.25" style="198" customWidth="1"/>
    <col min="16" max="16" width="5" style="198" customWidth="1"/>
    <col min="17" max="17" width="4.625" style="198" customWidth="1"/>
    <col min="18" max="18" width="7.375" style="198" customWidth="1"/>
    <col min="19" max="19" width="5" style="198" hidden="1" customWidth="1" outlineLevel="1"/>
    <col min="20" max="20" width="13.875" style="198" hidden="1" customWidth="1" outlineLevel="1"/>
    <col min="21" max="21" width="5.375" style="198" hidden="1" customWidth="1" outlineLevel="1"/>
    <col min="22" max="22" width="8.5" style="198" hidden="1" customWidth="1" outlineLevel="1"/>
    <col min="23" max="23" width="7.125" style="198" hidden="1" customWidth="1" outlineLevel="1"/>
    <col min="24" max="24" width="9.375" style="198" hidden="1" customWidth="1" outlineLevel="1"/>
    <col min="25" max="25" width="18.25" style="198" hidden="1" customWidth="1" outlineLevel="1"/>
    <col min="26" max="26" width="9.5" style="198" hidden="1" customWidth="1" outlineLevel="1"/>
    <col min="27" max="27" width="10.5" style="198" hidden="1" customWidth="1" outlineLevel="1"/>
    <col min="28" max="28" width="8.25" style="221" customWidth="1" collapsed="1"/>
    <col min="29" max="29" width="6" style="198" customWidth="1"/>
    <col min="30" max="30" width="10.625" style="198" customWidth="1"/>
    <col min="31" max="31" width="13.125" style="198" customWidth="1" outlineLevel="1"/>
    <col min="32" max="36" width="12.625" style="198" customWidth="1" outlineLevel="1"/>
    <col min="37" max="37" width="12.625" style="222" customWidth="1" outlineLevel="1"/>
    <col min="38" max="38" width="12.625" style="186" customWidth="1" outlineLevel="1"/>
    <col min="39" max="39" width="12.625" style="198" customWidth="1" outlineLevel="1"/>
    <col min="40" max="42" width="12.625" style="223" customWidth="1" outlineLevel="1"/>
    <col min="43" max="51" width="12.625" style="198" customWidth="1" outlineLevel="1"/>
    <col min="52" max="53" width="14.625" style="198" customWidth="1"/>
    <col min="54" max="55" width="12.625" style="198" customWidth="1" outlineLevel="1"/>
    <col min="56" max="16384" width="9" style="198"/>
  </cols>
  <sheetData>
    <row r="1" spans="1:55" ht="20.25" customHeight="1">
      <c r="A1" s="239" t="s">
        <v>0</v>
      </c>
      <c r="B1" s="240"/>
      <c r="C1" s="240"/>
      <c r="D1" s="240"/>
      <c r="E1" s="241"/>
      <c r="F1" s="239" t="s">
        <v>1</v>
      </c>
      <c r="G1" s="240"/>
      <c r="H1" s="240"/>
      <c r="I1" s="240"/>
      <c r="J1" s="240"/>
      <c r="K1" s="241"/>
      <c r="L1" s="224" t="s">
        <v>2</v>
      </c>
      <c r="M1" s="225"/>
      <c r="N1" s="226"/>
      <c r="O1" s="230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2"/>
      <c r="AD1" s="5" t="s">
        <v>3</v>
      </c>
      <c r="AE1" s="112" t="str">
        <f>M8</f>
        <v>SHT0012165</v>
      </c>
      <c r="AF1" s="112" t="str">
        <f>M9</f>
        <v>SHT0012984</v>
      </c>
      <c r="AG1" s="112" t="str">
        <f>M10</f>
        <v>SHT0010998</v>
      </c>
      <c r="AH1" s="112" t="str">
        <f>M11</f>
        <v>SHT0013231</v>
      </c>
      <c r="AI1" s="112" t="str">
        <f>M12</f>
        <v>SHT0012258</v>
      </c>
      <c r="AJ1" s="112" t="str">
        <f>M13</f>
        <v>SHT0013262</v>
      </c>
      <c r="AK1" s="197" t="str">
        <f>M14</f>
        <v>SHT0013263</v>
      </c>
      <c r="AL1" s="181" t="str">
        <f>M15</f>
        <v>SHT0015387</v>
      </c>
      <c r="AM1" s="112" t="str">
        <f>M16</f>
        <v>SHT0012590</v>
      </c>
      <c r="AN1" s="115" t="str">
        <f>M17</f>
        <v>SHT0012591</v>
      </c>
      <c r="AO1" s="115" t="str">
        <f>M18</f>
        <v>SHT0012592</v>
      </c>
      <c r="AP1" s="115" t="str">
        <f>M19</f>
        <v>SHT0012593</v>
      </c>
      <c r="AQ1" s="112" t="str">
        <f>M20</f>
        <v>SHT0010506</v>
      </c>
      <c r="AR1" s="112" t="str">
        <f>M21</f>
        <v>SHT0012473</v>
      </c>
      <c r="AS1" s="112" t="str">
        <f>M22</f>
        <v>SHT0013976</v>
      </c>
      <c r="AT1" s="112" t="str">
        <f>M23</f>
        <v>SHT0014202</v>
      </c>
      <c r="AU1" s="112" t="str">
        <f>M24</f>
        <v>SHT0014482</v>
      </c>
      <c r="AV1" s="112" t="str">
        <f>M25</f>
        <v>SHT0014483</v>
      </c>
      <c r="AW1" s="112" t="str">
        <f>M26</f>
        <v>SHT0015083</v>
      </c>
      <c r="AX1" s="112" t="str">
        <f>M27</f>
        <v>SHT0014291</v>
      </c>
      <c r="AY1" s="8" t="s">
        <v>882</v>
      </c>
      <c r="AZ1" s="8" t="s">
        <v>938</v>
      </c>
      <c r="BA1" s="8" t="s">
        <v>939</v>
      </c>
      <c r="BB1" s="8" t="str">
        <f>M31</f>
        <v>SHT0014992</v>
      </c>
      <c r="BC1" s="8" t="str">
        <f>M32</f>
        <v>SHT0015156</v>
      </c>
    </row>
    <row r="2" spans="1:55" ht="28.5">
      <c r="A2" s="239" t="s">
        <v>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26"/>
      <c r="O2" s="233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5"/>
      <c r="AD2" s="5" t="s">
        <v>5</v>
      </c>
      <c r="AE2" s="7" t="str">
        <f>N8</f>
        <v>坐框减震器总成</v>
      </c>
      <c r="AF2" s="7" t="str">
        <f>N9</f>
        <v>坐框减震器总成</v>
      </c>
      <c r="AG2" s="7" t="str">
        <f>N10</f>
        <v>底座模块化总成</v>
      </c>
      <c r="AH2" s="7" t="str">
        <f>N11</f>
        <v>底座模块化总成</v>
      </c>
      <c r="AI2" s="7" t="str">
        <f>N12</f>
        <v>底座模块化总成</v>
      </c>
      <c r="AJ2" s="7" t="str">
        <f>N13</f>
        <v>副驾底座模块化总成</v>
      </c>
      <c r="AK2" s="138" t="str">
        <f>N14</f>
        <v>副驾底座模块化总成</v>
      </c>
      <c r="AL2" s="175" t="str">
        <f>N15</f>
        <v>底座模块化总成</v>
      </c>
      <c r="AM2" s="7" t="str">
        <f>N16</f>
        <v>坐框减震器总成</v>
      </c>
      <c r="AN2" s="116" t="str">
        <f>N17</f>
        <v>坐框减震器总成</v>
      </c>
      <c r="AO2" s="116" t="str">
        <f>N18</f>
        <v>坐框减震器总成</v>
      </c>
      <c r="AP2" s="116" t="str">
        <f>N19</f>
        <v>坐框减震器总成</v>
      </c>
      <c r="AQ2" s="7" t="str">
        <f>N20</f>
        <v>底座模块化总成</v>
      </c>
      <c r="AR2" s="7" t="str">
        <f>N21</f>
        <v>底座模块化总成</v>
      </c>
      <c r="AS2" s="7" t="str">
        <f>N22</f>
        <v>底座模块化总成</v>
      </c>
      <c r="AT2" s="7" t="str">
        <f>N23</f>
        <v>座框减震器总成</v>
      </c>
      <c r="AU2" s="8" t="str">
        <f>N24</f>
        <v>高配底座模块化总成</v>
      </c>
      <c r="AV2" s="8" t="str">
        <f>N25</f>
        <v>低配底座模块化总成</v>
      </c>
      <c r="AW2" s="8" t="str">
        <f>N26</f>
        <v>低配底座模块化总成-V0SS接头</v>
      </c>
      <c r="AX2" s="7" t="str">
        <f>N27</f>
        <v>底座模块化总成</v>
      </c>
      <c r="AY2" s="8" t="s">
        <v>609</v>
      </c>
      <c r="AZ2" s="8" t="s">
        <v>609</v>
      </c>
      <c r="BA2" s="8" t="s">
        <v>609</v>
      </c>
      <c r="BB2" s="8" t="str">
        <f>N31</f>
        <v>底座模块化总成</v>
      </c>
      <c r="BC2" s="8" t="str">
        <f>N32</f>
        <v>底座模块化总成</v>
      </c>
    </row>
    <row r="3" spans="1:55" ht="21">
      <c r="A3" s="224" t="s">
        <v>6</v>
      </c>
      <c r="B3" s="225"/>
      <c r="C3" s="225"/>
      <c r="D3" s="225"/>
      <c r="E3" s="225"/>
      <c r="F3" s="225"/>
      <c r="G3" s="225"/>
      <c r="H3" s="225"/>
      <c r="I3" s="225"/>
      <c r="J3" s="225"/>
      <c r="K3" s="226"/>
      <c r="L3" s="224" t="s">
        <v>7</v>
      </c>
      <c r="M3" s="225"/>
      <c r="N3" s="226"/>
      <c r="O3" s="233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5"/>
      <c r="AD3" s="5" t="s">
        <v>8</v>
      </c>
      <c r="AE3" s="112"/>
      <c r="AF3" s="112"/>
      <c r="AG3" s="112"/>
      <c r="AH3" s="112"/>
      <c r="AI3" s="112"/>
      <c r="AJ3" s="112"/>
      <c r="AK3" s="197"/>
      <c r="AL3" s="181"/>
      <c r="AM3" s="112"/>
      <c r="AN3" s="115"/>
      <c r="AO3" s="115"/>
      <c r="AP3" s="115"/>
      <c r="AQ3" s="112"/>
      <c r="AR3" s="112"/>
      <c r="AS3" s="112"/>
      <c r="AT3" s="112"/>
      <c r="AU3" s="112"/>
      <c r="AV3" s="112"/>
      <c r="AW3" s="112"/>
      <c r="AX3" s="112"/>
      <c r="AY3" s="8"/>
      <c r="AZ3" s="8"/>
      <c r="BA3" s="8"/>
      <c r="BB3" s="8"/>
      <c r="BC3" s="8"/>
    </row>
    <row r="4" spans="1:55" ht="22.5" customHeight="1">
      <c r="A4" s="224" t="s">
        <v>756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6"/>
      <c r="O4" s="233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5"/>
      <c r="AD4" s="5" t="s">
        <v>9</v>
      </c>
      <c r="AE4" s="113" t="str">
        <f>O8</f>
        <v>M3000-S窄靠背</v>
      </c>
      <c r="AF4" s="113" t="str">
        <f>O9</f>
        <v>M3000-宽靠背</v>
      </c>
      <c r="AG4" s="113" t="str">
        <f>O10</f>
        <v>H4-2.0</v>
      </c>
      <c r="AH4" s="113" t="str">
        <f>O11</f>
        <v>汕德卡-2.0</v>
      </c>
      <c r="AI4" s="113" t="s">
        <v>10</v>
      </c>
      <c r="AJ4" s="113" t="str">
        <f>O13</f>
        <v>汕德卡高配副驾</v>
      </c>
      <c r="AK4" s="199" t="str">
        <f>O14</f>
        <v>重汽汕德卡高配副驾+旋转</v>
      </c>
      <c r="AL4" s="182" t="str">
        <f>O15</f>
        <v>重汽价值版</v>
      </c>
      <c r="AM4" s="113" t="str">
        <f>O16</f>
        <v>X3000</v>
      </c>
      <c r="AN4" s="117" t="str">
        <f>O17</f>
        <v>F3000</v>
      </c>
      <c r="AO4" s="117" t="str">
        <f>O18</f>
        <v>轩德6低配</v>
      </c>
      <c r="AP4" s="117" t="str">
        <f>O19</f>
        <v>轩德6高配</v>
      </c>
      <c r="AQ4" s="113" t="str">
        <f>O20</f>
        <v>H3-2.0</v>
      </c>
      <c r="AR4" s="113" t="str">
        <f>O21</f>
        <v>H4-2018款</v>
      </c>
      <c r="AS4" s="113" t="str">
        <f>O22</f>
        <v>H4-2.2</v>
      </c>
      <c r="AT4" s="113" t="str">
        <f>O23</f>
        <v>X5000S</v>
      </c>
      <c r="AU4" s="113" t="str">
        <f>O24</f>
        <v>J6L 高配</v>
      </c>
      <c r="AV4" s="113" t="str">
        <f>O25</f>
        <v>J6L 低配-无仰角</v>
      </c>
      <c r="AW4" s="113" t="str">
        <f>O26</f>
        <v>J6L 低配-无仰角</v>
      </c>
      <c r="AX4" s="113" t="str">
        <f>O27</f>
        <v>H20</v>
      </c>
      <c r="AY4" s="8" t="s">
        <v>881</v>
      </c>
      <c r="AZ4" s="8" t="s">
        <v>936</v>
      </c>
      <c r="BA4" s="8" t="s">
        <v>937</v>
      </c>
      <c r="BB4" s="3" t="str">
        <f>O31</f>
        <v>M3000</v>
      </c>
      <c r="BC4" s="3" t="str">
        <f>O32</f>
        <v>轩德6经济版</v>
      </c>
    </row>
    <row r="5" spans="1:55" ht="26.25" customHeight="1">
      <c r="A5" s="227" t="s">
        <v>11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9"/>
      <c r="O5" s="236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8"/>
      <c r="AD5" s="5" t="s">
        <v>12</v>
      </c>
      <c r="AE5" s="114">
        <f>AB8</f>
        <v>19.359099999999994</v>
      </c>
      <c r="AF5" s="114">
        <f>AB9</f>
        <v>19.459199999999992</v>
      </c>
      <c r="AG5" s="114">
        <f>AB10</f>
        <v>26.50579999999999</v>
      </c>
      <c r="AH5" s="114">
        <f>AB11</f>
        <v>24.662599999999994</v>
      </c>
      <c r="AI5" s="114">
        <f>AB12</f>
        <v>24.617199999999993</v>
      </c>
      <c r="AJ5" s="114">
        <f>AB13</f>
        <v>24.672599999999996</v>
      </c>
      <c r="AK5" s="200">
        <f>AB14</f>
        <v>0</v>
      </c>
      <c r="AL5" s="183">
        <f>AB15</f>
        <v>23.045299999999994</v>
      </c>
      <c r="AM5" s="114">
        <f>AB16</f>
        <v>17.82269999999999</v>
      </c>
      <c r="AN5" s="118">
        <f>AB17</f>
        <v>0</v>
      </c>
      <c r="AO5" s="118">
        <f>AB18</f>
        <v>0</v>
      </c>
      <c r="AP5" s="118">
        <f>AB19</f>
        <v>0</v>
      </c>
      <c r="AQ5" s="114" t="str">
        <f>AC16</f>
        <v>——</v>
      </c>
      <c r="AR5" s="114">
        <f>AB21</f>
        <v>0</v>
      </c>
      <c r="AS5" s="114">
        <f>AB22</f>
        <v>27.042899999999989</v>
      </c>
      <c r="AT5" s="114">
        <f>AB23</f>
        <v>19.33489999999999</v>
      </c>
      <c r="AU5" s="114">
        <f>AB24</f>
        <v>19.346199999999993</v>
      </c>
      <c r="AV5" s="114">
        <f>AB25</f>
        <v>17.675299999999993</v>
      </c>
      <c r="AW5" s="114">
        <f>AB26</f>
        <v>17.675299999999993</v>
      </c>
      <c r="AX5" s="114">
        <f>AB27</f>
        <v>24.944499999999994</v>
      </c>
      <c r="AY5" s="28">
        <f>AB28</f>
        <v>16.955699999999993</v>
      </c>
      <c r="AZ5" s="109">
        <f>AB29</f>
        <v>16.878499999999995</v>
      </c>
      <c r="BA5" s="109">
        <f>AB30</f>
        <v>16.929699999999997</v>
      </c>
      <c r="BB5" s="109">
        <f>AB31</f>
        <v>17.675299999999993</v>
      </c>
      <c r="BC5" s="109">
        <f>AB32</f>
        <v>17.726499999999994</v>
      </c>
    </row>
    <row r="6" spans="1:55" s="1" customFormat="1" ht="18" hidden="1" customHeight="1">
      <c r="A6" s="81" t="s">
        <v>13</v>
      </c>
      <c r="B6" s="87" t="s">
        <v>14</v>
      </c>
      <c r="C6" s="88"/>
      <c r="D6" s="88"/>
      <c r="E6" s="88"/>
      <c r="F6" s="88"/>
      <c r="G6" s="88"/>
      <c r="H6" s="88"/>
      <c r="I6" s="88"/>
      <c r="J6" s="88"/>
      <c r="K6" s="89"/>
      <c r="L6" s="83" t="s">
        <v>15</v>
      </c>
      <c r="M6" s="84" t="s">
        <v>3</v>
      </c>
      <c r="N6" s="83" t="s">
        <v>5</v>
      </c>
      <c r="O6" s="83" t="s">
        <v>16</v>
      </c>
      <c r="P6" s="83" t="s">
        <v>17</v>
      </c>
      <c r="Q6" s="83" t="s">
        <v>18</v>
      </c>
      <c r="R6" s="83" t="s">
        <v>19</v>
      </c>
      <c r="S6" s="84" t="s">
        <v>20</v>
      </c>
      <c r="T6" s="84" t="s">
        <v>21</v>
      </c>
      <c r="U6" s="84" t="s">
        <v>22</v>
      </c>
      <c r="V6" s="84" t="s">
        <v>23</v>
      </c>
      <c r="W6" s="85" t="s">
        <v>24</v>
      </c>
      <c r="X6" s="85" t="s">
        <v>25</v>
      </c>
      <c r="Y6" s="85" t="s">
        <v>26</v>
      </c>
      <c r="Z6" s="85" t="s">
        <v>27</v>
      </c>
      <c r="AA6" s="83" t="s">
        <v>28</v>
      </c>
      <c r="AB6" s="86" t="s">
        <v>29</v>
      </c>
      <c r="AC6" s="83" t="s">
        <v>30</v>
      </c>
      <c r="AD6" s="83" t="s">
        <v>31</v>
      </c>
      <c r="AE6" s="83" t="s">
        <v>32</v>
      </c>
      <c r="AF6" s="83" t="s">
        <v>32</v>
      </c>
      <c r="AG6" s="83" t="s">
        <v>32</v>
      </c>
      <c r="AH6" s="83" t="s">
        <v>32</v>
      </c>
      <c r="AI6" s="83" t="s">
        <v>32</v>
      </c>
      <c r="AJ6" s="83" t="s">
        <v>32</v>
      </c>
      <c r="AK6" s="201" t="s">
        <v>32</v>
      </c>
      <c r="AL6" s="184"/>
      <c r="AM6" s="83" t="s">
        <v>32</v>
      </c>
      <c r="AN6" s="119" t="s">
        <v>32</v>
      </c>
      <c r="AO6" s="119" t="s">
        <v>32</v>
      </c>
      <c r="AP6" s="119" t="s">
        <v>32</v>
      </c>
      <c r="AQ6" s="83" t="s">
        <v>32</v>
      </c>
      <c r="AR6" s="83" t="s">
        <v>32</v>
      </c>
      <c r="AS6" s="83" t="s">
        <v>32</v>
      </c>
      <c r="AT6" s="83" t="s">
        <v>775</v>
      </c>
      <c r="AU6" s="83" t="s">
        <v>32</v>
      </c>
      <c r="AV6" s="83" t="s">
        <v>32</v>
      </c>
      <c r="AW6" s="83" t="s">
        <v>32</v>
      </c>
      <c r="AX6" s="83" t="s">
        <v>32</v>
      </c>
      <c r="AY6" s="8" t="s">
        <v>32</v>
      </c>
      <c r="AZ6" s="8" t="s">
        <v>775</v>
      </c>
      <c r="BA6" s="8"/>
      <c r="BB6" s="83" t="s">
        <v>32</v>
      </c>
      <c r="BC6" s="83" t="s">
        <v>32</v>
      </c>
    </row>
    <row r="7" spans="1:55" s="2" customFormat="1" ht="43.5" customHeight="1">
      <c r="A7" s="91" t="s">
        <v>13</v>
      </c>
      <c r="B7" s="92" t="s">
        <v>846</v>
      </c>
      <c r="C7" s="92" t="s">
        <v>254</v>
      </c>
      <c r="D7" s="92" t="s">
        <v>372</v>
      </c>
      <c r="E7" s="92" t="s">
        <v>847</v>
      </c>
      <c r="F7" s="92" t="s">
        <v>439</v>
      </c>
      <c r="G7" s="92" t="s">
        <v>848</v>
      </c>
      <c r="H7" s="92" t="s">
        <v>849</v>
      </c>
      <c r="I7" s="92" t="s">
        <v>850</v>
      </c>
      <c r="J7" s="92" t="s">
        <v>851</v>
      </c>
      <c r="K7" s="82" t="s">
        <v>852</v>
      </c>
      <c r="L7" s="93" t="s">
        <v>15</v>
      </c>
      <c r="M7" s="94" t="s">
        <v>3</v>
      </c>
      <c r="N7" s="93" t="s">
        <v>5</v>
      </c>
      <c r="O7" s="93" t="s">
        <v>16</v>
      </c>
      <c r="P7" s="93" t="s">
        <v>17</v>
      </c>
      <c r="Q7" s="93" t="s">
        <v>18</v>
      </c>
      <c r="R7" s="93" t="s">
        <v>19</v>
      </c>
      <c r="S7" s="94" t="s">
        <v>20</v>
      </c>
      <c r="T7" s="94" t="s">
        <v>21</v>
      </c>
      <c r="U7" s="94" t="s">
        <v>22</v>
      </c>
      <c r="V7" s="94" t="s">
        <v>23</v>
      </c>
      <c r="W7" s="95" t="s">
        <v>24</v>
      </c>
      <c r="X7" s="95" t="s">
        <v>25</v>
      </c>
      <c r="Y7" s="95" t="s">
        <v>26</v>
      </c>
      <c r="Z7" s="95" t="s">
        <v>27</v>
      </c>
      <c r="AA7" s="93" t="s">
        <v>28</v>
      </c>
      <c r="AB7" s="96" t="s">
        <v>29</v>
      </c>
      <c r="AC7" s="93" t="s">
        <v>30</v>
      </c>
      <c r="AD7" s="93" t="s">
        <v>31</v>
      </c>
      <c r="AE7" s="93" t="s">
        <v>869</v>
      </c>
      <c r="AF7" s="93" t="s">
        <v>853</v>
      </c>
      <c r="AG7" s="93" t="s">
        <v>854</v>
      </c>
      <c r="AH7" s="93" t="s">
        <v>855</v>
      </c>
      <c r="AI7" s="93" t="s">
        <v>856</v>
      </c>
      <c r="AJ7" s="93" t="s">
        <v>857</v>
      </c>
      <c r="AK7" s="93" t="s">
        <v>858</v>
      </c>
      <c r="AL7" s="178" t="s">
        <v>859</v>
      </c>
      <c r="AM7" s="93" t="s">
        <v>860</v>
      </c>
      <c r="AN7" s="93" t="s">
        <v>861</v>
      </c>
      <c r="AO7" s="93" t="s">
        <v>862</v>
      </c>
      <c r="AP7" s="93" t="s">
        <v>863</v>
      </c>
      <c r="AQ7" s="93" t="s">
        <v>864</v>
      </c>
      <c r="AR7" s="93" t="s">
        <v>865</v>
      </c>
      <c r="AS7" s="93" t="s">
        <v>866</v>
      </c>
      <c r="AT7" s="93" t="s">
        <v>867</v>
      </c>
      <c r="AU7" s="93" t="s">
        <v>1120</v>
      </c>
      <c r="AV7" s="93" t="s">
        <v>868</v>
      </c>
      <c r="AW7" s="93" t="s">
        <v>1020</v>
      </c>
      <c r="AX7" s="93" t="s">
        <v>1072</v>
      </c>
      <c r="AY7" s="93" t="s">
        <v>1073</v>
      </c>
      <c r="AZ7" s="93" t="s">
        <v>1074</v>
      </c>
      <c r="BA7" s="93" t="s">
        <v>1075</v>
      </c>
      <c r="BB7" s="93" t="s">
        <v>1091</v>
      </c>
      <c r="BC7" s="93" t="s">
        <v>1121</v>
      </c>
    </row>
    <row r="8" spans="1:55" ht="30" customHeight="1">
      <c r="A8" s="90">
        <f t="shared" ref="A8:A79" si="0">ROW()-7</f>
        <v>1</v>
      </c>
      <c r="B8" s="8"/>
      <c r="C8" s="8">
        <v>1</v>
      </c>
      <c r="D8" s="7"/>
      <c r="E8" s="7"/>
      <c r="F8" s="7"/>
      <c r="G8" s="7"/>
      <c r="H8" s="7"/>
      <c r="I8" s="7"/>
      <c r="J8" s="7"/>
      <c r="K8" s="7"/>
      <c r="L8" s="9"/>
      <c r="M8" s="111" t="s">
        <v>875</v>
      </c>
      <c r="N8" s="135" t="s">
        <v>34</v>
      </c>
      <c r="O8" s="111" t="s">
        <v>35</v>
      </c>
      <c r="P8" s="8" t="s">
        <v>36</v>
      </c>
      <c r="Q8" s="3" t="s">
        <v>37</v>
      </c>
      <c r="R8" s="13"/>
      <c r="S8" s="14" t="s">
        <v>1084</v>
      </c>
      <c r="T8" s="8" t="s">
        <v>33</v>
      </c>
      <c r="U8" s="14" t="s">
        <v>36</v>
      </c>
      <c r="V8" s="3" t="s">
        <v>39</v>
      </c>
      <c r="W8" s="15" t="s">
        <v>40</v>
      </c>
      <c r="X8" s="7" t="s">
        <v>41</v>
      </c>
      <c r="Y8" s="3" t="s">
        <v>42</v>
      </c>
      <c r="Z8" s="7" t="s">
        <v>43</v>
      </c>
      <c r="AA8" s="18" t="s">
        <v>44</v>
      </c>
      <c r="AB8" s="19">
        <f>AB33+AB259+AB261*2+AB263*2+AB265+AB295+AB296*2+AB297*4+AB303+AB302*28</f>
        <v>19.359099999999994</v>
      </c>
      <c r="AC8" s="18" t="s">
        <v>43</v>
      </c>
      <c r="AD8" s="7" t="s">
        <v>45</v>
      </c>
      <c r="AE8" s="120">
        <v>1</v>
      </c>
      <c r="AF8" s="120">
        <v>0</v>
      </c>
      <c r="AG8" s="120">
        <v>0</v>
      </c>
      <c r="AH8" s="120">
        <v>0</v>
      </c>
      <c r="AI8" s="120">
        <v>0</v>
      </c>
      <c r="AJ8" s="120">
        <v>0</v>
      </c>
      <c r="AK8" s="202">
        <v>0</v>
      </c>
      <c r="AL8" s="185">
        <v>0</v>
      </c>
      <c r="AM8" s="120">
        <v>0</v>
      </c>
      <c r="AN8" s="121">
        <v>0</v>
      </c>
      <c r="AO8" s="121">
        <v>0</v>
      </c>
      <c r="AP8" s="121">
        <v>0</v>
      </c>
      <c r="AQ8" s="120">
        <v>0</v>
      </c>
      <c r="AR8" s="120">
        <v>0</v>
      </c>
      <c r="AS8" s="120">
        <v>0</v>
      </c>
      <c r="AT8" s="120">
        <v>0</v>
      </c>
      <c r="AU8" s="105">
        <v>0</v>
      </c>
      <c r="AV8" s="105">
        <v>0</v>
      </c>
      <c r="AW8" s="105">
        <v>0</v>
      </c>
      <c r="AX8" s="122">
        <v>0</v>
      </c>
      <c r="AY8" s="105">
        <v>0</v>
      </c>
      <c r="AZ8" s="8">
        <v>0</v>
      </c>
      <c r="BA8" s="8">
        <v>0</v>
      </c>
      <c r="BB8" s="105">
        <v>0</v>
      </c>
      <c r="BC8" s="105">
        <v>0</v>
      </c>
    </row>
    <row r="9" spans="1:55" ht="30" customHeight="1">
      <c r="A9" s="90">
        <f t="shared" si="0"/>
        <v>2</v>
      </c>
      <c r="B9" s="8"/>
      <c r="C9" s="8">
        <v>1</v>
      </c>
      <c r="D9" s="7"/>
      <c r="E9" s="7"/>
      <c r="F9" s="7"/>
      <c r="G9" s="7"/>
      <c r="H9" s="7"/>
      <c r="I9" s="7"/>
      <c r="J9" s="7"/>
      <c r="K9" s="7"/>
      <c r="L9" s="9"/>
      <c r="M9" s="111" t="s">
        <v>629</v>
      </c>
      <c r="N9" s="135" t="s">
        <v>34</v>
      </c>
      <c r="O9" s="111" t="s">
        <v>46</v>
      </c>
      <c r="P9" s="8" t="s">
        <v>36</v>
      </c>
      <c r="Q9" s="3" t="s">
        <v>37</v>
      </c>
      <c r="R9" s="13"/>
      <c r="S9" s="14" t="s">
        <v>1084</v>
      </c>
      <c r="T9" s="8"/>
      <c r="U9" s="14"/>
      <c r="V9" s="3"/>
      <c r="W9" s="15"/>
      <c r="X9" s="7" t="s">
        <v>41</v>
      </c>
      <c r="Y9" s="3" t="s">
        <v>42</v>
      </c>
      <c r="Z9" s="7" t="s">
        <v>43</v>
      </c>
      <c r="AA9" s="18" t="s">
        <v>44</v>
      </c>
      <c r="AB9" s="19">
        <f>AB33+AB259+AB261*2+AB263*2+AB266+AB295+AB296*2+AB297*4+AB303+AB302*28</f>
        <v>19.459199999999992</v>
      </c>
      <c r="AC9" s="18" t="s">
        <v>43</v>
      </c>
      <c r="AD9" s="7" t="s">
        <v>45</v>
      </c>
      <c r="AE9" s="120">
        <v>0</v>
      </c>
      <c r="AF9" s="120">
        <v>1</v>
      </c>
      <c r="AG9" s="120">
        <v>0</v>
      </c>
      <c r="AH9" s="120">
        <v>0</v>
      </c>
      <c r="AI9" s="120">
        <v>0</v>
      </c>
      <c r="AJ9" s="120">
        <v>0</v>
      </c>
      <c r="AK9" s="202">
        <v>0</v>
      </c>
      <c r="AL9" s="185">
        <v>0</v>
      </c>
      <c r="AM9" s="120">
        <v>0</v>
      </c>
      <c r="AN9" s="121">
        <v>0</v>
      </c>
      <c r="AO9" s="121">
        <v>0</v>
      </c>
      <c r="AP9" s="121">
        <v>0</v>
      </c>
      <c r="AQ9" s="120">
        <v>0</v>
      </c>
      <c r="AR9" s="120">
        <v>0</v>
      </c>
      <c r="AS9" s="120">
        <v>0</v>
      </c>
      <c r="AT9" s="120">
        <v>0</v>
      </c>
      <c r="AU9" s="105">
        <v>0</v>
      </c>
      <c r="AV9" s="105">
        <v>0</v>
      </c>
      <c r="AW9" s="105">
        <v>0</v>
      </c>
      <c r="AX9" s="122">
        <v>0</v>
      </c>
      <c r="AY9" s="105">
        <v>0</v>
      </c>
      <c r="AZ9" s="8">
        <v>0</v>
      </c>
      <c r="BA9" s="8">
        <v>0</v>
      </c>
      <c r="BB9" s="105">
        <v>0</v>
      </c>
      <c r="BC9" s="105">
        <v>0</v>
      </c>
    </row>
    <row r="10" spans="1:55" ht="30" customHeight="1">
      <c r="A10" s="90">
        <f t="shared" si="0"/>
        <v>3</v>
      </c>
      <c r="B10" s="8"/>
      <c r="C10" s="8">
        <v>1</v>
      </c>
      <c r="D10" s="7"/>
      <c r="E10" s="7"/>
      <c r="F10" s="7"/>
      <c r="G10" s="7"/>
      <c r="H10" s="7"/>
      <c r="I10" s="7"/>
      <c r="J10" s="7"/>
      <c r="K10" s="7"/>
      <c r="L10" s="9"/>
      <c r="M10" s="111" t="s">
        <v>608</v>
      </c>
      <c r="N10" s="135" t="s">
        <v>609</v>
      </c>
      <c r="O10" s="111" t="s">
        <v>904</v>
      </c>
      <c r="P10" s="8" t="s">
        <v>36</v>
      </c>
      <c r="Q10" s="3" t="s">
        <v>37</v>
      </c>
      <c r="R10" s="13"/>
      <c r="S10" s="14" t="s">
        <v>50</v>
      </c>
      <c r="T10" s="8" t="s">
        <v>47</v>
      </c>
      <c r="U10" s="14" t="s">
        <v>50</v>
      </c>
      <c r="V10" s="3" t="s">
        <v>40</v>
      </c>
      <c r="W10" s="15" t="s">
        <v>39</v>
      </c>
      <c r="X10" s="7" t="s">
        <v>41</v>
      </c>
      <c r="Y10" s="3" t="s">
        <v>42</v>
      </c>
      <c r="Z10" s="7" t="s">
        <v>43</v>
      </c>
      <c r="AA10" s="18" t="s">
        <v>44</v>
      </c>
      <c r="AB10" s="19">
        <f>AB34+AB259+AB261*2+AB263*2+AB269+AB295+AB296*2+AB297*4+AB300+AB302*28+AB304*8+AB305+AB308</f>
        <v>26.50579999999999</v>
      </c>
      <c r="AC10" s="18" t="s">
        <v>43</v>
      </c>
      <c r="AD10" s="7" t="s">
        <v>45</v>
      </c>
      <c r="AE10" s="120">
        <v>0</v>
      </c>
      <c r="AF10" s="120">
        <v>0</v>
      </c>
      <c r="AG10" s="120">
        <v>1</v>
      </c>
      <c r="AH10" s="120">
        <v>0</v>
      </c>
      <c r="AI10" s="120">
        <v>0</v>
      </c>
      <c r="AJ10" s="120">
        <v>0</v>
      </c>
      <c r="AK10" s="202">
        <v>0</v>
      </c>
      <c r="AL10" s="185">
        <v>0</v>
      </c>
      <c r="AM10" s="120">
        <v>0</v>
      </c>
      <c r="AN10" s="121">
        <v>0</v>
      </c>
      <c r="AO10" s="121">
        <v>0</v>
      </c>
      <c r="AP10" s="121">
        <v>0</v>
      </c>
      <c r="AQ10" s="120">
        <v>0</v>
      </c>
      <c r="AR10" s="120">
        <v>0</v>
      </c>
      <c r="AS10" s="120">
        <v>0</v>
      </c>
      <c r="AT10" s="120">
        <v>0</v>
      </c>
      <c r="AU10" s="105">
        <v>0</v>
      </c>
      <c r="AV10" s="105">
        <v>0</v>
      </c>
      <c r="AW10" s="105">
        <v>0</v>
      </c>
      <c r="AX10" s="122">
        <v>0</v>
      </c>
      <c r="AY10" s="105">
        <v>0</v>
      </c>
      <c r="AZ10" s="8">
        <v>0</v>
      </c>
      <c r="BA10" s="8">
        <v>0</v>
      </c>
      <c r="BB10" s="105">
        <v>0</v>
      </c>
      <c r="BC10" s="105">
        <v>0</v>
      </c>
    </row>
    <row r="11" spans="1:55" ht="30" customHeight="1">
      <c r="A11" s="90">
        <f t="shared" si="0"/>
        <v>4</v>
      </c>
      <c r="B11" s="8"/>
      <c r="C11" s="8">
        <v>1</v>
      </c>
      <c r="D11" s="7"/>
      <c r="E11" s="7"/>
      <c r="F11" s="7"/>
      <c r="G11" s="7"/>
      <c r="H11" s="7"/>
      <c r="I11" s="7"/>
      <c r="J11" s="7"/>
      <c r="K11" s="7"/>
      <c r="L11" s="9"/>
      <c r="M11" s="111" t="s">
        <v>700</v>
      </c>
      <c r="N11" s="135" t="s">
        <v>48</v>
      </c>
      <c r="O11" s="111" t="s">
        <v>903</v>
      </c>
      <c r="P11" s="8" t="s">
        <v>36</v>
      </c>
      <c r="Q11" s="3" t="s">
        <v>37</v>
      </c>
      <c r="R11" s="13"/>
      <c r="S11" s="14" t="s">
        <v>36</v>
      </c>
      <c r="T11" s="8" t="s">
        <v>51</v>
      </c>
      <c r="U11" s="14" t="s">
        <v>36</v>
      </c>
      <c r="V11" s="3" t="s">
        <v>39</v>
      </c>
      <c r="W11" s="15" t="s">
        <v>40</v>
      </c>
      <c r="X11" s="7" t="s">
        <v>41</v>
      </c>
      <c r="Y11" s="3" t="s">
        <v>42</v>
      </c>
      <c r="Z11" s="7" t="s">
        <v>43</v>
      </c>
      <c r="AA11" s="18" t="s">
        <v>44</v>
      </c>
      <c r="AB11" s="19">
        <f>AB36+AB259+AB261*2+AB263*2+AB267+AB295+AB296+AB303+AB302*28+AB307</f>
        <v>24.662599999999994</v>
      </c>
      <c r="AC11" s="18" t="s">
        <v>43</v>
      </c>
      <c r="AD11" s="7" t="s">
        <v>45</v>
      </c>
      <c r="AE11" s="120">
        <v>0</v>
      </c>
      <c r="AF11" s="120">
        <v>0</v>
      </c>
      <c r="AG11" s="120">
        <v>0</v>
      </c>
      <c r="AH11" s="120">
        <v>1</v>
      </c>
      <c r="AI11" s="120">
        <v>0</v>
      </c>
      <c r="AJ11" s="120">
        <v>0</v>
      </c>
      <c r="AK11" s="202">
        <v>0</v>
      </c>
      <c r="AL11" s="185">
        <v>0</v>
      </c>
      <c r="AM11" s="120">
        <v>0</v>
      </c>
      <c r="AN11" s="121">
        <v>0</v>
      </c>
      <c r="AO11" s="121">
        <v>0</v>
      </c>
      <c r="AP11" s="121">
        <v>0</v>
      </c>
      <c r="AQ11" s="120">
        <v>0</v>
      </c>
      <c r="AR11" s="120">
        <v>0</v>
      </c>
      <c r="AS11" s="120">
        <v>0</v>
      </c>
      <c r="AT11" s="120">
        <v>0</v>
      </c>
      <c r="AU11" s="105">
        <v>0</v>
      </c>
      <c r="AV11" s="105">
        <v>0</v>
      </c>
      <c r="AW11" s="105">
        <v>0</v>
      </c>
      <c r="AX11" s="122">
        <v>0</v>
      </c>
      <c r="AY11" s="105">
        <v>0</v>
      </c>
      <c r="AZ11" s="8">
        <v>0</v>
      </c>
      <c r="BA11" s="8">
        <v>0</v>
      </c>
      <c r="BB11" s="105">
        <v>0</v>
      </c>
      <c r="BC11" s="105">
        <v>0</v>
      </c>
    </row>
    <row r="12" spans="1:55" ht="30" customHeight="1">
      <c r="A12" s="90">
        <f t="shared" si="0"/>
        <v>5</v>
      </c>
      <c r="B12" s="8"/>
      <c r="C12" s="8">
        <v>1</v>
      </c>
      <c r="D12" s="7"/>
      <c r="E12" s="7"/>
      <c r="F12" s="7"/>
      <c r="G12" s="7"/>
      <c r="H12" s="7"/>
      <c r="I12" s="7"/>
      <c r="J12" s="7"/>
      <c r="K12" s="7"/>
      <c r="L12" s="9"/>
      <c r="M12" s="111" t="s">
        <v>908</v>
      </c>
      <c r="N12" s="135" t="s">
        <v>48</v>
      </c>
      <c r="O12" s="111" t="s">
        <v>54</v>
      </c>
      <c r="P12" s="8" t="s">
        <v>36</v>
      </c>
      <c r="Q12" s="3" t="s">
        <v>37</v>
      </c>
      <c r="R12" s="13"/>
      <c r="S12" s="14" t="s">
        <v>50</v>
      </c>
      <c r="T12" s="8" t="s">
        <v>53</v>
      </c>
      <c r="U12" s="14" t="s">
        <v>50</v>
      </c>
      <c r="V12" s="3" t="s">
        <v>39</v>
      </c>
      <c r="W12" s="15" t="s">
        <v>40</v>
      </c>
      <c r="X12" s="7" t="s">
        <v>41</v>
      </c>
      <c r="Y12" s="3" t="s">
        <v>42</v>
      </c>
      <c r="Z12" s="7" t="s">
        <v>43</v>
      </c>
      <c r="AA12" s="18" t="s">
        <v>44</v>
      </c>
      <c r="AB12" s="7">
        <f>AB38+AB259+AB261*2+AB263*2+AB267+AB295+AB296*2+AB297*4+AB303+AB302*28+AB304*4+AB307</f>
        <v>24.617199999999993</v>
      </c>
      <c r="AC12" s="18" t="s">
        <v>43</v>
      </c>
      <c r="AD12" s="7" t="s">
        <v>45</v>
      </c>
      <c r="AE12" s="120">
        <v>0</v>
      </c>
      <c r="AF12" s="120">
        <v>0</v>
      </c>
      <c r="AG12" s="120">
        <v>0</v>
      </c>
      <c r="AH12" s="120">
        <v>0</v>
      </c>
      <c r="AI12" s="120">
        <v>1</v>
      </c>
      <c r="AJ12" s="120">
        <v>0</v>
      </c>
      <c r="AK12" s="202">
        <v>0</v>
      </c>
      <c r="AL12" s="185">
        <v>0</v>
      </c>
      <c r="AM12" s="120">
        <v>0</v>
      </c>
      <c r="AN12" s="121">
        <v>0</v>
      </c>
      <c r="AO12" s="121">
        <v>0</v>
      </c>
      <c r="AP12" s="121">
        <v>0</v>
      </c>
      <c r="AQ12" s="120">
        <v>0</v>
      </c>
      <c r="AR12" s="120">
        <v>0</v>
      </c>
      <c r="AS12" s="120">
        <v>0</v>
      </c>
      <c r="AT12" s="120">
        <v>0</v>
      </c>
      <c r="AU12" s="105">
        <v>0</v>
      </c>
      <c r="AV12" s="105">
        <v>0</v>
      </c>
      <c r="AW12" s="105">
        <v>0</v>
      </c>
      <c r="AX12" s="122">
        <v>0</v>
      </c>
      <c r="AY12" s="105">
        <v>0</v>
      </c>
      <c r="AZ12" s="8">
        <v>0</v>
      </c>
      <c r="BA12" s="8">
        <v>0</v>
      </c>
      <c r="BB12" s="105">
        <v>0</v>
      </c>
      <c r="BC12" s="105">
        <v>0</v>
      </c>
    </row>
    <row r="13" spans="1:55" ht="30" customHeight="1">
      <c r="A13" s="90">
        <f t="shared" si="0"/>
        <v>6</v>
      </c>
      <c r="B13" s="8"/>
      <c r="C13" s="8">
        <v>1</v>
      </c>
      <c r="D13" s="7"/>
      <c r="E13" s="7"/>
      <c r="F13" s="7"/>
      <c r="G13" s="7"/>
      <c r="H13" s="7"/>
      <c r="I13" s="7"/>
      <c r="J13" s="7"/>
      <c r="K13" s="7"/>
      <c r="L13" s="9"/>
      <c r="M13" s="111" t="s">
        <v>909</v>
      </c>
      <c r="N13" s="135" t="s">
        <v>55</v>
      </c>
      <c r="O13" s="111" t="s">
        <v>910</v>
      </c>
      <c r="P13" s="8" t="s">
        <v>36</v>
      </c>
      <c r="Q13" s="3" t="s">
        <v>37</v>
      </c>
      <c r="R13" s="13"/>
      <c r="S13" s="14" t="s">
        <v>36</v>
      </c>
      <c r="T13" s="8"/>
      <c r="U13" s="14" t="s">
        <v>36</v>
      </c>
      <c r="V13" s="3" t="s">
        <v>39</v>
      </c>
      <c r="W13" s="15" t="s">
        <v>40</v>
      </c>
      <c r="X13" s="7" t="s">
        <v>41</v>
      </c>
      <c r="Y13" s="3" t="s">
        <v>42</v>
      </c>
      <c r="Z13" s="7" t="s">
        <v>43</v>
      </c>
      <c r="AA13" s="18" t="s">
        <v>44</v>
      </c>
      <c r="AB13" s="19">
        <f>AB36+AB260+AB261*2+AB263*2+AB268+AB295+AB296+AB303+AB302*28+AB307</f>
        <v>24.672599999999996</v>
      </c>
      <c r="AC13" s="18" t="s">
        <v>43</v>
      </c>
      <c r="AD13" s="7" t="s">
        <v>45</v>
      </c>
      <c r="AE13" s="120">
        <v>0</v>
      </c>
      <c r="AF13" s="120">
        <v>0</v>
      </c>
      <c r="AG13" s="120">
        <v>0</v>
      </c>
      <c r="AH13" s="120">
        <v>0</v>
      </c>
      <c r="AI13" s="120">
        <v>0</v>
      </c>
      <c r="AJ13" s="120">
        <v>1</v>
      </c>
      <c r="AK13" s="202">
        <v>0</v>
      </c>
      <c r="AL13" s="185">
        <v>0</v>
      </c>
      <c r="AM13" s="120">
        <v>0</v>
      </c>
      <c r="AN13" s="121">
        <v>0</v>
      </c>
      <c r="AO13" s="121">
        <v>0</v>
      </c>
      <c r="AP13" s="121">
        <v>0</v>
      </c>
      <c r="AQ13" s="120">
        <v>0</v>
      </c>
      <c r="AR13" s="120">
        <v>0</v>
      </c>
      <c r="AS13" s="120">
        <v>0</v>
      </c>
      <c r="AT13" s="120">
        <v>0</v>
      </c>
      <c r="AU13" s="105">
        <v>0</v>
      </c>
      <c r="AV13" s="105">
        <v>0</v>
      </c>
      <c r="AW13" s="105">
        <v>0</v>
      </c>
      <c r="AX13" s="122">
        <v>0</v>
      </c>
      <c r="AY13" s="105">
        <v>0</v>
      </c>
      <c r="AZ13" s="8">
        <v>0</v>
      </c>
      <c r="BA13" s="8">
        <v>0</v>
      </c>
      <c r="BB13" s="105">
        <v>0</v>
      </c>
      <c r="BC13" s="105">
        <v>0</v>
      </c>
    </row>
    <row r="14" spans="1:55" ht="30" customHeight="1">
      <c r="A14" s="136">
        <f t="shared" si="0"/>
        <v>7</v>
      </c>
      <c r="B14" s="137"/>
      <c r="C14" s="137">
        <v>1</v>
      </c>
      <c r="D14" s="138"/>
      <c r="E14" s="138"/>
      <c r="F14" s="138"/>
      <c r="G14" s="138"/>
      <c r="H14" s="138"/>
      <c r="I14" s="138"/>
      <c r="J14" s="138"/>
      <c r="K14" s="138"/>
      <c r="L14" s="139"/>
      <c r="M14" s="140" t="s">
        <v>911</v>
      </c>
      <c r="N14" s="141" t="s">
        <v>55</v>
      </c>
      <c r="O14" s="140" t="s">
        <v>912</v>
      </c>
      <c r="P14" s="137" t="s">
        <v>36</v>
      </c>
      <c r="Q14" s="142" t="s">
        <v>37</v>
      </c>
      <c r="R14" s="143"/>
      <c r="S14" s="144" t="s">
        <v>36</v>
      </c>
      <c r="T14" s="137"/>
      <c r="U14" s="144" t="s">
        <v>36</v>
      </c>
      <c r="V14" s="142" t="s">
        <v>39</v>
      </c>
      <c r="W14" s="145" t="s">
        <v>40</v>
      </c>
      <c r="X14" s="138" t="s">
        <v>41</v>
      </c>
      <c r="Y14" s="142" t="s">
        <v>42</v>
      </c>
      <c r="Z14" s="138" t="s">
        <v>43</v>
      </c>
      <c r="AA14" s="146" t="s">
        <v>44</v>
      </c>
      <c r="AB14" s="147"/>
      <c r="AC14" s="177" t="s">
        <v>43</v>
      </c>
      <c r="AD14" s="138" t="s">
        <v>45</v>
      </c>
      <c r="AE14" s="120">
        <v>0</v>
      </c>
      <c r="AF14" s="120">
        <v>0</v>
      </c>
      <c r="AG14" s="120">
        <v>0</v>
      </c>
      <c r="AH14" s="120">
        <v>0</v>
      </c>
      <c r="AI14" s="120">
        <v>0</v>
      </c>
      <c r="AJ14" s="120">
        <v>0</v>
      </c>
      <c r="AK14" s="202">
        <v>1</v>
      </c>
      <c r="AL14" s="185">
        <v>0</v>
      </c>
      <c r="AM14" s="120">
        <v>0</v>
      </c>
      <c r="AN14" s="121">
        <v>0</v>
      </c>
      <c r="AO14" s="121">
        <v>0</v>
      </c>
      <c r="AP14" s="121">
        <v>0</v>
      </c>
      <c r="AQ14" s="120">
        <v>0</v>
      </c>
      <c r="AR14" s="120">
        <v>0</v>
      </c>
      <c r="AS14" s="120">
        <v>0</v>
      </c>
      <c r="AT14" s="120">
        <v>0</v>
      </c>
      <c r="AU14" s="105">
        <v>0</v>
      </c>
      <c r="AV14" s="105">
        <v>0</v>
      </c>
      <c r="AW14" s="105">
        <v>0</v>
      </c>
      <c r="AX14" s="122">
        <v>0</v>
      </c>
      <c r="AY14" s="105">
        <v>0</v>
      </c>
      <c r="AZ14" s="8">
        <v>0</v>
      </c>
      <c r="BA14" s="8">
        <v>0</v>
      </c>
      <c r="BB14" s="105">
        <v>0</v>
      </c>
      <c r="BC14" s="105">
        <v>0</v>
      </c>
    </row>
    <row r="15" spans="1:55" s="186" customFormat="1" ht="30" customHeight="1">
      <c r="A15" s="188">
        <f>ROW()-7</f>
        <v>8</v>
      </c>
      <c r="B15" s="171"/>
      <c r="C15" s="170">
        <v>1</v>
      </c>
      <c r="D15" s="171"/>
      <c r="E15" s="171"/>
      <c r="F15" s="171"/>
      <c r="G15" s="171"/>
      <c r="H15" s="171"/>
      <c r="I15" s="171"/>
      <c r="J15" s="171"/>
      <c r="K15" s="171"/>
      <c r="L15" s="170"/>
      <c r="M15" s="169" t="s">
        <v>1119</v>
      </c>
      <c r="N15" s="169" t="s">
        <v>609</v>
      </c>
      <c r="O15" s="169" t="s">
        <v>1126</v>
      </c>
      <c r="P15" s="170" t="s">
        <v>36</v>
      </c>
      <c r="Q15" s="171" t="s">
        <v>37</v>
      </c>
      <c r="R15" s="172"/>
      <c r="S15" s="173" t="s">
        <v>36</v>
      </c>
      <c r="T15" s="170"/>
      <c r="U15" s="173" t="s">
        <v>36</v>
      </c>
      <c r="V15" s="171" t="s">
        <v>39</v>
      </c>
      <c r="W15" s="174" t="s">
        <v>40</v>
      </c>
      <c r="X15" s="175" t="s">
        <v>41</v>
      </c>
      <c r="Y15" s="171" t="s">
        <v>42</v>
      </c>
      <c r="Z15" s="175" t="s">
        <v>43</v>
      </c>
      <c r="AA15" s="176" t="s">
        <v>44</v>
      </c>
      <c r="AB15" s="189">
        <f>AB39+AB262*2+AB264*2+AB287+AB295*3+AB296+AB297*4+AB302*28+AB303+AB304*4+AB307</f>
        <v>23.045299999999994</v>
      </c>
      <c r="AC15" s="176" t="s">
        <v>43</v>
      </c>
      <c r="AD15" s="175"/>
      <c r="AE15" s="185">
        <v>0</v>
      </c>
      <c r="AF15" s="185">
        <v>0</v>
      </c>
      <c r="AG15" s="185">
        <v>0</v>
      </c>
      <c r="AH15" s="185">
        <v>0</v>
      </c>
      <c r="AI15" s="185">
        <v>0</v>
      </c>
      <c r="AJ15" s="185">
        <v>0</v>
      </c>
      <c r="AK15" s="185">
        <v>0</v>
      </c>
      <c r="AL15" s="185">
        <v>1</v>
      </c>
      <c r="AM15" s="180">
        <v>0</v>
      </c>
      <c r="AN15" s="180">
        <v>0</v>
      </c>
      <c r="AO15" s="180">
        <v>0</v>
      </c>
      <c r="AP15" s="180">
        <v>0</v>
      </c>
      <c r="AQ15" s="180">
        <v>0</v>
      </c>
      <c r="AR15" s="180">
        <v>0</v>
      </c>
      <c r="AS15" s="180">
        <v>0</v>
      </c>
      <c r="AT15" s="180">
        <v>0</v>
      </c>
      <c r="AU15" s="180">
        <v>0</v>
      </c>
      <c r="AV15" s="180">
        <v>0</v>
      </c>
      <c r="AW15" s="180">
        <v>0</v>
      </c>
      <c r="AX15" s="180">
        <v>0</v>
      </c>
      <c r="AY15" s="180">
        <v>0</v>
      </c>
      <c r="AZ15" s="180">
        <v>0</v>
      </c>
      <c r="BA15" s="180">
        <v>0</v>
      </c>
      <c r="BB15" s="180">
        <v>0</v>
      </c>
      <c r="BC15" s="180">
        <v>0</v>
      </c>
    </row>
    <row r="16" spans="1:55" ht="30" customHeight="1">
      <c r="A16" s="90">
        <f t="shared" si="0"/>
        <v>9</v>
      </c>
      <c r="B16" s="8"/>
      <c r="C16" s="8">
        <v>1</v>
      </c>
      <c r="D16" s="7"/>
      <c r="E16" s="7"/>
      <c r="F16" s="7"/>
      <c r="G16" s="7"/>
      <c r="H16" s="7"/>
      <c r="I16" s="7"/>
      <c r="J16" s="7"/>
      <c r="K16" s="7"/>
      <c r="L16" s="9"/>
      <c r="M16" s="111" t="s">
        <v>720</v>
      </c>
      <c r="N16" s="135" t="s">
        <v>34</v>
      </c>
      <c r="O16" s="111" t="s">
        <v>56</v>
      </c>
      <c r="P16" s="8" t="s">
        <v>36</v>
      </c>
      <c r="Q16" s="3" t="s">
        <v>37</v>
      </c>
      <c r="R16" s="13"/>
      <c r="S16" s="14" t="s">
        <v>36</v>
      </c>
      <c r="T16" s="8"/>
      <c r="U16" s="14"/>
      <c r="V16" s="3"/>
      <c r="W16" s="15"/>
      <c r="X16" s="7" t="s">
        <v>41</v>
      </c>
      <c r="Y16" s="3" t="s">
        <v>42</v>
      </c>
      <c r="Z16" s="7" t="s">
        <v>43</v>
      </c>
      <c r="AA16" s="18" t="s">
        <v>44</v>
      </c>
      <c r="AB16" s="19">
        <f>AB40+AB259+AB262*2+AB285+AB295+AB296*2+AB297*4+AB298+AB302*28</f>
        <v>17.82269999999999</v>
      </c>
      <c r="AC16" s="18" t="s">
        <v>43</v>
      </c>
      <c r="AD16" s="7" t="s">
        <v>57</v>
      </c>
      <c r="AE16" s="120">
        <v>0</v>
      </c>
      <c r="AF16" s="120">
        <v>0</v>
      </c>
      <c r="AG16" s="120">
        <v>0</v>
      </c>
      <c r="AH16" s="120">
        <v>0</v>
      </c>
      <c r="AI16" s="120">
        <v>0</v>
      </c>
      <c r="AJ16" s="120">
        <v>0</v>
      </c>
      <c r="AK16" s="202">
        <v>0</v>
      </c>
      <c r="AL16" s="185">
        <v>0</v>
      </c>
      <c r="AM16" s="120">
        <v>1</v>
      </c>
      <c r="AN16" s="121">
        <v>0</v>
      </c>
      <c r="AO16" s="121">
        <v>0</v>
      </c>
      <c r="AP16" s="121">
        <v>0</v>
      </c>
      <c r="AQ16" s="120">
        <v>0</v>
      </c>
      <c r="AR16" s="120">
        <v>0</v>
      </c>
      <c r="AS16" s="120">
        <v>0</v>
      </c>
      <c r="AT16" s="120">
        <v>0</v>
      </c>
      <c r="AU16" s="105">
        <v>0</v>
      </c>
      <c r="AV16" s="105">
        <v>0</v>
      </c>
      <c r="AW16" s="105">
        <v>0</v>
      </c>
      <c r="AX16" s="122">
        <v>0</v>
      </c>
      <c r="AY16" s="105">
        <v>0</v>
      </c>
      <c r="AZ16" s="8">
        <v>0</v>
      </c>
      <c r="BA16" s="8">
        <v>0</v>
      </c>
      <c r="BB16" s="105">
        <v>0</v>
      </c>
      <c r="BC16" s="105">
        <v>0</v>
      </c>
    </row>
    <row r="17" spans="1:55" ht="30" customHeight="1">
      <c r="A17" s="90">
        <f t="shared" si="0"/>
        <v>10</v>
      </c>
      <c r="B17" s="8"/>
      <c r="C17" s="8">
        <v>1</v>
      </c>
      <c r="D17" s="7"/>
      <c r="E17" s="7"/>
      <c r="F17" s="7"/>
      <c r="G17" s="7"/>
      <c r="H17" s="7"/>
      <c r="I17" s="7"/>
      <c r="J17" s="7"/>
      <c r="K17" s="7"/>
      <c r="L17" s="9"/>
      <c r="M17" s="111" t="s">
        <v>913</v>
      </c>
      <c r="N17" s="135" t="s">
        <v>34</v>
      </c>
      <c r="O17" s="111" t="s">
        <v>58</v>
      </c>
      <c r="P17" s="8" t="s">
        <v>36</v>
      </c>
      <c r="Q17" s="3" t="s">
        <v>37</v>
      </c>
      <c r="R17" s="13"/>
      <c r="S17" s="14" t="s">
        <v>36</v>
      </c>
      <c r="T17" s="8"/>
      <c r="U17" s="14"/>
      <c r="V17" s="3"/>
      <c r="W17" s="15"/>
      <c r="X17" s="7" t="s">
        <v>41</v>
      </c>
      <c r="Y17" s="3" t="s">
        <v>42</v>
      </c>
      <c r="Z17" s="7" t="s">
        <v>43</v>
      </c>
      <c r="AA17" s="18" t="s">
        <v>44</v>
      </c>
      <c r="AB17" s="19"/>
      <c r="AC17" s="18" t="s">
        <v>43</v>
      </c>
      <c r="AD17" s="7" t="s">
        <v>57</v>
      </c>
      <c r="AE17" s="120">
        <v>0</v>
      </c>
      <c r="AF17" s="120">
        <v>0</v>
      </c>
      <c r="AG17" s="120">
        <v>0</v>
      </c>
      <c r="AH17" s="120">
        <v>0</v>
      </c>
      <c r="AI17" s="120">
        <v>0</v>
      </c>
      <c r="AJ17" s="120">
        <v>0</v>
      </c>
      <c r="AK17" s="202">
        <v>0</v>
      </c>
      <c r="AL17" s="185">
        <v>0</v>
      </c>
      <c r="AM17" s="120">
        <v>0</v>
      </c>
      <c r="AN17" s="121">
        <v>1</v>
      </c>
      <c r="AO17" s="121">
        <v>0</v>
      </c>
      <c r="AP17" s="121">
        <v>0</v>
      </c>
      <c r="AQ17" s="120">
        <v>0</v>
      </c>
      <c r="AR17" s="120">
        <v>0</v>
      </c>
      <c r="AS17" s="120">
        <v>0</v>
      </c>
      <c r="AT17" s="120">
        <v>0</v>
      </c>
      <c r="AU17" s="105">
        <v>0</v>
      </c>
      <c r="AV17" s="105">
        <v>0</v>
      </c>
      <c r="AW17" s="105">
        <v>0</v>
      </c>
      <c r="AX17" s="122">
        <v>0</v>
      </c>
      <c r="AY17" s="105">
        <v>0</v>
      </c>
      <c r="AZ17" s="8">
        <v>0</v>
      </c>
      <c r="BA17" s="8">
        <v>0</v>
      </c>
      <c r="BB17" s="105">
        <v>0</v>
      </c>
      <c r="BC17" s="105">
        <v>0</v>
      </c>
    </row>
    <row r="18" spans="1:55" ht="30" customHeight="1">
      <c r="A18" s="90">
        <f t="shared" si="0"/>
        <v>11</v>
      </c>
      <c r="B18" s="8"/>
      <c r="C18" s="8">
        <v>1</v>
      </c>
      <c r="D18" s="7"/>
      <c r="E18" s="7"/>
      <c r="F18" s="7"/>
      <c r="G18" s="7"/>
      <c r="H18" s="7"/>
      <c r="I18" s="7"/>
      <c r="J18" s="7"/>
      <c r="K18" s="7"/>
      <c r="L18" s="9"/>
      <c r="M18" s="111" t="s">
        <v>59</v>
      </c>
      <c r="N18" s="111" t="s">
        <v>34</v>
      </c>
      <c r="O18" s="111" t="s">
        <v>60</v>
      </c>
      <c r="P18" s="8" t="s">
        <v>36</v>
      </c>
      <c r="Q18" s="3" t="s">
        <v>37</v>
      </c>
      <c r="R18" s="13"/>
      <c r="S18" s="14" t="s">
        <v>36</v>
      </c>
      <c r="T18" s="8"/>
      <c r="U18" s="14"/>
      <c r="V18" s="3"/>
      <c r="W18" s="15"/>
      <c r="X18" s="7" t="s">
        <v>41</v>
      </c>
      <c r="Y18" s="3" t="s">
        <v>42</v>
      </c>
      <c r="Z18" s="7" t="s">
        <v>43</v>
      </c>
      <c r="AA18" s="18" t="s">
        <v>44</v>
      </c>
      <c r="AB18" s="19"/>
      <c r="AC18" s="18" t="s">
        <v>43</v>
      </c>
      <c r="AD18" s="7" t="s">
        <v>57</v>
      </c>
      <c r="AE18" s="120">
        <v>0</v>
      </c>
      <c r="AF18" s="120">
        <v>0</v>
      </c>
      <c r="AG18" s="120">
        <v>0</v>
      </c>
      <c r="AH18" s="120">
        <v>0</v>
      </c>
      <c r="AI18" s="120">
        <v>0</v>
      </c>
      <c r="AJ18" s="120">
        <v>0</v>
      </c>
      <c r="AK18" s="202">
        <v>0</v>
      </c>
      <c r="AL18" s="185">
        <v>0</v>
      </c>
      <c r="AM18" s="120">
        <v>0</v>
      </c>
      <c r="AN18" s="121">
        <v>0</v>
      </c>
      <c r="AO18" s="121">
        <v>1</v>
      </c>
      <c r="AP18" s="121">
        <v>0</v>
      </c>
      <c r="AQ18" s="120">
        <v>0</v>
      </c>
      <c r="AR18" s="120">
        <v>0</v>
      </c>
      <c r="AS18" s="120">
        <v>0</v>
      </c>
      <c r="AT18" s="120">
        <v>0</v>
      </c>
      <c r="AU18" s="105">
        <v>0</v>
      </c>
      <c r="AV18" s="105">
        <v>0</v>
      </c>
      <c r="AW18" s="105">
        <v>0</v>
      </c>
      <c r="AX18" s="122">
        <v>0</v>
      </c>
      <c r="AY18" s="105">
        <v>0</v>
      </c>
      <c r="AZ18" s="8">
        <v>0</v>
      </c>
      <c r="BA18" s="8">
        <v>0</v>
      </c>
      <c r="BB18" s="105">
        <v>0</v>
      </c>
      <c r="BC18" s="105">
        <v>0</v>
      </c>
    </row>
    <row r="19" spans="1:55" ht="30" customHeight="1">
      <c r="A19" s="90">
        <f t="shared" si="0"/>
        <v>12</v>
      </c>
      <c r="B19" s="8"/>
      <c r="C19" s="8">
        <v>1</v>
      </c>
      <c r="D19" s="7"/>
      <c r="E19" s="7"/>
      <c r="F19" s="7"/>
      <c r="G19" s="7"/>
      <c r="H19" s="7"/>
      <c r="I19" s="7"/>
      <c r="J19" s="7"/>
      <c r="K19" s="7"/>
      <c r="L19" s="9"/>
      <c r="M19" s="111" t="s">
        <v>915</v>
      </c>
      <c r="N19" s="111" t="s">
        <v>34</v>
      </c>
      <c r="O19" s="111" t="s">
        <v>61</v>
      </c>
      <c r="P19" s="8" t="s">
        <v>36</v>
      </c>
      <c r="Q19" s="3" t="s">
        <v>37</v>
      </c>
      <c r="R19" s="13"/>
      <c r="S19" s="14" t="s">
        <v>36</v>
      </c>
      <c r="T19" s="8"/>
      <c r="U19" s="14"/>
      <c r="V19" s="3"/>
      <c r="W19" s="15"/>
      <c r="X19" s="7" t="s">
        <v>41</v>
      </c>
      <c r="Y19" s="3" t="s">
        <v>42</v>
      </c>
      <c r="Z19" s="7" t="s">
        <v>43</v>
      </c>
      <c r="AA19" s="18" t="s">
        <v>44</v>
      </c>
      <c r="AB19" s="19"/>
      <c r="AC19" s="18" t="s">
        <v>43</v>
      </c>
      <c r="AD19" s="7" t="s">
        <v>57</v>
      </c>
      <c r="AE19" s="120">
        <v>0</v>
      </c>
      <c r="AF19" s="120">
        <v>0</v>
      </c>
      <c r="AG19" s="120">
        <v>0</v>
      </c>
      <c r="AH19" s="120">
        <v>0</v>
      </c>
      <c r="AI19" s="120">
        <v>0</v>
      </c>
      <c r="AJ19" s="120">
        <v>0</v>
      </c>
      <c r="AK19" s="202">
        <v>0</v>
      </c>
      <c r="AL19" s="185">
        <v>0</v>
      </c>
      <c r="AM19" s="120">
        <v>0</v>
      </c>
      <c r="AN19" s="121">
        <v>0</v>
      </c>
      <c r="AO19" s="121">
        <v>0</v>
      </c>
      <c r="AP19" s="121">
        <v>1</v>
      </c>
      <c r="AQ19" s="120">
        <v>0</v>
      </c>
      <c r="AR19" s="120">
        <v>0</v>
      </c>
      <c r="AS19" s="120">
        <v>0</v>
      </c>
      <c r="AT19" s="120">
        <v>0</v>
      </c>
      <c r="AU19" s="105">
        <v>0</v>
      </c>
      <c r="AV19" s="105">
        <v>0</v>
      </c>
      <c r="AW19" s="105">
        <v>0</v>
      </c>
      <c r="AX19" s="122">
        <v>0</v>
      </c>
      <c r="AY19" s="105">
        <v>0</v>
      </c>
      <c r="AZ19" s="8">
        <v>0</v>
      </c>
      <c r="BA19" s="8">
        <v>0</v>
      </c>
      <c r="BB19" s="105">
        <v>0</v>
      </c>
      <c r="BC19" s="105">
        <v>0</v>
      </c>
    </row>
    <row r="20" spans="1:55" ht="30" customHeight="1">
      <c r="A20" s="90">
        <f t="shared" si="0"/>
        <v>13</v>
      </c>
      <c r="B20" s="8"/>
      <c r="C20" s="8">
        <v>1</v>
      </c>
      <c r="D20" s="7"/>
      <c r="E20" s="7"/>
      <c r="F20" s="7"/>
      <c r="G20" s="7"/>
      <c r="H20" s="7"/>
      <c r="I20" s="7"/>
      <c r="J20" s="7"/>
      <c r="K20" s="7"/>
      <c r="L20" s="9"/>
      <c r="M20" s="111" t="s">
        <v>914</v>
      </c>
      <c r="N20" s="111" t="s">
        <v>48</v>
      </c>
      <c r="O20" s="111" t="s">
        <v>62</v>
      </c>
      <c r="P20" s="8" t="s">
        <v>36</v>
      </c>
      <c r="Q20" s="3" t="s">
        <v>37</v>
      </c>
      <c r="R20" s="13"/>
      <c r="S20" s="14" t="s">
        <v>36</v>
      </c>
      <c r="T20" s="8"/>
      <c r="U20" s="14"/>
      <c r="V20" s="3"/>
      <c r="W20" s="15"/>
      <c r="X20" s="7" t="s">
        <v>41</v>
      </c>
      <c r="Y20" s="3" t="s">
        <v>42</v>
      </c>
      <c r="Z20" s="7" t="s">
        <v>43</v>
      </c>
      <c r="AA20" s="18" t="s">
        <v>44</v>
      </c>
      <c r="AB20" s="19"/>
      <c r="AC20" s="18" t="s">
        <v>43</v>
      </c>
      <c r="AD20" s="7" t="s">
        <v>57</v>
      </c>
      <c r="AE20" s="120">
        <v>0</v>
      </c>
      <c r="AF20" s="120">
        <v>0</v>
      </c>
      <c r="AG20" s="120">
        <v>0</v>
      </c>
      <c r="AH20" s="120">
        <v>0</v>
      </c>
      <c r="AI20" s="120">
        <v>0</v>
      </c>
      <c r="AJ20" s="120">
        <v>0</v>
      </c>
      <c r="AK20" s="202">
        <v>0</v>
      </c>
      <c r="AL20" s="185">
        <v>0</v>
      </c>
      <c r="AM20" s="120">
        <v>0</v>
      </c>
      <c r="AN20" s="121">
        <v>0</v>
      </c>
      <c r="AO20" s="121">
        <v>0</v>
      </c>
      <c r="AP20" s="121">
        <v>0</v>
      </c>
      <c r="AQ20" s="120">
        <v>1</v>
      </c>
      <c r="AR20" s="120">
        <v>0</v>
      </c>
      <c r="AS20" s="120">
        <v>0</v>
      </c>
      <c r="AT20" s="120">
        <v>0</v>
      </c>
      <c r="AU20" s="105">
        <v>0</v>
      </c>
      <c r="AV20" s="105">
        <v>0</v>
      </c>
      <c r="AW20" s="105">
        <v>0</v>
      </c>
      <c r="AX20" s="122">
        <v>0</v>
      </c>
      <c r="AY20" s="105">
        <v>0</v>
      </c>
      <c r="AZ20" s="8">
        <v>0</v>
      </c>
      <c r="BA20" s="8">
        <v>0</v>
      </c>
      <c r="BB20" s="105">
        <v>0</v>
      </c>
      <c r="BC20" s="105">
        <v>0</v>
      </c>
    </row>
    <row r="21" spans="1:55" ht="30" customHeight="1">
      <c r="A21" s="90">
        <f t="shared" si="0"/>
        <v>14</v>
      </c>
      <c r="B21" s="8"/>
      <c r="C21" s="8">
        <v>1</v>
      </c>
      <c r="D21" s="7"/>
      <c r="E21" s="7"/>
      <c r="F21" s="7"/>
      <c r="G21" s="7"/>
      <c r="H21" s="7"/>
      <c r="I21" s="7"/>
      <c r="J21" s="7"/>
      <c r="K21" s="7"/>
      <c r="L21" s="9"/>
      <c r="M21" s="111" t="s">
        <v>610</v>
      </c>
      <c r="N21" s="111" t="s">
        <v>609</v>
      </c>
      <c r="O21" s="111" t="s">
        <v>63</v>
      </c>
      <c r="P21" s="8" t="s">
        <v>36</v>
      </c>
      <c r="Q21" s="3" t="s">
        <v>37</v>
      </c>
      <c r="R21" s="13"/>
      <c r="S21" s="14" t="s">
        <v>36</v>
      </c>
      <c r="T21" s="8"/>
      <c r="U21" s="14"/>
      <c r="V21" s="3"/>
      <c r="W21" s="15"/>
      <c r="X21" s="7" t="s">
        <v>41</v>
      </c>
      <c r="Y21" s="3" t="s">
        <v>42</v>
      </c>
      <c r="Z21" s="7" t="s">
        <v>43</v>
      </c>
      <c r="AA21" s="18" t="s">
        <v>44</v>
      </c>
      <c r="AB21" s="19"/>
      <c r="AC21" s="18" t="s">
        <v>43</v>
      </c>
      <c r="AD21" s="7" t="s">
        <v>45</v>
      </c>
      <c r="AE21" s="120">
        <v>0</v>
      </c>
      <c r="AF21" s="120">
        <v>0</v>
      </c>
      <c r="AG21" s="120">
        <v>0</v>
      </c>
      <c r="AH21" s="120">
        <v>0</v>
      </c>
      <c r="AI21" s="120">
        <v>0</v>
      </c>
      <c r="AJ21" s="120">
        <v>0</v>
      </c>
      <c r="AK21" s="202">
        <v>0</v>
      </c>
      <c r="AL21" s="185">
        <v>0</v>
      </c>
      <c r="AM21" s="120">
        <v>0</v>
      </c>
      <c r="AN21" s="121">
        <v>0</v>
      </c>
      <c r="AO21" s="121">
        <v>0</v>
      </c>
      <c r="AP21" s="121">
        <v>0</v>
      </c>
      <c r="AQ21" s="120">
        <v>0</v>
      </c>
      <c r="AR21" s="120">
        <v>1</v>
      </c>
      <c r="AS21" s="120">
        <v>0</v>
      </c>
      <c r="AT21" s="120">
        <v>0</v>
      </c>
      <c r="AU21" s="105">
        <v>0</v>
      </c>
      <c r="AV21" s="105">
        <v>0</v>
      </c>
      <c r="AW21" s="105">
        <v>0</v>
      </c>
      <c r="AX21" s="122">
        <v>0</v>
      </c>
      <c r="AY21" s="105">
        <v>0</v>
      </c>
      <c r="AZ21" s="8">
        <v>0</v>
      </c>
      <c r="BA21" s="8">
        <v>0</v>
      </c>
      <c r="BB21" s="105">
        <v>0</v>
      </c>
      <c r="BC21" s="105">
        <v>0</v>
      </c>
    </row>
    <row r="22" spans="1:55" ht="30" customHeight="1">
      <c r="A22" s="90">
        <f t="shared" si="0"/>
        <v>15</v>
      </c>
      <c r="B22" s="8"/>
      <c r="C22" s="8">
        <v>1</v>
      </c>
      <c r="D22" s="7"/>
      <c r="E22" s="7"/>
      <c r="F22" s="7"/>
      <c r="G22" s="7"/>
      <c r="H22" s="7"/>
      <c r="I22" s="7"/>
      <c r="J22" s="7"/>
      <c r="K22" s="7"/>
      <c r="L22" s="9"/>
      <c r="M22" s="111" t="s">
        <v>718</v>
      </c>
      <c r="N22" s="111" t="s">
        <v>609</v>
      </c>
      <c r="O22" s="111" t="s">
        <v>698</v>
      </c>
      <c r="P22" s="8" t="s">
        <v>36</v>
      </c>
      <c r="Q22" s="3" t="s">
        <v>37</v>
      </c>
      <c r="R22" s="13"/>
      <c r="S22" s="14" t="s">
        <v>1041</v>
      </c>
      <c r="T22" s="8"/>
      <c r="U22" s="14"/>
      <c r="V22" s="3"/>
      <c r="W22" s="15"/>
      <c r="X22" s="7" t="s">
        <v>41</v>
      </c>
      <c r="Y22" s="3" t="s">
        <v>42</v>
      </c>
      <c r="Z22" s="7" t="s">
        <v>43</v>
      </c>
      <c r="AA22" s="18" t="s">
        <v>44</v>
      </c>
      <c r="AB22" s="19">
        <f>AB43+AB259+AB261*2+AB263*2+AB267+AB281+AB284*2+AB295+AB296+AB302*28+AB303+AB304*8+AB305+AB308</f>
        <v>27.042899999999989</v>
      </c>
      <c r="AC22" s="18"/>
      <c r="AD22" s="7" t="s">
        <v>699</v>
      </c>
      <c r="AE22" s="120">
        <v>0</v>
      </c>
      <c r="AF22" s="120">
        <v>0</v>
      </c>
      <c r="AG22" s="120">
        <v>0</v>
      </c>
      <c r="AH22" s="120">
        <v>0</v>
      </c>
      <c r="AI22" s="120">
        <v>0</v>
      </c>
      <c r="AJ22" s="120">
        <v>0</v>
      </c>
      <c r="AK22" s="202">
        <v>0</v>
      </c>
      <c r="AL22" s="185">
        <v>0</v>
      </c>
      <c r="AM22" s="120">
        <v>0</v>
      </c>
      <c r="AN22" s="121">
        <v>0</v>
      </c>
      <c r="AO22" s="121">
        <v>0</v>
      </c>
      <c r="AP22" s="121">
        <v>0</v>
      </c>
      <c r="AQ22" s="120">
        <v>0</v>
      </c>
      <c r="AR22" s="120">
        <v>0</v>
      </c>
      <c r="AS22" s="120">
        <v>1</v>
      </c>
      <c r="AT22" s="120">
        <v>0</v>
      </c>
      <c r="AU22" s="105">
        <v>0</v>
      </c>
      <c r="AV22" s="105">
        <v>0</v>
      </c>
      <c r="AW22" s="105">
        <v>0</v>
      </c>
      <c r="AX22" s="122">
        <v>0</v>
      </c>
      <c r="AY22" s="105">
        <v>0</v>
      </c>
      <c r="AZ22" s="8">
        <v>0</v>
      </c>
      <c r="BA22" s="8">
        <v>0</v>
      </c>
      <c r="BB22" s="105">
        <v>0</v>
      </c>
      <c r="BC22" s="105">
        <v>0</v>
      </c>
    </row>
    <row r="23" spans="1:55" ht="30" customHeight="1">
      <c r="A23" s="90">
        <f t="shared" si="0"/>
        <v>16</v>
      </c>
      <c r="B23" s="8"/>
      <c r="C23" s="8">
        <v>1</v>
      </c>
      <c r="D23" s="7"/>
      <c r="E23" s="7"/>
      <c r="F23" s="7"/>
      <c r="G23" s="7"/>
      <c r="H23" s="7"/>
      <c r="I23" s="7"/>
      <c r="J23" s="7"/>
      <c r="K23" s="7"/>
      <c r="L23" s="9"/>
      <c r="M23" s="111" t="s">
        <v>803</v>
      </c>
      <c r="N23" s="111" t="s">
        <v>771</v>
      </c>
      <c r="O23" s="111" t="s">
        <v>772</v>
      </c>
      <c r="P23" s="8" t="s">
        <v>36</v>
      </c>
      <c r="Q23" s="3" t="s">
        <v>37</v>
      </c>
      <c r="R23" s="13"/>
      <c r="S23" s="14" t="s">
        <v>36</v>
      </c>
      <c r="T23" s="8"/>
      <c r="U23" s="14" t="s">
        <v>36</v>
      </c>
      <c r="V23" s="3" t="s">
        <v>638</v>
      </c>
      <c r="W23" s="15" t="s">
        <v>639</v>
      </c>
      <c r="X23" s="7" t="s">
        <v>41</v>
      </c>
      <c r="Y23" s="3" t="s">
        <v>42</v>
      </c>
      <c r="Z23" s="7" t="s">
        <v>43</v>
      </c>
      <c r="AA23" s="18" t="s">
        <v>44</v>
      </c>
      <c r="AB23" s="19">
        <f>AB37+AB259+AB261*2+AB263*2+AB267+AB295+AB296+AB300+AB302*26</f>
        <v>19.33489999999999</v>
      </c>
      <c r="AC23" s="18" t="s">
        <v>43</v>
      </c>
      <c r="AD23" s="7" t="s">
        <v>699</v>
      </c>
      <c r="AE23" s="120">
        <v>0</v>
      </c>
      <c r="AF23" s="120">
        <v>0</v>
      </c>
      <c r="AG23" s="120">
        <v>0</v>
      </c>
      <c r="AH23" s="120">
        <v>0</v>
      </c>
      <c r="AI23" s="120">
        <v>0</v>
      </c>
      <c r="AJ23" s="120">
        <v>0</v>
      </c>
      <c r="AK23" s="202">
        <v>0</v>
      </c>
      <c r="AL23" s="185">
        <v>0</v>
      </c>
      <c r="AM23" s="120">
        <v>0</v>
      </c>
      <c r="AN23" s="121">
        <v>0</v>
      </c>
      <c r="AO23" s="121">
        <v>0</v>
      </c>
      <c r="AP23" s="121">
        <v>0</v>
      </c>
      <c r="AQ23" s="120">
        <v>0</v>
      </c>
      <c r="AR23" s="120">
        <v>0</v>
      </c>
      <c r="AS23" s="120">
        <v>0</v>
      </c>
      <c r="AT23" s="120">
        <v>1</v>
      </c>
      <c r="AU23" s="105">
        <v>0</v>
      </c>
      <c r="AV23" s="105">
        <v>0</v>
      </c>
      <c r="AW23" s="105">
        <v>0</v>
      </c>
      <c r="AX23" s="122">
        <v>0</v>
      </c>
      <c r="AY23" s="105">
        <v>0</v>
      </c>
      <c r="AZ23" s="8">
        <v>0</v>
      </c>
      <c r="BA23" s="8">
        <v>0</v>
      </c>
      <c r="BB23" s="105">
        <v>0</v>
      </c>
      <c r="BC23" s="105">
        <v>0</v>
      </c>
    </row>
    <row r="24" spans="1:55" ht="30" customHeight="1">
      <c r="A24" s="90">
        <f t="shared" si="0"/>
        <v>17</v>
      </c>
      <c r="B24" s="8"/>
      <c r="C24" s="8">
        <v>1</v>
      </c>
      <c r="D24" s="7"/>
      <c r="E24" s="7"/>
      <c r="F24" s="7"/>
      <c r="G24" s="7"/>
      <c r="H24" s="7"/>
      <c r="I24" s="7"/>
      <c r="J24" s="7"/>
      <c r="K24" s="7"/>
      <c r="L24" s="9"/>
      <c r="M24" s="111" t="s">
        <v>816</v>
      </c>
      <c r="N24" s="111" t="s">
        <v>817</v>
      </c>
      <c r="O24" s="111" t="s">
        <v>820</v>
      </c>
      <c r="P24" s="8" t="s">
        <v>36</v>
      </c>
      <c r="Q24" s="3" t="s">
        <v>37</v>
      </c>
      <c r="R24" s="13"/>
      <c r="S24" s="14" t="s">
        <v>1041</v>
      </c>
      <c r="T24" s="8" t="s">
        <v>816</v>
      </c>
      <c r="U24" s="14" t="s">
        <v>1077</v>
      </c>
      <c r="V24" s="3" t="s">
        <v>638</v>
      </c>
      <c r="W24" s="15" t="s">
        <v>639</v>
      </c>
      <c r="X24" s="7" t="s">
        <v>41</v>
      </c>
      <c r="Y24" s="3" t="s">
        <v>42</v>
      </c>
      <c r="Z24" s="7" t="s">
        <v>43</v>
      </c>
      <c r="AA24" s="18" t="s">
        <v>44</v>
      </c>
      <c r="AB24" s="19">
        <f>AB44+AB259+AB261*2+AB263*2+AB267+AB295+AB296+AB302*28+AB303</f>
        <v>19.346199999999993</v>
      </c>
      <c r="AC24" s="18"/>
      <c r="AD24" s="7" t="s">
        <v>45</v>
      </c>
      <c r="AE24" s="120">
        <v>0</v>
      </c>
      <c r="AF24" s="120">
        <v>0</v>
      </c>
      <c r="AG24" s="120">
        <v>0</v>
      </c>
      <c r="AH24" s="120">
        <v>0</v>
      </c>
      <c r="AI24" s="120">
        <v>0</v>
      </c>
      <c r="AJ24" s="120">
        <v>0</v>
      </c>
      <c r="AK24" s="202">
        <v>0</v>
      </c>
      <c r="AL24" s="185">
        <v>0</v>
      </c>
      <c r="AM24" s="120">
        <v>0</v>
      </c>
      <c r="AN24" s="121">
        <v>0</v>
      </c>
      <c r="AO24" s="121">
        <v>0</v>
      </c>
      <c r="AP24" s="121">
        <v>0</v>
      </c>
      <c r="AQ24" s="120">
        <v>0</v>
      </c>
      <c r="AR24" s="120">
        <v>0</v>
      </c>
      <c r="AS24" s="120">
        <v>0</v>
      </c>
      <c r="AT24" s="120">
        <v>0</v>
      </c>
      <c r="AU24" s="105">
        <v>1</v>
      </c>
      <c r="AV24" s="105">
        <v>0</v>
      </c>
      <c r="AW24" s="105">
        <v>0</v>
      </c>
      <c r="AX24" s="122">
        <v>0</v>
      </c>
      <c r="AY24" s="105">
        <v>0</v>
      </c>
      <c r="AZ24" s="8">
        <v>0</v>
      </c>
      <c r="BA24" s="8">
        <v>0</v>
      </c>
      <c r="BB24" s="105">
        <v>0</v>
      </c>
      <c r="BC24" s="105">
        <v>0</v>
      </c>
    </row>
    <row r="25" spans="1:55" ht="30" customHeight="1">
      <c r="A25" s="90">
        <f t="shared" si="0"/>
        <v>18</v>
      </c>
      <c r="B25" s="3"/>
      <c r="C25" s="8">
        <v>1</v>
      </c>
      <c r="D25" s="3"/>
      <c r="E25" s="3"/>
      <c r="F25" s="3"/>
      <c r="G25" s="3"/>
      <c r="H25" s="3"/>
      <c r="I25" s="3"/>
      <c r="J25" s="3"/>
      <c r="K25" s="3"/>
      <c r="L25" s="8"/>
      <c r="M25" s="111" t="s">
        <v>818</v>
      </c>
      <c r="N25" s="111" t="s">
        <v>819</v>
      </c>
      <c r="O25" s="111" t="s">
        <v>876</v>
      </c>
      <c r="P25" s="8" t="s">
        <v>36</v>
      </c>
      <c r="Q25" s="3" t="s">
        <v>37</v>
      </c>
      <c r="R25" s="13"/>
      <c r="S25" s="14" t="s">
        <v>1041</v>
      </c>
      <c r="T25" s="8" t="s">
        <v>818</v>
      </c>
      <c r="U25" s="14" t="s">
        <v>1077</v>
      </c>
      <c r="V25" s="3" t="s">
        <v>638</v>
      </c>
      <c r="W25" s="15" t="s">
        <v>639</v>
      </c>
      <c r="X25" s="7" t="s">
        <v>41</v>
      </c>
      <c r="Y25" s="3" t="s">
        <v>42</v>
      </c>
      <c r="Z25" s="7" t="s">
        <v>43</v>
      </c>
      <c r="AA25" s="18" t="s">
        <v>44</v>
      </c>
      <c r="AB25" s="101">
        <f>AB45+AB262*2+AB264*2+AB287+AB295*3+AB296+AB297*4+AB302*28+AB303</f>
        <v>17.675299999999993</v>
      </c>
      <c r="AC25" s="18"/>
      <c r="AD25" s="7"/>
      <c r="AE25" s="123">
        <v>0</v>
      </c>
      <c r="AF25" s="123">
        <v>0</v>
      </c>
      <c r="AG25" s="120">
        <v>0</v>
      </c>
      <c r="AH25" s="123">
        <v>0</v>
      </c>
      <c r="AI25" s="123">
        <v>0</v>
      </c>
      <c r="AJ25" s="123">
        <v>0</v>
      </c>
      <c r="AK25" s="202">
        <v>0</v>
      </c>
      <c r="AL25" s="185">
        <v>0</v>
      </c>
      <c r="AM25" s="120">
        <v>0</v>
      </c>
      <c r="AN25" s="121">
        <v>0</v>
      </c>
      <c r="AO25" s="121">
        <v>0</v>
      </c>
      <c r="AP25" s="121">
        <v>0</v>
      </c>
      <c r="AQ25" s="120">
        <v>0</v>
      </c>
      <c r="AR25" s="120">
        <v>0</v>
      </c>
      <c r="AS25" s="120">
        <v>0</v>
      </c>
      <c r="AT25" s="120">
        <v>0</v>
      </c>
      <c r="AU25" s="105">
        <v>0</v>
      </c>
      <c r="AV25" s="106">
        <v>1</v>
      </c>
      <c r="AW25" s="106">
        <v>0</v>
      </c>
      <c r="AX25" s="122">
        <v>0</v>
      </c>
      <c r="AY25" s="106">
        <v>0</v>
      </c>
      <c r="AZ25" s="8">
        <v>0</v>
      </c>
      <c r="BA25" s="8">
        <v>0</v>
      </c>
      <c r="BB25" s="106">
        <v>0</v>
      </c>
      <c r="BC25" s="106">
        <v>0</v>
      </c>
    </row>
    <row r="26" spans="1:55" ht="30" customHeight="1">
      <c r="A26" s="90">
        <f>ROW()-7</f>
        <v>19</v>
      </c>
      <c r="B26" s="3"/>
      <c r="C26" s="8">
        <v>1</v>
      </c>
      <c r="D26" s="3"/>
      <c r="E26" s="3"/>
      <c r="F26" s="3"/>
      <c r="G26" s="3"/>
      <c r="H26" s="3"/>
      <c r="I26" s="3"/>
      <c r="J26" s="3"/>
      <c r="K26" s="3"/>
      <c r="L26" s="8"/>
      <c r="M26" s="111" t="s">
        <v>1057</v>
      </c>
      <c r="N26" s="111" t="s">
        <v>1058</v>
      </c>
      <c r="O26" s="111" t="s">
        <v>876</v>
      </c>
      <c r="P26" s="8" t="s">
        <v>36</v>
      </c>
      <c r="Q26" s="3" t="s">
        <v>37</v>
      </c>
      <c r="R26" s="13"/>
      <c r="S26" s="14" t="s">
        <v>1077</v>
      </c>
      <c r="T26" s="8" t="s">
        <v>818</v>
      </c>
      <c r="U26" s="14" t="s">
        <v>1077</v>
      </c>
      <c r="V26" s="3" t="s">
        <v>638</v>
      </c>
      <c r="W26" s="15" t="s">
        <v>639</v>
      </c>
      <c r="X26" s="7" t="s">
        <v>41</v>
      </c>
      <c r="Y26" s="3" t="s">
        <v>42</v>
      </c>
      <c r="Z26" s="7" t="s">
        <v>43</v>
      </c>
      <c r="AA26" s="18" t="s">
        <v>44</v>
      </c>
      <c r="AB26" s="101">
        <f>AB46+AB262*2+AB264*2+AB287+AB295*3+AB296+AB297*4+AB302*28+AB303</f>
        <v>17.675299999999993</v>
      </c>
      <c r="AC26" s="18"/>
      <c r="AD26" s="7"/>
      <c r="AE26" s="123">
        <v>0</v>
      </c>
      <c r="AF26" s="123">
        <v>0</v>
      </c>
      <c r="AG26" s="123">
        <v>0</v>
      </c>
      <c r="AH26" s="123">
        <v>0</v>
      </c>
      <c r="AI26" s="123">
        <v>0</v>
      </c>
      <c r="AJ26" s="123">
        <v>0</v>
      </c>
      <c r="AK26" s="123">
        <v>0</v>
      </c>
      <c r="AL26" s="185">
        <v>0</v>
      </c>
      <c r="AM26" s="123">
        <v>0</v>
      </c>
      <c r="AN26" s="123">
        <v>0</v>
      </c>
      <c r="AO26" s="123">
        <v>0</v>
      </c>
      <c r="AP26" s="123">
        <v>0</v>
      </c>
      <c r="AQ26" s="123">
        <v>0</v>
      </c>
      <c r="AR26" s="123">
        <v>0</v>
      </c>
      <c r="AS26" s="123">
        <v>0</v>
      </c>
      <c r="AT26" s="123">
        <v>0</v>
      </c>
      <c r="AU26" s="123">
        <v>0</v>
      </c>
      <c r="AV26" s="123">
        <v>0</v>
      </c>
      <c r="AW26" s="123">
        <v>1</v>
      </c>
      <c r="AX26" s="123">
        <v>0</v>
      </c>
      <c r="AY26" s="123">
        <v>0</v>
      </c>
      <c r="AZ26" s="123">
        <v>0</v>
      </c>
      <c r="BA26" s="123">
        <v>0</v>
      </c>
      <c r="BB26" s="123">
        <v>0</v>
      </c>
      <c r="BC26" s="123">
        <v>0</v>
      </c>
    </row>
    <row r="27" spans="1:55" ht="30" customHeight="1">
      <c r="A27" s="90">
        <f t="shared" si="0"/>
        <v>20</v>
      </c>
      <c r="B27" s="8"/>
      <c r="C27" s="8">
        <v>1</v>
      </c>
      <c r="D27" s="7"/>
      <c r="E27" s="7"/>
      <c r="F27" s="7"/>
      <c r="G27" s="7"/>
      <c r="H27" s="7"/>
      <c r="I27" s="7"/>
      <c r="J27" s="7"/>
      <c r="K27" s="7"/>
      <c r="L27" s="9"/>
      <c r="M27" s="111" t="s">
        <v>837</v>
      </c>
      <c r="N27" s="111" t="s">
        <v>609</v>
      </c>
      <c r="O27" s="111" t="s">
        <v>838</v>
      </c>
      <c r="P27" s="8" t="s">
        <v>36</v>
      </c>
      <c r="Q27" s="3" t="s">
        <v>37</v>
      </c>
      <c r="R27" s="13"/>
      <c r="S27" s="14" t="s">
        <v>636</v>
      </c>
      <c r="T27" s="8"/>
      <c r="U27" s="14" t="s">
        <v>636</v>
      </c>
      <c r="V27" s="3" t="s">
        <v>638</v>
      </c>
      <c r="W27" s="15" t="s">
        <v>639</v>
      </c>
      <c r="X27" s="7" t="s">
        <v>41</v>
      </c>
      <c r="Y27" s="3" t="s">
        <v>42</v>
      </c>
      <c r="Z27" s="7"/>
      <c r="AA27" s="18" t="s">
        <v>891</v>
      </c>
      <c r="AB27" s="19">
        <f>AB47+AB259+AB261*2+AB263*2+AB270+AB295+AB296+AB300+AB302*28+AB304*8+AB310+AB311</f>
        <v>24.944499999999994</v>
      </c>
      <c r="AC27" s="18"/>
      <c r="AD27" s="7"/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202">
        <v>0</v>
      </c>
      <c r="AL27" s="185">
        <v>0</v>
      </c>
      <c r="AM27" s="120">
        <v>0</v>
      </c>
      <c r="AN27" s="121">
        <v>0</v>
      </c>
      <c r="AO27" s="121">
        <v>0</v>
      </c>
      <c r="AP27" s="121">
        <v>0</v>
      </c>
      <c r="AQ27" s="120">
        <v>0</v>
      </c>
      <c r="AR27" s="120">
        <v>0</v>
      </c>
      <c r="AS27" s="120">
        <v>0</v>
      </c>
      <c r="AT27" s="120">
        <v>0</v>
      </c>
      <c r="AU27" s="105">
        <v>0</v>
      </c>
      <c r="AV27" s="105">
        <v>0</v>
      </c>
      <c r="AW27" s="105">
        <v>0</v>
      </c>
      <c r="AX27" s="122">
        <v>1</v>
      </c>
      <c r="AY27" s="105">
        <v>0</v>
      </c>
      <c r="AZ27" s="8">
        <v>0</v>
      </c>
      <c r="BA27" s="8">
        <v>0</v>
      </c>
      <c r="BB27" s="105">
        <v>0</v>
      </c>
      <c r="BC27" s="105">
        <v>0</v>
      </c>
    </row>
    <row r="28" spans="1:55" ht="30" customHeight="1">
      <c r="A28" s="90">
        <f t="shared" si="0"/>
        <v>21</v>
      </c>
      <c r="B28" s="3"/>
      <c r="C28" s="8">
        <v>1</v>
      </c>
      <c r="D28" s="3"/>
      <c r="E28" s="3"/>
      <c r="F28" s="3"/>
      <c r="G28" s="3"/>
      <c r="H28" s="3"/>
      <c r="I28" s="3"/>
      <c r="J28" s="3"/>
      <c r="K28" s="3"/>
      <c r="L28" s="8"/>
      <c r="M28" s="111" t="s">
        <v>882</v>
      </c>
      <c r="N28" s="111" t="s">
        <v>609</v>
      </c>
      <c r="O28" s="111" t="s">
        <v>881</v>
      </c>
      <c r="P28" s="8" t="s">
        <v>36</v>
      </c>
      <c r="Q28" s="3" t="s">
        <v>37</v>
      </c>
      <c r="R28" s="13"/>
      <c r="S28" s="14" t="s">
        <v>1041</v>
      </c>
      <c r="T28" s="8"/>
      <c r="U28" s="14"/>
      <c r="V28" s="3"/>
      <c r="W28" s="15"/>
      <c r="X28" s="7"/>
      <c r="Y28" s="3"/>
      <c r="Z28" s="7"/>
      <c r="AA28" s="18" t="s">
        <v>44</v>
      </c>
      <c r="AB28" s="101">
        <f>AB48+AB262*2+AB264*2+AB287+AB295*3+AB296+AB297*4+AB302*28+AB300</f>
        <v>16.955699999999993</v>
      </c>
      <c r="AC28" s="18"/>
      <c r="AD28" s="7"/>
      <c r="AE28" s="123">
        <v>0</v>
      </c>
      <c r="AF28" s="123">
        <v>0</v>
      </c>
      <c r="AG28" s="120">
        <v>0</v>
      </c>
      <c r="AH28" s="123">
        <v>0</v>
      </c>
      <c r="AI28" s="123">
        <v>0</v>
      </c>
      <c r="AJ28" s="123">
        <v>0</v>
      </c>
      <c r="AK28" s="202">
        <v>0</v>
      </c>
      <c r="AL28" s="185">
        <v>0</v>
      </c>
      <c r="AM28" s="120">
        <v>0</v>
      </c>
      <c r="AN28" s="121">
        <v>0</v>
      </c>
      <c r="AO28" s="121">
        <v>0</v>
      </c>
      <c r="AP28" s="121">
        <v>0</v>
      </c>
      <c r="AQ28" s="120">
        <v>0</v>
      </c>
      <c r="AR28" s="120">
        <v>0</v>
      </c>
      <c r="AS28" s="120">
        <v>0</v>
      </c>
      <c r="AT28" s="120">
        <v>0</v>
      </c>
      <c r="AU28" s="105">
        <v>0</v>
      </c>
      <c r="AV28" s="106">
        <v>0</v>
      </c>
      <c r="AW28" s="106">
        <v>0</v>
      </c>
      <c r="AX28" s="122">
        <v>0</v>
      </c>
      <c r="AY28" s="106">
        <v>1</v>
      </c>
      <c r="AZ28" s="8">
        <v>0</v>
      </c>
      <c r="BA28" s="8">
        <v>0</v>
      </c>
      <c r="BB28" s="106">
        <v>0</v>
      </c>
      <c r="BC28" s="106">
        <v>0</v>
      </c>
    </row>
    <row r="29" spans="1:55" ht="30" customHeight="1">
      <c r="A29" s="90">
        <f t="shared" si="0"/>
        <v>22</v>
      </c>
      <c r="B29" s="3"/>
      <c r="C29" s="3">
        <v>1</v>
      </c>
      <c r="D29" s="3"/>
      <c r="E29" s="3"/>
      <c r="F29" s="3"/>
      <c r="G29" s="3"/>
      <c r="H29" s="3"/>
      <c r="I29" s="3"/>
      <c r="J29" s="3"/>
      <c r="K29" s="3"/>
      <c r="L29" s="8"/>
      <c r="M29" s="111" t="s">
        <v>938</v>
      </c>
      <c r="N29" s="111" t="s">
        <v>609</v>
      </c>
      <c r="O29" s="111" t="s">
        <v>936</v>
      </c>
      <c r="P29" s="8" t="s">
        <v>36</v>
      </c>
      <c r="Q29" s="3" t="s">
        <v>37</v>
      </c>
      <c r="R29" s="13"/>
      <c r="S29" s="14" t="s">
        <v>1041</v>
      </c>
      <c r="T29" s="8" t="str">
        <f>M29</f>
        <v>SHT0014781</v>
      </c>
      <c r="U29" s="14" t="s">
        <v>1041</v>
      </c>
      <c r="V29" s="3" t="s">
        <v>1040</v>
      </c>
      <c r="W29" s="15" t="s">
        <v>1042</v>
      </c>
      <c r="X29" s="7" t="s">
        <v>41</v>
      </c>
      <c r="Y29" s="3" t="s">
        <v>42</v>
      </c>
      <c r="Z29" s="3" t="s">
        <v>43</v>
      </c>
      <c r="AA29" s="18"/>
      <c r="AB29" s="101">
        <f>AB49+AB262*2+AB264*2+AB287+AB295*3+AB296+AB297*4+AB302*28+AB298</f>
        <v>16.878499999999995</v>
      </c>
      <c r="AC29" s="18"/>
      <c r="AD29" s="7"/>
      <c r="AE29" s="123">
        <v>0</v>
      </c>
      <c r="AF29" s="123">
        <v>0</v>
      </c>
      <c r="AG29" s="120">
        <v>0</v>
      </c>
      <c r="AH29" s="123">
        <v>0</v>
      </c>
      <c r="AI29" s="123">
        <v>0</v>
      </c>
      <c r="AJ29" s="123">
        <v>0</v>
      </c>
      <c r="AK29" s="202">
        <v>0</v>
      </c>
      <c r="AL29" s="185">
        <v>0</v>
      </c>
      <c r="AM29" s="120">
        <v>0</v>
      </c>
      <c r="AN29" s="121">
        <v>0</v>
      </c>
      <c r="AO29" s="121">
        <v>0</v>
      </c>
      <c r="AP29" s="121">
        <v>0</v>
      </c>
      <c r="AQ29" s="120">
        <v>0</v>
      </c>
      <c r="AR29" s="120">
        <v>0</v>
      </c>
      <c r="AS29" s="120">
        <v>0</v>
      </c>
      <c r="AT29" s="120">
        <v>0</v>
      </c>
      <c r="AU29" s="105">
        <v>0</v>
      </c>
      <c r="AV29" s="106">
        <v>0</v>
      </c>
      <c r="AW29" s="106">
        <v>0</v>
      </c>
      <c r="AX29" s="122">
        <v>0</v>
      </c>
      <c r="AY29" s="106">
        <v>0</v>
      </c>
      <c r="AZ29" s="8">
        <v>1</v>
      </c>
      <c r="BA29" s="8">
        <v>0</v>
      </c>
      <c r="BB29" s="106">
        <v>0</v>
      </c>
      <c r="BC29" s="106">
        <v>0</v>
      </c>
    </row>
    <row r="30" spans="1:55" ht="30" customHeight="1">
      <c r="A30" s="90">
        <f t="shared" si="0"/>
        <v>23</v>
      </c>
      <c r="B30" s="3"/>
      <c r="C30" s="3">
        <v>1</v>
      </c>
      <c r="D30" s="3"/>
      <c r="E30" s="3"/>
      <c r="F30" s="3"/>
      <c r="G30" s="3"/>
      <c r="H30" s="3"/>
      <c r="I30" s="3"/>
      <c r="J30" s="3"/>
      <c r="K30" s="3"/>
      <c r="L30" s="8"/>
      <c r="M30" s="111" t="s">
        <v>939</v>
      </c>
      <c r="N30" s="111" t="s">
        <v>609</v>
      </c>
      <c r="O30" s="111" t="s">
        <v>937</v>
      </c>
      <c r="P30" s="8" t="s">
        <v>36</v>
      </c>
      <c r="Q30" s="3" t="s">
        <v>37</v>
      </c>
      <c r="R30" s="13"/>
      <c r="S30" s="14" t="s">
        <v>1041</v>
      </c>
      <c r="T30" s="8" t="str">
        <f>M30</f>
        <v>SHT0014782</v>
      </c>
      <c r="U30" s="14" t="s">
        <v>1041</v>
      </c>
      <c r="V30" s="3" t="s">
        <v>1040</v>
      </c>
      <c r="W30" s="15" t="s">
        <v>1042</v>
      </c>
      <c r="X30" s="7" t="s">
        <v>41</v>
      </c>
      <c r="Y30" s="3" t="s">
        <v>42</v>
      </c>
      <c r="Z30" s="3" t="s">
        <v>43</v>
      </c>
      <c r="AA30" s="18"/>
      <c r="AB30" s="101">
        <f>AB50+AB262*2+AB264*2+AB287+AB295*3+AB296+AB297*4+AB302*28+AB298</f>
        <v>16.929699999999997</v>
      </c>
      <c r="AC30" s="18"/>
      <c r="AD30" s="7"/>
      <c r="AE30" s="123">
        <v>0</v>
      </c>
      <c r="AF30" s="123">
        <v>0</v>
      </c>
      <c r="AG30" s="120">
        <v>0</v>
      </c>
      <c r="AH30" s="123">
        <v>0</v>
      </c>
      <c r="AI30" s="123">
        <v>0</v>
      </c>
      <c r="AJ30" s="123">
        <v>0</v>
      </c>
      <c r="AK30" s="202">
        <v>0</v>
      </c>
      <c r="AL30" s="185">
        <v>0</v>
      </c>
      <c r="AM30" s="120">
        <v>0</v>
      </c>
      <c r="AN30" s="121">
        <v>0</v>
      </c>
      <c r="AO30" s="121">
        <v>0</v>
      </c>
      <c r="AP30" s="121">
        <v>0</v>
      </c>
      <c r="AQ30" s="120">
        <v>0</v>
      </c>
      <c r="AR30" s="120">
        <v>0</v>
      </c>
      <c r="AS30" s="120">
        <v>0</v>
      </c>
      <c r="AT30" s="120">
        <v>0</v>
      </c>
      <c r="AU30" s="105">
        <v>0</v>
      </c>
      <c r="AV30" s="106">
        <v>0</v>
      </c>
      <c r="AW30" s="106">
        <v>0</v>
      </c>
      <c r="AX30" s="122">
        <v>0</v>
      </c>
      <c r="AY30" s="106">
        <v>0</v>
      </c>
      <c r="AZ30" s="8">
        <v>0</v>
      </c>
      <c r="BA30" s="8">
        <v>1</v>
      </c>
      <c r="BB30" s="106">
        <v>0</v>
      </c>
      <c r="BC30" s="106">
        <v>0</v>
      </c>
    </row>
    <row r="31" spans="1:55" ht="30" customHeight="1">
      <c r="A31" s="90">
        <f>ROW()-7</f>
        <v>24</v>
      </c>
      <c r="B31" s="3"/>
      <c r="C31" s="3">
        <v>1</v>
      </c>
      <c r="D31" s="3"/>
      <c r="E31" s="3"/>
      <c r="F31" s="3"/>
      <c r="G31" s="3"/>
      <c r="H31" s="3"/>
      <c r="I31" s="3"/>
      <c r="J31" s="3"/>
      <c r="K31" s="3"/>
      <c r="L31" s="8"/>
      <c r="M31" s="111" t="s">
        <v>1037</v>
      </c>
      <c r="N31" s="111" t="s">
        <v>1038</v>
      </c>
      <c r="O31" s="111" t="s">
        <v>1039</v>
      </c>
      <c r="P31" s="8" t="s">
        <v>36</v>
      </c>
      <c r="Q31" s="3" t="s">
        <v>37</v>
      </c>
      <c r="R31" s="13"/>
      <c r="S31" s="14" t="s">
        <v>1041</v>
      </c>
      <c r="T31" s="8" t="str">
        <f>M31</f>
        <v>SHT0014992</v>
      </c>
      <c r="U31" s="14" t="s">
        <v>1041</v>
      </c>
      <c r="V31" s="3" t="s">
        <v>1040</v>
      </c>
      <c r="W31" s="15" t="s">
        <v>1042</v>
      </c>
      <c r="X31" s="7" t="s">
        <v>41</v>
      </c>
      <c r="Y31" s="3" t="s">
        <v>42</v>
      </c>
      <c r="Z31" s="3" t="s">
        <v>43</v>
      </c>
      <c r="AA31" s="18" t="s">
        <v>44</v>
      </c>
      <c r="AB31" s="101">
        <f>AB51+AB262*2+AB264*2+AB287+AB295*3+AB296+AB297*4+AB302*28+AB303</f>
        <v>17.675299999999993</v>
      </c>
      <c r="AC31" s="18"/>
      <c r="AD31" s="7"/>
      <c r="AE31" s="123">
        <v>0</v>
      </c>
      <c r="AF31" s="123">
        <v>0</v>
      </c>
      <c r="AG31" s="120">
        <v>0</v>
      </c>
      <c r="AH31" s="123">
        <v>0</v>
      </c>
      <c r="AI31" s="123">
        <v>0</v>
      </c>
      <c r="AJ31" s="123">
        <v>0</v>
      </c>
      <c r="AK31" s="202">
        <v>0</v>
      </c>
      <c r="AL31" s="185">
        <v>0</v>
      </c>
      <c r="AM31" s="120">
        <v>0</v>
      </c>
      <c r="AN31" s="121">
        <v>0</v>
      </c>
      <c r="AO31" s="121">
        <v>0</v>
      </c>
      <c r="AP31" s="121">
        <v>0</v>
      </c>
      <c r="AQ31" s="120">
        <v>0</v>
      </c>
      <c r="AR31" s="120">
        <v>0</v>
      </c>
      <c r="AS31" s="120">
        <v>0</v>
      </c>
      <c r="AT31" s="120">
        <v>0</v>
      </c>
      <c r="AU31" s="105">
        <v>0</v>
      </c>
      <c r="AV31" s="106">
        <v>0</v>
      </c>
      <c r="AW31" s="106">
        <v>0</v>
      </c>
      <c r="AX31" s="122">
        <v>0</v>
      </c>
      <c r="AY31" s="106">
        <v>0</v>
      </c>
      <c r="AZ31" s="8">
        <v>0</v>
      </c>
      <c r="BA31" s="8">
        <v>0</v>
      </c>
      <c r="BB31" s="106">
        <v>1</v>
      </c>
      <c r="BC31" s="106">
        <v>0</v>
      </c>
    </row>
    <row r="32" spans="1:55" ht="30" customHeight="1">
      <c r="A32" s="90">
        <f>ROW()-7</f>
        <v>25</v>
      </c>
      <c r="B32" s="3"/>
      <c r="C32" s="3">
        <v>1</v>
      </c>
      <c r="D32" s="3"/>
      <c r="E32" s="3"/>
      <c r="F32" s="3"/>
      <c r="G32" s="3"/>
      <c r="H32" s="3"/>
      <c r="I32" s="3"/>
      <c r="J32" s="3"/>
      <c r="K32" s="3"/>
      <c r="L32" s="8"/>
      <c r="M32" s="111" t="s">
        <v>1090</v>
      </c>
      <c r="N32" s="111" t="s">
        <v>609</v>
      </c>
      <c r="O32" s="111" t="s">
        <v>1089</v>
      </c>
      <c r="P32" s="8" t="s">
        <v>36</v>
      </c>
      <c r="Q32" s="3" t="s">
        <v>37</v>
      </c>
      <c r="R32" s="13"/>
      <c r="S32" s="14" t="s">
        <v>636</v>
      </c>
      <c r="T32" s="8" t="str">
        <f>M32</f>
        <v>SHT0015156</v>
      </c>
      <c r="U32" s="14" t="s">
        <v>636</v>
      </c>
      <c r="V32" s="3" t="s">
        <v>638</v>
      </c>
      <c r="W32" s="15" t="s">
        <v>639</v>
      </c>
      <c r="X32" s="7" t="s">
        <v>41</v>
      </c>
      <c r="Y32" s="3" t="s">
        <v>42</v>
      </c>
      <c r="Z32" s="3" t="s">
        <v>43</v>
      </c>
      <c r="AA32" s="18" t="s">
        <v>44</v>
      </c>
      <c r="AB32" s="101">
        <f>AB52+AB262*2+AB264*2+AB287+AB295*3+AB296+AB297*4+AB302*28+AB303</f>
        <v>17.726499999999994</v>
      </c>
      <c r="AC32" s="18"/>
      <c r="AD32" s="7"/>
      <c r="AE32" s="106">
        <v>0</v>
      </c>
      <c r="AF32" s="106">
        <v>0</v>
      </c>
      <c r="AG32" s="106">
        <v>0</v>
      </c>
      <c r="AH32" s="106">
        <v>0</v>
      </c>
      <c r="AI32" s="106">
        <v>0</v>
      </c>
      <c r="AJ32" s="106">
        <v>0</v>
      </c>
      <c r="AK32" s="106">
        <v>0</v>
      </c>
      <c r="AL32" s="185">
        <v>0</v>
      </c>
      <c r="AM32" s="106">
        <v>0</v>
      </c>
      <c r="AN32" s="106">
        <v>0</v>
      </c>
      <c r="AO32" s="106">
        <v>0</v>
      </c>
      <c r="AP32" s="106">
        <v>0</v>
      </c>
      <c r="AQ32" s="106">
        <v>0</v>
      </c>
      <c r="AR32" s="106">
        <v>0</v>
      </c>
      <c r="AS32" s="106">
        <v>0</v>
      </c>
      <c r="AT32" s="106">
        <v>0</v>
      </c>
      <c r="AU32" s="106">
        <v>0</v>
      </c>
      <c r="AV32" s="106">
        <v>0</v>
      </c>
      <c r="AW32" s="106">
        <v>0</v>
      </c>
      <c r="AX32" s="106">
        <v>0</v>
      </c>
      <c r="AY32" s="106">
        <v>0</v>
      </c>
      <c r="AZ32" s="106">
        <v>0</v>
      </c>
      <c r="BA32" s="106">
        <v>0</v>
      </c>
      <c r="BB32" s="106">
        <v>0</v>
      </c>
      <c r="BC32" s="106">
        <v>1</v>
      </c>
    </row>
    <row r="33" spans="1:55" ht="30" customHeight="1">
      <c r="A33" s="90">
        <f t="shared" si="0"/>
        <v>26</v>
      </c>
      <c r="B33" s="7"/>
      <c r="C33" s="7"/>
      <c r="D33" s="7">
        <v>2</v>
      </c>
      <c r="E33" s="7"/>
      <c r="F33" s="7"/>
      <c r="G33" s="7"/>
      <c r="H33" s="7"/>
      <c r="I33" s="7"/>
      <c r="J33" s="7"/>
      <c r="K33" s="7"/>
      <c r="L33" s="10"/>
      <c r="M33" s="8" t="s">
        <v>64</v>
      </c>
      <c r="N33" s="7" t="s">
        <v>622</v>
      </c>
      <c r="O33" s="8" t="s">
        <v>66</v>
      </c>
      <c r="P33" s="8" t="s">
        <v>36</v>
      </c>
      <c r="Q33" s="3" t="s">
        <v>37</v>
      </c>
      <c r="R33" s="13"/>
      <c r="S33" s="14" t="s">
        <v>36</v>
      </c>
      <c r="T33" s="8" t="s">
        <v>64</v>
      </c>
      <c r="U33" s="14" t="s">
        <v>36</v>
      </c>
      <c r="V33" s="3" t="s">
        <v>39</v>
      </c>
      <c r="W33" s="15" t="s">
        <v>40</v>
      </c>
      <c r="X33" s="7" t="s">
        <v>41</v>
      </c>
      <c r="Y33" s="3" t="s">
        <v>42</v>
      </c>
      <c r="Z33" s="3" t="s">
        <v>43</v>
      </c>
      <c r="AA33" s="15" t="s">
        <v>67</v>
      </c>
      <c r="AB33" s="19">
        <f>AB68+AB76+AB125+AB152+AB187+AB188+AB201*2+AB202+AB203*2+AB204*2+AB205+AB214+AB215+AB216+AB218+AB219+AB220+AB221+AB222+AB224*4+AB227*2+AB229*4+AB230+AB233*2+AB234*2+AB237*2+AB239*2+AB241*2+AB242+AB246*4+AB247*2+AB248*2+AB249*6+AB250*2+AB251+AB252+AB253+AB254+AB255+AB257+AB258*2</f>
        <v>12.944199999999995</v>
      </c>
      <c r="AC33" s="18" t="s">
        <v>43</v>
      </c>
      <c r="AD33" s="7"/>
      <c r="AE33" s="120">
        <v>1</v>
      </c>
      <c r="AF33" s="120">
        <v>1</v>
      </c>
      <c r="AG33" s="120">
        <v>0</v>
      </c>
      <c r="AH33" s="120">
        <v>0</v>
      </c>
      <c r="AI33" s="120">
        <v>0</v>
      </c>
      <c r="AJ33" s="120">
        <v>0</v>
      </c>
      <c r="AK33" s="202">
        <v>0</v>
      </c>
      <c r="AL33" s="185">
        <v>0</v>
      </c>
      <c r="AM33" s="120">
        <v>0</v>
      </c>
      <c r="AN33" s="121">
        <v>0</v>
      </c>
      <c r="AO33" s="121">
        <v>0</v>
      </c>
      <c r="AP33" s="121">
        <v>0</v>
      </c>
      <c r="AQ33" s="120">
        <v>0</v>
      </c>
      <c r="AR33" s="120">
        <v>0</v>
      </c>
      <c r="AS33" s="120">
        <v>0</v>
      </c>
      <c r="AT33" s="120">
        <v>0</v>
      </c>
      <c r="AU33" s="105">
        <v>0</v>
      </c>
      <c r="AV33" s="105">
        <v>0</v>
      </c>
      <c r="AW33" s="105">
        <v>0</v>
      </c>
      <c r="AX33" s="122">
        <v>0</v>
      </c>
      <c r="AY33" s="105">
        <v>0</v>
      </c>
      <c r="AZ33" s="8">
        <v>0</v>
      </c>
      <c r="BA33" s="8">
        <v>0</v>
      </c>
      <c r="BB33" s="105">
        <v>0</v>
      </c>
      <c r="BC33" s="105">
        <v>0</v>
      </c>
    </row>
    <row r="34" spans="1:55" ht="30" customHeight="1">
      <c r="A34" s="90">
        <f t="shared" si="0"/>
        <v>27</v>
      </c>
      <c r="B34" s="7"/>
      <c r="C34" s="7"/>
      <c r="D34" s="7">
        <v>2</v>
      </c>
      <c r="E34" s="7"/>
      <c r="F34" s="7"/>
      <c r="G34" s="7"/>
      <c r="H34" s="7"/>
      <c r="I34" s="7"/>
      <c r="J34" s="7"/>
      <c r="K34" s="7"/>
      <c r="L34" s="10"/>
      <c r="M34" s="8" t="s">
        <v>68</v>
      </c>
      <c r="N34" s="7" t="s">
        <v>940</v>
      </c>
      <c r="O34" s="8" t="s">
        <v>49</v>
      </c>
      <c r="P34" s="8" t="s">
        <v>36</v>
      </c>
      <c r="Q34" s="3" t="s">
        <v>37</v>
      </c>
      <c r="R34" s="13"/>
      <c r="S34" s="14" t="s">
        <v>36</v>
      </c>
      <c r="T34" s="8" t="s">
        <v>43</v>
      </c>
      <c r="U34" s="14" t="s">
        <v>36</v>
      </c>
      <c r="V34" s="3" t="s">
        <v>39</v>
      </c>
      <c r="W34" s="15" t="s">
        <v>40</v>
      </c>
      <c r="X34" s="7" t="s">
        <v>41</v>
      </c>
      <c r="Y34" s="3" t="s">
        <v>42</v>
      </c>
      <c r="Z34" s="3" t="s">
        <v>43</v>
      </c>
      <c r="AA34" s="15" t="s">
        <v>67</v>
      </c>
      <c r="AB34" s="19">
        <f>AB68+AB87+AB125+AB152+AB187+AB188+AB201*2+AB202+AB203*2+AB204*2+AB205+AB214+AB215+AB216+AB218+AB219+AB220+AB221+AB222+AB224*4+AB227*2+AB229*4+AB230+AB233*2+AB234*2+AB237*2+AB239*2+AB241*2+AB242+AB246*4+AB247*2+AB248*2+AB249*6+AB250*2+AB251+AB252+AB253+AB254+AB255+AB257+AB258*2</f>
        <v>14.124599999999994</v>
      </c>
      <c r="AC34" s="18"/>
      <c r="AD34" s="7"/>
      <c r="AE34" s="120">
        <v>0</v>
      </c>
      <c r="AF34" s="120">
        <v>0</v>
      </c>
      <c r="AG34" s="120">
        <v>1</v>
      </c>
      <c r="AH34" s="120">
        <v>0</v>
      </c>
      <c r="AI34" s="120">
        <v>0</v>
      </c>
      <c r="AJ34" s="120">
        <v>0</v>
      </c>
      <c r="AK34" s="202">
        <v>0</v>
      </c>
      <c r="AL34" s="185">
        <v>0</v>
      </c>
      <c r="AM34" s="120">
        <v>0</v>
      </c>
      <c r="AN34" s="121">
        <v>0</v>
      </c>
      <c r="AO34" s="121">
        <v>0</v>
      </c>
      <c r="AP34" s="121">
        <v>0</v>
      </c>
      <c r="AQ34" s="120">
        <v>0</v>
      </c>
      <c r="AR34" s="120">
        <v>0</v>
      </c>
      <c r="AS34" s="120">
        <v>0</v>
      </c>
      <c r="AT34" s="120">
        <v>0</v>
      </c>
      <c r="AU34" s="105">
        <v>0</v>
      </c>
      <c r="AV34" s="105">
        <v>0</v>
      </c>
      <c r="AW34" s="105">
        <v>0</v>
      </c>
      <c r="AX34" s="122">
        <v>0</v>
      </c>
      <c r="AY34" s="105">
        <v>0</v>
      </c>
      <c r="AZ34" s="8">
        <v>0</v>
      </c>
      <c r="BA34" s="8">
        <v>0</v>
      </c>
      <c r="BB34" s="105">
        <v>0</v>
      </c>
      <c r="BC34" s="105">
        <v>0</v>
      </c>
    </row>
    <row r="35" spans="1:55" ht="30" customHeight="1">
      <c r="A35" s="90">
        <f t="shared" si="0"/>
        <v>28</v>
      </c>
      <c r="B35" s="7"/>
      <c r="C35" s="7"/>
      <c r="D35" s="7">
        <v>2</v>
      </c>
      <c r="E35" s="7"/>
      <c r="F35" s="7"/>
      <c r="G35" s="7"/>
      <c r="H35" s="7"/>
      <c r="I35" s="7"/>
      <c r="J35" s="7"/>
      <c r="K35" s="7"/>
      <c r="L35" s="10"/>
      <c r="M35" s="8" t="s">
        <v>623</v>
      </c>
      <c r="N35" s="7" t="s">
        <v>622</v>
      </c>
      <c r="O35" s="8" t="s">
        <v>69</v>
      </c>
      <c r="P35" s="8" t="s">
        <v>36</v>
      </c>
      <c r="Q35" s="3" t="s">
        <v>37</v>
      </c>
      <c r="R35" s="13"/>
      <c r="S35" s="14" t="s">
        <v>36</v>
      </c>
      <c r="T35" s="8" t="s">
        <v>43</v>
      </c>
      <c r="U35" s="14" t="s">
        <v>36</v>
      </c>
      <c r="V35" s="3" t="s">
        <v>39</v>
      </c>
      <c r="W35" s="15" t="s">
        <v>40</v>
      </c>
      <c r="X35" s="7" t="s">
        <v>41</v>
      </c>
      <c r="Y35" s="3" t="s">
        <v>42</v>
      </c>
      <c r="Z35" s="3" t="s">
        <v>43</v>
      </c>
      <c r="AA35" s="15" t="s">
        <v>67</v>
      </c>
      <c r="AB35" s="19">
        <f>AB69+AB88+AB126+AB153+AB188+AB189+AB202*2+AB203+AB204*2+AB205*2+AB206+AB215+AB216+AB218+AB219+AB220+AB221+AB222+AB225*4+AB228*2+AB230*4+AB231+AB234*2+AB235*2+AB238*2+AB241*2+AB242*2+AB243+AB247*4+AB248*2+AB249*2+AB250*6+AB251*2+AB252+AB253+AB254+AB255+AB257+AB258+AB259*2</f>
        <v>13.813299999999998</v>
      </c>
      <c r="AC35" s="18"/>
      <c r="AD35" s="7"/>
      <c r="AE35" s="120">
        <v>0</v>
      </c>
      <c r="AF35" s="120">
        <v>0</v>
      </c>
      <c r="AG35" s="120">
        <v>0</v>
      </c>
      <c r="AH35" s="120">
        <v>0</v>
      </c>
      <c r="AI35" s="120">
        <v>0</v>
      </c>
      <c r="AJ35" s="120">
        <v>0</v>
      </c>
      <c r="AK35" s="202">
        <v>0</v>
      </c>
      <c r="AL35" s="185">
        <v>0</v>
      </c>
      <c r="AM35" s="120">
        <v>0</v>
      </c>
      <c r="AN35" s="121">
        <v>0</v>
      </c>
      <c r="AO35" s="121">
        <v>0</v>
      </c>
      <c r="AP35" s="121">
        <v>0</v>
      </c>
      <c r="AQ35" s="120">
        <v>0</v>
      </c>
      <c r="AR35" s="120">
        <v>1</v>
      </c>
      <c r="AS35" s="120">
        <v>0</v>
      </c>
      <c r="AT35" s="120">
        <v>0</v>
      </c>
      <c r="AU35" s="105">
        <v>0</v>
      </c>
      <c r="AV35" s="105">
        <v>0</v>
      </c>
      <c r="AW35" s="105">
        <v>0</v>
      </c>
      <c r="AX35" s="122">
        <v>0</v>
      </c>
      <c r="AY35" s="105">
        <v>0</v>
      </c>
      <c r="AZ35" s="8">
        <v>0</v>
      </c>
      <c r="BA35" s="8">
        <v>0</v>
      </c>
      <c r="BB35" s="105">
        <v>0</v>
      </c>
      <c r="BC35" s="105">
        <v>0</v>
      </c>
    </row>
    <row r="36" spans="1:55" ht="30" customHeight="1">
      <c r="A36" s="90">
        <f t="shared" si="0"/>
        <v>29</v>
      </c>
      <c r="B36" s="7"/>
      <c r="C36" s="7"/>
      <c r="D36" s="7">
        <v>2</v>
      </c>
      <c r="E36" s="7"/>
      <c r="F36" s="7"/>
      <c r="G36" s="7"/>
      <c r="H36" s="7"/>
      <c r="I36" s="7"/>
      <c r="J36" s="7"/>
      <c r="K36" s="7"/>
      <c r="L36" s="10"/>
      <c r="M36" s="8" t="s">
        <v>691</v>
      </c>
      <c r="N36" s="7" t="s">
        <v>622</v>
      </c>
      <c r="O36" s="8" t="s">
        <v>52</v>
      </c>
      <c r="P36" s="8" t="s">
        <v>36</v>
      </c>
      <c r="Q36" s="3" t="s">
        <v>37</v>
      </c>
      <c r="R36" s="13"/>
      <c r="S36" s="14" t="s">
        <v>36</v>
      </c>
      <c r="T36" s="8" t="s">
        <v>43</v>
      </c>
      <c r="U36" s="14" t="s">
        <v>36</v>
      </c>
      <c r="V36" s="3" t="s">
        <v>39</v>
      </c>
      <c r="W36" s="15" t="s">
        <v>40</v>
      </c>
      <c r="X36" s="7" t="s">
        <v>41</v>
      </c>
      <c r="Y36" s="3" t="s">
        <v>42</v>
      </c>
      <c r="Z36" s="3" t="s">
        <v>43</v>
      </c>
      <c r="AA36" s="15" t="s">
        <v>70</v>
      </c>
      <c r="AB36" s="20">
        <f>AB68+AB115+AB125+AB153+AB193+AB194+AB195+AB200+AB199+AB202+AB203*2+AB204*2+AB205+AB214+AB215+AB216+AB218+AB219+AB220+AB221+AB223+AB224*4+AB227*2+AB229*4+AB230+AB233*2+AB234*2+AB238*2+AB240*2+AB241*2+AB242+AB246*4+AB247*2+AB248*2+AB249*6+AB250*2+AB251+AB252+AB253+AB254+AB255+AB257+AB258*2</f>
        <v>14.014499999999996</v>
      </c>
      <c r="AC36" s="18" t="s">
        <v>43</v>
      </c>
      <c r="AD36" s="7"/>
      <c r="AE36" s="120">
        <v>0</v>
      </c>
      <c r="AF36" s="120">
        <v>0</v>
      </c>
      <c r="AG36" s="120">
        <v>0</v>
      </c>
      <c r="AH36" s="120">
        <v>1</v>
      </c>
      <c r="AI36" s="120">
        <v>0</v>
      </c>
      <c r="AJ36" s="120">
        <v>1</v>
      </c>
      <c r="AK36" s="202">
        <v>1</v>
      </c>
      <c r="AL36" s="185">
        <v>0</v>
      </c>
      <c r="AM36" s="120">
        <v>0</v>
      </c>
      <c r="AN36" s="121">
        <v>0</v>
      </c>
      <c r="AO36" s="121">
        <v>0</v>
      </c>
      <c r="AP36" s="121">
        <v>0</v>
      </c>
      <c r="AQ36" s="120">
        <v>0</v>
      </c>
      <c r="AR36" s="120">
        <v>0</v>
      </c>
      <c r="AS36" s="120">
        <v>0</v>
      </c>
      <c r="AT36" s="120">
        <v>0</v>
      </c>
      <c r="AU36" s="105">
        <v>0</v>
      </c>
      <c r="AV36" s="105">
        <v>0</v>
      </c>
      <c r="AW36" s="105">
        <v>0</v>
      </c>
      <c r="AX36" s="122">
        <v>0</v>
      </c>
      <c r="AY36" s="105">
        <v>0</v>
      </c>
      <c r="AZ36" s="8">
        <v>0</v>
      </c>
      <c r="BA36" s="8">
        <v>0</v>
      </c>
      <c r="BB36" s="105">
        <v>0</v>
      </c>
      <c r="BC36" s="105">
        <v>0</v>
      </c>
    </row>
    <row r="37" spans="1:55" ht="30" customHeight="1">
      <c r="A37" s="90">
        <f t="shared" si="0"/>
        <v>30</v>
      </c>
      <c r="B37" s="7"/>
      <c r="C37" s="7"/>
      <c r="D37" s="7">
        <v>2</v>
      </c>
      <c r="E37" s="7"/>
      <c r="F37" s="7"/>
      <c r="G37" s="7"/>
      <c r="H37" s="7"/>
      <c r="I37" s="7"/>
      <c r="J37" s="7"/>
      <c r="K37" s="7"/>
      <c r="L37" s="10"/>
      <c r="M37" s="8" t="s">
        <v>773</v>
      </c>
      <c r="N37" s="7" t="s">
        <v>774</v>
      </c>
      <c r="O37" s="8" t="s">
        <v>772</v>
      </c>
      <c r="P37" s="8" t="s">
        <v>36</v>
      </c>
      <c r="Q37" s="3" t="s">
        <v>37</v>
      </c>
      <c r="R37" s="13"/>
      <c r="S37" s="14" t="s">
        <v>36</v>
      </c>
      <c r="T37" s="8" t="s">
        <v>43</v>
      </c>
      <c r="U37" s="14" t="s">
        <v>36</v>
      </c>
      <c r="V37" s="3" t="s">
        <v>39</v>
      </c>
      <c r="W37" s="15" t="s">
        <v>40</v>
      </c>
      <c r="X37" s="7" t="s">
        <v>41</v>
      </c>
      <c r="Y37" s="3" t="s">
        <v>42</v>
      </c>
      <c r="Z37" s="3" t="s">
        <v>43</v>
      </c>
      <c r="AA37" s="15" t="s">
        <v>70</v>
      </c>
      <c r="AB37" s="20">
        <f>AB68+AB125+AB134+AB153+AB193+AB194+AB195+AB200+AB199+AB202+AB203*2+AB204*2+AB205+AB214+AB215+AB216+AB218+AB219+AB220+AB221+AB223+AB224*4+AB227*2+AB229*4+AB230+AB233*2+AB234*2+AB238*2+AB240*2+AB241*2+AB242+AB246*4+AB247*2+AB248*2+AB249*6+AB250*2+AB251+AB252+AB253+AB254+AB255+AB257+AB258*2</f>
        <v>13.480999999999995</v>
      </c>
      <c r="AC37" s="18" t="s">
        <v>43</v>
      </c>
      <c r="AD37" s="7"/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202">
        <v>0</v>
      </c>
      <c r="AL37" s="185">
        <v>0</v>
      </c>
      <c r="AM37" s="120">
        <v>0</v>
      </c>
      <c r="AN37" s="121">
        <v>0</v>
      </c>
      <c r="AO37" s="121">
        <v>0</v>
      </c>
      <c r="AP37" s="121">
        <v>0</v>
      </c>
      <c r="AQ37" s="120">
        <v>0</v>
      </c>
      <c r="AR37" s="120">
        <v>0</v>
      </c>
      <c r="AS37" s="120">
        <v>0</v>
      </c>
      <c r="AT37" s="120">
        <v>1</v>
      </c>
      <c r="AU37" s="105">
        <v>0</v>
      </c>
      <c r="AV37" s="105">
        <v>0</v>
      </c>
      <c r="AW37" s="105">
        <v>0</v>
      </c>
      <c r="AX37" s="122">
        <v>0</v>
      </c>
      <c r="AY37" s="105">
        <v>0</v>
      </c>
      <c r="AZ37" s="8">
        <v>0</v>
      </c>
      <c r="BA37" s="8">
        <v>0</v>
      </c>
      <c r="BB37" s="105">
        <v>0</v>
      </c>
      <c r="BC37" s="105">
        <v>0</v>
      </c>
    </row>
    <row r="38" spans="1:55" ht="30" customHeight="1">
      <c r="A38" s="90">
        <f t="shared" si="0"/>
        <v>31</v>
      </c>
      <c r="B38" s="7"/>
      <c r="C38" s="7"/>
      <c r="D38" s="7">
        <v>2</v>
      </c>
      <c r="E38" s="7"/>
      <c r="F38" s="7"/>
      <c r="G38" s="7"/>
      <c r="H38" s="7"/>
      <c r="I38" s="7"/>
      <c r="J38" s="7"/>
      <c r="K38" s="7"/>
      <c r="L38" s="10"/>
      <c r="M38" s="8" t="s">
        <v>71</v>
      </c>
      <c r="N38" s="7" t="s">
        <v>65</v>
      </c>
      <c r="O38" s="8" t="s">
        <v>10</v>
      </c>
      <c r="P38" s="8" t="s">
        <v>36</v>
      </c>
      <c r="Q38" s="3" t="s">
        <v>37</v>
      </c>
      <c r="R38" s="13"/>
      <c r="S38" s="14" t="s">
        <v>36</v>
      </c>
      <c r="T38" s="8" t="s">
        <v>43</v>
      </c>
      <c r="U38" s="14" t="s">
        <v>36</v>
      </c>
      <c r="V38" s="15" t="s">
        <v>40</v>
      </c>
      <c r="W38" s="3" t="s">
        <v>39</v>
      </c>
      <c r="X38" s="7" t="s">
        <v>41</v>
      </c>
      <c r="Y38" s="3" t="s">
        <v>42</v>
      </c>
      <c r="Z38" s="3" t="s">
        <v>43</v>
      </c>
      <c r="AA38" s="15" t="s">
        <v>70</v>
      </c>
      <c r="AB38" s="20">
        <f>AB68+AB115+AB125+AB152+AB187+AB189+AB201*2+AB202+AB203*2+AB204*2+AB205+AB214+AB215+AB216+AB218+AB219+AB220+AB221+AB222+AB224*4+AB227*2+AB229*4+AB230+AB233*2+AB234*2+AB237*2+AB239*2+AB241*2+AB242+AB246*4+AB247*2+AB248*2+AB249*6+AB250*2+AB251+AB252+AB253+AB254+AB255+AB257+AB258*2</f>
        <v>13.900599999999997</v>
      </c>
      <c r="AC38" s="18" t="s">
        <v>43</v>
      </c>
      <c r="AD38" s="7"/>
      <c r="AE38" s="120">
        <v>0</v>
      </c>
      <c r="AF38" s="120">
        <v>0</v>
      </c>
      <c r="AG38" s="120">
        <v>0</v>
      </c>
      <c r="AH38" s="120">
        <v>0</v>
      </c>
      <c r="AI38" s="120">
        <v>1</v>
      </c>
      <c r="AJ38" s="120">
        <v>0</v>
      </c>
      <c r="AK38" s="202">
        <v>0</v>
      </c>
      <c r="AL38" s="185">
        <v>0</v>
      </c>
      <c r="AM38" s="120">
        <v>0</v>
      </c>
      <c r="AN38" s="121">
        <v>0</v>
      </c>
      <c r="AO38" s="121">
        <v>0</v>
      </c>
      <c r="AP38" s="121">
        <v>0</v>
      </c>
      <c r="AQ38" s="120">
        <v>0</v>
      </c>
      <c r="AR38" s="120">
        <v>0</v>
      </c>
      <c r="AS38" s="120">
        <v>0</v>
      </c>
      <c r="AT38" s="120">
        <v>0</v>
      </c>
      <c r="AU38" s="105">
        <v>0</v>
      </c>
      <c r="AV38" s="105">
        <v>0</v>
      </c>
      <c r="AW38" s="105">
        <v>0</v>
      </c>
      <c r="AX38" s="122">
        <v>0</v>
      </c>
      <c r="AY38" s="105">
        <v>0</v>
      </c>
      <c r="AZ38" s="8">
        <v>0</v>
      </c>
      <c r="BA38" s="8">
        <v>0</v>
      </c>
      <c r="BB38" s="105">
        <v>0</v>
      </c>
      <c r="BC38" s="105">
        <v>0</v>
      </c>
    </row>
    <row r="39" spans="1:55" s="186" customFormat="1" ht="30" customHeight="1">
      <c r="A39" s="188">
        <f>ROW()-7</f>
        <v>32</v>
      </c>
      <c r="B39" s="171"/>
      <c r="C39" s="171"/>
      <c r="D39" s="175">
        <v>2</v>
      </c>
      <c r="E39" s="171"/>
      <c r="F39" s="171"/>
      <c r="G39" s="171"/>
      <c r="H39" s="171"/>
      <c r="I39" s="171"/>
      <c r="J39" s="171"/>
      <c r="K39" s="171"/>
      <c r="L39" s="175"/>
      <c r="M39" s="170" t="s">
        <v>1122</v>
      </c>
      <c r="N39" s="175" t="s">
        <v>1123</v>
      </c>
      <c r="O39" s="170" t="s">
        <v>1127</v>
      </c>
      <c r="P39" s="170" t="s">
        <v>36</v>
      </c>
      <c r="Q39" s="171" t="s">
        <v>37</v>
      </c>
      <c r="R39" s="172"/>
      <c r="S39" s="173" t="s">
        <v>36</v>
      </c>
      <c r="T39" s="170" t="s">
        <v>43</v>
      </c>
      <c r="U39" s="173" t="s">
        <v>36</v>
      </c>
      <c r="V39" s="171" t="s">
        <v>39</v>
      </c>
      <c r="W39" s="174" t="s">
        <v>40</v>
      </c>
      <c r="X39" s="175" t="s">
        <v>41</v>
      </c>
      <c r="Y39" s="171" t="s">
        <v>42</v>
      </c>
      <c r="Z39" s="171" t="s">
        <v>43</v>
      </c>
      <c r="AA39" s="174" t="s">
        <v>70</v>
      </c>
      <c r="AB39" s="189">
        <f>AB55+AB115+AB125+AB152+AB187+AB190+AB201*2+AB217+AB221+AB222+AB224*4+AB228*2+AB229*4+AB230+AB233*2+AB234*2+AB237*2+AB239*2+AB241*2+AB242+AB246*4+AB247*4+AB248*2+AB249*6+AB250*2+AB252+AB253+AB254+AB255+AB257</f>
        <v>13.914899999999998</v>
      </c>
      <c r="AC39" s="176"/>
      <c r="AD39" s="175"/>
      <c r="AE39" s="179">
        <v>0</v>
      </c>
      <c r="AF39" s="179">
        <v>0</v>
      </c>
      <c r="AG39" s="179">
        <v>0</v>
      </c>
      <c r="AH39" s="179">
        <v>0</v>
      </c>
      <c r="AI39" s="179">
        <v>0</v>
      </c>
      <c r="AJ39" s="179">
        <v>0</v>
      </c>
      <c r="AK39" s="179">
        <v>0</v>
      </c>
      <c r="AL39" s="187">
        <v>1</v>
      </c>
      <c r="AM39" s="185">
        <v>0</v>
      </c>
      <c r="AN39" s="185">
        <v>0</v>
      </c>
      <c r="AO39" s="185">
        <v>0</v>
      </c>
      <c r="AP39" s="185">
        <v>0</v>
      </c>
      <c r="AQ39" s="185">
        <v>0</v>
      </c>
      <c r="AR39" s="185">
        <v>0</v>
      </c>
      <c r="AS39" s="185">
        <v>0</v>
      </c>
      <c r="AT39" s="185">
        <v>0</v>
      </c>
      <c r="AU39" s="185">
        <v>0</v>
      </c>
      <c r="AV39" s="185">
        <v>0</v>
      </c>
      <c r="AW39" s="185">
        <v>0</v>
      </c>
      <c r="AX39" s="185">
        <v>0</v>
      </c>
      <c r="AY39" s="185">
        <v>0</v>
      </c>
      <c r="AZ39" s="185">
        <v>0</v>
      </c>
      <c r="BA39" s="185">
        <v>0</v>
      </c>
      <c r="BB39" s="185">
        <v>0</v>
      </c>
      <c r="BC39" s="185">
        <v>0</v>
      </c>
    </row>
    <row r="40" spans="1:55" ht="30" customHeight="1">
      <c r="A40" s="90">
        <f t="shared" si="0"/>
        <v>33</v>
      </c>
      <c r="B40" s="7"/>
      <c r="C40" s="7"/>
      <c r="D40" s="7">
        <v>2</v>
      </c>
      <c r="E40" s="7"/>
      <c r="F40" s="7"/>
      <c r="G40" s="7"/>
      <c r="H40" s="7"/>
      <c r="I40" s="7"/>
      <c r="J40" s="7"/>
      <c r="K40" s="7"/>
      <c r="L40" s="10"/>
      <c r="M40" s="8" t="s">
        <v>887</v>
      </c>
      <c r="N40" s="8" t="s">
        <v>65</v>
      </c>
      <c r="O40" s="8" t="s">
        <v>56</v>
      </c>
      <c r="P40" s="8" t="s">
        <v>36</v>
      </c>
      <c r="Q40" s="3" t="s">
        <v>37</v>
      </c>
      <c r="R40" s="13"/>
      <c r="S40" s="14" t="s">
        <v>36</v>
      </c>
      <c r="T40" s="8" t="s">
        <v>43</v>
      </c>
      <c r="U40" s="14" t="s">
        <v>36</v>
      </c>
      <c r="V40" s="15" t="s">
        <v>40</v>
      </c>
      <c r="W40" s="3" t="s">
        <v>39</v>
      </c>
      <c r="X40" s="7" t="s">
        <v>41</v>
      </c>
      <c r="Y40" s="3" t="s">
        <v>42</v>
      </c>
      <c r="Z40" s="3" t="s">
        <v>43</v>
      </c>
      <c r="AA40" s="3" t="s">
        <v>72</v>
      </c>
      <c r="AB40" s="20">
        <f>AB53+AB88+AB125+AB152+AB187+AB188+AB201*2+AB202+AB203*2+AB204*2+AB205+AB214+AB215+AB216+AB218+AB219+AB220+AB221+AB222+AB224*4+AB228*2+AB229*4+AB230+AB233*2+AB234*2+AB237*2+AB239*2+AB241*2+AB242+AB246*4+AB247*4+AB248*2+AB249*6+AB250*2+AB251+AB252+AB253+AB254+AB255+AB257</f>
        <v>12.845599999999994</v>
      </c>
      <c r="AC40" s="14" t="s">
        <v>43</v>
      </c>
      <c r="AD40" s="7"/>
      <c r="AE40" s="120">
        <v>0</v>
      </c>
      <c r="AF40" s="120">
        <v>0</v>
      </c>
      <c r="AG40" s="120">
        <v>0</v>
      </c>
      <c r="AH40" s="120">
        <v>0</v>
      </c>
      <c r="AI40" s="120">
        <v>0</v>
      </c>
      <c r="AJ40" s="120">
        <v>0</v>
      </c>
      <c r="AK40" s="202">
        <v>0</v>
      </c>
      <c r="AL40" s="185">
        <v>0</v>
      </c>
      <c r="AM40" s="120">
        <v>1</v>
      </c>
      <c r="AN40" s="121">
        <v>0</v>
      </c>
      <c r="AO40" s="121">
        <v>1</v>
      </c>
      <c r="AP40" s="121">
        <v>1</v>
      </c>
      <c r="AQ40" s="120">
        <v>0</v>
      </c>
      <c r="AR40" s="120">
        <v>0</v>
      </c>
      <c r="AS40" s="120">
        <v>0</v>
      </c>
      <c r="AT40" s="120">
        <v>0</v>
      </c>
      <c r="AU40" s="105">
        <v>0</v>
      </c>
      <c r="AV40" s="105">
        <v>0</v>
      </c>
      <c r="AW40" s="105">
        <v>0</v>
      </c>
      <c r="AX40" s="122">
        <v>0</v>
      </c>
      <c r="AY40" s="105">
        <v>0</v>
      </c>
      <c r="AZ40" s="8">
        <v>0</v>
      </c>
      <c r="BA40" s="8">
        <v>0</v>
      </c>
      <c r="BB40" s="105">
        <v>0</v>
      </c>
      <c r="BC40" s="105">
        <v>0</v>
      </c>
    </row>
    <row r="41" spans="1:55" ht="30" customHeight="1">
      <c r="A41" s="90">
        <f t="shared" si="0"/>
        <v>34</v>
      </c>
      <c r="B41" s="7"/>
      <c r="C41" s="7"/>
      <c r="D41" s="7">
        <v>2</v>
      </c>
      <c r="E41" s="7"/>
      <c r="F41" s="7"/>
      <c r="G41" s="7"/>
      <c r="H41" s="7"/>
      <c r="I41" s="7"/>
      <c r="J41" s="7"/>
      <c r="K41" s="7"/>
      <c r="L41" s="10"/>
      <c r="M41" s="8" t="s">
        <v>73</v>
      </c>
      <c r="N41" s="8" t="s">
        <v>65</v>
      </c>
      <c r="O41" s="8" t="s">
        <v>58</v>
      </c>
      <c r="P41" s="8" t="s">
        <v>36</v>
      </c>
      <c r="Q41" s="8" t="s">
        <v>37</v>
      </c>
      <c r="R41" s="8"/>
      <c r="S41" s="14" t="s">
        <v>36</v>
      </c>
      <c r="T41" s="8" t="s">
        <v>43</v>
      </c>
      <c r="U41" s="8" t="s">
        <v>74</v>
      </c>
      <c r="V41" s="8" t="s">
        <v>39</v>
      </c>
      <c r="W41" s="8" t="s">
        <v>40</v>
      </c>
      <c r="X41" s="8" t="s">
        <v>41</v>
      </c>
      <c r="Y41" s="8" t="s">
        <v>42</v>
      </c>
      <c r="Z41" s="8" t="s">
        <v>43</v>
      </c>
      <c r="AA41" s="8" t="s">
        <v>72</v>
      </c>
      <c r="AB41" s="8">
        <v>13.3636</v>
      </c>
      <c r="AC41" s="14" t="s">
        <v>43</v>
      </c>
      <c r="AD41" s="7"/>
      <c r="AE41" s="120">
        <v>0</v>
      </c>
      <c r="AF41" s="120">
        <v>0</v>
      </c>
      <c r="AG41" s="120">
        <v>0</v>
      </c>
      <c r="AH41" s="120">
        <v>0</v>
      </c>
      <c r="AI41" s="120">
        <v>0</v>
      </c>
      <c r="AJ41" s="120">
        <v>0</v>
      </c>
      <c r="AK41" s="202">
        <v>0</v>
      </c>
      <c r="AL41" s="185">
        <v>0</v>
      </c>
      <c r="AM41" s="120">
        <v>0</v>
      </c>
      <c r="AN41" s="121">
        <v>1</v>
      </c>
      <c r="AO41" s="121">
        <v>0</v>
      </c>
      <c r="AP41" s="121">
        <v>0</v>
      </c>
      <c r="AQ41" s="120">
        <v>0</v>
      </c>
      <c r="AR41" s="120">
        <v>0</v>
      </c>
      <c r="AS41" s="120">
        <v>0</v>
      </c>
      <c r="AT41" s="120">
        <v>0</v>
      </c>
      <c r="AU41" s="105">
        <v>0</v>
      </c>
      <c r="AV41" s="105">
        <v>0</v>
      </c>
      <c r="AW41" s="105">
        <v>0</v>
      </c>
      <c r="AX41" s="122">
        <v>0</v>
      </c>
      <c r="AY41" s="105">
        <v>0</v>
      </c>
      <c r="AZ41" s="8">
        <v>0</v>
      </c>
      <c r="BA41" s="8">
        <v>0</v>
      </c>
      <c r="BB41" s="105">
        <v>0</v>
      </c>
      <c r="BC41" s="105">
        <v>0</v>
      </c>
    </row>
    <row r="42" spans="1:55" ht="30" customHeight="1">
      <c r="A42" s="90">
        <f t="shared" si="0"/>
        <v>35</v>
      </c>
      <c r="B42" s="7"/>
      <c r="C42" s="7"/>
      <c r="D42" s="7">
        <v>2</v>
      </c>
      <c r="E42" s="7"/>
      <c r="F42" s="7"/>
      <c r="G42" s="7"/>
      <c r="H42" s="7"/>
      <c r="I42" s="7"/>
      <c r="J42" s="7"/>
      <c r="K42" s="7"/>
      <c r="L42" s="10"/>
      <c r="M42" s="8" t="s">
        <v>75</v>
      </c>
      <c r="N42" s="8" t="s">
        <v>65</v>
      </c>
      <c r="O42" s="8" t="s">
        <v>62</v>
      </c>
      <c r="P42" s="8" t="s">
        <v>36</v>
      </c>
      <c r="Q42" s="3" t="s">
        <v>37</v>
      </c>
      <c r="R42" s="13"/>
      <c r="S42" s="14" t="s">
        <v>36</v>
      </c>
      <c r="T42" s="8" t="s">
        <v>43</v>
      </c>
      <c r="U42" s="14" t="s">
        <v>36</v>
      </c>
      <c r="V42" s="15" t="s">
        <v>40</v>
      </c>
      <c r="W42" s="3" t="s">
        <v>39</v>
      </c>
      <c r="X42" s="7" t="s">
        <v>41</v>
      </c>
      <c r="Y42" s="3" t="s">
        <v>42</v>
      </c>
      <c r="Z42" s="3" t="s">
        <v>43</v>
      </c>
      <c r="AA42" s="3" t="s">
        <v>72</v>
      </c>
      <c r="AB42" s="20">
        <f>AB56+AB91+AB126+AB153+AB188+AB189+AB202*2+AB203+AB204*2+AB205*2+AB206+AB215+AB216+AB218+AB219+AB220+AB221+AB222+AB225*4+AB229*2+AB230*4+AB231+AB234*2+AB235*2+AB238*2+AB241*2+AB242*2+AB243+AB247*4+AB248*4+AB249*2+AB250*6+AB251*2+AB252+AB253+AB254+AB255+AB257+AB258</f>
        <v>10.092999999999996</v>
      </c>
      <c r="AC42" s="14" t="s">
        <v>43</v>
      </c>
      <c r="AD42" s="7"/>
      <c r="AE42" s="120">
        <v>0</v>
      </c>
      <c r="AF42" s="120">
        <v>0</v>
      </c>
      <c r="AG42" s="120">
        <v>0</v>
      </c>
      <c r="AH42" s="120">
        <v>0</v>
      </c>
      <c r="AI42" s="120">
        <v>0</v>
      </c>
      <c r="AJ42" s="120">
        <v>0</v>
      </c>
      <c r="AK42" s="202">
        <v>0</v>
      </c>
      <c r="AL42" s="185">
        <v>0</v>
      </c>
      <c r="AM42" s="120">
        <v>0</v>
      </c>
      <c r="AN42" s="121">
        <v>0</v>
      </c>
      <c r="AO42" s="121">
        <v>0</v>
      </c>
      <c r="AP42" s="121">
        <v>0</v>
      </c>
      <c r="AQ42" s="120">
        <v>1</v>
      </c>
      <c r="AR42" s="120">
        <v>0</v>
      </c>
      <c r="AS42" s="120">
        <v>0</v>
      </c>
      <c r="AT42" s="120">
        <v>0</v>
      </c>
      <c r="AU42" s="105">
        <v>0</v>
      </c>
      <c r="AV42" s="105">
        <v>0</v>
      </c>
      <c r="AW42" s="105">
        <v>0</v>
      </c>
      <c r="AX42" s="122">
        <v>0</v>
      </c>
      <c r="AY42" s="105">
        <v>0</v>
      </c>
      <c r="AZ42" s="8">
        <v>0</v>
      </c>
      <c r="BA42" s="8">
        <v>0</v>
      </c>
      <c r="BB42" s="105">
        <v>0</v>
      </c>
      <c r="BC42" s="105">
        <v>0</v>
      </c>
    </row>
    <row r="43" spans="1:55" ht="30" customHeight="1">
      <c r="A43" s="90">
        <f t="shared" si="0"/>
        <v>36</v>
      </c>
      <c r="B43" s="7"/>
      <c r="C43" s="7"/>
      <c r="D43" s="7">
        <v>2</v>
      </c>
      <c r="E43" s="7"/>
      <c r="F43" s="7"/>
      <c r="G43" s="7"/>
      <c r="H43" s="7"/>
      <c r="I43" s="7"/>
      <c r="J43" s="7"/>
      <c r="K43" s="7"/>
      <c r="L43" s="10"/>
      <c r="M43" s="8" t="s">
        <v>703</v>
      </c>
      <c r="N43" s="8" t="s">
        <v>702</v>
      </c>
      <c r="O43" s="8" t="s">
        <v>698</v>
      </c>
      <c r="P43" s="8" t="s">
        <v>36</v>
      </c>
      <c r="Q43" s="3" t="s">
        <v>37</v>
      </c>
      <c r="R43" s="13"/>
      <c r="S43" s="14" t="s">
        <v>36</v>
      </c>
      <c r="T43" s="8" t="s">
        <v>43</v>
      </c>
      <c r="U43" s="14" t="s">
        <v>36</v>
      </c>
      <c r="V43" s="15" t="s">
        <v>40</v>
      </c>
      <c r="W43" s="3" t="s">
        <v>39</v>
      </c>
      <c r="X43" s="7" t="s">
        <v>41</v>
      </c>
      <c r="Y43" s="3" t="s">
        <v>42</v>
      </c>
      <c r="Z43" s="3" t="s">
        <v>43</v>
      </c>
      <c r="AA43" s="3" t="s">
        <v>72</v>
      </c>
      <c r="AB43" s="20">
        <f>AB68+AB87+AB125+AB153+AB193+AB194+AB196+AB199+AB200+AB202+AB203*2+AB204*2+AB205+AB214+AB215+AB216+AB218+AB219+AB220+AB221+AB223+AB224*4+AB227*2+AB229*4+AB230+AB233*2+AB234*2+AB238*2+AB240*2+AB241*2+AB242+AB246*4+AB247*2+AB248*2+AB249*6+AB250*2+AB251+AB252+AB253+AB254+AB255+AB257+AB258*2</f>
        <v>14.238499999999995</v>
      </c>
      <c r="AC43" s="14" t="s">
        <v>43</v>
      </c>
      <c r="AD43" s="7"/>
      <c r="AE43" s="120">
        <v>0</v>
      </c>
      <c r="AF43" s="120">
        <v>0</v>
      </c>
      <c r="AG43" s="120">
        <v>0</v>
      </c>
      <c r="AH43" s="120">
        <v>0</v>
      </c>
      <c r="AI43" s="120">
        <v>0</v>
      </c>
      <c r="AJ43" s="120">
        <v>0</v>
      </c>
      <c r="AK43" s="202">
        <v>0</v>
      </c>
      <c r="AL43" s="185">
        <v>0</v>
      </c>
      <c r="AM43" s="120">
        <v>0</v>
      </c>
      <c r="AN43" s="121">
        <v>0</v>
      </c>
      <c r="AO43" s="121">
        <v>0</v>
      </c>
      <c r="AP43" s="121">
        <v>0</v>
      </c>
      <c r="AQ43" s="120">
        <v>0</v>
      </c>
      <c r="AR43" s="120">
        <v>0</v>
      </c>
      <c r="AS43" s="120">
        <v>1</v>
      </c>
      <c r="AT43" s="120">
        <v>0</v>
      </c>
      <c r="AU43" s="105">
        <v>0</v>
      </c>
      <c r="AV43" s="105">
        <v>0</v>
      </c>
      <c r="AW43" s="105">
        <v>0</v>
      </c>
      <c r="AX43" s="122">
        <v>0</v>
      </c>
      <c r="AY43" s="105">
        <v>0</v>
      </c>
      <c r="AZ43" s="8">
        <v>0</v>
      </c>
      <c r="BA43" s="8">
        <v>0</v>
      </c>
      <c r="BB43" s="105">
        <v>0</v>
      </c>
      <c r="BC43" s="105">
        <v>0</v>
      </c>
    </row>
    <row r="44" spans="1:55" ht="30" customHeight="1">
      <c r="A44" s="90">
        <f t="shared" si="0"/>
        <v>37</v>
      </c>
      <c r="B44" s="7"/>
      <c r="C44" s="7"/>
      <c r="D44" s="7">
        <v>2</v>
      </c>
      <c r="E44" s="7"/>
      <c r="F44" s="7"/>
      <c r="G44" s="7"/>
      <c r="H44" s="7"/>
      <c r="I44" s="7"/>
      <c r="J44" s="7"/>
      <c r="K44" s="7"/>
      <c r="L44" s="10"/>
      <c r="M44" s="8" t="s">
        <v>823</v>
      </c>
      <c r="N44" s="8" t="s">
        <v>822</v>
      </c>
      <c r="O44" s="8" t="s">
        <v>820</v>
      </c>
      <c r="P44" s="8" t="s">
        <v>36</v>
      </c>
      <c r="Q44" s="3" t="s">
        <v>37</v>
      </c>
      <c r="R44" s="13"/>
      <c r="S44" s="8" t="s">
        <v>36</v>
      </c>
      <c r="T44" s="8" t="s">
        <v>43</v>
      </c>
      <c r="U44" s="14" t="s">
        <v>36</v>
      </c>
      <c r="V44" s="3" t="s">
        <v>39</v>
      </c>
      <c r="W44" s="15" t="s">
        <v>40</v>
      </c>
      <c r="X44" s="7" t="s">
        <v>41</v>
      </c>
      <c r="Y44" s="3" t="s">
        <v>42</v>
      </c>
      <c r="Z44" s="3" t="s">
        <v>43</v>
      </c>
      <c r="AA44" s="3" t="s">
        <v>72</v>
      </c>
      <c r="AB44" s="20">
        <f>AB68+AB76+AB125+AB153+AB193+AB194+AB197+AB199+AB200+AB202+AB203*2+AB204*2+AB205+AB214+AB215+AB216+AB218+AB219+AB220+AB221+AB223+AB224*4+AB227*2+AB229*4+AB230+AB233*2+AB234*2+AB238*2+AB240*2+AB241*2+AB242+AB246*4+AB247*2+AB248*2+AB249*6+AB250*2+AB251+AB252+AB253+AB254+AB255+AB257+AB258*2</f>
        <v>13.058099999999996</v>
      </c>
      <c r="AC44" s="14" t="s">
        <v>43</v>
      </c>
      <c r="AD44" s="7"/>
      <c r="AE44" s="120">
        <v>0</v>
      </c>
      <c r="AF44" s="120">
        <v>0</v>
      </c>
      <c r="AG44" s="120">
        <v>0</v>
      </c>
      <c r="AH44" s="120">
        <v>0</v>
      </c>
      <c r="AI44" s="120">
        <v>0</v>
      </c>
      <c r="AJ44" s="120">
        <v>0</v>
      </c>
      <c r="AK44" s="202">
        <v>0</v>
      </c>
      <c r="AL44" s="185">
        <v>0</v>
      </c>
      <c r="AM44" s="120">
        <v>0</v>
      </c>
      <c r="AN44" s="121">
        <v>0</v>
      </c>
      <c r="AO44" s="121">
        <v>0</v>
      </c>
      <c r="AP44" s="121">
        <v>0</v>
      </c>
      <c r="AQ44" s="120">
        <v>0</v>
      </c>
      <c r="AR44" s="120">
        <v>0</v>
      </c>
      <c r="AS44" s="120">
        <v>0</v>
      </c>
      <c r="AT44" s="120">
        <v>0</v>
      </c>
      <c r="AU44" s="105">
        <v>1</v>
      </c>
      <c r="AV44" s="105">
        <v>0</v>
      </c>
      <c r="AW44" s="105">
        <v>0</v>
      </c>
      <c r="AX44" s="105">
        <v>0</v>
      </c>
      <c r="AY44" s="105">
        <v>0</v>
      </c>
      <c r="AZ44" s="8">
        <v>0</v>
      </c>
      <c r="BA44" s="8">
        <v>0</v>
      </c>
      <c r="BB44" s="105">
        <v>0</v>
      </c>
      <c r="BC44" s="105">
        <v>0</v>
      </c>
    </row>
    <row r="45" spans="1:55" ht="30" customHeight="1">
      <c r="A45" s="90">
        <f t="shared" si="0"/>
        <v>38</v>
      </c>
      <c r="B45" s="7"/>
      <c r="C45" s="7"/>
      <c r="D45" s="7">
        <v>2</v>
      </c>
      <c r="E45" s="7"/>
      <c r="F45" s="7"/>
      <c r="G45" s="7"/>
      <c r="H45" s="7"/>
      <c r="I45" s="7"/>
      <c r="J45" s="7"/>
      <c r="K45" s="7"/>
      <c r="L45" s="10"/>
      <c r="M45" s="8" t="s">
        <v>824</v>
      </c>
      <c r="N45" s="8" t="s">
        <v>822</v>
      </c>
      <c r="O45" s="8" t="s">
        <v>821</v>
      </c>
      <c r="P45" s="8" t="s">
        <v>36</v>
      </c>
      <c r="Q45" s="3" t="s">
        <v>37</v>
      </c>
      <c r="R45" s="13"/>
      <c r="S45" s="8" t="s">
        <v>36</v>
      </c>
      <c r="T45" s="8" t="s">
        <v>43</v>
      </c>
      <c r="U45" s="14" t="s">
        <v>36</v>
      </c>
      <c r="V45" s="3" t="s">
        <v>39</v>
      </c>
      <c r="W45" s="15" t="s">
        <v>40</v>
      </c>
      <c r="X45" s="7" t="s">
        <v>41</v>
      </c>
      <c r="Y45" s="3" t="s">
        <v>42</v>
      </c>
      <c r="Z45" s="3" t="s">
        <v>43</v>
      </c>
      <c r="AA45" s="3" t="s">
        <v>72</v>
      </c>
      <c r="AB45" s="20">
        <f>AB55+AB76+AB125+AB152+AB187+AB190+AB201*2+AB217+AB221+AB222+AB224*4+AB228*2+AB229*4+AB230+AB233*2+AB234*2+AB237*2+AB239*2+AB241*2+AB242+AB246*4+AB247*4+AB248*2+AB249*6+AB250*2+AB252+AB253+AB254+AB255+AB257</f>
        <v>12.958499999999995</v>
      </c>
      <c r="AC45" s="14" t="s">
        <v>43</v>
      </c>
      <c r="AD45" s="7"/>
      <c r="AE45" s="120">
        <v>0</v>
      </c>
      <c r="AF45" s="120">
        <v>0</v>
      </c>
      <c r="AG45" s="120">
        <v>0</v>
      </c>
      <c r="AH45" s="120">
        <v>0</v>
      </c>
      <c r="AI45" s="120">
        <v>0</v>
      </c>
      <c r="AJ45" s="120">
        <v>0</v>
      </c>
      <c r="AK45" s="202">
        <v>0</v>
      </c>
      <c r="AL45" s="185">
        <v>0</v>
      </c>
      <c r="AM45" s="120">
        <v>0</v>
      </c>
      <c r="AN45" s="121">
        <v>0</v>
      </c>
      <c r="AO45" s="121">
        <v>0</v>
      </c>
      <c r="AP45" s="121">
        <v>0</v>
      </c>
      <c r="AQ45" s="120">
        <v>0</v>
      </c>
      <c r="AR45" s="120">
        <v>0</v>
      </c>
      <c r="AS45" s="120">
        <v>0</v>
      </c>
      <c r="AT45" s="120">
        <v>0</v>
      </c>
      <c r="AU45" s="105">
        <v>0</v>
      </c>
      <c r="AV45" s="105">
        <v>1</v>
      </c>
      <c r="AW45" s="105">
        <v>0</v>
      </c>
      <c r="AX45" s="105">
        <v>0</v>
      </c>
      <c r="AY45" s="105">
        <v>0</v>
      </c>
      <c r="AZ45" s="8">
        <v>0</v>
      </c>
      <c r="BA45" s="8">
        <v>0</v>
      </c>
      <c r="BB45" s="105">
        <v>0</v>
      </c>
      <c r="BC45" s="105">
        <v>0</v>
      </c>
    </row>
    <row r="46" spans="1:55" ht="30" customHeight="1">
      <c r="A46" s="90">
        <f>ROW()-7</f>
        <v>39</v>
      </c>
      <c r="B46" s="3"/>
      <c r="C46" s="3"/>
      <c r="D46" s="7">
        <v>2</v>
      </c>
      <c r="E46" s="3"/>
      <c r="F46" s="3"/>
      <c r="G46" s="3"/>
      <c r="H46" s="3"/>
      <c r="I46" s="3"/>
      <c r="J46" s="3"/>
      <c r="K46" s="3"/>
      <c r="L46" s="7"/>
      <c r="M46" s="8" t="s">
        <v>1071</v>
      </c>
      <c r="N46" s="8" t="s">
        <v>822</v>
      </c>
      <c r="O46" s="8" t="s">
        <v>821</v>
      </c>
      <c r="P46" s="8" t="s">
        <v>36</v>
      </c>
      <c r="Q46" s="3" t="s">
        <v>37</v>
      </c>
      <c r="R46" s="13"/>
      <c r="S46" s="8" t="s">
        <v>36</v>
      </c>
      <c r="T46" s="8" t="s">
        <v>43</v>
      </c>
      <c r="U46" s="14" t="s">
        <v>36</v>
      </c>
      <c r="V46" s="3" t="s">
        <v>39</v>
      </c>
      <c r="W46" s="15" t="s">
        <v>40</v>
      </c>
      <c r="X46" s="7" t="s">
        <v>41</v>
      </c>
      <c r="Y46" s="3" t="s">
        <v>42</v>
      </c>
      <c r="Z46" s="3" t="s">
        <v>43</v>
      </c>
      <c r="AA46" s="3" t="s">
        <v>72</v>
      </c>
      <c r="AB46" s="101">
        <f>AB55+AB76+AB125+AB152+AB187+AB191+AB201*2+AB217+AB221+AB222+AB224*4+AB228*2+AB229*4+AB230+AB233*2+AB234*2+AB237*2+AB239*2+AB241*2+AB242+AB246*4+AB247*4+AB248*2+AB249*6+AB250*2+AB252+AB253+AB254+AB255+AB257</f>
        <v>12.958499999999995</v>
      </c>
      <c r="AC46" s="14" t="s">
        <v>43</v>
      </c>
      <c r="AD46" s="7"/>
      <c r="AE46" s="120">
        <v>0</v>
      </c>
      <c r="AF46" s="120">
        <v>0</v>
      </c>
      <c r="AG46" s="120">
        <v>0</v>
      </c>
      <c r="AH46" s="120">
        <v>0</v>
      </c>
      <c r="AI46" s="120">
        <v>0</v>
      </c>
      <c r="AJ46" s="120">
        <v>0</v>
      </c>
      <c r="AK46" s="202">
        <v>0</v>
      </c>
      <c r="AL46" s="185">
        <v>0</v>
      </c>
      <c r="AM46" s="120">
        <v>0</v>
      </c>
      <c r="AN46" s="121">
        <v>0</v>
      </c>
      <c r="AO46" s="121">
        <v>0</v>
      </c>
      <c r="AP46" s="121">
        <v>0</v>
      </c>
      <c r="AQ46" s="120">
        <v>0</v>
      </c>
      <c r="AR46" s="120">
        <v>0</v>
      </c>
      <c r="AS46" s="120">
        <v>0</v>
      </c>
      <c r="AT46" s="120">
        <v>0</v>
      </c>
      <c r="AU46" s="105">
        <v>0</v>
      </c>
      <c r="AV46" s="105">
        <v>0</v>
      </c>
      <c r="AW46" s="105">
        <v>1</v>
      </c>
      <c r="AX46" s="105">
        <v>0</v>
      </c>
      <c r="AY46" s="105">
        <v>0</v>
      </c>
      <c r="AZ46" s="8">
        <v>0</v>
      </c>
      <c r="BA46" s="8">
        <v>0</v>
      </c>
      <c r="BB46" s="105">
        <v>0</v>
      </c>
      <c r="BC46" s="105">
        <v>0</v>
      </c>
    </row>
    <row r="47" spans="1:55" ht="30" customHeight="1">
      <c r="A47" s="90">
        <f t="shared" si="0"/>
        <v>40</v>
      </c>
      <c r="B47" s="3"/>
      <c r="C47" s="3"/>
      <c r="D47" s="7">
        <v>2</v>
      </c>
      <c r="E47" s="3"/>
      <c r="F47" s="3"/>
      <c r="G47" s="3"/>
      <c r="H47" s="3"/>
      <c r="I47" s="3"/>
      <c r="J47" s="3"/>
      <c r="K47" s="3"/>
      <c r="L47" s="7"/>
      <c r="M47" s="8" t="s">
        <v>880</v>
      </c>
      <c r="N47" s="8" t="s">
        <v>822</v>
      </c>
      <c r="O47" s="8" t="s">
        <v>838</v>
      </c>
      <c r="P47" s="8" t="s">
        <v>36</v>
      </c>
      <c r="Q47" s="3" t="s">
        <v>37</v>
      </c>
      <c r="R47" s="13"/>
      <c r="S47" s="8" t="s">
        <v>36</v>
      </c>
      <c r="T47" s="8" t="s">
        <v>43</v>
      </c>
      <c r="U47" s="14" t="s">
        <v>36</v>
      </c>
      <c r="V47" s="3" t="s">
        <v>39</v>
      </c>
      <c r="W47" s="15" t="s">
        <v>40</v>
      </c>
      <c r="X47" s="7" t="s">
        <v>41</v>
      </c>
      <c r="Y47" s="3" t="s">
        <v>42</v>
      </c>
      <c r="Z47" s="3" t="s">
        <v>43</v>
      </c>
      <c r="AA47" s="3" t="s">
        <v>72</v>
      </c>
      <c r="AB47" s="101">
        <f>AB68+AB76+AB125+AB153+AB193+AB194+AB196+AB199+AB200+AB202+AB203*2+AB204*2+AB205+AB214+AB215+AB216+AB218+AB219+AB220+AB221+AB223+AB224*4+AB227*2+AB229*4+AB230+AB233*2+AB234*2+AB238*2+AB240*2+AB241*2+AB242+AB246*4+AB247*2+AB248*2+AB249*6+AB250*2+AB251+AB252+AB253+AB254+AB255+AB257+AB258*2</f>
        <v>13.058099999999996</v>
      </c>
      <c r="AC47" s="14" t="s">
        <v>43</v>
      </c>
      <c r="AD47" s="7"/>
      <c r="AE47" s="123">
        <v>0</v>
      </c>
      <c r="AF47" s="123">
        <v>0</v>
      </c>
      <c r="AG47" s="120">
        <v>0</v>
      </c>
      <c r="AH47" s="123">
        <v>0</v>
      </c>
      <c r="AI47" s="123">
        <v>0</v>
      </c>
      <c r="AJ47" s="123">
        <v>0</v>
      </c>
      <c r="AK47" s="202">
        <v>0</v>
      </c>
      <c r="AL47" s="185">
        <v>0</v>
      </c>
      <c r="AM47" s="120">
        <v>0</v>
      </c>
      <c r="AN47" s="121">
        <v>0</v>
      </c>
      <c r="AO47" s="121">
        <v>0</v>
      </c>
      <c r="AP47" s="121">
        <v>0</v>
      </c>
      <c r="AQ47" s="120">
        <v>0</v>
      </c>
      <c r="AR47" s="120">
        <v>0</v>
      </c>
      <c r="AS47" s="120">
        <v>0</v>
      </c>
      <c r="AT47" s="120">
        <v>0</v>
      </c>
      <c r="AU47" s="105">
        <v>0</v>
      </c>
      <c r="AV47" s="106">
        <v>0</v>
      </c>
      <c r="AW47" s="106">
        <v>0</v>
      </c>
      <c r="AX47" s="105">
        <v>1</v>
      </c>
      <c r="AY47" s="106">
        <v>0</v>
      </c>
      <c r="AZ47" s="8">
        <v>0</v>
      </c>
      <c r="BA47" s="8">
        <v>0</v>
      </c>
      <c r="BB47" s="106">
        <v>0</v>
      </c>
      <c r="BC47" s="106">
        <v>0</v>
      </c>
    </row>
    <row r="48" spans="1:55" ht="30" customHeight="1">
      <c r="A48" s="90">
        <f t="shared" si="0"/>
        <v>41</v>
      </c>
      <c r="B48" s="3"/>
      <c r="C48" s="3"/>
      <c r="D48" s="7">
        <v>2</v>
      </c>
      <c r="E48" s="3"/>
      <c r="F48" s="3"/>
      <c r="G48" s="3"/>
      <c r="H48" s="3"/>
      <c r="I48" s="3"/>
      <c r="J48" s="3"/>
      <c r="K48" s="3"/>
      <c r="L48" s="7"/>
      <c r="M48" s="8" t="s">
        <v>883</v>
      </c>
      <c r="N48" s="8" t="s">
        <v>822</v>
      </c>
      <c r="O48" s="8" t="s">
        <v>881</v>
      </c>
      <c r="P48" s="8" t="s">
        <v>935</v>
      </c>
      <c r="Q48" s="3" t="s">
        <v>37</v>
      </c>
      <c r="R48" s="13"/>
      <c r="S48" s="8" t="s">
        <v>636</v>
      </c>
      <c r="T48" s="8" t="s">
        <v>43</v>
      </c>
      <c r="U48" s="14" t="s">
        <v>36</v>
      </c>
      <c r="V48" s="3" t="s">
        <v>39</v>
      </c>
      <c r="W48" s="15" t="s">
        <v>40</v>
      </c>
      <c r="X48" s="7" t="s">
        <v>41</v>
      </c>
      <c r="Y48" s="3" t="s">
        <v>42</v>
      </c>
      <c r="Z48" s="3" t="s">
        <v>43</v>
      </c>
      <c r="AA48" s="3" t="s">
        <v>72</v>
      </c>
      <c r="AB48" s="101">
        <f>AB55+AB125+AB133+AB152+AB187+AB188+AB201*2+AB216+AB218+AB219+AB220+AB221+AB222+AB224*4+AB228*2+AB229*4+AB230+AB233*2+AB234*2+AB237*2+AB239*2+AB241*2+AB242+AB246*4+AB247*4+AB248*2+AB249*6+AB250*2+AB252+AB253+AB254+AB255+AB257</f>
        <v>12.671899999999996</v>
      </c>
      <c r="AC48" s="14" t="s">
        <v>43</v>
      </c>
      <c r="AD48" s="7"/>
      <c r="AE48" s="123">
        <v>0</v>
      </c>
      <c r="AF48" s="123">
        <v>0</v>
      </c>
      <c r="AG48" s="120">
        <v>0</v>
      </c>
      <c r="AH48" s="123">
        <v>0</v>
      </c>
      <c r="AI48" s="123">
        <v>0</v>
      </c>
      <c r="AJ48" s="123">
        <v>0</v>
      </c>
      <c r="AK48" s="202">
        <v>0</v>
      </c>
      <c r="AL48" s="185">
        <v>0</v>
      </c>
      <c r="AM48" s="120">
        <v>0</v>
      </c>
      <c r="AN48" s="121">
        <v>0</v>
      </c>
      <c r="AO48" s="121">
        <v>0</v>
      </c>
      <c r="AP48" s="121">
        <v>0</v>
      </c>
      <c r="AQ48" s="120">
        <v>0</v>
      </c>
      <c r="AR48" s="120">
        <v>0</v>
      </c>
      <c r="AS48" s="120">
        <v>0</v>
      </c>
      <c r="AT48" s="120">
        <v>0</v>
      </c>
      <c r="AU48" s="105">
        <v>0</v>
      </c>
      <c r="AV48" s="106">
        <v>0</v>
      </c>
      <c r="AW48" s="106">
        <v>0</v>
      </c>
      <c r="AX48" s="105">
        <v>0</v>
      </c>
      <c r="AY48" s="106">
        <v>1</v>
      </c>
      <c r="AZ48" s="8">
        <v>0</v>
      </c>
      <c r="BA48" s="8">
        <v>0</v>
      </c>
      <c r="BB48" s="106">
        <v>0</v>
      </c>
      <c r="BC48" s="106">
        <v>0</v>
      </c>
    </row>
    <row r="49" spans="1:55" ht="30" customHeight="1">
      <c r="A49" s="90">
        <f t="shared" si="0"/>
        <v>42</v>
      </c>
      <c r="B49" s="3"/>
      <c r="C49" s="3"/>
      <c r="D49" s="7">
        <v>2</v>
      </c>
      <c r="E49" s="3"/>
      <c r="F49" s="3"/>
      <c r="G49" s="3"/>
      <c r="H49" s="3"/>
      <c r="I49" s="3"/>
      <c r="J49" s="3"/>
      <c r="K49" s="3"/>
      <c r="L49" s="7"/>
      <c r="M49" s="8" t="s">
        <v>944</v>
      </c>
      <c r="N49" s="8" t="s">
        <v>945</v>
      </c>
      <c r="O49" s="8" t="s">
        <v>936</v>
      </c>
      <c r="P49" s="8" t="s">
        <v>636</v>
      </c>
      <c r="Q49" s="3" t="s">
        <v>37</v>
      </c>
      <c r="R49" s="13"/>
      <c r="S49" s="8" t="s">
        <v>636</v>
      </c>
      <c r="T49" s="8" t="s">
        <v>43</v>
      </c>
      <c r="U49" s="14" t="s">
        <v>36</v>
      </c>
      <c r="V49" s="3" t="s">
        <v>39</v>
      </c>
      <c r="W49" s="15" t="s">
        <v>40</v>
      </c>
      <c r="X49" s="7" t="s">
        <v>41</v>
      </c>
      <c r="Y49" s="3" t="s">
        <v>42</v>
      </c>
      <c r="Z49" s="3" t="s">
        <v>43</v>
      </c>
      <c r="AA49" s="3" t="s">
        <v>72</v>
      </c>
      <c r="AB49" s="101">
        <f>AB55+AB88+AB125+AB152+AB187+AB188+AB201*2+AB217+AB221+AB222+AB224*4+AB228*2+AB229*4+AB230+AB233*2+AB234*2+AB237*2+AB239*2+AB241*2+AB242+AB246*4+AB247*4+AB248*2+AB249*6+AB250*2+AB252+AB253+AB254+AB255+AB257</f>
        <v>12.594699999999996</v>
      </c>
      <c r="AC49" s="14" t="s">
        <v>43</v>
      </c>
      <c r="AD49" s="7"/>
      <c r="AE49" s="123">
        <v>0</v>
      </c>
      <c r="AF49" s="123">
        <v>0</v>
      </c>
      <c r="AG49" s="120">
        <v>0</v>
      </c>
      <c r="AH49" s="123">
        <v>0</v>
      </c>
      <c r="AI49" s="123">
        <v>0</v>
      </c>
      <c r="AJ49" s="123">
        <v>0</v>
      </c>
      <c r="AK49" s="202">
        <v>0</v>
      </c>
      <c r="AL49" s="185">
        <v>0</v>
      </c>
      <c r="AM49" s="120">
        <v>0</v>
      </c>
      <c r="AN49" s="121">
        <v>0</v>
      </c>
      <c r="AO49" s="121">
        <v>0</v>
      </c>
      <c r="AP49" s="121">
        <v>0</v>
      </c>
      <c r="AQ49" s="120">
        <v>0</v>
      </c>
      <c r="AR49" s="120">
        <v>0</v>
      </c>
      <c r="AS49" s="120">
        <v>0</v>
      </c>
      <c r="AT49" s="120">
        <v>0</v>
      </c>
      <c r="AU49" s="105">
        <v>0</v>
      </c>
      <c r="AV49" s="106">
        <v>0</v>
      </c>
      <c r="AW49" s="106">
        <v>0</v>
      </c>
      <c r="AX49" s="105">
        <v>0</v>
      </c>
      <c r="AY49" s="106">
        <v>0</v>
      </c>
      <c r="AZ49" s="8">
        <v>1</v>
      </c>
      <c r="BA49" s="8">
        <v>0</v>
      </c>
      <c r="BB49" s="106">
        <v>0</v>
      </c>
      <c r="BC49" s="106">
        <v>0</v>
      </c>
    </row>
    <row r="50" spans="1:55" ht="30" customHeight="1">
      <c r="A50" s="90">
        <f t="shared" si="0"/>
        <v>43</v>
      </c>
      <c r="B50" s="3"/>
      <c r="C50" s="3"/>
      <c r="D50" s="7">
        <v>2</v>
      </c>
      <c r="E50" s="3"/>
      <c r="F50" s="3"/>
      <c r="G50" s="3"/>
      <c r="H50" s="3"/>
      <c r="I50" s="3"/>
      <c r="J50" s="3"/>
      <c r="K50" s="3"/>
      <c r="L50" s="7"/>
      <c r="M50" s="8" t="s">
        <v>946</v>
      </c>
      <c r="N50" s="8" t="s">
        <v>622</v>
      </c>
      <c r="O50" s="8" t="s">
        <v>937</v>
      </c>
      <c r="P50" s="8" t="s">
        <v>636</v>
      </c>
      <c r="Q50" s="3" t="s">
        <v>37</v>
      </c>
      <c r="R50" s="13"/>
      <c r="S50" s="8" t="s">
        <v>636</v>
      </c>
      <c r="T50" s="8" t="s">
        <v>43</v>
      </c>
      <c r="U50" s="14" t="s">
        <v>36</v>
      </c>
      <c r="V50" s="3" t="s">
        <v>39</v>
      </c>
      <c r="W50" s="15" t="s">
        <v>40</v>
      </c>
      <c r="X50" s="7" t="s">
        <v>41</v>
      </c>
      <c r="Y50" s="3" t="s">
        <v>42</v>
      </c>
      <c r="Z50" s="3" t="s">
        <v>43</v>
      </c>
      <c r="AA50" s="3" t="s">
        <v>72</v>
      </c>
      <c r="AB50" s="101">
        <f>AB55+AB88+AB125+AB152+AB187+AB188+AB201*2+AB216+AB218+AB219+AB220+AB221+AB222+AB224*4+AB228*2+AB229*4+AB230+AB233*2+AB234*2+AB237*2+AB239*2+AB241*2+AB242+AB246*4+AB247*4+AB248*2+AB249*6+AB250*2+AB252+AB253+AB254+AB255+AB257</f>
        <v>12.645899999999996</v>
      </c>
      <c r="AC50" s="14" t="s">
        <v>43</v>
      </c>
      <c r="AD50" s="7"/>
      <c r="AE50" s="123">
        <v>0</v>
      </c>
      <c r="AF50" s="123">
        <v>0</v>
      </c>
      <c r="AG50" s="120">
        <v>0</v>
      </c>
      <c r="AH50" s="123">
        <v>0</v>
      </c>
      <c r="AI50" s="123">
        <v>0</v>
      </c>
      <c r="AJ50" s="123">
        <v>0</v>
      </c>
      <c r="AK50" s="202">
        <v>0</v>
      </c>
      <c r="AL50" s="185">
        <v>0</v>
      </c>
      <c r="AM50" s="120">
        <v>0</v>
      </c>
      <c r="AN50" s="121">
        <v>0</v>
      </c>
      <c r="AO50" s="121">
        <v>0</v>
      </c>
      <c r="AP50" s="121">
        <v>0</v>
      </c>
      <c r="AQ50" s="120">
        <v>0</v>
      </c>
      <c r="AR50" s="120">
        <v>0</v>
      </c>
      <c r="AS50" s="120">
        <v>0</v>
      </c>
      <c r="AT50" s="120">
        <v>0</v>
      </c>
      <c r="AU50" s="105">
        <v>0</v>
      </c>
      <c r="AV50" s="106">
        <v>0</v>
      </c>
      <c r="AW50" s="106">
        <v>0</v>
      </c>
      <c r="AX50" s="105">
        <v>0</v>
      </c>
      <c r="AY50" s="106">
        <v>0</v>
      </c>
      <c r="AZ50" s="8">
        <v>0</v>
      </c>
      <c r="BA50" s="8">
        <v>1</v>
      </c>
      <c r="BB50" s="106">
        <v>0</v>
      </c>
      <c r="BC50" s="106">
        <v>0</v>
      </c>
    </row>
    <row r="51" spans="1:55" ht="30" customHeight="1">
      <c r="A51" s="90">
        <f>ROW()-7</f>
        <v>44</v>
      </c>
      <c r="B51" s="3"/>
      <c r="C51" s="3"/>
      <c r="D51" s="7">
        <v>2</v>
      </c>
      <c r="E51" s="3"/>
      <c r="F51" s="3"/>
      <c r="G51" s="3"/>
      <c r="H51" s="3"/>
      <c r="I51" s="3"/>
      <c r="J51" s="3"/>
      <c r="K51" s="3"/>
      <c r="L51" s="7"/>
      <c r="M51" s="8" t="s">
        <v>1043</v>
      </c>
      <c r="N51" s="8" t="s">
        <v>1044</v>
      </c>
      <c r="O51" s="8" t="s">
        <v>1039</v>
      </c>
      <c r="P51" s="8" t="s">
        <v>636</v>
      </c>
      <c r="Q51" s="3" t="s">
        <v>37</v>
      </c>
      <c r="R51" s="13"/>
      <c r="S51" s="8" t="s">
        <v>636</v>
      </c>
      <c r="T51" s="8" t="s">
        <v>43</v>
      </c>
      <c r="U51" s="14" t="s">
        <v>1041</v>
      </c>
      <c r="V51" s="3" t="s">
        <v>1040</v>
      </c>
      <c r="W51" s="15" t="s">
        <v>1042</v>
      </c>
      <c r="X51" s="7" t="s">
        <v>41</v>
      </c>
      <c r="Y51" s="3" t="s">
        <v>42</v>
      </c>
      <c r="Z51" s="3" t="s">
        <v>43</v>
      </c>
      <c r="AA51" s="3" t="s">
        <v>72</v>
      </c>
      <c r="AB51" s="101">
        <f>AB55+AB76+AB125+AB152+AB187+AB188+AB201*2+AB217+AB221+AB222+AB224*4+AB228*2+AB229*4+AB230+AB233*2+AB234*2+AB237*2+AB239*2+AB241*2+AB242+AB246*4+AB247*4+AB248*2+AB249*6+AB250*2+AB252+AB253+AB254+AB255+AB257</f>
        <v>12.958499999999995</v>
      </c>
      <c r="AC51" s="14" t="s">
        <v>43</v>
      </c>
      <c r="AD51" s="7"/>
      <c r="AE51" s="123">
        <v>0</v>
      </c>
      <c r="AF51" s="123">
        <v>0</v>
      </c>
      <c r="AG51" s="120">
        <v>0</v>
      </c>
      <c r="AH51" s="123">
        <v>0</v>
      </c>
      <c r="AI51" s="123">
        <v>0</v>
      </c>
      <c r="AJ51" s="123">
        <v>0</v>
      </c>
      <c r="AK51" s="202">
        <v>0</v>
      </c>
      <c r="AL51" s="185">
        <v>0</v>
      </c>
      <c r="AM51" s="120">
        <v>0</v>
      </c>
      <c r="AN51" s="121">
        <v>0</v>
      </c>
      <c r="AO51" s="121">
        <v>0</v>
      </c>
      <c r="AP51" s="121">
        <v>0</v>
      </c>
      <c r="AQ51" s="120">
        <v>0</v>
      </c>
      <c r="AR51" s="120">
        <v>0</v>
      </c>
      <c r="AS51" s="120">
        <v>0</v>
      </c>
      <c r="AT51" s="120">
        <v>0</v>
      </c>
      <c r="AU51" s="105">
        <v>0</v>
      </c>
      <c r="AV51" s="106">
        <v>0</v>
      </c>
      <c r="AW51" s="106">
        <v>0</v>
      </c>
      <c r="AX51" s="105">
        <v>0</v>
      </c>
      <c r="AY51" s="106">
        <v>0</v>
      </c>
      <c r="AZ51" s="8">
        <v>0</v>
      </c>
      <c r="BA51" s="8">
        <v>0</v>
      </c>
      <c r="BB51" s="106">
        <v>1</v>
      </c>
      <c r="BC51" s="106">
        <v>0</v>
      </c>
    </row>
    <row r="52" spans="1:55" ht="30" customHeight="1">
      <c r="A52" s="90">
        <f>ROW()-7</f>
        <v>45</v>
      </c>
      <c r="B52" s="3"/>
      <c r="C52" s="3"/>
      <c r="D52" s="7">
        <v>2</v>
      </c>
      <c r="E52" s="3"/>
      <c r="F52" s="3"/>
      <c r="G52" s="3"/>
      <c r="H52" s="3"/>
      <c r="I52" s="3"/>
      <c r="J52" s="3"/>
      <c r="K52" s="3"/>
      <c r="L52" s="7"/>
      <c r="M52" s="8" t="s">
        <v>1093</v>
      </c>
      <c r="N52" s="8" t="s">
        <v>622</v>
      </c>
      <c r="O52" s="8" t="s">
        <v>1092</v>
      </c>
      <c r="P52" s="8" t="s">
        <v>636</v>
      </c>
      <c r="Q52" s="3" t="s">
        <v>37</v>
      </c>
      <c r="R52" s="13"/>
      <c r="S52" s="8" t="s">
        <v>636</v>
      </c>
      <c r="T52" s="8" t="s">
        <v>43</v>
      </c>
      <c r="U52" s="14" t="s">
        <v>636</v>
      </c>
      <c r="V52" s="3" t="s">
        <v>638</v>
      </c>
      <c r="W52" s="15" t="s">
        <v>639</v>
      </c>
      <c r="X52" s="7" t="s">
        <v>41</v>
      </c>
      <c r="Y52" s="3" t="s">
        <v>42</v>
      </c>
      <c r="Z52" s="3" t="s">
        <v>43</v>
      </c>
      <c r="AA52" s="3" t="s">
        <v>72</v>
      </c>
      <c r="AB52" s="101">
        <f>AB55+AB76+AB125+AB152+AB187+AB188+AB201*2+AB216+AB218+AB219+AB220+AB221+AB222+AB224*4+AB228*2+AB229*4+AB230+AB233*2+AB234*2+AB237*2+AB239*2+AB241*2+AB242+AB246*4+AB247*4+AB248*2+AB249*6+AB250*2+AB252+AB253+AB254+AB255+AB257</f>
        <v>13.009699999999995</v>
      </c>
      <c r="AC52" s="14" t="s">
        <v>43</v>
      </c>
      <c r="AD52" s="7"/>
      <c r="AE52" s="123">
        <v>0</v>
      </c>
      <c r="AF52" s="123">
        <v>0</v>
      </c>
      <c r="AG52" s="120">
        <v>0</v>
      </c>
      <c r="AH52" s="123">
        <v>0</v>
      </c>
      <c r="AI52" s="123">
        <v>0</v>
      </c>
      <c r="AJ52" s="123">
        <v>0</v>
      </c>
      <c r="AK52" s="202">
        <v>0</v>
      </c>
      <c r="AL52" s="185">
        <v>0</v>
      </c>
      <c r="AM52" s="120">
        <v>0</v>
      </c>
      <c r="AN52" s="121">
        <v>0</v>
      </c>
      <c r="AO52" s="121">
        <v>0</v>
      </c>
      <c r="AP52" s="121">
        <v>0</v>
      </c>
      <c r="AQ52" s="120">
        <v>0</v>
      </c>
      <c r="AR52" s="120">
        <v>0</v>
      </c>
      <c r="AS52" s="120">
        <v>0</v>
      </c>
      <c r="AT52" s="120">
        <v>0</v>
      </c>
      <c r="AU52" s="105">
        <v>0</v>
      </c>
      <c r="AV52" s="106">
        <v>0</v>
      </c>
      <c r="AW52" s="106">
        <v>0</v>
      </c>
      <c r="AX52" s="105">
        <v>0</v>
      </c>
      <c r="AY52" s="106">
        <v>0</v>
      </c>
      <c r="AZ52" s="8">
        <v>0</v>
      </c>
      <c r="BA52" s="8">
        <v>0</v>
      </c>
      <c r="BB52" s="106">
        <v>0</v>
      </c>
      <c r="BC52" s="106">
        <v>1</v>
      </c>
    </row>
    <row r="53" spans="1:55" ht="30" customHeight="1">
      <c r="A53" s="90">
        <f t="shared" si="0"/>
        <v>46</v>
      </c>
      <c r="B53" s="7"/>
      <c r="C53" s="7"/>
      <c r="D53" s="7"/>
      <c r="E53" s="7">
        <v>3</v>
      </c>
      <c r="F53" s="7"/>
      <c r="G53" s="7"/>
      <c r="H53" s="7"/>
      <c r="I53" s="7"/>
      <c r="J53" s="7"/>
      <c r="K53" s="7"/>
      <c r="L53" s="10"/>
      <c r="M53" s="8" t="s">
        <v>825</v>
      </c>
      <c r="N53" s="8" t="s">
        <v>77</v>
      </c>
      <c r="O53" s="8" t="s">
        <v>78</v>
      </c>
      <c r="P53" s="8" t="s">
        <v>36</v>
      </c>
      <c r="Q53" s="3" t="s">
        <v>37</v>
      </c>
      <c r="R53" s="13"/>
      <c r="S53" s="14" t="s">
        <v>36</v>
      </c>
      <c r="T53" s="8" t="s">
        <v>76</v>
      </c>
      <c r="U53" s="14" t="s">
        <v>36</v>
      </c>
      <c r="V53" s="15" t="s">
        <v>40</v>
      </c>
      <c r="W53" s="3" t="s">
        <v>39</v>
      </c>
      <c r="X53" s="7" t="s">
        <v>78</v>
      </c>
      <c r="Y53" s="3" t="s">
        <v>42</v>
      </c>
      <c r="Z53" s="3" t="s">
        <v>43</v>
      </c>
      <c r="AA53" s="3" t="s">
        <v>79</v>
      </c>
      <c r="AB53" s="20">
        <f>AB56*2+AB59+AB60+AB61</f>
        <v>1.8222999999999998</v>
      </c>
      <c r="AC53" s="18" t="s">
        <v>80</v>
      </c>
      <c r="AD53" s="7"/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202">
        <v>0</v>
      </c>
      <c r="AL53" s="190">
        <v>0</v>
      </c>
      <c r="AM53" s="120">
        <v>1</v>
      </c>
      <c r="AN53" s="121">
        <v>0</v>
      </c>
      <c r="AO53" s="121">
        <v>0</v>
      </c>
      <c r="AP53" s="121">
        <v>0</v>
      </c>
      <c r="AQ53" s="120">
        <v>1</v>
      </c>
      <c r="AR53" s="120">
        <v>1</v>
      </c>
      <c r="AS53" s="120">
        <v>0</v>
      </c>
      <c r="AT53" s="120">
        <v>0</v>
      </c>
      <c r="AU53" s="105">
        <v>0</v>
      </c>
      <c r="AV53" s="105">
        <v>0</v>
      </c>
      <c r="AW53" s="105">
        <v>0</v>
      </c>
      <c r="AX53" s="105">
        <v>0</v>
      </c>
      <c r="AY53" s="105">
        <v>0</v>
      </c>
      <c r="AZ53" s="8">
        <v>0</v>
      </c>
      <c r="BA53" s="8">
        <v>0</v>
      </c>
      <c r="BB53" s="105">
        <v>0</v>
      </c>
      <c r="BC53" s="105">
        <v>0</v>
      </c>
    </row>
    <row r="54" spans="1:55" ht="30" customHeight="1">
      <c r="A54" s="90">
        <f t="shared" si="0"/>
        <v>47</v>
      </c>
      <c r="B54" s="7"/>
      <c r="C54" s="7"/>
      <c r="D54" s="7"/>
      <c r="E54" s="7">
        <v>3</v>
      </c>
      <c r="F54" s="7"/>
      <c r="G54" s="7"/>
      <c r="H54" s="7"/>
      <c r="I54" s="7"/>
      <c r="J54" s="7"/>
      <c r="K54" s="7"/>
      <c r="L54" s="10"/>
      <c r="M54" s="8" t="s">
        <v>81</v>
      </c>
      <c r="N54" s="8" t="s">
        <v>77</v>
      </c>
      <c r="O54" s="8" t="s">
        <v>78</v>
      </c>
      <c r="P54" s="8" t="s">
        <v>36</v>
      </c>
      <c r="Q54" s="3" t="s">
        <v>37</v>
      </c>
      <c r="R54" s="13"/>
      <c r="S54" s="14" t="s">
        <v>36</v>
      </c>
      <c r="T54" s="8" t="s">
        <v>76</v>
      </c>
      <c r="U54" s="14" t="s">
        <v>36</v>
      </c>
      <c r="V54" s="15" t="s">
        <v>40</v>
      </c>
      <c r="W54" s="3" t="s">
        <v>39</v>
      </c>
      <c r="X54" s="7" t="s">
        <v>78</v>
      </c>
      <c r="Y54" s="3" t="s">
        <v>42</v>
      </c>
      <c r="Z54" s="3" t="s">
        <v>43</v>
      </c>
      <c r="AA54" s="3" t="s">
        <v>79</v>
      </c>
      <c r="AB54" s="20">
        <f>AB57*2+AB60+AB61+AB68</f>
        <v>2.5251000000000001</v>
      </c>
      <c r="AC54" s="18" t="s">
        <v>80</v>
      </c>
      <c r="AD54" s="7"/>
      <c r="AE54" s="120">
        <v>0</v>
      </c>
      <c r="AF54" s="120">
        <v>0</v>
      </c>
      <c r="AG54" s="120">
        <v>0</v>
      </c>
      <c r="AH54" s="120">
        <v>0</v>
      </c>
      <c r="AI54" s="120">
        <v>0</v>
      </c>
      <c r="AJ54" s="120">
        <v>0</v>
      </c>
      <c r="AK54" s="202">
        <v>0</v>
      </c>
      <c r="AL54" s="190">
        <v>0</v>
      </c>
      <c r="AM54" s="120">
        <v>1</v>
      </c>
      <c r="AN54" s="121">
        <v>1</v>
      </c>
      <c r="AO54" s="121">
        <v>1</v>
      </c>
      <c r="AP54" s="121">
        <v>1</v>
      </c>
      <c r="AQ54" s="120">
        <v>0</v>
      </c>
      <c r="AR54" s="120">
        <v>0</v>
      </c>
      <c r="AS54" s="120">
        <v>0</v>
      </c>
      <c r="AT54" s="120">
        <v>0</v>
      </c>
      <c r="AU54" s="105">
        <v>0</v>
      </c>
      <c r="AV54" s="105">
        <v>0</v>
      </c>
      <c r="AW54" s="105">
        <v>0</v>
      </c>
      <c r="AX54" s="105">
        <v>0</v>
      </c>
      <c r="AY54" s="105">
        <v>0</v>
      </c>
      <c r="AZ54" s="8">
        <v>0</v>
      </c>
      <c r="BA54" s="8">
        <v>0</v>
      </c>
      <c r="BB54" s="105">
        <v>0</v>
      </c>
      <c r="BC54" s="105">
        <v>0</v>
      </c>
    </row>
    <row r="55" spans="1:55" ht="30" customHeight="1">
      <c r="A55" s="90">
        <f t="shared" si="0"/>
        <v>48</v>
      </c>
      <c r="B55" s="3"/>
      <c r="C55" s="3"/>
      <c r="D55" s="3"/>
      <c r="E55" s="7">
        <v>3</v>
      </c>
      <c r="F55" s="3"/>
      <c r="G55" s="3"/>
      <c r="H55" s="3"/>
      <c r="I55" s="3"/>
      <c r="J55" s="3"/>
      <c r="K55" s="3"/>
      <c r="L55" s="7"/>
      <c r="M55" s="8" t="s">
        <v>894</v>
      </c>
      <c r="N55" s="8" t="s">
        <v>895</v>
      </c>
      <c r="O55" s="8" t="s">
        <v>78</v>
      </c>
      <c r="P55" s="8" t="s">
        <v>36</v>
      </c>
      <c r="Q55" s="3" t="s">
        <v>37</v>
      </c>
      <c r="R55" s="13"/>
      <c r="S55" s="14" t="s">
        <v>36</v>
      </c>
      <c r="T55" s="8" t="str">
        <f>M55</f>
        <v>SHT0014597</v>
      </c>
      <c r="U55" s="14" t="s">
        <v>36</v>
      </c>
      <c r="V55" s="15" t="s">
        <v>638</v>
      </c>
      <c r="W55" s="3" t="s">
        <v>639</v>
      </c>
      <c r="X55" s="7" t="s">
        <v>78</v>
      </c>
      <c r="Y55" s="3" t="s">
        <v>42</v>
      </c>
      <c r="Z55" s="3" t="s">
        <v>43</v>
      </c>
      <c r="AA55" s="3" t="s">
        <v>79</v>
      </c>
      <c r="AB55" s="101">
        <f>AB56*2+AB59+AB60+AB65</f>
        <v>1.8498999999999999</v>
      </c>
      <c r="AC55" s="18" t="s">
        <v>80</v>
      </c>
      <c r="AD55" s="7" t="s">
        <v>905</v>
      </c>
      <c r="AE55" s="123">
        <v>0</v>
      </c>
      <c r="AF55" s="123">
        <v>0</v>
      </c>
      <c r="AG55" s="120">
        <v>0</v>
      </c>
      <c r="AH55" s="123">
        <v>0</v>
      </c>
      <c r="AI55" s="123">
        <v>0</v>
      </c>
      <c r="AJ55" s="123">
        <v>0</v>
      </c>
      <c r="AK55" s="202">
        <v>0</v>
      </c>
      <c r="AL55" s="180">
        <v>1</v>
      </c>
      <c r="AM55" s="120">
        <v>0</v>
      </c>
      <c r="AN55" s="121">
        <v>0</v>
      </c>
      <c r="AO55" s="121">
        <v>0</v>
      </c>
      <c r="AP55" s="121">
        <v>0</v>
      </c>
      <c r="AQ55" s="120">
        <v>0</v>
      </c>
      <c r="AR55" s="120">
        <v>0</v>
      </c>
      <c r="AS55" s="120">
        <v>0</v>
      </c>
      <c r="AT55" s="120">
        <v>0</v>
      </c>
      <c r="AU55" s="105">
        <v>0</v>
      </c>
      <c r="AV55" s="106">
        <v>1</v>
      </c>
      <c r="AW55" s="106">
        <v>1</v>
      </c>
      <c r="AX55" s="105">
        <v>0</v>
      </c>
      <c r="AY55" s="106">
        <v>1</v>
      </c>
      <c r="AZ55" s="8">
        <v>1</v>
      </c>
      <c r="BA55" s="8">
        <v>1</v>
      </c>
      <c r="BB55" s="106">
        <v>1</v>
      </c>
      <c r="BC55" s="106">
        <v>1</v>
      </c>
    </row>
    <row r="56" spans="1:55" ht="30" customHeight="1">
      <c r="A56" s="90">
        <f t="shared" si="0"/>
        <v>49</v>
      </c>
      <c r="B56" s="7"/>
      <c r="C56" s="7"/>
      <c r="D56" s="7"/>
      <c r="E56" s="7"/>
      <c r="F56" s="7">
        <v>4</v>
      </c>
      <c r="G56" s="7"/>
      <c r="H56" s="7"/>
      <c r="I56" s="7"/>
      <c r="J56" s="7"/>
      <c r="K56" s="7"/>
      <c r="L56" s="10"/>
      <c r="M56" s="8" t="s">
        <v>82</v>
      </c>
      <c r="N56" s="8" t="s">
        <v>83</v>
      </c>
      <c r="O56" s="8" t="s">
        <v>78</v>
      </c>
      <c r="P56" s="7" t="s">
        <v>50</v>
      </c>
      <c r="Q56" s="3" t="s">
        <v>37</v>
      </c>
      <c r="R56" s="13"/>
      <c r="S56" s="14" t="s">
        <v>36</v>
      </c>
      <c r="T56" s="8" t="s">
        <v>82</v>
      </c>
      <c r="U56" s="14" t="s">
        <v>36</v>
      </c>
      <c r="V56" s="15" t="s">
        <v>40</v>
      </c>
      <c r="W56" s="3" t="s">
        <v>39</v>
      </c>
      <c r="X56" s="7" t="s">
        <v>78</v>
      </c>
      <c r="Y56" s="3" t="s">
        <v>42</v>
      </c>
      <c r="Z56" s="3" t="s">
        <v>43</v>
      </c>
      <c r="AA56" s="3" t="s">
        <v>84</v>
      </c>
      <c r="AB56" s="20">
        <f>AB57+AB58</f>
        <v>0.1605</v>
      </c>
      <c r="AC56" s="14" t="s">
        <v>43</v>
      </c>
      <c r="AD56" s="7"/>
      <c r="AE56" s="120">
        <v>0</v>
      </c>
      <c r="AF56" s="120">
        <v>0</v>
      </c>
      <c r="AG56" s="120">
        <v>0</v>
      </c>
      <c r="AH56" s="120">
        <v>0</v>
      </c>
      <c r="AI56" s="120">
        <v>0</v>
      </c>
      <c r="AJ56" s="120">
        <v>0</v>
      </c>
      <c r="AK56" s="202">
        <v>0</v>
      </c>
      <c r="AL56" s="190">
        <v>2</v>
      </c>
      <c r="AM56" s="120">
        <v>2</v>
      </c>
      <c r="AN56" s="121">
        <v>2</v>
      </c>
      <c r="AO56" s="121">
        <v>2</v>
      </c>
      <c r="AP56" s="121">
        <v>2</v>
      </c>
      <c r="AQ56" s="120">
        <v>2</v>
      </c>
      <c r="AR56" s="120">
        <v>2</v>
      </c>
      <c r="AS56" s="120">
        <v>0</v>
      </c>
      <c r="AT56" s="120">
        <v>0</v>
      </c>
      <c r="AU56" s="105">
        <v>0</v>
      </c>
      <c r="AV56" s="105">
        <v>2</v>
      </c>
      <c r="AW56" s="105">
        <v>2</v>
      </c>
      <c r="AX56" s="105">
        <v>0</v>
      </c>
      <c r="AY56" s="105">
        <v>2</v>
      </c>
      <c r="AZ56" s="8">
        <v>2</v>
      </c>
      <c r="BA56" s="8">
        <v>2</v>
      </c>
      <c r="BB56" s="105">
        <v>2</v>
      </c>
      <c r="BC56" s="105">
        <v>2</v>
      </c>
    </row>
    <row r="57" spans="1:55" ht="30" customHeight="1">
      <c r="A57" s="90">
        <f t="shared" si="0"/>
        <v>50</v>
      </c>
      <c r="B57" s="7"/>
      <c r="C57" s="7"/>
      <c r="D57" s="7"/>
      <c r="E57" s="7"/>
      <c r="F57" s="7"/>
      <c r="G57" s="7">
        <v>5</v>
      </c>
      <c r="H57" s="7"/>
      <c r="I57" s="7"/>
      <c r="J57" s="7"/>
      <c r="K57" s="7"/>
      <c r="L57" s="10"/>
      <c r="M57" s="8" t="s">
        <v>85</v>
      </c>
      <c r="N57" s="8" t="s">
        <v>86</v>
      </c>
      <c r="O57" s="8" t="s">
        <v>87</v>
      </c>
      <c r="P57" s="7" t="s">
        <v>50</v>
      </c>
      <c r="Q57" s="3" t="s">
        <v>37</v>
      </c>
      <c r="R57" s="13"/>
      <c r="S57" s="14" t="s">
        <v>36</v>
      </c>
      <c r="T57" s="8" t="s">
        <v>43</v>
      </c>
      <c r="U57" s="14" t="s">
        <v>36</v>
      </c>
      <c r="V57" s="15" t="s">
        <v>40</v>
      </c>
      <c r="W57" s="3" t="s">
        <v>39</v>
      </c>
      <c r="X57" s="7" t="s">
        <v>87</v>
      </c>
      <c r="Y57" s="3" t="s">
        <v>88</v>
      </c>
      <c r="Z57" s="3" t="s">
        <v>43</v>
      </c>
      <c r="AA57" s="3" t="s">
        <v>89</v>
      </c>
      <c r="AB57" s="20">
        <v>1.5599999999999999E-2</v>
      </c>
      <c r="AC57" s="14" t="s">
        <v>43</v>
      </c>
      <c r="AD57" s="7"/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202">
        <v>0</v>
      </c>
      <c r="AL57" s="190">
        <v>1</v>
      </c>
      <c r="AM57" s="120">
        <v>1</v>
      </c>
      <c r="AN57" s="121">
        <v>1</v>
      </c>
      <c r="AO57" s="121">
        <v>1</v>
      </c>
      <c r="AP57" s="121">
        <v>1</v>
      </c>
      <c r="AQ57" s="120">
        <v>1</v>
      </c>
      <c r="AR57" s="120">
        <v>1</v>
      </c>
      <c r="AS57" s="120">
        <v>0</v>
      </c>
      <c r="AT57" s="120">
        <v>0</v>
      </c>
      <c r="AU57" s="105">
        <v>0</v>
      </c>
      <c r="AV57" s="105">
        <v>1</v>
      </c>
      <c r="AW57" s="105">
        <v>1</v>
      </c>
      <c r="AX57" s="105">
        <v>0</v>
      </c>
      <c r="AY57" s="105">
        <v>1</v>
      </c>
      <c r="AZ57" s="8">
        <v>1</v>
      </c>
      <c r="BA57" s="8">
        <v>1</v>
      </c>
      <c r="BB57" s="105">
        <v>1</v>
      </c>
      <c r="BC57" s="105">
        <v>1</v>
      </c>
    </row>
    <row r="58" spans="1:55" ht="30" customHeight="1">
      <c r="A58" s="90">
        <f t="shared" si="0"/>
        <v>51</v>
      </c>
      <c r="B58" s="7"/>
      <c r="C58" s="7"/>
      <c r="D58" s="7"/>
      <c r="E58" s="7"/>
      <c r="F58" s="7"/>
      <c r="G58" s="7">
        <v>5</v>
      </c>
      <c r="H58" s="7"/>
      <c r="I58" s="7"/>
      <c r="J58" s="7"/>
      <c r="K58" s="7"/>
      <c r="L58" s="10"/>
      <c r="M58" s="8" t="s">
        <v>90</v>
      </c>
      <c r="N58" s="8" t="s">
        <v>91</v>
      </c>
      <c r="O58" s="8" t="s">
        <v>92</v>
      </c>
      <c r="P58" s="7" t="s">
        <v>50</v>
      </c>
      <c r="Q58" s="3" t="s">
        <v>37</v>
      </c>
      <c r="R58" s="13"/>
      <c r="S58" s="14" t="s">
        <v>36</v>
      </c>
      <c r="T58" s="8" t="s">
        <v>82</v>
      </c>
      <c r="U58" s="14" t="s">
        <v>36</v>
      </c>
      <c r="V58" s="15" t="s">
        <v>40</v>
      </c>
      <c r="W58" s="3" t="s">
        <v>39</v>
      </c>
      <c r="X58" s="7" t="s">
        <v>93</v>
      </c>
      <c r="Y58" s="3" t="s">
        <v>94</v>
      </c>
      <c r="Z58" s="3" t="s">
        <v>95</v>
      </c>
      <c r="AA58" s="3" t="s">
        <v>84</v>
      </c>
      <c r="AB58" s="20">
        <v>0.1449</v>
      </c>
      <c r="AC58" s="14" t="s">
        <v>43</v>
      </c>
      <c r="AD58" s="7"/>
      <c r="AE58" s="120">
        <v>0</v>
      </c>
      <c r="AF58" s="120">
        <v>0</v>
      </c>
      <c r="AG58" s="120">
        <v>0</v>
      </c>
      <c r="AH58" s="120">
        <v>0</v>
      </c>
      <c r="AI58" s="120">
        <v>0</v>
      </c>
      <c r="AJ58" s="120">
        <v>0</v>
      </c>
      <c r="AK58" s="202">
        <v>0</v>
      </c>
      <c r="AL58" s="190">
        <v>1</v>
      </c>
      <c r="AM58" s="120">
        <v>1</v>
      </c>
      <c r="AN58" s="121">
        <v>1</v>
      </c>
      <c r="AO58" s="121">
        <v>1</v>
      </c>
      <c r="AP58" s="121">
        <v>1</v>
      </c>
      <c r="AQ58" s="120">
        <v>1</v>
      </c>
      <c r="AR58" s="120">
        <v>1</v>
      </c>
      <c r="AS58" s="120">
        <v>0</v>
      </c>
      <c r="AT58" s="120">
        <v>0</v>
      </c>
      <c r="AU58" s="105">
        <v>0</v>
      </c>
      <c r="AV58" s="105">
        <v>1</v>
      </c>
      <c r="AW58" s="105">
        <v>1</v>
      </c>
      <c r="AX58" s="105">
        <v>0</v>
      </c>
      <c r="AY58" s="105">
        <v>1</v>
      </c>
      <c r="AZ58" s="8">
        <v>1</v>
      </c>
      <c r="BA58" s="8">
        <v>1</v>
      </c>
      <c r="BB58" s="105">
        <v>1</v>
      </c>
      <c r="BC58" s="105">
        <v>1</v>
      </c>
    </row>
    <row r="59" spans="1:55" ht="30" customHeight="1">
      <c r="A59" s="90">
        <f t="shared" si="0"/>
        <v>52</v>
      </c>
      <c r="B59" s="7"/>
      <c r="C59" s="7"/>
      <c r="D59" s="7"/>
      <c r="E59" s="7"/>
      <c r="F59" s="7">
        <v>4</v>
      </c>
      <c r="G59" s="7"/>
      <c r="H59" s="7"/>
      <c r="I59" s="7"/>
      <c r="J59" s="7"/>
      <c r="K59" s="7"/>
      <c r="L59" s="10"/>
      <c r="M59" s="8" t="s">
        <v>96</v>
      </c>
      <c r="N59" s="8" t="s">
        <v>97</v>
      </c>
      <c r="O59" s="8" t="s">
        <v>92</v>
      </c>
      <c r="P59" s="7" t="s">
        <v>50</v>
      </c>
      <c r="Q59" s="3" t="s">
        <v>37</v>
      </c>
      <c r="R59" s="13"/>
      <c r="S59" s="14" t="s">
        <v>38</v>
      </c>
      <c r="T59" s="8" t="s">
        <v>96</v>
      </c>
      <c r="U59" s="14" t="s">
        <v>36</v>
      </c>
      <c r="V59" s="3" t="s">
        <v>40</v>
      </c>
      <c r="W59" s="15" t="s">
        <v>39</v>
      </c>
      <c r="X59" s="7" t="s">
        <v>93</v>
      </c>
      <c r="Y59" s="3" t="s">
        <v>98</v>
      </c>
      <c r="Z59" s="3" t="s">
        <v>95</v>
      </c>
      <c r="AA59" s="3" t="s">
        <v>99</v>
      </c>
      <c r="AB59" s="20">
        <f>$AB$71</f>
        <v>0.54449999999999998</v>
      </c>
      <c r="AC59" s="14" t="s">
        <v>43</v>
      </c>
      <c r="AD59" s="7"/>
      <c r="AE59" s="120">
        <v>0</v>
      </c>
      <c r="AF59" s="120">
        <v>0</v>
      </c>
      <c r="AG59" s="120">
        <v>0</v>
      </c>
      <c r="AH59" s="120">
        <v>0</v>
      </c>
      <c r="AI59" s="120">
        <v>0</v>
      </c>
      <c r="AJ59" s="120">
        <v>0</v>
      </c>
      <c r="AK59" s="202">
        <v>0</v>
      </c>
      <c r="AL59" s="190">
        <v>1</v>
      </c>
      <c r="AM59" s="120">
        <v>1</v>
      </c>
      <c r="AN59" s="121">
        <v>1</v>
      </c>
      <c r="AO59" s="121">
        <v>1</v>
      </c>
      <c r="AP59" s="121">
        <v>1</v>
      </c>
      <c r="AQ59" s="120">
        <v>1</v>
      </c>
      <c r="AR59" s="120">
        <v>1</v>
      </c>
      <c r="AS59" s="120">
        <v>0</v>
      </c>
      <c r="AT59" s="120">
        <v>0</v>
      </c>
      <c r="AU59" s="105">
        <v>0</v>
      </c>
      <c r="AV59" s="105">
        <v>1</v>
      </c>
      <c r="AW59" s="105">
        <v>1</v>
      </c>
      <c r="AX59" s="105">
        <v>0</v>
      </c>
      <c r="AY59" s="105">
        <v>1</v>
      </c>
      <c r="AZ59" s="8">
        <v>1</v>
      </c>
      <c r="BA59" s="8">
        <v>1</v>
      </c>
      <c r="BB59" s="105">
        <v>1</v>
      </c>
      <c r="BC59" s="105">
        <v>1</v>
      </c>
    </row>
    <row r="60" spans="1:55" ht="30" customHeight="1">
      <c r="A60" s="90">
        <f t="shared" si="0"/>
        <v>53</v>
      </c>
      <c r="B60" s="7"/>
      <c r="C60" s="7"/>
      <c r="D60" s="7"/>
      <c r="E60" s="7"/>
      <c r="F60" s="7">
        <v>4</v>
      </c>
      <c r="G60" s="7"/>
      <c r="H60" s="7"/>
      <c r="I60" s="7"/>
      <c r="J60" s="7"/>
      <c r="K60" s="7"/>
      <c r="L60" s="10"/>
      <c r="M60" s="8" t="s">
        <v>100</v>
      </c>
      <c r="N60" s="8" t="s">
        <v>101</v>
      </c>
      <c r="O60" s="8" t="s">
        <v>92</v>
      </c>
      <c r="P60" s="7" t="s">
        <v>50</v>
      </c>
      <c r="Q60" s="3" t="s">
        <v>37</v>
      </c>
      <c r="R60" s="13"/>
      <c r="S60" s="14" t="s">
        <v>38</v>
      </c>
      <c r="T60" s="8" t="s">
        <v>96</v>
      </c>
      <c r="U60" s="14" t="s">
        <v>36</v>
      </c>
      <c r="V60" s="15" t="s">
        <v>40</v>
      </c>
      <c r="W60" s="15" t="s">
        <v>39</v>
      </c>
      <c r="X60" s="7" t="s">
        <v>93</v>
      </c>
      <c r="Y60" s="3" t="s">
        <v>98</v>
      </c>
      <c r="Z60" s="3" t="s">
        <v>95</v>
      </c>
      <c r="AA60" s="3" t="s">
        <v>99</v>
      </c>
      <c r="AB60" s="20">
        <f>$AB$74</f>
        <v>0.54449999999999998</v>
      </c>
      <c r="AC60" s="14" t="s">
        <v>43</v>
      </c>
      <c r="AD60" s="7"/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202">
        <v>0</v>
      </c>
      <c r="AL60" s="190">
        <v>1</v>
      </c>
      <c r="AM60" s="120">
        <v>1</v>
      </c>
      <c r="AN60" s="121">
        <v>1</v>
      </c>
      <c r="AO60" s="121">
        <v>1</v>
      </c>
      <c r="AP60" s="121">
        <v>1</v>
      </c>
      <c r="AQ60" s="120">
        <v>1</v>
      </c>
      <c r="AR60" s="120">
        <v>1</v>
      </c>
      <c r="AS60" s="120">
        <v>0</v>
      </c>
      <c r="AT60" s="120">
        <v>0</v>
      </c>
      <c r="AU60" s="105">
        <v>0</v>
      </c>
      <c r="AV60" s="105">
        <v>1</v>
      </c>
      <c r="AW60" s="105">
        <v>1</v>
      </c>
      <c r="AX60" s="105">
        <v>0</v>
      </c>
      <c r="AY60" s="105">
        <v>1</v>
      </c>
      <c r="AZ60" s="8">
        <v>1</v>
      </c>
      <c r="BA60" s="8">
        <v>1</v>
      </c>
      <c r="BB60" s="105">
        <v>1</v>
      </c>
      <c r="BC60" s="105">
        <v>1</v>
      </c>
    </row>
    <row r="61" spans="1:55" ht="30" customHeight="1">
      <c r="A61" s="90">
        <f t="shared" si="0"/>
        <v>54</v>
      </c>
      <c r="B61" s="7"/>
      <c r="C61" s="7"/>
      <c r="D61" s="7"/>
      <c r="E61" s="7"/>
      <c r="F61" s="7">
        <v>4</v>
      </c>
      <c r="G61" s="7"/>
      <c r="H61" s="7"/>
      <c r="I61" s="7"/>
      <c r="J61" s="7"/>
      <c r="K61" s="7"/>
      <c r="L61" s="10"/>
      <c r="M61" s="8" t="s">
        <v>879</v>
      </c>
      <c r="N61" s="8" t="s">
        <v>103</v>
      </c>
      <c r="O61" s="8" t="s">
        <v>92</v>
      </c>
      <c r="P61" s="7" t="s">
        <v>50</v>
      </c>
      <c r="Q61" s="3" t="s">
        <v>37</v>
      </c>
      <c r="R61" s="16"/>
      <c r="S61" s="14" t="s">
        <v>923</v>
      </c>
      <c r="T61" s="8" t="s">
        <v>102</v>
      </c>
      <c r="U61" s="14" t="s">
        <v>923</v>
      </c>
      <c r="V61" s="3" t="s">
        <v>40</v>
      </c>
      <c r="W61" s="15" t="s">
        <v>39</v>
      </c>
      <c r="X61" s="7" t="s">
        <v>93</v>
      </c>
      <c r="Y61" s="3" t="s">
        <v>98</v>
      </c>
      <c r="Z61" s="3" t="s">
        <v>95</v>
      </c>
      <c r="AA61" s="3" t="s">
        <v>104</v>
      </c>
      <c r="AB61" s="20">
        <f>$AB$75</f>
        <v>0.4123</v>
      </c>
      <c r="AC61" s="14" t="s">
        <v>43</v>
      </c>
      <c r="AD61" s="7"/>
      <c r="AE61" s="120">
        <v>0</v>
      </c>
      <c r="AF61" s="120">
        <v>0</v>
      </c>
      <c r="AG61" s="120">
        <v>0</v>
      </c>
      <c r="AH61" s="120">
        <v>0</v>
      </c>
      <c r="AI61" s="120">
        <v>0</v>
      </c>
      <c r="AJ61" s="120">
        <v>0</v>
      </c>
      <c r="AK61" s="202">
        <v>0</v>
      </c>
      <c r="AL61" s="190">
        <v>0</v>
      </c>
      <c r="AM61" s="120">
        <v>1</v>
      </c>
      <c r="AN61" s="121">
        <v>1</v>
      </c>
      <c r="AO61" s="121">
        <v>1</v>
      </c>
      <c r="AP61" s="121">
        <v>1</v>
      </c>
      <c r="AQ61" s="120">
        <v>1</v>
      </c>
      <c r="AR61" s="120">
        <v>1</v>
      </c>
      <c r="AS61" s="120">
        <v>0</v>
      </c>
      <c r="AT61" s="120">
        <v>0</v>
      </c>
      <c r="AU61" s="105">
        <v>0</v>
      </c>
      <c r="AV61" s="105">
        <v>0</v>
      </c>
      <c r="AW61" s="105">
        <v>0</v>
      </c>
      <c r="AX61" s="105">
        <v>0</v>
      </c>
      <c r="AY61" s="105">
        <v>0</v>
      </c>
      <c r="AZ61" s="8">
        <v>0</v>
      </c>
      <c r="BA61" s="8">
        <v>0</v>
      </c>
      <c r="BB61" s="105">
        <v>0</v>
      </c>
      <c r="BC61" s="105">
        <v>0</v>
      </c>
    </row>
    <row r="62" spans="1:55" ht="30" customHeight="1">
      <c r="A62" s="90">
        <f t="shared" si="0"/>
        <v>55</v>
      </c>
      <c r="B62" s="7"/>
      <c r="C62" s="7"/>
      <c r="D62" s="7"/>
      <c r="E62" s="7"/>
      <c r="F62" s="7">
        <v>4</v>
      </c>
      <c r="G62" s="7"/>
      <c r="H62" s="7"/>
      <c r="I62" s="7"/>
      <c r="J62" s="7"/>
      <c r="K62" s="7"/>
      <c r="L62" s="10"/>
      <c r="M62" s="8" t="s">
        <v>105</v>
      </c>
      <c r="N62" s="8" t="s">
        <v>106</v>
      </c>
      <c r="O62" s="8"/>
      <c r="P62" s="8"/>
      <c r="Q62" s="8" t="s">
        <v>37</v>
      </c>
      <c r="R62" s="8"/>
      <c r="S62" s="8"/>
      <c r="T62" s="8"/>
      <c r="U62" s="8"/>
      <c r="V62" s="8"/>
      <c r="W62" s="8"/>
      <c r="X62" s="7" t="s">
        <v>78</v>
      </c>
      <c r="Y62" s="8" t="s">
        <v>42</v>
      </c>
      <c r="Z62" s="8" t="s">
        <v>43</v>
      </c>
      <c r="AA62" s="8" t="s">
        <v>107</v>
      </c>
      <c r="AB62" s="8">
        <v>0.40699999999999997</v>
      </c>
      <c r="AC62" s="14"/>
      <c r="AD62" s="7"/>
      <c r="AE62" s="120">
        <v>0</v>
      </c>
      <c r="AF62" s="120">
        <v>0</v>
      </c>
      <c r="AG62" s="120">
        <v>0</v>
      </c>
      <c r="AH62" s="120">
        <v>0</v>
      </c>
      <c r="AI62" s="120">
        <v>0</v>
      </c>
      <c r="AJ62" s="120">
        <v>0</v>
      </c>
      <c r="AK62" s="202">
        <v>0</v>
      </c>
      <c r="AL62" s="190">
        <v>0</v>
      </c>
      <c r="AM62" s="120">
        <v>0</v>
      </c>
      <c r="AN62" s="121">
        <v>1</v>
      </c>
      <c r="AO62" s="121">
        <v>1</v>
      </c>
      <c r="AP62" s="121">
        <v>1</v>
      </c>
      <c r="AQ62" s="120">
        <v>0</v>
      </c>
      <c r="AR62" s="120">
        <v>0</v>
      </c>
      <c r="AS62" s="120">
        <v>0</v>
      </c>
      <c r="AT62" s="120">
        <v>0</v>
      </c>
      <c r="AU62" s="105">
        <v>0</v>
      </c>
      <c r="AV62" s="105">
        <v>0</v>
      </c>
      <c r="AW62" s="105">
        <v>0</v>
      </c>
      <c r="AX62" s="105">
        <v>0</v>
      </c>
      <c r="AY62" s="105">
        <v>0</v>
      </c>
      <c r="AZ62" s="8">
        <v>0</v>
      </c>
      <c r="BA62" s="8">
        <v>0</v>
      </c>
      <c r="BB62" s="105">
        <v>0</v>
      </c>
      <c r="BC62" s="105">
        <v>0</v>
      </c>
    </row>
    <row r="63" spans="1:55" ht="30" customHeight="1">
      <c r="A63" s="90">
        <f t="shared" si="0"/>
        <v>56</v>
      </c>
      <c r="B63" s="7"/>
      <c r="C63" s="7"/>
      <c r="D63" s="7"/>
      <c r="E63" s="7"/>
      <c r="F63" s="7"/>
      <c r="G63" s="7">
        <v>5</v>
      </c>
      <c r="H63" s="7"/>
      <c r="I63" s="7"/>
      <c r="J63" s="7"/>
      <c r="K63" s="7"/>
      <c r="L63" s="10"/>
      <c r="M63" s="8" t="s">
        <v>108</v>
      </c>
      <c r="N63" s="8" t="s">
        <v>109</v>
      </c>
      <c r="O63" s="8"/>
      <c r="P63" s="8"/>
      <c r="Q63" s="8" t="s">
        <v>37</v>
      </c>
      <c r="R63" s="8"/>
      <c r="S63" s="8"/>
      <c r="T63" s="8"/>
      <c r="U63" s="8"/>
      <c r="V63" s="8"/>
      <c r="W63" s="8"/>
      <c r="X63" s="7" t="s">
        <v>93</v>
      </c>
      <c r="Y63" s="8" t="s">
        <v>98</v>
      </c>
      <c r="Z63" s="8" t="s">
        <v>95</v>
      </c>
      <c r="AA63" s="8" t="s">
        <v>110</v>
      </c>
      <c r="AB63" s="8">
        <v>0.373</v>
      </c>
      <c r="AC63" s="14"/>
      <c r="AD63" s="7"/>
      <c r="AE63" s="120">
        <v>0</v>
      </c>
      <c r="AF63" s="120">
        <v>0</v>
      </c>
      <c r="AG63" s="120">
        <v>0</v>
      </c>
      <c r="AH63" s="120">
        <v>0</v>
      </c>
      <c r="AI63" s="120">
        <v>0</v>
      </c>
      <c r="AJ63" s="120">
        <v>0</v>
      </c>
      <c r="AK63" s="202">
        <v>0</v>
      </c>
      <c r="AL63" s="190">
        <v>0</v>
      </c>
      <c r="AM63" s="120">
        <v>0</v>
      </c>
      <c r="AN63" s="121">
        <v>1</v>
      </c>
      <c r="AO63" s="121">
        <v>1</v>
      </c>
      <c r="AP63" s="121">
        <v>1</v>
      </c>
      <c r="AQ63" s="120">
        <v>0</v>
      </c>
      <c r="AR63" s="120">
        <v>0</v>
      </c>
      <c r="AS63" s="120">
        <v>0</v>
      </c>
      <c r="AT63" s="120">
        <v>0</v>
      </c>
      <c r="AU63" s="105">
        <v>0</v>
      </c>
      <c r="AV63" s="105">
        <v>0</v>
      </c>
      <c r="AW63" s="105">
        <v>0</v>
      </c>
      <c r="AX63" s="105">
        <v>0</v>
      </c>
      <c r="AY63" s="105">
        <v>0</v>
      </c>
      <c r="AZ63" s="8">
        <v>0</v>
      </c>
      <c r="BA63" s="8">
        <v>0</v>
      </c>
      <c r="BB63" s="105">
        <v>0</v>
      </c>
      <c r="BC63" s="105">
        <v>0</v>
      </c>
    </row>
    <row r="64" spans="1:55" ht="30" customHeight="1">
      <c r="A64" s="90">
        <f t="shared" si="0"/>
        <v>57</v>
      </c>
      <c r="B64" s="7"/>
      <c r="C64" s="7"/>
      <c r="D64" s="7"/>
      <c r="E64" s="7"/>
      <c r="F64" s="7"/>
      <c r="G64" s="7">
        <v>5</v>
      </c>
      <c r="H64" s="7"/>
      <c r="I64" s="7"/>
      <c r="J64" s="7"/>
      <c r="K64" s="7"/>
      <c r="L64" s="10"/>
      <c r="M64" s="8" t="s">
        <v>111</v>
      </c>
      <c r="N64" s="8" t="s">
        <v>112</v>
      </c>
      <c r="O64" s="8"/>
      <c r="P64" s="8"/>
      <c r="Q64" s="8" t="s">
        <v>37</v>
      </c>
      <c r="R64" s="8"/>
      <c r="S64" s="8"/>
      <c r="T64" s="8"/>
      <c r="U64" s="8"/>
      <c r="V64" s="8"/>
      <c r="W64" s="8"/>
      <c r="X64" s="7" t="s">
        <v>93</v>
      </c>
      <c r="Y64" s="8" t="s">
        <v>113</v>
      </c>
      <c r="Z64" s="21" t="s">
        <v>896</v>
      </c>
      <c r="AA64" s="8" t="s">
        <v>114</v>
      </c>
      <c r="AB64" s="8">
        <v>3.6999999999999998E-2</v>
      </c>
      <c r="AC64" s="14"/>
      <c r="AD64" s="7"/>
      <c r="AE64" s="120">
        <v>0</v>
      </c>
      <c r="AF64" s="120">
        <v>0</v>
      </c>
      <c r="AG64" s="120">
        <v>0</v>
      </c>
      <c r="AH64" s="120">
        <v>0</v>
      </c>
      <c r="AI64" s="120">
        <v>0</v>
      </c>
      <c r="AJ64" s="120">
        <v>0</v>
      </c>
      <c r="AK64" s="202">
        <v>0</v>
      </c>
      <c r="AL64" s="190">
        <v>0</v>
      </c>
      <c r="AM64" s="120">
        <v>0</v>
      </c>
      <c r="AN64" s="121">
        <v>1</v>
      </c>
      <c r="AO64" s="121">
        <v>1</v>
      </c>
      <c r="AP64" s="121">
        <v>1</v>
      </c>
      <c r="AQ64" s="120">
        <v>0</v>
      </c>
      <c r="AR64" s="120">
        <v>0</v>
      </c>
      <c r="AS64" s="120">
        <v>0</v>
      </c>
      <c r="AT64" s="120">
        <v>0</v>
      </c>
      <c r="AU64" s="105">
        <v>0</v>
      </c>
      <c r="AV64" s="105">
        <v>0</v>
      </c>
      <c r="AW64" s="105">
        <v>0</v>
      </c>
      <c r="AX64" s="105">
        <v>0</v>
      </c>
      <c r="AY64" s="105">
        <v>0</v>
      </c>
      <c r="AZ64" s="8">
        <v>0</v>
      </c>
      <c r="BA64" s="8">
        <v>0</v>
      </c>
      <c r="BB64" s="105">
        <v>0</v>
      </c>
      <c r="BC64" s="105">
        <v>0</v>
      </c>
    </row>
    <row r="65" spans="1:55" ht="30" customHeight="1">
      <c r="A65" s="90">
        <f t="shared" si="0"/>
        <v>58</v>
      </c>
      <c r="B65" s="3"/>
      <c r="C65" s="3"/>
      <c r="D65" s="3"/>
      <c r="E65" s="3"/>
      <c r="F65" s="3">
        <v>4</v>
      </c>
      <c r="G65" s="3"/>
      <c r="H65" s="3"/>
      <c r="I65" s="3"/>
      <c r="J65" s="3"/>
      <c r="K65" s="3"/>
      <c r="L65" s="8"/>
      <c r="M65" s="8" t="s">
        <v>916</v>
      </c>
      <c r="N65" s="8" t="s">
        <v>917</v>
      </c>
      <c r="O65" s="8" t="s">
        <v>116</v>
      </c>
      <c r="P65" s="7" t="s">
        <v>50</v>
      </c>
      <c r="Q65" s="3" t="s">
        <v>37</v>
      </c>
      <c r="R65" s="16"/>
      <c r="S65" s="14" t="s">
        <v>636</v>
      </c>
      <c r="T65" s="8" t="s">
        <v>916</v>
      </c>
      <c r="U65" s="14" t="s">
        <v>636</v>
      </c>
      <c r="V65" s="3" t="s">
        <v>919</v>
      </c>
      <c r="W65" s="15" t="s">
        <v>920</v>
      </c>
      <c r="X65" s="7" t="s">
        <v>78</v>
      </c>
      <c r="Y65" s="8" t="s">
        <v>42</v>
      </c>
      <c r="Z65" s="8" t="s">
        <v>43</v>
      </c>
      <c r="AA65" s="3" t="s">
        <v>921</v>
      </c>
      <c r="AB65" s="101">
        <f>AB66+AB67*2</f>
        <v>0.43990000000000001</v>
      </c>
      <c r="AC65" s="18" t="s">
        <v>43</v>
      </c>
      <c r="AD65" s="7"/>
      <c r="AE65" s="123">
        <v>0</v>
      </c>
      <c r="AF65" s="123">
        <v>0</v>
      </c>
      <c r="AG65" s="120">
        <v>0</v>
      </c>
      <c r="AH65" s="123">
        <v>0</v>
      </c>
      <c r="AI65" s="123">
        <v>0</v>
      </c>
      <c r="AJ65" s="123">
        <v>0</v>
      </c>
      <c r="AK65" s="202">
        <v>0</v>
      </c>
      <c r="AL65" s="180">
        <v>1</v>
      </c>
      <c r="AM65" s="120">
        <v>0</v>
      </c>
      <c r="AN65" s="121">
        <v>0</v>
      </c>
      <c r="AO65" s="121">
        <v>0</v>
      </c>
      <c r="AP65" s="121">
        <v>0</v>
      </c>
      <c r="AQ65" s="120">
        <v>0</v>
      </c>
      <c r="AR65" s="120">
        <v>0</v>
      </c>
      <c r="AS65" s="120">
        <v>0</v>
      </c>
      <c r="AT65" s="120">
        <v>0</v>
      </c>
      <c r="AU65" s="105">
        <v>0</v>
      </c>
      <c r="AV65" s="106">
        <v>1</v>
      </c>
      <c r="AW65" s="106">
        <v>1</v>
      </c>
      <c r="AX65" s="105">
        <v>0</v>
      </c>
      <c r="AY65" s="106">
        <v>1</v>
      </c>
      <c r="AZ65" s="8">
        <v>1</v>
      </c>
      <c r="BA65" s="8">
        <v>1</v>
      </c>
      <c r="BB65" s="106">
        <v>1</v>
      </c>
      <c r="BC65" s="106">
        <v>1</v>
      </c>
    </row>
    <row r="66" spans="1:55" ht="30" customHeight="1">
      <c r="A66" s="90">
        <f t="shared" si="0"/>
        <v>59</v>
      </c>
      <c r="B66" s="3"/>
      <c r="C66" s="3"/>
      <c r="D66" s="3"/>
      <c r="E66" s="3"/>
      <c r="F66" s="3"/>
      <c r="G66" s="3">
        <v>5</v>
      </c>
      <c r="H66" s="3"/>
      <c r="I66" s="3"/>
      <c r="J66" s="3"/>
      <c r="K66" s="3"/>
      <c r="L66" s="8"/>
      <c r="M66" s="8" t="s">
        <v>922</v>
      </c>
      <c r="N66" s="8" t="s">
        <v>103</v>
      </c>
      <c r="O66" s="8" t="s">
        <v>92</v>
      </c>
      <c r="P66" s="7" t="s">
        <v>50</v>
      </c>
      <c r="Q66" s="3" t="s">
        <v>37</v>
      </c>
      <c r="R66" s="16"/>
      <c r="S66" s="14" t="s">
        <v>628</v>
      </c>
      <c r="T66" s="8" t="s">
        <v>102</v>
      </c>
      <c r="U66" s="14" t="s">
        <v>628</v>
      </c>
      <c r="V66" s="3" t="s">
        <v>40</v>
      </c>
      <c r="W66" s="15" t="s">
        <v>39</v>
      </c>
      <c r="X66" s="7" t="s">
        <v>93</v>
      </c>
      <c r="Y66" s="3" t="s">
        <v>98</v>
      </c>
      <c r="Z66" s="3" t="s">
        <v>95</v>
      </c>
      <c r="AA66" s="7" t="s">
        <v>104</v>
      </c>
      <c r="AB66" s="19">
        <v>0.4123</v>
      </c>
      <c r="AC66" s="18" t="s">
        <v>43</v>
      </c>
      <c r="AD66" s="14"/>
      <c r="AE66" s="123">
        <v>0</v>
      </c>
      <c r="AF66" s="123">
        <v>0</v>
      </c>
      <c r="AG66" s="120">
        <v>0</v>
      </c>
      <c r="AH66" s="123">
        <v>0</v>
      </c>
      <c r="AI66" s="123">
        <v>0</v>
      </c>
      <c r="AJ66" s="123">
        <v>0</v>
      </c>
      <c r="AK66" s="202">
        <v>0</v>
      </c>
      <c r="AL66" s="180">
        <v>1</v>
      </c>
      <c r="AM66" s="120">
        <v>0</v>
      </c>
      <c r="AN66" s="121">
        <v>0</v>
      </c>
      <c r="AO66" s="121">
        <v>0</v>
      </c>
      <c r="AP66" s="121">
        <v>0</v>
      </c>
      <c r="AQ66" s="120">
        <v>0</v>
      </c>
      <c r="AR66" s="120">
        <v>0</v>
      </c>
      <c r="AS66" s="120">
        <v>0</v>
      </c>
      <c r="AT66" s="120">
        <v>0</v>
      </c>
      <c r="AU66" s="105">
        <v>0</v>
      </c>
      <c r="AV66" s="106">
        <v>1</v>
      </c>
      <c r="AW66" s="106">
        <v>1</v>
      </c>
      <c r="AX66" s="105">
        <v>0</v>
      </c>
      <c r="AY66" s="106">
        <v>1</v>
      </c>
      <c r="AZ66" s="8">
        <v>1</v>
      </c>
      <c r="BA66" s="8">
        <v>1</v>
      </c>
      <c r="BB66" s="106">
        <v>1</v>
      </c>
      <c r="BC66" s="106">
        <v>1</v>
      </c>
    </row>
    <row r="67" spans="1:55" ht="30" customHeight="1">
      <c r="A67" s="90">
        <f t="shared" si="0"/>
        <v>60</v>
      </c>
      <c r="B67" s="7"/>
      <c r="C67" s="7"/>
      <c r="D67" s="7"/>
      <c r="E67" s="7"/>
      <c r="F67" s="3"/>
      <c r="G67" s="3">
        <v>5</v>
      </c>
      <c r="H67" s="7"/>
      <c r="I67" s="7"/>
      <c r="J67" s="7"/>
      <c r="K67" s="7"/>
      <c r="L67" s="12" t="s">
        <v>162</v>
      </c>
      <c r="M67" s="4" t="s">
        <v>782</v>
      </c>
      <c r="N67" s="3" t="s">
        <v>170</v>
      </c>
      <c r="O67" s="4" t="s">
        <v>124</v>
      </c>
      <c r="P67" s="7" t="s">
        <v>50</v>
      </c>
      <c r="Q67" s="3" t="s">
        <v>37</v>
      </c>
      <c r="R67" s="16"/>
      <c r="S67" s="14" t="s">
        <v>636</v>
      </c>
      <c r="T67" s="14" t="s">
        <v>169</v>
      </c>
      <c r="U67" s="14" t="s">
        <v>636</v>
      </c>
      <c r="V67" s="17" t="s">
        <v>40</v>
      </c>
      <c r="W67" s="15" t="s">
        <v>39</v>
      </c>
      <c r="X67" s="7" t="s">
        <v>171</v>
      </c>
      <c r="Y67" s="3" t="s">
        <v>172</v>
      </c>
      <c r="Z67" s="21" t="s">
        <v>896</v>
      </c>
      <c r="AA67" s="7" t="s">
        <v>173</v>
      </c>
      <c r="AB67" s="19">
        <v>1.38E-2</v>
      </c>
      <c r="AC67" s="18" t="s">
        <v>43</v>
      </c>
      <c r="AD67" s="14"/>
      <c r="AE67" s="120">
        <v>0</v>
      </c>
      <c r="AF67" s="120">
        <v>0</v>
      </c>
      <c r="AG67" s="3">
        <v>0</v>
      </c>
      <c r="AH67" s="120">
        <v>0</v>
      </c>
      <c r="AI67" s="120">
        <v>0</v>
      </c>
      <c r="AJ67" s="120">
        <v>0</v>
      </c>
      <c r="AK67" s="142">
        <v>0</v>
      </c>
      <c r="AL67" s="192">
        <v>2</v>
      </c>
      <c r="AM67" s="3">
        <v>0</v>
      </c>
      <c r="AN67" s="31">
        <v>0</v>
      </c>
      <c r="AO67" s="31">
        <v>0</v>
      </c>
      <c r="AP67" s="31">
        <v>0</v>
      </c>
      <c r="AQ67" s="3">
        <v>0</v>
      </c>
      <c r="AR67" s="3">
        <v>0</v>
      </c>
      <c r="AS67" s="3">
        <v>0</v>
      </c>
      <c r="AT67" s="120">
        <v>0</v>
      </c>
      <c r="AU67" s="41">
        <v>0</v>
      </c>
      <c r="AV67" s="41">
        <v>2</v>
      </c>
      <c r="AW67" s="41">
        <v>2</v>
      </c>
      <c r="AX67" s="105">
        <v>0</v>
      </c>
      <c r="AY67" s="41">
        <v>2</v>
      </c>
      <c r="AZ67" s="8">
        <v>2</v>
      </c>
      <c r="BA67" s="8">
        <v>2</v>
      </c>
      <c r="BB67" s="41">
        <v>2</v>
      </c>
      <c r="BC67" s="41">
        <v>2</v>
      </c>
    </row>
    <row r="68" spans="1:55" ht="30" customHeight="1">
      <c r="A68" s="90">
        <f t="shared" si="0"/>
        <v>61</v>
      </c>
      <c r="B68" s="7"/>
      <c r="C68" s="7"/>
      <c r="D68" s="7"/>
      <c r="E68" s="7">
        <v>3</v>
      </c>
      <c r="F68" s="7"/>
      <c r="G68" s="7"/>
      <c r="H68" s="7"/>
      <c r="I68" s="7"/>
      <c r="J68" s="7"/>
      <c r="K68" s="7"/>
      <c r="L68" s="10"/>
      <c r="M68" s="8" t="s">
        <v>115</v>
      </c>
      <c r="N68" s="7" t="s">
        <v>77</v>
      </c>
      <c r="O68" s="8" t="s">
        <v>116</v>
      </c>
      <c r="P68" s="8" t="s">
        <v>50</v>
      </c>
      <c r="Q68" s="3" t="s">
        <v>37</v>
      </c>
      <c r="R68" s="13"/>
      <c r="S68" s="14" t="s">
        <v>38</v>
      </c>
      <c r="T68" s="8" t="s">
        <v>115</v>
      </c>
      <c r="U68" s="14" t="s">
        <v>36</v>
      </c>
      <c r="V68" s="3" t="s">
        <v>39</v>
      </c>
      <c r="W68" s="15" t="s">
        <v>40</v>
      </c>
      <c r="X68" s="7" t="s">
        <v>117</v>
      </c>
      <c r="Y68" s="3" t="s">
        <v>42</v>
      </c>
      <c r="Z68" s="3" t="s">
        <v>43</v>
      </c>
      <c r="AA68" s="3" t="s">
        <v>118</v>
      </c>
      <c r="AB68" s="19">
        <f>AB69+AB72+AB75</f>
        <v>1.5371000000000001</v>
      </c>
      <c r="AC68" s="15" t="s">
        <v>80</v>
      </c>
      <c r="AD68" s="15"/>
      <c r="AE68" s="120">
        <v>1</v>
      </c>
      <c r="AF68" s="120">
        <v>1</v>
      </c>
      <c r="AG68" s="120">
        <v>1</v>
      </c>
      <c r="AH68" s="120">
        <v>1</v>
      </c>
      <c r="AI68" s="120">
        <v>1</v>
      </c>
      <c r="AJ68" s="120">
        <v>1</v>
      </c>
      <c r="AK68" s="202">
        <v>1</v>
      </c>
      <c r="AL68" s="190">
        <v>0</v>
      </c>
      <c r="AM68" s="120">
        <v>0</v>
      </c>
      <c r="AN68" s="121">
        <v>0</v>
      </c>
      <c r="AO68" s="121">
        <v>0</v>
      </c>
      <c r="AP68" s="121">
        <v>0</v>
      </c>
      <c r="AQ68" s="120">
        <v>0</v>
      </c>
      <c r="AR68" s="120">
        <v>0</v>
      </c>
      <c r="AS68" s="120">
        <v>1</v>
      </c>
      <c r="AT68" s="120">
        <v>1</v>
      </c>
      <c r="AU68" s="105">
        <v>1</v>
      </c>
      <c r="AV68" s="105">
        <v>0</v>
      </c>
      <c r="AW68" s="105">
        <v>0</v>
      </c>
      <c r="AX68" s="105">
        <v>1</v>
      </c>
      <c r="AY68" s="105">
        <v>0</v>
      </c>
      <c r="AZ68" s="8">
        <v>0</v>
      </c>
      <c r="BA68" s="8">
        <v>0</v>
      </c>
      <c r="BB68" s="105">
        <v>0</v>
      </c>
      <c r="BC68" s="105">
        <v>0</v>
      </c>
    </row>
    <row r="69" spans="1:55" ht="30" customHeight="1">
      <c r="A69" s="90">
        <f t="shared" si="0"/>
        <v>62</v>
      </c>
      <c r="B69" s="7"/>
      <c r="C69" s="7"/>
      <c r="D69" s="7"/>
      <c r="E69" s="7"/>
      <c r="F69" s="7">
        <v>4</v>
      </c>
      <c r="G69" s="7"/>
      <c r="H69" s="7"/>
      <c r="I69" s="7"/>
      <c r="J69" s="7"/>
      <c r="K69" s="7"/>
      <c r="L69" s="10"/>
      <c r="M69" s="7" t="s">
        <v>119</v>
      </c>
      <c r="N69" s="7" t="s">
        <v>120</v>
      </c>
      <c r="O69" s="8" t="s">
        <v>116</v>
      </c>
      <c r="P69" s="8" t="s">
        <v>50</v>
      </c>
      <c r="Q69" s="3" t="s">
        <v>37</v>
      </c>
      <c r="R69" s="13"/>
      <c r="S69" s="14" t="s">
        <v>38</v>
      </c>
      <c r="T69" s="7" t="s">
        <v>119</v>
      </c>
      <c r="U69" s="14" t="s">
        <v>36</v>
      </c>
      <c r="V69" s="3" t="s">
        <v>39</v>
      </c>
      <c r="W69" s="15" t="s">
        <v>40</v>
      </c>
      <c r="X69" s="7" t="s">
        <v>117</v>
      </c>
      <c r="Y69" s="3" t="s">
        <v>42</v>
      </c>
      <c r="Z69" s="3" t="s">
        <v>43</v>
      </c>
      <c r="AA69" s="15" t="s">
        <v>121</v>
      </c>
      <c r="AB69" s="19">
        <f>AB70+AB71</f>
        <v>0.56240000000000001</v>
      </c>
      <c r="AC69" s="18" t="s">
        <v>43</v>
      </c>
      <c r="AD69" s="14"/>
      <c r="AE69" s="120">
        <v>1</v>
      </c>
      <c r="AF69" s="120">
        <v>1</v>
      </c>
      <c r="AG69" s="120">
        <v>1</v>
      </c>
      <c r="AH69" s="120">
        <v>1</v>
      </c>
      <c r="AI69" s="120">
        <v>1</v>
      </c>
      <c r="AJ69" s="120">
        <v>1</v>
      </c>
      <c r="AK69" s="202">
        <v>1</v>
      </c>
      <c r="AL69" s="190">
        <v>0</v>
      </c>
      <c r="AM69" s="120">
        <v>0</v>
      </c>
      <c r="AN69" s="121">
        <v>0</v>
      </c>
      <c r="AO69" s="121">
        <v>0</v>
      </c>
      <c r="AP69" s="121">
        <v>0</v>
      </c>
      <c r="AQ69" s="120">
        <v>0</v>
      </c>
      <c r="AR69" s="120">
        <v>0</v>
      </c>
      <c r="AS69" s="120">
        <v>1</v>
      </c>
      <c r="AT69" s="120">
        <v>1</v>
      </c>
      <c r="AU69" s="105">
        <v>1</v>
      </c>
      <c r="AV69" s="105">
        <v>0</v>
      </c>
      <c r="AW69" s="105">
        <v>0</v>
      </c>
      <c r="AX69" s="105">
        <v>1</v>
      </c>
      <c r="AY69" s="105">
        <v>0</v>
      </c>
      <c r="AZ69" s="8">
        <v>0</v>
      </c>
      <c r="BA69" s="8">
        <v>0</v>
      </c>
      <c r="BB69" s="105">
        <v>0</v>
      </c>
      <c r="BC69" s="105">
        <v>0</v>
      </c>
    </row>
    <row r="70" spans="1:55" ht="30" customHeight="1">
      <c r="A70" s="90">
        <f t="shared" si="0"/>
        <v>63</v>
      </c>
      <c r="B70" s="7"/>
      <c r="C70" s="7"/>
      <c r="D70" s="7"/>
      <c r="E70" s="7"/>
      <c r="F70" s="7"/>
      <c r="G70" s="7">
        <v>5</v>
      </c>
      <c r="H70" s="7"/>
      <c r="I70" s="7"/>
      <c r="J70" s="7"/>
      <c r="K70" s="7"/>
      <c r="L70" s="10"/>
      <c r="M70" s="8" t="s">
        <v>122</v>
      </c>
      <c r="N70" s="7" t="s">
        <v>123</v>
      </c>
      <c r="O70" s="3" t="s">
        <v>124</v>
      </c>
      <c r="P70" s="8" t="s">
        <v>50</v>
      </c>
      <c r="Q70" s="3" t="s">
        <v>37</v>
      </c>
      <c r="R70" s="13"/>
      <c r="S70" s="14" t="s">
        <v>38</v>
      </c>
      <c r="T70" s="8" t="s">
        <v>122</v>
      </c>
      <c r="U70" s="14" t="s">
        <v>36</v>
      </c>
      <c r="V70" s="3" t="s">
        <v>39</v>
      </c>
      <c r="W70" s="15" t="s">
        <v>40</v>
      </c>
      <c r="X70" s="7" t="s">
        <v>41</v>
      </c>
      <c r="Y70" s="15" t="s">
        <v>829</v>
      </c>
      <c r="Z70" s="21" t="s">
        <v>125</v>
      </c>
      <c r="AA70" s="15" t="s">
        <v>126</v>
      </c>
      <c r="AB70" s="19">
        <v>1.7899999999999999E-2</v>
      </c>
      <c r="AC70" s="18" t="s">
        <v>43</v>
      </c>
      <c r="AD70" s="14"/>
      <c r="AE70" s="120">
        <v>1</v>
      </c>
      <c r="AF70" s="120">
        <v>1</v>
      </c>
      <c r="AG70" s="120">
        <v>1</v>
      </c>
      <c r="AH70" s="120">
        <v>1</v>
      </c>
      <c r="AI70" s="120">
        <v>1</v>
      </c>
      <c r="AJ70" s="120">
        <v>1</v>
      </c>
      <c r="AK70" s="202">
        <v>1</v>
      </c>
      <c r="AL70" s="190">
        <v>0</v>
      </c>
      <c r="AM70" s="120">
        <v>0</v>
      </c>
      <c r="AN70" s="121">
        <v>0</v>
      </c>
      <c r="AO70" s="121">
        <v>0</v>
      </c>
      <c r="AP70" s="121">
        <v>0</v>
      </c>
      <c r="AQ70" s="120">
        <v>0</v>
      </c>
      <c r="AR70" s="120">
        <v>0</v>
      </c>
      <c r="AS70" s="120">
        <v>1</v>
      </c>
      <c r="AT70" s="120">
        <v>1</v>
      </c>
      <c r="AU70" s="105">
        <v>1</v>
      </c>
      <c r="AV70" s="105">
        <v>0</v>
      </c>
      <c r="AW70" s="105">
        <v>0</v>
      </c>
      <c r="AX70" s="105">
        <v>1</v>
      </c>
      <c r="AY70" s="105">
        <v>0</v>
      </c>
      <c r="AZ70" s="8">
        <v>0</v>
      </c>
      <c r="BA70" s="8">
        <v>0</v>
      </c>
      <c r="BB70" s="105">
        <v>0</v>
      </c>
      <c r="BC70" s="105">
        <v>0</v>
      </c>
    </row>
    <row r="71" spans="1:55" ht="30" customHeight="1">
      <c r="A71" s="90">
        <f t="shared" si="0"/>
        <v>64</v>
      </c>
      <c r="B71" s="7"/>
      <c r="C71" s="7"/>
      <c r="D71" s="7"/>
      <c r="E71" s="7"/>
      <c r="F71" s="7"/>
      <c r="G71" s="7">
        <v>5</v>
      </c>
      <c r="H71" s="7"/>
      <c r="I71" s="7"/>
      <c r="J71" s="7"/>
      <c r="K71" s="7"/>
      <c r="L71" s="10"/>
      <c r="M71" s="8" t="s">
        <v>96</v>
      </c>
      <c r="N71" s="7" t="s">
        <v>97</v>
      </c>
      <c r="O71" s="8" t="s">
        <v>92</v>
      </c>
      <c r="P71" s="7" t="s">
        <v>50</v>
      </c>
      <c r="Q71" s="3" t="s">
        <v>37</v>
      </c>
      <c r="R71" s="13"/>
      <c r="S71" s="14" t="s">
        <v>38</v>
      </c>
      <c r="T71" s="8" t="s">
        <v>96</v>
      </c>
      <c r="U71" s="14" t="s">
        <v>36</v>
      </c>
      <c r="V71" s="3" t="s">
        <v>40</v>
      </c>
      <c r="W71" s="15" t="s">
        <v>39</v>
      </c>
      <c r="X71" s="7" t="s">
        <v>93</v>
      </c>
      <c r="Y71" s="3" t="s">
        <v>98</v>
      </c>
      <c r="Z71" s="3" t="s">
        <v>95</v>
      </c>
      <c r="AA71" s="15" t="s">
        <v>99</v>
      </c>
      <c r="AB71" s="19">
        <v>0.54449999999999998</v>
      </c>
      <c r="AC71" s="18" t="s">
        <v>43</v>
      </c>
      <c r="AD71" s="14"/>
      <c r="AE71" s="120">
        <v>1</v>
      </c>
      <c r="AF71" s="120">
        <v>1</v>
      </c>
      <c r="AG71" s="120">
        <v>1</v>
      </c>
      <c r="AH71" s="120">
        <v>1</v>
      </c>
      <c r="AI71" s="120">
        <v>1</v>
      </c>
      <c r="AJ71" s="120">
        <v>1</v>
      </c>
      <c r="AK71" s="202">
        <v>1</v>
      </c>
      <c r="AL71" s="190">
        <v>0</v>
      </c>
      <c r="AM71" s="120">
        <v>0</v>
      </c>
      <c r="AN71" s="121">
        <v>0</v>
      </c>
      <c r="AO71" s="121">
        <v>0</v>
      </c>
      <c r="AP71" s="121">
        <v>0</v>
      </c>
      <c r="AQ71" s="120">
        <v>0</v>
      </c>
      <c r="AR71" s="120">
        <v>0</v>
      </c>
      <c r="AS71" s="120">
        <v>1</v>
      </c>
      <c r="AT71" s="120">
        <v>1</v>
      </c>
      <c r="AU71" s="105">
        <v>1</v>
      </c>
      <c r="AV71" s="105">
        <v>0</v>
      </c>
      <c r="AW71" s="105">
        <v>0</v>
      </c>
      <c r="AX71" s="105">
        <v>1</v>
      </c>
      <c r="AY71" s="105">
        <v>0</v>
      </c>
      <c r="AZ71" s="8">
        <v>0</v>
      </c>
      <c r="BA71" s="8">
        <v>0</v>
      </c>
      <c r="BB71" s="105">
        <v>0</v>
      </c>
      <c r="BC71" s="105">
        <v>0</v>
      </c>
    </row>
    <row r="72" spans="1:55" ht="30" customHeight="1">
      <c r="A72" s="90">
        <f t="shared" si="0"/>
        <v>65</v>
      </c>
      <c r="B72" s="7"/>
      <c r="C72" s="7"/>
      <c r="D72" s="7"/>
      <c r="E72" s="7"/>
      <c r="F72" s="7">
        <v>4</v>
      </c>
      <c r="G72" s="7"/>
      <c r="H72" s="7"/>
      <c r="I72" s="7"/>
      <c r="J72" s="7"/>
      <c r="K72" s="7"/>
      <c r="L72" s="10"/>
      <c r="M72" s="7" t="s">
        <v>127</v>
      </c>
      <c r="N72" s="7" t="s">
        <v>128</v>
      </c>
      <c r="O72" s="8" t="s">
        <v>116</v>
      </c>
      <c r="P72" s="8" t="s">
        <v>50</v>
      </c>
      <c r="Q72" s="3" t="s">
        <v>37</v>
      </c>
      <c r="R72" s="13"/>
      <c r="S72" s="14" t="s">
        <v>38</v>
      </c>
      <c r="T72" s="7" t="s">
        <v>119</v>
      </c>
      <c r="U72" s="14" t="s">
        <v>36</v>
      </c>
      <c r="V72" s="3" t="s">
        <v>39</v>
      </c>
      <c r="W72" s="15" t="s">
        <v>40</v>
      </c>
      <c r="X72" s="7" t="s">
        <v>117</v>
      </c>
      <c r="Y72" s="3" t="s">
        <v>42</v>
      </c>
      <c r="Z72" s="3" t="s">
        <v>43</v>
      </c>
      <c r="AA72" s="15" t="s">
        <v>121</v>
      </c>
      <c r="AB72" s="19">
        <f>AB73+AB74</f>
        <v>0.56240000000000001</v>
      </c>
      <c r="AC72" s="18" t="s">
        <v>43</v>
      </c>
      <c r="AD72" s="14"/>
      <c r="AE72" s="120">
        <v>1</v>
      </c>
      <c r="AF72" s="120">
        <v>1</v>
      </c>
      <c r="AG72" s="120">
        <v>1</v>
      </c>
      <c r="AH72" s="120">
        <v>1</v>
      </c>
      <c r="AI72" s="120">
        <v>1</v>
      </c>
      <c r="AJ72" s="120">
        <v>1</v>
      </c>
      <c r="AK72" s="202">
        <v>1</v>
      </c>
      <c r="AL72" s="190">
        <v>0</v>
      </c>
      <c r="AM72" s="120">
        <v>0</v>
      </c>
      <c r="AN72" s="121">
        <v>0</v>
      </c>
      <c r="AO72" s="121">
        <v>0</v>
      </c>
      <c r="AP72" s="121">
        <v>0</v>
      </c>
      <c r="AQ72" s="120">
        <v>0</v>
      </c>
      <c r="AR72" s="120">
        <v>0</v>
      </c>
      <c r="AS72" s="120">
        <v>1</v>
      </c>
      <c r="AT72" s="120">
        <v>1</v>
      </c>
      <c r="AU72" s="105">
        <v>1</v>
      </c>
      <c r="AV72" s="105">
        <v>0</v>
      </c>
      <c r="AW72" s="105">
        <v>0</v>
      </c>
      <c r="AX72" s="105">
        <v>1</v>
      </c>
      <c r="AY72" s="105">
        <v>0</v>
      </c>
      <c r="AZ72" s="8">
        <v>0</v>
      </c>
      <c r="BA72" s="8">
        <v>0</v>
      </c>
      <c r="BB72" s="105">
        <v>0</v>
      </c>
      <c r="BC72" s="105">
        <v>0</v>
      </c>
    </row>
    <row r="73" spans="1:55" ht="30" customHeight="1">
      <c r="A73" s="90">
        <f t="shared" si="0"/>
        <v>66</v>
      </c>
      <c r="B73" s="7"/>
      <c r="C73" s="7"/>
      <c r="D73" s="7"/>
      <c r="E73" s="7"/>
      <c r="F73" s="7"/>
      <c r="G73" s="7">
        <v>5</v>
      </c>
      <c r="H73" s="7"/>
      <c r="I73" s="7"/>
      <c r="J73" s="7"/>
      <c r="K73" s="7"/>
      <c r="L73" s="10"/>
      <c r="M73" s="8" t="s">
        <v>122</v>
      </c>
      <c r="N73" s="7" t="s">
        <v>123</v>
      </c>
      <c r="O73" s="3" t="s">
        <v>124</v>
      </c>
      <c r="P73" s="8" t="s">
        <v>50</v>
      </c>
      <c r="Q73" s="3" t="s">
        <v>37</v>
      </c>
      <c r="R73" s="13"/>
      <c r="S73" s="14" t="s">
        <v>38</v>
      </c>
      <c r="T73" s="8" t="s">
        <v>122</v>
      </c>
      <c r="U73" s="14" t="s">
        <v>36</v>
      </c>
      <c r="V73" s="3" t="s">
        <v>39</v>
      </c>
      <c r="W73" s="15" t="s">
        <v>40</v>
      </c>
      <c r="X73" s="7" t="s">
        <v>41</v>
      </c>
      <c r="Y73" s="15" t="s">
        <v>829</v>
      </c>
      <c r="Z73" s="21" t="s">
        <v>125</v>
      </c>
      <c r="AA73" s="15" t="s">
        <v>126</v>
      </c>
      <c r="AB73" s="19">
        <v>1.7899999999999999E-2</v>
      </c>
      <c r="AC73" s="18" t="s">
        <v>43</v>
      </c>
      <c r="AD73" s="14"/>
      <c r="AE73" s="120">
        <v>1</v>
      </c>
      <c r="AF73" s="120">
        <v>1</v>
      </c>
      <c r="AG73" s="120">
        <v>1</v>
      </c>
      <c r="AH73" s="120">
        <v>1</v>
      </c>
      <c r="AI73" s="120">
        <v>1</v>
      </c>
      <c r="AJ73" s="120">
        <v>1</v>
      </c>
      <c r="AK73" s="202">
        <v>1</v>
      </c>
      <c r="AL73" s="190">
        <v>0</v>
      </c>
      <c r="AM73" s="120">
        <v>0</v>
      </c>
      <c r="AN73" s="121">
        <v>0</v>
      </c>
      <c r="AO73" s="121">
        <v>0</v>
      </c>
      <c r="AP73" s="121">
        <v>0</v>
      </c>
      <c r="AQ73" s="120">
        <v>0</v>
      </c>
      <c r="AR73" s="120">
        <v>0</v>
      </c>
      <c r="AS73" s="120">
        <v>1</v>
      </c>
      <c r="AT73" s="120">
        <v>1</v>
      </c>
      <c r="AU73" s="105">
        <v>1</v>
      </c>
      <c r="AV73" s="105">
        <v>0</v>
      </c>
      <c r="AW73" s="105">
        <v>0</v>
      </c>
      <c r="AX73" s="105">
        <v>1</v>
      </c>
      <c r="AY73" s="105">
        <v>0</v>
      </c>
      <c r="AZ73" s="8">
        <v>0</v>
      </c>
      <c r="BA73" s="8">
        <v>0</v>
      </c>
      <c r="BB73" s="105">
        <v>0</v>
      </c>
      <c r="BC73" s="105">
        <v>0</v>
      </c>
    </row>
    <row r="74" spans="1:55" ht="30" customHeight="1">
      <c r="A74" s="90">
        <f t="shared" si="0"/>
        <v>67</v>
      </c>
      <c r="B74" s="7"/>
      <c r="C74" s="7"/>
      <c r="D74" s="7"/>
      <c r="E74" s="7"/>
      <c r="F74" s="7"/>
      <c r="G74" s="7">
        <v>5</v>
      </c>
      <c r="H74" s="7"/>
      <c r="I74" s="7"/>
      <c r="J74" s="7"/>
      <c r="K74" s="7"/>
      <c r="L74" s="10"/>
      <c r="M74" s="8" t="s">
        <v>100</v>
      </c>
      <c r="N74" s="8" t="s">
        <v>101</v>
      </c>
      <c r="O74" s="8" t="s">
        <v>92</v>
      </c>
      <c r="P74" s="7" t="s">
        <v>50</v>
      </c>
      <c r="Q74" s="3" t="s">
        <v>37</v>
      </c>
      <c r="R74" s="13"/>
      <c r="S74" s="14" t="s">
        <v>38</v>
      </c>
      <c r="T74" s="8" t="s">
        <v>96</v>
      </c>
      <c r="U74" s="14" t="s">
        <v>36</v>
      </c>
      <c r="V74" s="15" t="s">
        <v>40</v>
      </c>
      <c r="W74" s="15" t="s">
        <v>39</v>
      </c>
      <c r="X74" s="7" t="s">
        <v>93</v>
      </c>
      <c r="Y74" s="3" t="s">
        <v>98</v>
      </c>
      <c r="Z74" s="3" t="s">
        <v>95</v>
      </c>
      <c r="AA74" s="15" t="s">
        <v>99</v>
      </c>
      <c r="AB74" s="19">
        <v>0.54449999999999998</v>
      </c>
      <c r="AC74" s="18" t="s">
        <v>43</v>
      </c>
      <c r="AD74" s="14"/>
      <c r="AE74" s="120">
        <v>1</v>
      </c>
      <c r="AF74" s="120">
        <v>1</v>
      </c>
      <c r="AG74" s="120">
        <v>1</v>
      </c>
      <c r="AH74" s="120">
        <v>1</v>
      </c>
      <c r="AI74" s="120">
        <v>1</v>
      </c>
      <c r="AJ74" s="120">
        <v>1</v>
      </c>
      <c r="AK74" s="202">
        <v>1</v>
      </c>
      <c r="AL74" s="190">
        <v>0</v>
      </c>
      <c r="AM74" s="120">
        <v>0</v>
      </c>
      <c r="AN74" s="121">
        <v>0</v>
      </c>
      <c r="AO74" s="121">
        <v>0</v>
      </c>
      <c r="AP74" s="121">
        <v>0</v>
      </c>
      <c r="AQ74" s="120">
        <v>0</v>
      </c>
      <c r="AR74" s="120">
        <v>0</v>
      </c>
      <c r="AS74" s="120">
        <v>1</v>
      </c>
      <c r="AT74" s="120">
        <v>1</v>
      </c>
      <c r="AU74" s="105">
        <v>1</v>
      </c>
      <c r="AV74" s="105">
        <v>0</v>
      </c>
      <c r="AW74" s="105">
        <v>0</v>
      </c>
      <c r="AX74" s="105">
        <v>1</v>
      </c>
      <c r="AY74" s="105">
        <v>0</v>
      </c>
      <c r="AZ74" s="8">
        <v>0</v>
      </c>
      <c r="BA74" s="8">
        <v>0</v>
      </c>
      <c r="BB74" s="105">
        <v>0</v>
      </c>
      <c r="BC74" s="105">
        <v>0</v>
      </c>
    </row>
    <row r="75" spans="1:55" ht="30" customHeight="1">
      <c r="A75" s="90">
        <f t="shared" si="0"/>
        <v>68</v>
      </c>
      <c r="B75" s="8"/>
      <c r="C75" s="8"/>
      <c r="D75" s="7"/>
      <c r="E75" s="7"/>
      <c r="F75" s="7">
        <v>4</v>
      </c>
      <c r="G75" s="7"/>
      <c r="H75" s="7"/>
      <c r="I75" s="7"/>
      <c r="J75" s="7"/>
      <c r="K75" s="7"/>
      <c r="L75" s="9"/>
      <c r="M75" s="8" t="s">
        <v>102</v>
      </c>
      <c r="N75" s="8" t="s">
        <v>103</v>
      </c>
      <c r="O75" s="8" t="s">
        <v>92</v>
      </c>
      <c r="P75" s="7" t="s">
        <v>50</v>
      </c>
      <c r="Q75" s="3" t="s">
        <v>37</v>
      </c>
      <c r="R75" s="16"/>
      <c r="S75" s="14" t="s">
        <v>38</v>
      </c>
      <c r="T75" s="8" t="s">
        <v>102</v>
      </c>
      <c r="U75" s="14" t="s">
        <v>74</v>
      </c>
      <c r="V75" s="3" t="s">
        <v>40</v>
      </c>
      <c r="W75" s="15" t="s">
        <v>39</v>
      </c>
      <c r="X75" s="7" t="s">
        <v>93</v>
      </c>
      <c r="Y75" s="3" t="s">
        <v>98</v>
      </c>
      <c r="Z75" s="3" t="s">
        <v>95</v>
      </c>
      <c r="AA75" s="7" t="s">
        <v>104</v>
      </c>
      <c r="AB75" s="19">
        <v>0.4123</v>
      </c>
      <c r="AC75" s="18" t="s">
        <v>43</v>
      </c>
      <c r="AD75" s="14"/>
      <c r="AE75" s="120">
        <v>1</v>
      </c>
      <c r="AF75" s="120">
        <v>1</v>
      </c>
      <c r="AG75" s="120">
        <v>1</v>
      </c>
      <c r="AH75" s="120">
        <v>1</v>
      </c>
      <c r="AI75" s="120">
        <v>1</v>
      </c>
      <c r="AJ75" s="120">
        <v>1</v>
      </c>
      <c r="AK75" s="202">
        <v>1</v>
      </c>
      <c r="AL75" s="190">
        <v>0</v>
      </c>
      <c r="AM75" s="120">
        <v>0</v>
      </c>
      <c r="AN75" s="121">
        <v>0</v>
      </c>
      <c r="AO75" s="121">
        <v>0</v>
      </c>
      <c r="AP75" s="121">
        <v>0</v>
      </c>
      <c r="AQ75" s="120">
        <v>0</v>
      </c>
      <c r="AR75" s="120">
        <v>0</v>
      </c>
      <c r="AS75" s="120">
        <v>1</v>
      </c>
      <c r="AT75" s="120">
        <v>1</v>
      </c>
      <c r="AU75" s="105">
        <v>1</v>
      </c>
      <c r="AV75" s="105">
        <v>0</v>
      </c>
      <c r="AW75" s="105">
        <v>0</v>
      </c>
      <c r="AX75" s="105">
        <v>1</v>
      </c>
      <c r="AY75" s="105">
        <v>0</v>
      </c>
      <c r="AZ75" s="8">
        <v>0</v>
      </c>
      <c r="BA75" s="8">
        <v>0</v>
      </c>
      <c r="BB75" s="105">
        <v>0</v>
      </c>
      <c r="BC75" s="105">
        <v>0</v>
      </c>
    </row>
    <row r="76" spans="1:55" ht="30" customHeight="1">
      <c r="A76" s="90">
        <f t="shared" si="0"/>
        <v>69</v>
      </c>
      <c r="B76" s="8"/>
      <c r="C76" s="8"/>
      <c r="D76" s="7"/>
      <c r="E76" s="7">
        <v>3</v>
      </c>
      <c r="F76" s="7"/>
      <c r="G76" s="7"/>
      <c r="H76" s="7"/>
      <c r="I76" s="7"/>
      <c r="J76" s="7"/>
      <c r="K76" s="7"/>
      <c r="L76" s="9"/>
      <c r="M76" s="8" t="s">
        <v>732</v>
      </c>
      <c r="N76" s="11" t="s">
        <v>130</v>
      </c>
      <c r="O76" s="8" t="s">
        <v>872</v>
      </c>
      <c r="P76" s="7" t="s">
        <v>50</v>
      </c>
      <c r="Q76" s="3" t="s">
        <v>37</v>
      </c>
      <c r="R76" s="16"/>
      <c r="S76" s="14" t="s">
        <v>38</v>
      </c>
      <c r="T76" s="8" t="s">
        <v>129</v>
      </c>
      <c r="U76" s="14" t="s">
        <v>36</v>
      </c>
      <c r="V76" s="3" t="s">
        <v>39</v>
      </c>
      <c r="W76" s="15" t="s">
        <v>40</v>
      </c>
      <c r="X76" s="7" t="s">
        <v>117</v>
      </c>
      <c r="Y76" s="7" t="s">
        <v>42</v>
      </c>
      <c r="Z76" s="15" t="s">
        <v>43</v>
      </c>
      <c r="AA76" s="7" t="s">
        <v>131</v>
      </c>
      <c r="AB76" s="19">
        <f>AB78+AB79+AB80+AB81*2+AB84+AB85*2+AB86*2</f>
        <v>3.7971000000000004</v>
      </c>
      <c r="AC76" s="18" t="s">
        <v>80</v>
      </c>
      <c r="AD76" s="7" t="s">
        <v>942</v>
      </c>
      <c r="AE76" s="120">
        <v>1</v>
      </c>
      <c r="AF76" s="120">
        <v>1</v>
      </c>
      <c r="AG76" s="120">
        <v>0</v>
      </c>
      <c r="AH76" s="120">
        <v>0</v>
      </c>
      <c r="AI76" s="120">
        <v>0</v>
      </c>
      <c r="AJ76" s="120">
        <v>0</v>
      </c>
      <c r="AK76" s="202">
        <v>0</v>
      </c>
      <c r="AL76" s="190">
        <v>0</v>
      </c>
      <c r="AM76" s="120">
        <v>0</v>
      </c>
      <c r="AN76" s="121">
        <v>0</v>
      </c>
      <c r="AO76" s="121">
        <v>0</v>
      </c>
      <c r="AP76" s="121">
        <v>0</v>
      </c>
      <c r="AQ76" s="120">
        <v>0</v>
      </c>
      <c r="AR76" s="120">
        <v>0</v>
      </c>
      <c r="AS76" s="120">
        <v>0</v>
      </c>
      <c r="AT76" s="120">
        <v>0</v>
      </c>
      <c r="AU76" s="105">
        <v>1</v>
      </c>
      <c r="AV76" s="105">
        <v>1</v>
      </c>
      <c r="AW76" s="105">
        <v>1</v>
      </c>
      <c r="AX76" s="105">
        <v>0</v>
      </c>
      <c r="AY76" s="105">
        <v>0</v>
      </c>
      <c r="AZ76" s="8">
        <v>0</v>
      </c>
      <c r="BA76" s="8">
        <v>0</v>
      </c>
      <c r="BB76" s="105">
        <v>1</v>
      </c>
      <c r="BC76" s="105">
        <v>1</v>
      </c>
    </row>
    <row r="77" spans="1:55" ht="30" customHeight="1">
      <c r="A77" s="90">
        <f t="shared" si="0"/>
        <v>70</v>
      </c>
      <c r="B77" s="3"/>
      <c r="C77" s="3"/>
      <c r="D77" s="3"/>
      <c r="E77" s="7">
        <v>3</v>
      </c>
      <c r="F77" s="3"/>
      <c r="G77" s="3"/>
      <c r="H77" s="3"/>
      <c r="I77" s="3"/>
      <c r="J77" s="3"/>
      <c r="K77" s="3"/>
      <c r="L77" s="8"/>
      <c r="M77" s="8" t="s">
        <v>871</v>
      </c>
      <c r="N77" s="11" t="s">
        <v>873</v>
      </c>
      <c r="O77" s="8" t="s">
        <v>943</v>
      </c>
      <c r="P77" s="7" t="s">
        <v>50</v>
      </c>
      <c r="Q77" s="3" t="s">
        <v>37</v>
      </c>
      <c r="R77" s="16"/>
      <c r="S77" s="14"/>
      <c r="T77" s="8" t="str">
        <f>M77</f>
        <v>SHT0014510</v>
      </c>
      <c r="U77" s="14"/>
      <c r="V77" s="3"/>
      <c r="W77" s="15"/>
      <c r="X77" s="7"/>
      <c r="Y77" s="7"/>
      <c r="Z77" s="15"/>
      <c r="AA77" s="7"/>
      <c r="AB77" s="101">
        <f>AB78+AB79+AB80+AB81*2+AB84</f>
        <v>3.4851000000000001</v>
      </c>
      <c r="AC77" s="18" t="s">
        <v>80</v>
      </c>
      <c r="AD77" s="7" t="s">
        <v>906</v>
      </c>
      <c r="AE77" s="123">
        <v>0</v>
      </c>
      <c r="AF77" s="123">
        <v>0</v>
      </c>
      <c r="AG77" s="120">
        <v>0</v>
      </c>
      <c r="AH77" s="120">
        <v>0</v>
      </c>
      <c r="AI77" s="120">
        <v>0</v>
      </c>
      <c r="AJ77" s="120">
        <v>0</v>
      </c>
      <c r="AK77" s="202">
        <v>0</v>
      </c>
      <c r="AL77" s="190">
        <v>0</v>
      </c>
      <c r="AM77" s="120">
        <v>0</v>
      </c>
      <c r="AN77" s="121">
        <v>0</v>
      </c>
      <c r="AO77" s="121">
        <v>0</v>
      </c>
      <c r="AP77" s="121">
        <v>0</v>
      </c>
      <c r="AQ77" s="120">
        <v>0</v>
      </c>
      <c r="AR77" s="120">
        <v>0</v>
      </c>
      <c r="AS77" s="120">
        <v>0</v>
      </c>
      <c r="AT77" s="120">
        <v>0</v>
      </c>
      <c r="AU77" s="105">
        <v>0</v>
      </c>
      <c r="AV77" s="106">
        <v>0</v>
      </c>
      <c r="AW77" s="106">
        <v>0</v>
      </c>
      <c r="AX77" s="105">
        <v>1</v>
      </c>
      <c r="AY77" s="106">
        <v>0</v>
      </c>
      <c r="AZ77" s="8">
        <v>0</v>
      </c>
      <c r="BA77" s="8">
        <v>0</v>
      </c>
      <c r="BB77" s="106">
        <v>0</v>
      </c>
      <c r="BC77" s="106">
        <v>0</v>
      </c>
    </row>
    <row r="78" spans="1:55" ht="30" customHeight="1">
      <c r="A78" s="90">
        <f t="shared" si="0"/>
        <v>71</v>
      </c>
      <c r="B78" s="7"/>
      <c r="C78" s="7"/>
      <c r="D78" s="7"/>
      <c r="E78" s="7"/>
      <c r="F78" s="3">
        <v>4</v>
      </c>
      <c r="G78" s="7"/>
      <c r="H78" s="7"/>
      <c r="I78" s="7"/>
      <c r="J78" s="7"/>
      <c r="K78" s="7"/>
      <c r="L78" s="9"/>
      <c r="M78" s="8" t="s">
        <v>138</v>
      </c>
      <c r="N78" s="11" t="s">
        <v>139</v>
      </c>
      <c r="O78" s="8" t="s">
        <v>92</v>
      </c>
      <c r="P78" s="7" t="s">
        <v>50</v>
      </c>
      <c r="Q78" s="3" t="s">
        <v>37</v>
      </c>
      <c r="R78" s="16"/>
      <c r="S78" s="14" t="s">
        <v>38</v>
      </c>
      <c r="T78" s="8" t="s">
        <v>138</v>
      </c>
      <c r="U78" s="14" t="s">
        <v>74</v>
      </c>
      <c r="V78" s="15" t="s">
        <v>40</v>
      </c>
      <c r="W78" s="15" t="s">
        <v>39</v>
      </c>
      <c r="X78" s="7" t="s">
        <v>93</v>
      </c>
      <c r="Y78" s="3" t="s">
        <v>98</v>
      </c>
      <c r="Z78" s="3" t="s">
        <v>95</v>
      </c>
      <c r="AA78" s="7" t="s">
        <v>140</v>
      </c>
      <c r="AB78" s="19">
        <v>0.33410000000000001</v>
      </c>
      <c r="AC78" s="14" t="s">
        <v>43</v>
      </c>
      <c r="AD78" s="14"/>
      <c r="AE78" s="120">
        <v>1</v>
      </c>
      <c r="AF78" s="120">
        <v>1</v>
      </c>
      <c r="AG78" s="120">
        <v>0</v>
      </c>
      <c r="AH78" s="120">
        <v>0</v>
      </c>
      <c r="AI78" s="120">
        <v>0</v>
      </c>
      <c r="AJ78" s="120">
        <v>0</v>
      </c>
      <c r="AK78" s="202">
        <v>0</v>
      </c>
      <c r="AL78" s="190">
        <v>0</v>
      </c>
      <c r="AM78" s="120">
        <v>0</v>
      </c>
      <c r="AN78" s="121">
        <v>0</v>
      </c>
      <c r="AO78" s="121">
        <v>0</v>
      </c>
      <c r="AP78" s="121">
        <v>0</v>
      </c>
      <c r="AQ78" s="120">
        <v>0</v>
      </c>
      <c r="AR78" s="120">
        <v>0</v>
      </c>
      <c r="AS78" s="120">
        <v>0</v>
      </c>
      <c r="AT78" s="120">
        <v>0</v>
      </c>
      <c r="AU78" s="105">
        <v>1</v>
      </c>
      <c r="AV78" s="105">
        <v>1</v>
      </c>
      <c r="AW78" s="105">
        <v>1</v>
      </c>
      <c r="AX78" s="105">
        <v>1</v>
      </c>
      <c r="AY78" s="106">
        <v>0</v>
      </c>
      <c r="AZ78" s="8">
        <v>0</v>
      </c>
      <c r="BA78" s="8">
        <v>0</v>
      </c>
      <c r="BB78" s="105">
        <v>1</v>
      </c>
      <c r="BC78" s="105">
        <v>1</v>
      </c>
    </row>
    <row r="79" spans="1:55" ht="30" customHeight="1">
      <c r="A79" s="90">
        <f t="shared" si="0"/>
        <v>72</v>
      </c>
      <c r="B79" s="8"/>
      <c r="C79" s="8"/>
      <c r="D79" s="7"/>
      <c r="E79" s="7"/>
      <c r="F79" s="3">
        <v>4</v>
      </c>
      <c r="G79" s="8"/>
      <c r="H79" s="8"/>
      <c r="I79" s="8"/>
      <c r="J79" s="8"/>
      <c r="K79" s="8"/>
      <c r="L79" s="9"/>
      <c r="M79" s="8" t="s">
        <v>141</v>
      </c>
      <c r="N79" s="11" t="s">
        <v>142</v>
      </c>
      <c r="O79" s="8" t="s">
        <v>92</v>
      </c>
      <c r="P79" s="7" t="s">
        <v>50</v>
      </c>
      <c r="Q79" s="3" t="s">
        <v>37</v>
      </c>
      <c r="R79" s="16"/>
      <c r="S79" s="14" t="s">
        <v>38</v>
      </c>
      <c r="T79" s="8" t="s">
        <v>141</v>
      </c>
      <c r="U79" s="14" t="s">
        <v>50</v>
      </c>
      <c r="V79" s="15" t="s">
        <v>40</v>
      </c>
      <c r="W79" s="15" t="s">
        <v>39</v>
      </c>
      <c r="X79" s="7" t="s">
        <v>93</v>
      </c>
      <c r="Y79" s="3" t="s">
        <v>98</v>
      </c>
      <c r="Z79" s="3" t="s">
        <v>95</v>
      </c>
      <c r="AA79" s="7" t="s">
        <v>143</v>
      </c>
      <c r="AB79" s="19">
        <v>0.64649999999999996</v>
      </c>
      <c r="AC79" s="14" t="s">
        <v>43</v>
      </c>
      <c r="AD79" s="14"/>
      <c r="AE79" s="120">
        <v>1</v>
      </c>
      <c r="AF79" s="120">
        <v>1</v>
      </c>
      <c r="AG79" s="120">
        <v>0</v>
      </c>
      <c r="AH79" s="120">
        <v>0</v>
      </c>
      <c r="AI79" s="120">
        <v>0</v>
      </c>
      <c r="AJ79" s="120">
        <v>0</v>
      </c>
      <c r="AK79" s="202">
        <v>0</v>
      </c>
      <c r="AL79" s="190">
        <v>0</v>
      </c>
      <c r="AM79" s="120">
        <v>0</v>
      </c>
      <c r="AN79" s="121">
        <v>0</v>
      </c>
      <c r="AO79" s="121">
        <v>0</v>
      </c>
      <c r="AP79" s="121">
        <v>0</v>
      </c>
      <c r="AQ79" s="120">
        <v>0</v>
      </c>
      <c r="AR79" s="120">
        <v>0</v>
      </c>
      <c r="AS79" s="120">
        <v>0</v>
      </c>
      <c r="AT79" s="120">
        <v>0</v>
      </c>
      <c r="AU79" s="105">
        <v>1</v>
      </c>
      <c r="AV79" s="105">
        <v>1</v>
      </c>
      <c r="AW79" s="105">
        <v>1</v>
      </c>
      <c r="AX79" s="105">
        <v>1</v>
      </c>
      <c r="AY79" s="106">
        <v>0</v>
      </c>
      <c r="AZ79" s="8">
        <v>0</v>
      </c>
      <c r="BA79" s="8">
        <v>0</v>
      </c>
      <c r="BB79" s="105">
        <v>1</v>
      </c>
      <c r="BC79" s="105">
        <v>1</v>
      </c>
    </row>
    <row r="80" spans="1:55" ht="30" customHeight="1">
      <c r="A80" s="90">
        <f t="shared" ref="A80:A144" si="1">ROW()-7</f>
        <v>73</v>
      </c>
      <c r="B80" s="8"/>
      <c r="C80" s="8"/>
      <c r="D80" s="7"/>
      <c r="E80" s="7"/>
      <c r="F80" s="3">
        <v>4</v>
      </c>
      <c r="G80" s="8"/>
      <c r="H80" s="8"/>
      <c r="I80" s="8"/>
      <c r="J80" s="8"/>
      <c r="K80" s="8"/>
      <c r="L80" s="9"/>
      <c r="M80" s="8" t="s">
        <v>144</v>
      </c>
      <c r="N80" s="11" t="s">
        <v>145</v>
      </c>
      <c r="O80" s="8" t="s">
        <v>92</v>
      </c>
      <c r="P80" s="7" t="s">
        <v>50</v>
      </c>
      <c r="Q80" s="3" t="s">
        <v>37</v>
      </c>
      <c r="R80" s="16"/>
      <c r="S80" s="14" t="s">
        <v>38</v>
      </c>
      <c r="T80" s="8" t="s">
        <v>141</v>
      </c>
      <c r="U80" s="14" t="s">
        <v>50</v>
      </c>
      <c r="V80" s="3" t="s">
        <v>40</v>
      </c>
      <c r="W80" s="15" t="s">
        <v>39</v>
      </c>
      <c r="X80" s="7" t="s">
        <v>93</v>
      </c>
      <c r="Y80" s="3" t="s">
        <v>98</v>
      </c>
      <c r="Z80" s="3" t="s">
        <v>95</v>
      </c>
      <c r="AA80" s="7" t="s">
        <v>143</v>
      </c>
      <c r="AB80" s="19">
        <v>0.64649999999999996</v>
      </c>
      <c r="AC80" s="14" t="s">
        <v>43</v>
      </c>
      <c r="AD80" s="14"/>
      <c r="AE80" s="120">
        <v>1</v>
      </c>
      <c r="AF80" s="120">
        <v>1</v>
      </c>
      <c r="AG80" s="120">
        <v>0</v>
      </c>
      <c r="AH80" s="120">
        <v>0</v>
      </c>
      <c r="AI80" s="120">
        <v>0</v>
      </c>
      <c r="AJ80" s="120">
        <v>0</v>
      </c>
      <c r="AK80" s="202">
        <v>0</v>
      </c>
      <c r="AL80" s="190">
        <v>0</v>
      </c>
      <c r="AM80" s="120">
        <v>0</v>
      </c>
      <c r="AN80" s="121">
        <v>0</v>
      </c>
      <c r="AO80" s="121">
        <v>0</v>
      </c>
      <c r="AP80" s="121">
        <v>0</v>
      </c>
      <c r="AQ80" s="120">
        <v>0</v>
      </c>
      <c r="AR80" s="120">
        <v>0</v>
      </c>
      <c r="AS80" s="120">
        <v>0</v>
      </c>
      <c r="AT80" s="120">
        <v>0</v>
      </c>
      <c r="AU80" s="105">
        <v>1</v>
      </c>
      <c r="AV80" s="105">
        <v>1</v>
      </c>
      <c r="AW80" s="105">
        <v>1</v>
      </c>
      <c r="AX80" s="105">
        <v>1</v>
      </c>
      <c r="AY80" s="106">
        <v>0</v>
      </c>
      <c r="AZ80" s="8">
        <v>0</v>
      </c>
      <c r="BA80" s="8">
        <v>0</v>
      </c>
      <c r="BB80" s="105">
        <v>1</v>
      </c>
      <c r="BC80" s="105">
        <v>1</v>
      </c>
    </row>
    <row r="81" spans="1:55" ht="30" customHeight="1">
      <c r="A81" s="90">
        <f t="shared" si="1"/>
        <v>74</v>
      </c>
      <c r="B81" s="7"/>
      <c r="C81" s="7"/>
      <c r="D81" s="7"/>
      <c r="E81" s="7"/>
      <c r="F81" s="3">
        <v>4</v>
      </c>
      <c r="G81" s="7"/>
      <c r="H81" s="7"/>
      <c r="I81" s="7"/>
      <c r="J81" s="7"/>
      <c r="K81" s="7"/>
      <c r="L81" s="12" t="s">
        <v>162</v>
      </c>
      <c r="M81" s="4" t="s">
        <v>807</v>
      </c>
      <c r="N81" s="3" t="s">
        <v>164</v>
      </c>
      <c r="O81" s="4" t="s">
        <v>116</v>
      </c>
      <c r="P81" s="7" t="s">
        <v>50</v>
      </c>
      <c r="Q81" s="3" t="s">
        <v>37</v>
      </c>
      <c r="R81" s="16"/>
      <c r="S81" s="14" t="s">
        <v>38</v>
      </c>
      <c r="T81" s="14" t="s">
        <v>163</v>
      </c>
      <c r="U81" s="14" t="s">
        <v>74</v>
      </c>
      <c r="V81" s="17" t="s">
        <v>40</v>
      </c>
      <c r="W81" s="15" t="s">
        <v>39</v>
      </c>
      <c r="X81" s="7" t="s">
        <v>93</v>
      </c>
      <c r="Y81" s="3" t="s">
        <v>42</v>
      </c>
      <c r="Z81" s="3"/>
      <c r="AA81" s="7" t="s">
        <v>165</v>
      </c>
      <c r="AB81" s="19">
        <f>AB82+AB83*2</f>
        <v>0.46490000000000004</v>
      </c>
      <c r="AC81" s="18" t="s">
        <v>43</v>
      </c>
      <c r="AD81" s="14"/>
      <c r="AE81" s="120">
        <v>2</v>
      </c>
      <c r="AF81" s="120">
        <v>2</v>
      </c>
      <c r="AG81" s="120">
        <v>0</v>
      </c>
      <c r="AH81" s="120">
        <v>0</v>
      </c>
      <c r="AI81" s="120">
        <v>0</v>
      </c>
      <c r="AJ81" s="120">
        <v>0</v>
      </c>
      <c r="AK81" s="202">
        <v>0</v>
      </c>
      <c r="AL81" s="190">
        <v>0</v>
      </c>
      <c r="AM81" s="120">
        <v>0</v>
      </c>
      <c r="AN81" s="121">
        <v>0</v>
      </c>
      <c r="AO81" s="121">
        <v>0</v>
      </c>
      <c r="AP81" s="121">
        <v>0</v>
      </c>
      <c r="AQ81" s="120">
        <v>0</v>
      </c>
      <c r="AR81" s="120">
        <v>0</v>
      </c>
      <c r="AS81" s="120">
        <v>0</v>
      </c>
      <c r="AT81" s="120">
        <v>0</v>
      </c>
      <c r="AU81" s="41">
        <v>2</v>
      </c>
      <c r="AV81" s="41">
        <v>2</v>
      </c>
      <c r="AW81" s="41">
        <v>2</v>
      </c>
      <c r="AX81" s="41">
        <v>2</v>
      </c>
      <c r="AY81" s="106">
        <v>0</v>
      </c>
      <c r="AZ81" s="8">
        <v>0</v>
      </c>
      <c r="BA81" s="8">
        <v>0</v>
      </c>
      <c r="BB81" s="41">
        <v>2</v>
      </c>
      <c r="BC81" s="41">
        <v>2</v>
      </c>
    </row>
    <row r="82" spans="1:55" ht="30" customHeight="1">
      <c r="A82" s="90">
        <f t="shared" si="1"/>
        <v>75</v>
      </c>
      <c r="B82" s="7"/>
      <c r="C82" s="7"/>
      <c r="D82" s="7"/>
      <c r="E82" s="7"/>
      <c r="F82" s="3"/>
      <c r="G82" s="7">
        <v>5</v>
      </c>
      <c r="H82" s="7"/>
      <c r="I82" s="7"/>
      <c r="J82" s="7"/>
      <c r="K82" s="7"/>
      <c r="L82" s="12" t="s">
        <v>162</v>
      </c>
      <c r="M82" s="4" t="s">
        <v>166</v>
      </c>
      <c r="N82" s="3" t="s">
        <v>167</v>
      </c>
      <c r="O82" s="4" t="s">
        <v>92</v>
      </c>
      <c r="P82" s="7" t="s">
        <v>50</v>
      </c>
      <c r="Q82" s="3" t="s">
        <v>37</v>
      </c>
      <c r="R82" s="16"/>
      <c r="S82" s="14" t="s">
        <v>38</v>
      </c>
      <c r="T82" s="14" t="s">
        <v>166</v>
      </c>
      <c r="U82" s="14" t="s">
        <v>74</v>
      </c>
      <c r="V82" s="17" t="s">
        <v>40</v>
      </c>
      <c r="W82" s="15" t="s">
        <v>39</v>
      </c>
      <c r="X82" s="7" t="s">
        <v>93</v>
      </c>
      <c r="Y82" s="3" t="s">
        <v>168</v>
      </c>
      <c r="Z82" s="3"/>
      <c r="AA82" s="7" t="s">
        <v>165</v>
      </c>
      <c r="AB82" s="19">
        <v>0.43730000000000002</v>
      </c>
      <c r="AC82" s="18" t="s">
        <v>43</v>
      </c>
      <c r="AD82" s="18"/>
      <c r="AE82" s="120">
        <v>1</v>
      </c>
      <c r="AF82" s="120">
        <v>1</v>
      </c>
      <c r="AG82" s="120">
        <v>0</v>
      </c>
      <c r="AH82" s="120">
        <v>0</v>
      </c>
      <c r="AI82" s="120">
        <v>0</v>
      </c>
      <c r="AJ82" s="120">
        <v>0</v>
      </c>
      <c r="AK82" s="202">
        <v>0</v>
      </c>
      <c r="AL82" s="190">
        <v>0</v>
      </c>
      <c r="AM82" s="120">
        <v>0</v>
      </c>
      <c r="AN82" s="121">
        <v>0</v>
      </c>
      <c r="AO82" s="121">
        <v>0</v>
      </c>
      <c r="AP82" s="121">
        <v>0</v>
      </c>
      <c r="AQ82" s="120">
        <v>0</v>
      </c>
      <c r="AR82" s="120">
        <v>0</v>
      </c>
      <c r="AS82" s="120">
        <v>0</v>
      </c>
      <c r="AT82" s="120">
        <v>0</v>
      </c>
      <c r="AU82" s="41">
        <v>1</v>
      </c>
      <c r="AV82" s="41">
        <v>1</v>
      </c>
      <c r="AW82" s="41">
        <v>1</v>
      </c>
      <c r="AX82" s="41">
        <v>1</v>
      </c>
      <c r="AY82" s="106">
        <v>0</v>
      </c>
      <c r="AZ82" s="8">
        <v>0</v>
      </c>
      <c r="BA82" s="8">
        <v>0</v>
      </c>
      <c r="BB82" s="41">
        <v>1</v>
      </c>
      <c r="BC82" s="41">
        <v>1</v>
      </c>
    </row>
    <row r="83" spans="1:55" ht="30" customHeight="1">
      <c r="A83" s="90">
        <f t="shared" si="1"/>
        <v>76</v>
      </c>
      <c r="B83" s="7"/>
      <c r="C83" s="7"/>
      <c r="D83" s="7"/>
      <c r="E83" s="7"/>
      <c r="F83" s="3"/>
      <c r="G83" s="7">
        <v>5</v>
      </c>
      <c r="H83" s="7"/>
      <c r="I83" s="7"/>
      <c r="J83" s="7"/>
      <c r="K83" s="7"/>
      <c r="L83" s="12" t="s">
        <v>162</v>
      </c>
      <c r="M83" s="4" t="s">
        <v>782</v>
      </c>
      <c r="N83" s="3" t="s">
        <v>170</v>
      </c>
      <c r="O83" s="4" t="s">
        <v>124</v>
      </c>
      <c r="P83" s="7" t="s">
        <v>50</v>
      </c>
      <c r="Q83" s="3" t="s">
        <v>37</v>
      </c>
      <c r="R83" s="16"/>
      <c r="S83" s="14" t="s">
        <v>38</v>
      </c>
      <c r="T83" s="14" t="s">
        <v>169</v>
      </c>
      <c r="U83" s="14" t="s">
        <v>74</v>
      </c>
      <c r="V83" s="17" t="s">
        <v>40</v>
      </c>
      <c r="W83" s="15" t="s">
        <v>39</v>
      </c>
      <c r="X83" s="7" t="s">
        <v>171</v>
      </c>
      <c r="Y83" s="3" t="s">
        <v>172</v>
      </c>
      <c r="Z83" s="3"/>
      <c r="AA83" s="7" t="s">
        <v>173</v>
      </c>
      <c r="AB83" s="19">
        <v>1.38E-2</v>
      </c>
      <c r="AC83" s="18" t="s">
        <v>43</v>
      </c>
      <c r="AD83" s="14"/>
      <c r="AE83" s="120">
        <v>2</v>
      </c>
      <c r="AF83" s="120">
        <v>2</v>
      </c>
      <c r="AG83" s="120">
        <v>0</v>
      </c>
      <c r="AH83" s="120">
        <v>0</v>
      </c>
      <c r="AI83" s="120">
        <v>0</v>
      </c>
      <c r="AJ83" s="120">
        <v>0</v>
      </c>
      <c r="AK83" s="202">
        <v>0</v>
      </c>
      <c r="AL83" s="190">
        <v>0</v>
      </c>
      <c r="AM83" s="120">
        <v>0</v>
      </c>
      <c r="AN83" s="121">
        <v>0</v>
      </c>
      <c r="AO83" s="121">
        <v>0</v>
      </c>
      <c r="AP83" s="121">
        <v>0</v>
      </c>
      <c r="AQ83" s="120">
        <v>0</v>
      </c>
      <c r="AR83" s="120">
        <v>0</v>
      </c>
      <c r="AS83" s="120">
        <v>0</v>
      </c>
      <c r="AT83" s="120">
        <v>0</v>
      </c>
      <c r="AU83" s="41">
        <v>2</v>
      </c>
      <c r="AV83" s="41">
        <v>2</v>
      </c>
      <c r="AW83" s="41">
        <v>2</v>
      </c>
      <c r="AX83" s="41">
        <v>2</v>
      </c>
      <c r="AY83" s="106">
        <v>0</v>
      </c>
      <c r="AZ83" s="8">
        <v>0</v>
      </c>
      <c r="BA83" s="8">
        <v>0</v>
      </c>
      <c r="BB83" s="41">
        <v>2</v>
      </c>
      <c r="BC83" s="41">
        <v>2</v>
      </c>
    </row>
    <row r="84" spans="1:55" ht="30" customHeight="1">
      <c r="A84" s="90">
        <f t="shared" si="1"/>
        <v>77</v>
      </c>
      <c r="B84" s="7"/>
      <c r="C84" s="7"/>
      <c r="D84" s="7"/>
      <c r="E84" s="7"/>
      <c r="F84" s="3">
        <v>4</v>
      </c>
      <c r="G84" s="7"/>
      <c r="H84" s="7"/>
      <c r="I84" s="7"/>
      <c r="J84" s="7"/>
      <c r="K84" s="7"/>
      <c r="L84" s="9"/>
      <c r="M84" s="8" t="s">
        <v>174</v>
      </c>
      <c r="N84" s="3" t="s">
        <v>175</v>
      </c>
      <c r="O84" s="8" t="s">
        <v>92</v>
      </c>
      <c r="P84" s="7" t="s">
        <v>50</v>
      </c>
      <c r="Q84" s="3" t="s">
        <v>37</v>
      </c>
      <c r="R84" s="16"/>
      <c r="S84" s="14" t="s">
        <v>135</v>
      </c>
      <c r="T84" s="8" t="s">
        <v>174</v>
      </c>
      <c r="U84" s="14" t="s">
        <v>135</v>
      </c>
      <c r="V84" s="15" t="s">
        <v>40</v>
      </c>
      <c r="W84" s="15" t="s">
        <v>39</v>
      </c>
      <c r="X84" s="7" t="s">
        <v>93</v>
      </c>
      <c r="Y84" s="3" t="s">
        <v>94</v>
      </c>
      <c r="Z84" s="3" t="s">
        <v>95</v>
      </c>
      <c r="AA84" s="7" t="s">
        <v>176</v>
      </c>
      <c r="AB84" s="19">
        <v>0.92820000000000003</v>
      </c>
      <c r="AC84" s="14" t="s">
        <v>43</v>
      </c>
      <c r="AD84" s="14"/>
      <c r="AE84" s="120">
        <v>1</v>
      </c>
      <c r="AF84" s="120">
        <v>1</v>
      </c>
      <c r="AG84" s="120">
        <v>0</v>
      </c>
      <c r="AH84" s="120">
        <v>0</v>
      </c>
      <c r="AI84" s="120">
        <v>0</v>
      </c>
      <c r="AJ84" s="120">
        <v>0</v>
      </c>
      <c r="AK84" s="202">
        <v>0</v>
      </c>
      <c r="AL84" s="190">
        <v>0</v>
      </c>
      <c r="AM84" s="120">
        <v>0</v>
      </c>
      <c r="AN84" s="121">
        <v>0</v>
      </c>
      <c r="AO84" s="121">
        <v>0</v>
      </c>
      <c r="AP84" s="121">
        <v>0</v>
      </c>
      <c r="AQ84" s="120">
        <v>0</v>
      </c>
      <c r="AR84" s="120">
        <v>0</v>
      </c>
      <c r="AS84" s="120">
        <v>0</v>
      </c>
      <c r="AT84" s="120">
        <v>0</v>
      </c>
      <c r="AU84" s="105">
        <v>1</v>
      </c>
      <c r="AV84" s="105">
        <v>1</v>
      </c>
      <c r="AW84" s="105">
        <v>1</v>
      </c>
      <c r="AX84" s="105">
        <v>1</v>
      </c>
      <c r="AY84" s="106">
        <v>0</v>
      </c>
      <c r="AZ84" s="8">
        <v>0</v>
      </c>
      <c r="BA84" s="8">
        <v>0</v>
      </c>
      <c r="BB84" s="105">
        <v>1</v>
      </c>
      <c r="BC84" s="105">
        <v>1</v>
      </c>
    </row>
    <row r="85" spans="1:55" ht="30" customHeight="1">
      <c r="A85" s="90">
        <f t="shared" si="1"/>
        <v>78</v>
      </c>
      <c r="B85" s="7"/>
      <c r="C85" s="7"/>
      <c r="D85" s="7"/>
      <c r="E85" s="7"/>
      <c r="F85" s="3">
        <v>4</v>
      </c>
      <c r="G85" s="7"/>
      <c r="H85" s="7"/>
      <c r="I85" s="7"/>
      <c r="J85" s="7"/>
      <c r="K85" s="7"/>
      <c r="L85" s="9"/>
      <c r="M85" s="8" t="s">
        <v>730</v>
      </c>
      <c r="N85" s="8" t="s">
        <v>661</v>
      </c>
      <c r="O85" s="8" t="s">
        <v>92</v>
      </c>
      <c r="P85" s="7" t="s">
        <v>628</v>
      </c>
      <c r="Q85" s="3" t="s">
        <v>37</v>
      </c>
      <c r="R85" s="16"/>
      <c r="S85" s="14" t="s">
        <v>636</v>
      </c>
      <c r="T85" s="8" t="s">
        <v>730</v>
      </c>
      <c r="U85" s="14" t="s">
        <v>636</v>
      </c>
      <c r="V85" s="15" t="s">
        <v>636</v>
      </c>
      <c r="W85" s="15" t="s">
        <v>639</v>
      </c>
      <c r="X85" s="7" t="s">
        <v>93</v>
      </c>
      <c r="Y85" s="8" t="s">
        <v>667</v>
      </c>
      <c r="Z85" s="8" t="s">
        <v>154</v>
      </c>
      <c r="AA85" s="7" t="s">
        <v>668</v>
      </c>
      <c r="AB85" s="19">
        <v>0.108</v>
      </c>
      <c r="AC85" s="14" t="s">
        <v>43</v>
      </c>
      <c r="AD85" s="14"/>
      <c r="AE85" s="3">
        <v>2</v>
      </c>
      <c r="AF85" s="3">
        <v>2</v>
      </c>
      <c r="AG85" s="120">
        <v>0</v>
      </c>
      <c r="AH85" s="120">
        <v>0</v>
      </c>
      <c r="AI85" s="120">
        <v>0</v>
      </c>
      <c r="AJ85" s="120">
        <v>0</v>
      </c>
      <c r="AK85" s="202">
        <v>0</v>
      </c>
      <c r="AL85" s="190">
        <v>0</v>
      </c>
      <c r="AM85" s="120">
        <v>0</v>
      </c>
      <c r="AN85" s="121">
        <v>0</v>
      </c>
      <c r="AO85" s="121">
        <v>0</v>
      </c>
      <c r="AP85" s="121">
        <v>0</v>
      </c>
      <c r="AQ85" s="120">
        <v>0</v>
      </c>
      <c r="AR85" s="120">
        <v>0</v>
      </c>
      <c r="AS85" s="120">
        <v>0</v>
      </c>
      <c r="AT85" s="120">
        <v>0</v>
      </c>
      <c r="AU85" s="105">
        <v>2</v>
      </c>
      <c r="AV85" s="105">
        <v>2</v>
      </c>
      <c r="AW85" s="105">
        <v>2</v>
      </c>
      <c r="AX85" s="105">
        <v>0</v>
      </c>
      <c r="AY85" s="106">
        <v>0</v>
      </c>
      <c r="AZ85" s="8">
        <v>0</v>
      </c>
      <c r="BA85" s="8">
        <v>0</v>
      </c>
      <c r="BB85" s="105">
        <v>2</v>
      </c>
      <c r="BC85" s="105">
        <v>2</v>
      </c>
    </row>
    <row r="86" spans="1:55" ht="30" customHeight="1">
      <c r="A86" s="90">
        <f t="shared" si="1"/>
        <v>79</v>
      </c>
      <c r="B86" s="7"/>
      <c r="C86" s="7"/>
      <c r="D86" s="7"/>
      <c r="E86" s="7"/>
      <c r="F86" s="3">
        <v>4</v>
      </c>
      <c r="G86" s="7"/>
      <c r="H86" s="7"/>
      <c r="I86" s="7"/>
      <c r="J86" s="7"/>
      <c r="K86" s="7"/>
      <c r="L86" s="9"/>
      <c r="M86" s="8" t="s">
        <v>729</v>
      </c>
      <c r="N86" s="8" t="s">
        <v>716</v>
      </c>
      <c r="O86" s="8" t="s">
        <v>92</v>
      </c>
      <c r="P86" s="7" t="s">
        <v>628</v>
      </c>
      <c r="Q86" s="3" t="s">
        <v>37</v>
      </c>
      <c r="R86" s="16"/>
      <c r="S86" s="14" t="s">
        <v>636</v>
      </c>
      <c r="T86" s="8" t="s">
        <v>729</v>
      </c>
      <c r="U86" s="14" t="s">
        <v>636</v>
      </c>
      <c r="V86" s="15" t="s">
        <v>636</v>
      </c>
      <c r="W86" s="15" t="s">
        <v>639</v>
      </c>
      <c r="X86" s="7" t="s">
        <v>93</v>
      </c>
      <c r="Y86" s="8" t="s">
        <v>667</v>
      </c>
      <c r="Z86" s="8" t="s">
        <v>154</v>
      </c>
      <c r="AA86" s="7" t="s">
        <v>731</v>
      </c>
      <c r="AB86" s="19">
        <v>4.8000000000000001E-2</v>
      </c>
      <c r="AC86" s="14" t="s">
        <v>43</v>
      </c>
      <c r="AD86" s="14"/>
      <c r="AE86" s="3">
        <v>2</v>
      </c>
      <c r="AF86" s="3">
        <v>2</v>
      </c>
      <c r="AG86" s="120">
        <v>0</v>
      </c>
      <c r="AH86" s="120">
        <v>0</v>
      </c>
      <c r="AI86" s="120">
        <v>0</v>
      </c>
      <c r="AJ86" s="120">
        <v>0</v>
      </c>
      <c r="AK86" s="202">
        <v>0</v>
      </c>
      <c r="AL86" s="190">
        <v>0</v>
      </c>
      <c r="AM86" s="120">
        <v>0</v>
      </c>
      <c r="AN86" s="121">
        <v>0</v>
      </c>
      <c r="AO86" s="121">
        <v>0</v>
      </c>
      <c r="AP86" s="121">
        <v>0</v>
      </c>
      <c r="AQ86" s="120">
        <v>0</v>
      </c>
      <c r="AR86" s="120">
        <v>0</v>
      </c>
      <c r="AS86" s="120">
        <v>0</v>
      </c>
      <c r="AT86" s="120">
        <v>0</v>
      </c>
      <c r="AU86" s="105">
        <v>2</v>
      </c>
      <c r="AV86" s="105">
        <v>2</v>
      </c>
      <c r="AW86" s="105">
        <v>2</v>
      </c>
      <c r="AX86" s="105">
        <v>0</v>
      </c>
      <c r="AY86" s="106">
        <v>0</v>
      </c>
      <c r="AZ86" s="8">
        <v>0</v>
      </c>
      <c r="BA86" s="8">
        <v>0</v>
      </c>
      <c r="BB86" s="105">
        <v>2</v>
      </c>
      <c r="BC86" s="105">
        <v>2</v>
      </c>
    </row>
    <row r="87" spans="1:55" ht="30" customHeight="1">
      <c r="A87" s="90">
        <f t="shared" si="1"/>
        <v>80</v>
      </c>
      <c r="B87" s="8"/>
      <c r="C87" s="8"/>
      <c r="D87" s="7"/>
      <c r="E87" s="7">
        <v>3</v>
      </c>
      <c r="F87" s="7"/>
      <c r="G87" s="7"/>
      <c r="H87" s="7"/>
      <c r="I87" s="7"/>
      <c r="J87" s="7"/>
      <c r="K87" s="7"/>
      <c r="L87" s="9"/>
      <c r="M87" s="8" t="s">
        <v>753</v>
      </c>
      <c r="N87" s="11" t="s">
        <v>709</v>
      </c>
      <c r="O87" s="8" t="s">
        <v>49</v>
      </c>
      <c r="P87" s="7" t="s">
        <v>50</v>
      </c>
      <c r="Q87" s="3" t="s">
        <v>37</v>
      </c>
      <c r="R87" s="16"/>
      <c r="S87" s="14" t="s">
        <v>50</v>
      </c>
      <c r="T87" s="8" t="s">
        <v>132</v>
      </c>
      <c r="U87" s="14" t="s">
        <v>50</v>
      </c>
      <c r="V87" s="3" t="s">
        <v>40</v>
      </c>
      <c r="W87" s="15" t="s">
        <v>39</v>
      </c>
      <c r="X87" s="7" t="s">
        <v>117</v>
      </c>
      <c r="Y87" s="7" t="s">
        <v>42</v>
      </c>
      <c r="Z87" s="15" t="s">
        <v>43</v>
      </c>
      <c r="AA87" s="7" t="s">
        <v>131</v>
      </c>
      <c r="AB87" s="19">
        <f>AB91+AB92+AB93+AB102+AB105+AB110</f>
        <v>4.9775</v>
      </c>
      <c r="AC87" s="18" t="s">
        <v>80</v>
      </c>
      <c r="AD87" s="18"/>
      <c r="AE87" s="120">
        <v>0</v>
      </c>
      <c r="AF87" s="120">
        <v>0</v>
      </c>
      <c r="AG87" s="120">
        <v>1</v>
      </c>
      <c r="AH87" s="120">
        <v>0</v>
      </c>
      <c r="AI87" s="120">
        <v>0</v>
      </c>
      <c r="AJ87" s="120">
        <v>0</v>
      </c>
      <c r="AK87" s="202">
        <v>0</v>
      </c>
      <c r="AL87" s="190">
        <v>0</v>
      </c>
      <c r="AM87" s="120">
        <v>0</v>
      </c>
      <c r="AN87" s="121">
        <v>0</v>
      </c>
      <c r="AO87" s="121">
        <v>0</v>
      </c>
      <c r="AP87" s="121">
        <v>0</v>
      </c>
      <c r="AQ87" s="120">
        <v>0</v>
      </c>
      <c r="AR87" s="120">
        <v>1</v>
      </c>
      <c r="AS87" s="120">
        <v>1</v>
      </c>
      <c r="AT87" s="120">
        <v>0</v>
      </c>
      <c r="AU87" s="105">
        <v>0</v>
      </c>
      <c r="AV87" s="105">
        <v>0</v>
      </c>
      <c r="AW87" s="105">
        <v>0</v>
      </c>
      <c r="AX87" s="105">
        <v>0</v>
      </c>
      <c r="AY87" s="106">
        <v>0</v>
      </c>
      <c r="AZ87" s="8">
        <v>0</v>
      </c>
      <c r="BA87" s="8">
        <v>0</v>
      </c>
      <c r="BB87" s="105">
        <v>0</v>
      </c>
      <c r="BC87" s="105">
        <v>0</v>
      </c>
    </row>
    <row r="88" spans="1:55" ht="30" customHeight="1">
      <c r="A88" s="90">
        <f t="shared" si="1"/>
        <v>81</v>
      </c>
      <c r="B88" s="8"/>
      <c r="C88" s="8"/>
      <c r="D88" s="7"/>
      <c r="E88" s="7">
        <v>3</v>
      </c>
      <c r="F88" s="7"/>
      <c r="G88" s="7"/>
      <c r="H88" s="7"/>
      <c r="I88" s="7"/>
      <c r="J88" s="7"/>
      <c r="K88" s="7"/>
      <c r="L88" s="9"/>
      <c r="M88" s="8" t="s">
        <v>1061</v>
      </c>
      <c r="N88" s="8" t="s">
        <v>130</v>
      </c>
      <c r="O88" s="8" t="s">
        <v>134</v>
      </c>
      <c r="P88" s="203" t="s">
        <v>43</v>
      </c>
      <c r="Q88" s="113" t="s">
        <v>37</v>
      </c>
      <c r="R88" s="204"/>
      <c r="S88" s="14" t="s">
        <v>135</v>
      </c>
      <c r="T88" s="8" t="s">
        <v>133</v>
      </c>
      <c r="U88" s="14" t="s">
        <v>135</v>
      </c>
      <c r="V88" s="3" t="s">
        <v>40</v>
      </c>
      <c r="W88" s="15" t="s">
        <v>39</v>
      </c>
      <c r="X88" s="7" t="s">
        <v>78</v>
      </c>
      <c r="Y88" s="3" t="s">
        <v>42</v>
      </c>
      <c r="Z88" s="3" t="s">
        <v>43</v>
      </c>
      <c r="AA88" s="7"/>
      <c r="AB88" s="19">
        <f>AB91+AB92+AB93+AB102+AB103+AB104</f>
        <v>3.4333</v>
      </c>
      <c r="AC88" s="18" t="s">
        <v>80</v>
      </c>
      <c r="AD88" s="18"/>
      <c r="AE88" s="120">
        <v>0</v>
      </c>
      <c r="AF88" s="120">
        <v>0</v>
      </c>
      <c r="AG88" s="120">
        <v>0</v>
      </c>
      <c r="AH88" s="120">
        <v>0</v>
      </c>
      <c r="AI88" s="120">
        <v>0</v>
      </c>
      <c r="AJ88" s="120">
        <v>0</v>
      </c>
      <c r="AK88" s="202">
        <v>0</v>
      </c>
      <c r="AL88" s="190">
        <v>0</v>
      </c>
      <c r="AM88" s="120">
        <v>1</v>
      </c>
      <c r="AN88" s="121">
        <v>0</v>
      </c>
      <c r="AO88" s="121">
        <v>0</v>
      </c>
      <c r="AP88" s="121">
        <v>0</v>
      </c>
      <c r="AQ88" s="120">
        <v>1</v>
      </c>
      <c r="AR88" s="120">
        <v>0</v>
      </c>
      <c r="AS88" s="120">
        <v>0</v>
      </c>
      <c r="AT88" s="120">
        <v>0</v>
      </c>
      <c r="AU88" s="105">
        <v>0</v>
      </c>
      <c r="AV88" s="105">
        <v>0</v>
      </c>
      <c r="AW88" s="105">
        <v>0</v>
      </c>
      <c r="AX88" s="105">
        <v>0</v>
      </c>
      <c r="AY88" s="106">
        <v>0</v>
      </c>
      <c r="AZ88" s="8">
        <v>1</v>
      </c>
      <c r="BA88" s="8">
        <v>1</v>
      </c>
      <c r="BB88" s="105">
        <v>0</v>
      </c>
      <c r="BC88" s="105">
        <v>0</v>
      </c>
    </row>
    <row r="89" spans="1:55" ht="30" customHeight="1">
      <c r="A89" s="90">
        <f t="shared" si="1"/>
        <v>82</v>
      </c>
      <c r="B89" s="8"/>
      <c r="C89" s="8"/>
      <c r="D89" s="7"/>
      <c r="E89" s="7">
        <v>3</v>
      </c>
      <c r="F89" s="7"/>
      <c r="G89" s="7"/>
      <c r="H89" s="7"/>
      <c r="I89" s="7"/>
      <c r="J89" s="7"/>
      <c r="K89" s="7"/>
      <c r="L89" s="9"/>
      <c r="M89" s="8" t="s">
        <v>1062</v>
      </c>
      <c r="N89" s="8" t="s">
        <v>130</v>
      </c>
      <c r="O89" s="8" t="s">
        <v>58</v>
      </c>
      <c r="P89" s="203" t="s">
        <v>43</v>
      </c>
      <c r="Q89" s="113" t="s">
        <v>37</v>
      </c>
      <c r="R89" s="204"/>
      <c r="S89" s="14" t="s">
        <v>135</v>
      </c>
      <c r="T89" s="8" t="s">
        <v>133</v>
      </c>
      <c r="U89" s="14" t="s">
        <v>135</v>
      </c>
      <c r="V89" s="3" t="s">
        <v>40</v>
      </c>
      <c r="W89" s="15" t="s">
        <v>39</v>
      </c>
      <c r="X89" s="7" t="s">
        <v>78</v>
      </c>
      <c r="Y89" s="3" t="s">
        <v>42</v>
      </c>
      <c r="Z89" s="3" t="s">
        <v>43</v>
      </c>
      <c r="AA89" s="7"/>
      <c r="AB89" s="19">
        <f>AB92+AB93+AB94+AB103+AB104+AB105</f>
        <v>3.7260999999999997</v>
      </c>
      <c r="AC89" s="18" t="s">
        <v>80</v>
      </c>
      <c r="AD89" s="18"/>
      <c r="AE89" s="120">
        <v>0</v>
      </c>
      <c r="AF89" s="120">
        <v>0</v>
      </c>
      <c r="AG89" s="120">
        <v>0</v>
      </c>
      <c r="AH89" s="120">
        <v>0</v>
      </c>
      <c r="AI89" s="120">
        <v>0</v>
      </c>
      <c r="AJ89" s="120">
        <v>0</v>
      </c>
      <c r="AK89" s="202">
        <v>0</v>
      </c>
      <c r="AL89" s="190">
        <v>0</v>
      </c>
      <c r="AM89" s="120">
        <v>0</v>
      </c>
      <c r="AN89" s="121">
        <v>1</v>
      </c>
      <c r="AO89" s="121">
        <v>0</v>
      </c>
      <c r="AP89" s="121">
        <v>0</v>
      </c>
      <c r="AQ89" s="120">
        <v>0</v>
      </c>
      <c r="AR89" s="120">
        <v>0</v>
      </c>
      <c r="AS89" s="120">
        <v>0</v>
      </c>
      <c r="AT89" s="120">
        <v>0</v>
      </c>
      <c r="AU89" s="105">
        <v>0</v>
      </c>
      <c r="AV89" s="105">
        <v>0</v>
      </c>
      <c r="AW89" s="105">
        <v>0</v>
      </c>
      <c r="AX89" s="105">
        <v>0</v>
      </c>
      <c r="AY89" s="106">
        <v>0</v>
      </c>
      <c r="AZ89" s="8">
        <v>0</v>
      </c>
      <c r="BA89" s="8">
        <v>0</v>
      </c>
      <c r="BB89" s="105">
        <v>0</v>
      </c>
      <c r="BC89" s="105">
        <v>0</v>
      </c>
    </row>
    <row r="90" spans="1:55" ht="30" customHeight="1">
      <c r="A90" s="90">
        <f t="shared" si="1"/>
        <v>83</v>
      </c>
      <c r="B90" s="8"/>
      <c r="C90" s="8"/>
      <c r="D90" s="7"/>
      <c r="E90" s="7">
        <v>3</v>
      </c>
      <c r="F90" s="7"/>
      <c r="G90" s="7"/>
      <c r="H90" s="7"/>
      <c r="I90" s="7"/>
      <c r="J90" s="7"/>
      <c r="K90" s="7"/>
      <c r="L90" s="9"/>
      <c r="M90" s="8" t="s">
        <v>136</v>
      </c>
      <c r="N90" s="8" t="s">
        <v>130</v>
      </c>
      <c r="O90" s="8" t="s">
        <v>137</v>
      </c>
      <c r="P90" s="203" t="s">
        <v>43</v>
      </c>
      <c r="Q90" s="113" t="s">
        <v>37</v>
      </c>
      <c r="R90" s="204"/>
      <c r="S90" s="14" t="s">
        <v>135</v>
      </c>
      <c r="T90" s="8" t="s">
        <v>133</v>
      </c>
      <c r="U90" s="14" t="s">
        <v>135</v>
      </c>
      <c r="V90" s="3" t="s">
        <v>40</v>
      </c>
      <c r="W90" s="15" t="s">
        <v>39</v>
      </c>
      <c r="X90" s="7" t="s">
        <v>78</v>
      </c>
      <c r="Y90" s="3" t="s">
        <v>42</v>
      </c>
      <c r="Z90" s="3" t="s">
        <v>43</v>
      </c>
      <c r="AA90" s="7"/>
      <c r="AB90" s="19">
        <v>3.4249999999999998</v>
      </c>
      <c r="AC90" s="18" t="s">
        <v>80</v>
      </c>
      <c r="AD90" s="18"/>
      <c r="AE90" s="120">
        <v>0</v>
      </c>
      <c r="AF90" s="120">
        <v>0</v>
      </c>
      <c r="AG90" s="120">
        <v>0</v>
      </c>
      <c r="AH90" s="120">
        <v>0</v>
      </c>
      <c r="AI90" s="120">
        <v>0</v>
      </c>
      <c r="AJ90" s="120">
        <v>0</v>
      </c>
      <c r="AK90" s="202">
        <v>0</v>
      </c>
      <c r="AL90" s="190">
        <v>0</v>
      </c>
      <c r="AM90" s="120">
        <v>1</v>
      </c>
      <c r="AN90" s="121">
        <v>0</v>
      </c>
      <c r="AO90" s="121">
        <v>1</v>
      </c>
      <c r="AP90" s="121">
        <v>1</v>
      </c>
      <c r="AQ90" s="120">
        <v>0</v>
      </c>
      <c r="AR90" s="120">
        <v>0</v>
      </c>
      <c r="AS90" s="120">
        <v>0</v>
      </c>
      <c r="AT90" s="120">
        <v>0</v>
      </c>
      <c r="AU90" s="105">
        <v>0</v>
      </c>
      <c r="AV90" s="105">
        <v>0</v>
      </c>
      <c r="AW90" s="105">
        <v>0</v>
      </c>
      <c r="AX90" s="105">
        <v>0</v>
      </c>
      <c r="AY90" s="106">
        <v>0</v>
      </c>
      <c r="AZ90" s="8">
        <v>0</v>
      </c>
      <c r="BA90" s="8">
        <v>0</v>
      </c>
      <c r="BB90" s="105">
        <v>0</v>
      </c>
      <c r="BC90" s="105">
        <v>0</v>
      </c>
    </row>
    <row r="91" spans="1:55" ht="30" customHeight="1">
      <c r="A91" s="90">
        <f t="shared" si="1"/>
        <v>84</v>
      </c>
      <c r="B91" s="7"/>
      <c r="C91" s="7"/>
      <c r="D91" s="7"/>
      <c r="E91" s="7"/>
      <c r="F91" s="3">
        <v>4</v>
      </c>
      <c r="G91" s="7"/>
      <c r="H91" s="7"/>
      <c r="I91" s="7"/>
      <c r="J91" s="7"/>
      <c r="K91" s="7"/>
      <c r="L91" s="9"/>
      <c r="M91" s="8" t="s">
        <v>138</v>
      </c>
      <c r="N91" s="11" t="s">
        <v>139</v>
      </c>
      <c r="O91" s="8" t="s">
        <v>92</v>
      </c>
      <c r="P91" s="7" t="s">
        <v>50</v>
      </c>
      <c r="Q91" s="3" t="s">
        <v>37</v>
      </c>
      <c r="R91" s="16"/>
      <c r="S91" s="14" t="s">
        <v>38</v>
      </c>
      <c r="T91" s="8" t="s">
        <v>138</v>
      </c>
      <c r="U91" s="14" t="s">
        <v>74</v>
      </c>
      <c r="V91" s="15" t="s">
        <v>40</v>
      </c>
      <c r="W91" s="15" t="s">
        <v>39</v>
      </c>
      <c r="X91" s="7" t="s">
        <v>93</v>
      </c>
      <c r="Y91" s="3" t="s">
        <v>98</v>
      </c>
      <c r="Z91" s="3" t="s">
        <v>95</v>
      </c>
      <c r="AA91" s="7" t="s">
        <v>140</v>
      </c>
      <c r="AB91" s="19">
        <v>0.33410000000000001</v>
      </c>
      <c r="AC91" s="14" t="s">
        <v>43</v>
      </c>
      <c r="AD91" s="14"/>
      <c r="AE91" s="120">
        <v>1</v>
      </c>
      <c r="AF91" s="120">
        <v>1</v>
      </c>
      <c r="AG91" s="120">
        <v>1</v>
      </c>
      <c r="AH91" s="120">
        <v>0</v>
      </c>
      <c r="AI91" s="120">
        <v>0</v>
      </c>
      <c r="AJ91" s="120">
        <v>0</v>
      </c>
      <c r="AK91" s="202">
        <v>0</v>
      </c>
      <c r="AL91" s="190">
        <v>0</v>
      </c>
      <c r="AM91" s="120">
        <v>1</v>
      </c>
      <c r="AN91" s="121">
        <v>0</v>
      </c>
      <c r="AO91" s="121">
        <v>0</v>
      </c>
      <c r="AP91" s="121">
        <v>0</v>
      </c>
      <c r="AQ91" s="120">
        <v>1</v>
      </c>
      <c r="AR91" s="120">
        <v>1</v>
      </c>
      <c r="AS91" s="120">
        <v>1</v>
      </c>
      <c r="AT91" s="120">
        <v>0</v>
      </c>
      <c r="AU91" s="105">
        <v>0</v>
      </c>
      <c r="AV91" s="105">
        <v>0</v>
      </c>
      <c r="AW91" s="105">
        <v>0</v>
      </c>
      <c r="AX91" s="105">
        <v>0</v>
      </c>
      <c r="AY91" s="106">
        <v>0</v>
      </c>
      <c r="AZ91" s="8">
        <v>1</v>
      </c>
      <c r="BA91" s="8">
        <v>1</v>
      </c>
      <c r="BB91" s="105">
        <v>0</v>
      </c>
      <c r="BC91" s="105">
        <v>0</v>
      </c>
    </row>
    <row r="92" spans="1:55" ht="30" customHeight="1">
      <c r="A92" s="90">
        <f t="shared" si="1"/>
        <v>85</v>
      </c>
      <c r="B92" s="8"/>
      <c r="C92" s="8"/>
      <c r="D92" s="7"/>
      <c r="E92" s="7"/>
      <c r="F92" s="3">
        <v>4</v>
      </c>
      <c r="G92" s="8"/>
      <c r="H92" s="8"/>
      <c r="I92" s="8"/>
      <c r="J92" s="8"/>
      <c r="K92" s="8"/>
      <c r="L92" s="9"/>
      <c r="M92" s="8" t="s">
        <v>141</v>
      </c>
      <c r="N92" s="11" t="s">
        <v>142</v>
      </c>
      <c r="O92" s="8" t="s">
        <v>92</v>
      </c>
      <c r="P92" s="7" t="s">
        <v>50</v>
      </c>
      <c r="Q92" s="3" t="s">
        <v>37</v>
      </c>
      <c r="R92" s="16"/>
      <c r="S92" s="14" t="s">
        <v>38</v>
      </c>
      <c r="T92" s="8" t="s">
        <v>141</v>
      </c>
      <c r="U92" s="14" t="s">
        <v>50</v>
      </c>
      <c r="V92" s="15" t="s">
        <v>40</v>
      </c>
      <c r="W92" s="15" t="s">
        <v>39</v>
      </c>
      <c r="X92" s="7" t="s">
        <v>93</v>
      </c>
      <c r="Y92" s="3" t="s">
        <v>98</v>
      </c>
      <c r="Z92" s="3" t="s">
        <v>95</v>
      </c>
      <c r="AA92" s="7" t="s">
        <v>143</v>
      </c>
      <c r="AB92" s="19">
        <v>0.64649999999999996</v>
      </c>
      <c r="AC92" s="14" t="s">
        <v>43</v>
      </c>
      <c r="AD92" s="14"/>
      <c r="AE92" s="120">
        <v>1</v>
      </c>
      <c r="AF92" s="120">
        <v>1</v>
      </c>
      <c r="AG92" s="120">
        <v>1</v>
      </c>
      <c r="AH92" s="120">
        <v>0</v>
      </c>
      <c r="AI92" s="120">
        <v>0</v>
      </c>
      <c r="AJ92" s="120">
        <v>0</v>
      </c>
      <c r="AK92" s="202">
        <v>0</v>
      </c>
      <c r="AL92" s="190">
        <v>0</v>
      </c>
      <c r="AM92" s="120">
        <v>1</v>
      </c>
      <c r="AN92" s="121">
        <v>1</v>
      </c>
      <c r="AO92" s="121">
        <v>1</v>
      </c>
      <c r="AP92" s="121">
        <v>1</v>
      </c>
      <c r="AQ92" s="120">
        <v>1</v>
      </c>
      <c r="AR92" s="120">
        <v>1</v>
      </c>
      <c r="AS92" s="120">
        <v>1</v>
      </c>
      <c r="AT92" s="120">
        <v>0</v>
      </c>
      <c r="AU92" s="105">
        <v>0</v>
      </c>
      <c r="AV92" s="105">
        <v>0</v>
      </c>
      <c r="AW92" s="105">
        <v>0</v>
      </c>
      <c r="AX92" s="105">
        <v>0</v>
      </c>
      <c r="AY92" s="106">
        <v>0</v>
      </c>
      <c r="AZ92" s="8">
        <v>1</v>
      </c>
      <c r="BA92" s="8">
        <v>1</v>
      </c>
      <c r="BB92" s="105">
        <v>0</v>
      </c>
      <c r="BC92" s="105">
        <v>0</v>
      </c>
    </row>
    <row r="93" spans="1:55" ht="30" customHeight="1">
      <c r="A93" s="90">
        <f t="shared" si="1"/>
        <v>86</v>
      </c>
      <c r="B93" s="8"/>
      <c r="C93" s="8"/>
      <c r="D93" s="7"/>
      <c r="E93" s="7"/>
      <c r="F93" s="3">
        <v>4</v>
      </c>
      <c r="G93" s="8"/>
      <c r="H93" s="8"/>
      <c r="I93" s="8"/>
      <c r="J93" s="8"/>
      <c r="K93" s="8"/>
      <c r="L93" s="9"/>
      <c r="M93" s="8" t="s">
        <v>144</v>
      </c>
      <c r="N93" s="11" t="s">
        <v>145</v>
      </c>
      <c r="O93" s="8" t="s">
        <v>92</v>
      </c>
      <c r="P93" s="7" t="s">
        <v>50</v>
      </c>
      <c r="Q93" s="3" t="s">
        <v>37</v>
      </c>
      <c r="R93" s="16"/>
      <c r="S93" s="14" t="s">
        <v>38</v>
      </c>
      <c r="T93" s="8" t="s">
        <v>141</v>
      </c>
      <c r="U93" s="14" t="s">
        <v>50</v>
      </c>
      <c r="V93" s="3" t="s">
        <v>40</v>
      </c>
      <c r="W93" s="15" t="s">
        <v>39</v>
      </c>
      <c r="X93" s="7" t="s">
        <v>93</v>
      </c>
      <c r="Y93" s="3" t="s">
        <v>98</v>
      </c>
      <c r="Z93" s="3" t="s">
        <v>95</v>
      </c>
      <c r="AA93" s="7" t="s">
        <v>143</v>
      </c>
      <c r="AB93" s="19">
        <v>0.64649999999999996</v>
      </c>
      <c r="AC93" s="14" t="s">
        <v>43</v>
      </c>
      <c r="AD93" s="14"/>
      <c r="AE93" s="120">
        <v>1</v>
      </c>
      <c r="AF93" s="120">
        <v>1</v>
      </c>
      <c r="AG93" s="120">
        <v>1</v>
      </c>
      <c r="AH93" s="120">
        <v>0</v>
      </c>
      <c r="AI93" s="120">
        <v>0</v>
      </c>
      <c r="AJ93" s="120">
        <v>0</v>
      </c>
      <c r="AK93" s="202">
        <v>0</v>
      </c>
      <c r="AL93" s="190">
        <v>0</v>
      </c>
      <c r="AM93" s="120">
        <v>1</v>
      </c>
      <c r="AN93" s="121">
        <v>1</v>
      </c>
      <c r="AO93" s="121">
        <v>1</v>
      </c>
      <c r="AP93" s="121">
        <v>1</v>
      </c>
      <c r="AQ93" s="120">
        <v>1</v>
      </c>
      <c r="AR93" s="120">
        <v>1</v>
      </c>
      <c r="AS93" s="120">
        <v>1</v>
      </c>
      <c r="AT93" s="120">
        <v>0</v>
      </c>
      <c r="AU93" s="105">
        <v>0</v>
      </c>
      <c r="AV93" s="105">
        <v>0</v>
      </c>
      <c r="AW93" s="105">
        <v>0</v>
      </c>
      <c r="AX93" s="105">
        <v>0</v>
      </c>
      <c r="AY93" s="106">
        <v>0</v>
      </c>
      <c r="AZ93" s="8">
        <v>1</v>
      </c>
      <c r="BA93" s="8">
        <v>1</v>
      </c>
      <c r="BB93" s="105">
        <v>0</v>
      </c>
      <c r="BC93" s="105">
        <v>0</v>
      </c>
    </row>
    <row r="94" spans="1:55" ht="30" customHeight="1">
      <c r="A94" s="90">
        <f t="shared" si="1"/>
        <v>87</v>
      </c>
      <c r="B94" s="8"/>
      <c r="C94" s="8"/>
      <c r="D94" s="7"/>
      <c r="E94" s="7"/>
      <c r="F94" s="3">
        <v>4</v>
      </c>
      <c r="G94" s="8"/>
      <c r="H94" s="8"/>
      <c r="I94" s="8"/>
      <c r="J94" s="8"/>
      <c r="K94" s="8"/>
      <c r="L94" s="9"/>
      <c r="M94" s="8" t="s">
        <v>146</v>
      </c>
      <c r="N94" s="8" t="s">
        <v>147</v>
      </c>
      <c r="O94" s="8" t="s">
        <v>92</v>
      </c>
      <c r="P94" s="8" t="s">
        <v>50</v>
      </c>
      <c r="Q94" s="8" t="s">
        <v>37</v>
      </c>
      <c r="R94" s="8"/>
      <c r="S94" s="8" t="s">
        <v>38</v>
      </c>
      <c r="T94" s="8" t="s">
        <v>138</v>
      </c>
      <c r="U94" s="8" t="s">
        <v>74</v>
      </c>
      <c r="V94" s="8" t="s">
        <v>40</v>
      </c>
      <c r="W94" s="8" t="s">
        <v>39</v>
      </c>
      <c r="X94" s="8" t="s">
        <v>93</v>
      </c>
      <c r="Y94" s="8" t="s">
        <v>42</v>
      </c>
      <c r="Z94" s="8" t="s">
        <v>43</v>
      </c>
      <c r="AA94" s="8" t="s">
        <v>148</v>
      </c>
      <c r="AB94" s="8">
        <v>0.34399999999999997</v>
      </c>
      <c r="AC94" s="14" t="s">
        <v>43</v>
      </c>
      <c r="AD94" s="14"/>
      <c r="AE94" s="120">
        <v>0</v>
      </c>
      <c r="AF94" s="120">
        <v>0</v>
      </c>
      <c r="AG94" s="120">
        <v>0</v>
      </c>
      <c r="AH94" s="120">
        <v>0</v>
      </c>
      <c r="AI94" s="120">
        <v>0</v>
      </c>
      <c r="AJ94" s="120">
        <v>0</v>
      </c>
      <c r="AK94" s="202">
        <v>0</v>
      </c>
      <c r="AL94" s="190">
        <v>0</v>
      </c>
      <c r="AM94" s="120">
        <v>0</v>
      </c>
      <c r="AN94" s="121">
        <v>1</v>
      </c>
      <c r="AO94" s="121">
        <v>1</v>
      </c>
      <c r="AP94" s="121">
        <v>1</v>
      </c>
      <c r="AQ94" s="120">
        <v>0</v>
      </c>
      <c r="AR94" s="120">
        <v>0</v>
      </c>
      <c r="AS94" s="120">
        <v>0</v>
      </c>
      <c r="AT94" s="120">
        <v>0</v>
      </c>
      <c r="AU94" s="105">
        <v>0</v>
      </c>
      <c r="AV94" s="105">
        <v>0</v>
      </c>
      <c r="AW94" s="105">
        <v>0</v>
      </c>
      <c r="AX94" s="105">
        <v>0</v>
      </c>
      <c r="AY94" s="106">
        <v>0</v>
      </c>
      <c r="AZ94" s="8">
        <v>0</v>
      </c>
      <c r="BA94" s="8">
        <v>0</v>
      </c>
      <c r="BB94" s="105">
        <v>0</v>
      </c>
      <c r="BC94" s="105">
        <v>0</v>
      </c>
    </row>
    <row r="95" spans="1:55" ht="30" customHeight="1">
      <c r="A95" s="90">
        <f t="shared" si="1"/>
        <v>88</v>
      </c>
      <c r="B95" s="8"/>
      <c r="C95" s="8"/>
      <c r="D95" s="7"/>
      <c r="E95" s="7"/>
      <c r="F95" s="3"/>
      <c r="G95" s="8">
        <v>5</v>
      </c>
      <c r="H95" s="8"/>
      <c r="I95" s="8"/>
      <c r="J95" s="8"/>
      <c r="K95" s="8"/>
      <c r="L95" s="9"/>
      <c r="M95" s="8" t="s">
        <v>149</v>
      </c>
      <c r="N95" s="8" t="s">
        <v>150</v>
      </c>
      <c r="O95" s="8" t="s">
        <v>92</v>
      </c>
      <c r="P95" s="8" t="s">
        <v>50</v>
      </c>
      <c r="Q95" s="8" t="s">
        <v>37</v>
      </c>
      <c r="R95" s="8"/>
      <c r="S95" s="8" t="s">
        <v>38</v>
      </c>
      <c r="T95" s="8" t="s">
        <v>138</v>
      </c>
      <c r="U95" s="8" t="s">
        <v>74</v>
      </c>
      <c r="V95" s="8" t="s">
        <v>40</v>
      </c>
      <c r="W95" s="8" t="s">
        <v>39</v>
      </c>
      <c r="X95" s="8" t="s">
        <v>93</v>
      </c>
      <c r="Y95" s="8" t="s">
        <v>98</v>
      </c>
      <c r="Z95" s="8" t="s">
        <v>95</v>
      </c>
      <c r="AA95" s="8" t="s">
        <v>140</v>
      </c>
      <c r="AB95" s="8">
        <v>0.33500000000000002</v>
      </c>
      <c r="AC95" s="14" t="s">
        <v>43</v>
      </c>
      <c r="AD95" s="14"/>
      <c r="AE95" s="120">
        <v>0</v>
      </c>
      <c r="AF95" s="120">
        <v>0</v>
      </c>
      <c r="AG95" s="120">
        <v>0</v>
      </c>
      <c r="AH95" s="120">
        <v>0</v>
      </c>
      <c r="AI95" s="120">
        <v>0</v>
      </c>
      <c r="AJ95" s="120">
        <v>0</v>
      </c>
      <c r="AK95" s="202">
        <v>0</v>
      </c>
      <c r="AL95" s="190">
        <v>0</v>
      </c>
      <c r="AM95" s="120">
        <v>0</v>
      </c>
      <c r="AN95" s="121">
        <v>1</v>
      </c>
      <c r="AO95" s="121">
        <v>1</v>
      </c>
      <c r="AP95" s="121">
        <v>1</v>
      </c>
      <c r="AQ95" s="120">
        <v>0</v>
      </c>
      <c r="AR95" s="120">
        <v>0</v>
      </c>
      <c r="AS95" s="120">
        <v>0</v>
      </c>
      <c r="AT95" s="120">
        <v>0</v>
      </c>
      <c r="AU95" s="105">
        <v>0</v>
      </c>
      <c r="AV95" s="105">
        <v>0</v>
      </c>
      <c r="AW95" s="105">
        <v>0</v>
      </c>
      <c r="AX95" s="105">
        <v>0</v>
      </c>
      <c r="AY95" s="106">
        <v>0</v>
      </c>
      <c r="AZ95" s="8">
        <v>0</v>
      </c>
      <c r="BA95" s="8">
        <v>0</v>
      </c>
      <c r="BB95" s="105">
        <v>0</v>
      </c>
      <c r="BC95" s="105">
        <v>0</v>
      </c>
    </row>
    <row r="96" spans="1:55" ht="30" customHeight="1">
      <c r="A96" s="90">
        <f t="shared" si="1"/>
        <v>89</v>
      </c>
      <c r="B96" s="8"/>
      <c r="C96" s="8"/>
      <c r="D96" s="7"/>
      <c r="E96" s="7"/>
      <c r="F96" s="3"/>
      <c r="G96" s="8">
        <v>5</v>
      </c>
      <c r="H96" s="8"/>
      <c r="I96" s="8"/>
      <c r="J96" s="8"/>
      <c r="K96" s="8"/>
      <c r="L96" s="9"/>
      <c r="M96" s="8" t="s">
        <v>151</v>
      </c>
      <c r="N96" s="8" t="s">
        <v>152</v>
      </c>
      <c r="O96" s="8"/>
      <c r="P96" s="7" t="s">
        <v>50</v>
      </c>
      <c r="Q96" s="3" t="s">
        <v>37</v>
      </c>
      <c r="R96" s="8"/>
      <c r="S96" s="8"/>
      <c r="T96" s="8"/>
      <c r="U96" s="8"/>
      <c r="V96" s="8"/>
      <c r="W96" s="8"/>
      <c r="X96" s="8" t="s">
        <v>124</v>
      </c>
      <c r="Y96" s="8" t="s">
        <v>153</v>
      </c>
      <c r="Z96" s="8" t="s">
        <v>154</v>
      </c>
      <c r="AA96" s="8" t="s">
        <v>155</v>
      </c>
      <c r="AB96" s="8">
        <v>7.0000000000000001E-3</v>
      </c>
      <c r="AC96" s="14" t="s">
        <v>43</v>
      </c>
      <c r="AD96" s="14"/>
      <c r="AE96" s="120">
        <v>0</v>
      </c>
      <c r="AF96" s="120">
        <v>0</v>
      </c>
      <c r="AG96" s="120">
        <v>0</v>
      </c>
      <c r="AH96" s="120">
        <v>0</v>
      </c>
      <c r="AI96" s="120">
        <v>0</v>
      </c>
      <c r="AJ96" s="120">
        <v>0</v>
      </c>
      <c r="AK96" s="202">
        <v>0</v>
      </c>
      <c r="AL96" s="190">
        <v>0</v>
      </c>
      <c r="AM96" s="120">
        <v>0</v>
      </c>
      <c r="AN96" s="121">
        <v>1</v>
      </c>
      <c r="AO96" s="121">
        <v>1</v>
      </c>
      <c r="AP96" s="121">
        <v>1</v>
      </c>
      <c r="AQ96" s="120">
        <v>0</v>
      </c>
      <c r="AR96" s="120">
        <v>0</v>
      </c>
      <c r="AS96" s="120">
        <v>0</v>
      </c>
      <c r="AT96" s="120">
        <v>0</v>
      </c>
      <c r="AU96" s="105">
        <v>0</v>
      </c>
      <c r="AV96" s="105">
        <v>0</v>
      </c>
      <c r="AW96" s="105">
        <v>0</v>
      </c>
      <c r="AX96" s="105">
        <v>0</v>
      </c>
      <c r="AY96" s="106">
        <v>0</v>
      </c>
      <c r="AZ96" s="8">
        <v>0</v>
      </c>
      <c r="BA96" s="8">
        <v>0</v>
      </c>
      <c r="BB96" s="105">
        <v>0</v>
      </c>
      <c r="BC96" s="105">
        <v>0</v>
      </c>
    </row>
    <row r="97" spans="1:55" ht="30" customHeight="1">
      <c r="A97" s="90">
        <f t="shared" si="1"/>
        <v>90</v>
      </c>
      <c r="B97" s="8"/>
      <c r="C97" s="8"/>
      <c r="D97" s="7"/>
      <c r="E97" s="7"/>
      <c r="F97" s="3"/>
      <c r="G97" s="8">
        <v>5</v>
      </c>
      <c r="H97" s="8"/>
      <c r="I97" s="8"/>
      <c r="J97" s="8"/>
      <c r="K97" s="8"/>
      <c r="L97" s="9"/>
      <c r="M97" s="8" t="s">
        <v>156</v>
      </c>
      <c r="N97" s="8" t="s">
        <v>86</v>
      </c>
      <c r="O97" s="8"/>
      <c r="P97" s="8" t="s">
        <v>50</v>
      </c>
      <c r="Q97" s="8" t="s">
        <v>37</v>
      </c>
      <c r="R97" s="8"/>
      <c r="S97" s="8"/>
      <c r="T97" s="8"/>
      <c r="U97" s="8"/>
      <c r="V97" s="8"/>
      <c r="W97" s="8"/>
      <c r="X97" s="8" t="s">
        <v>87</v>
      </c>
      <c r="Y97" s="8" t="s">
        <v>157</v>
      </c>
      <c r="Z97" s="8" t="s">
        <v>43</v>
      </c>
      <c r="AA97" s="8" t="s">
        <v>157</v>
      </c>
      <c r="AB97" s="8">
        <v>0.01</v>
      </c>
      <c r="AC97" s="14" t="s">
        <v>43</v>
      </c>
      <c r="AD97" s="14"/>
      <c r="AE97" s="120">
        <v>0</v>
      </c>
      <c r="AF97" s="120">
        <v>0</v>
      </c>
      <c r="AG97" s="120">
        <v>0</v>
      </c>
      <c r="AH97" s="120">
        <v>0</v>
      </c>
      <c r="AI97" s="120">
        <v>0</v>
      </c>
      <c r="AJ97" s="120">
        <v>0</v>
      </c>
      <c r="AK97" s="202">
        <v>0</v>
      </c>
      <c r="AL97" s="190">
        <v>0</v>
      </c>
      <c r="AM97" s="120">
        <v>0</v>
      </c>
      <c r="AN97" s="121">
        <v>1</v>
      </c>
      <c r="AO97" s="121">
        <v>1</v>
      </c>
      <c r="AP97" s="121">
        <v>1</v>
      </c>
      <c r="AQ97" s="120">
        <v>0</v>
      </c>
      <c r="AR97" s="120">
        <v>0</v>
      </c>
      <c r="AS97" s="120">
        <v>0</v>
      </c>
      <c r="AT97" s="120">
        <v>0</v>
      </c>
      <c r="AU97" s="105">
        <v>0</v>
      </c>
      <c r="AV97" s="105">
        <v>0</v>
      </c>
      <c r="AW97" s="105">
        <v>0</v>
      </c>
      <c r="AX97" s="105">
        <v>0</v>
      </c>
      <c r="AY97" s="106">
        <v>0</v>
      </c>
      <c r="AZ97" s="8">
        <v>0</v>
      </c>
      <c r="BA97" s="8">
        <v>0</v>
      </c>
      <c r="BB97" s="105">
        <v>0</v>
      </c>
      <c r="BC97" s="105">
        <v>0</v>
      </c>
    </row>
    <row r="98" spans="1:55" ht="30" customHeight="1">
      <c r="A98" s="90">
        <f t="shared" si="1"/>
        <v>91</v>
      </c>
      <c r="B98" s="8"/>
      <c r="C98" s="8"/>
      <c r="D98" s="7"/>
      <c r="E98" s="7"/>
      <c r="F98" s="3"/>
      <c r="G98" s="8">
        <v>5</v>
      </c>
      <c r="H98" s="8"/>
      <c r="I98" s="8"/>
      <c r="J98" s="8"/>
      <c r="K98" s="8"/>
      <c r="L98" s="9"/>
      <c r="M98" s="8" t="s">
        <v>158</v>
      </c>
      <c r="N98" s="8" t="s">
        <v>159</v>
      </c>
      <c r="O98" s="205"/>
      <c r="P98" s="8" t="s">
        <v>50</v>
      </c>
      <c r="Q98" s="8" t="s">
        <v>37</v>
      </c>
      <c r="R98" s="206"/>
      <c r="S98" s="14"/>
      <c r="T98" s="8"/>
      <c r="U98" s="14"/>
      <c r="V98" s="3"/>
      <c r="W98" s="15"/>
      <c r="X98" s="7" t="s">
        <v>93</v>
      </c>
      <c r="Y98" s="3" t="s">
        <v>160</v>
      </c>
      <c r="Z98" s="3" t="s">
        <v>154</v>
      </c>
      <c r="AA98" s="3" t="s">
        <v>161</v>
      </c>
      <c r="AB98" s="3">
        <v>3.6999999999999998E-2</v>
      </c>
      <c r="AC98" s="14" t="s">
        <v>43</v>
      </c>
      <c r="AD98" s="14"/>
      <c r="AE98" s="120">
        <v>0</v>
      </c>
      <c r="AF98" s="120">
        <v>0</v>
      </c>
      <c r="AG98" s="120">
        <v>0</v>
      </c>
      <c r="AH98" s="120">
        <v>0</v>
      </c>
      <c r="AI98" s="120">
        <v>0</v>
      </c>
      <c r="AJ98" s="120">
        <v>0</v>
      </c>
      <c r="AK98" s="202">
        <v>0</v>
      </c>
      <c r="AL98" s="190">
        <v>0</v>
      </c>
      <c r="AM98" s="120">
        <v>0</v>
      </c>
      <c r="AN98" s="121">
        <v>2</v>
      </c>
      <c r="AO98" s="121">
        <v>2</v>
      </c>
      <c r="AP98" s="121">
        <v>2</v>
      </c>
      <c r="AQ98" s="120">
        <v>0</v>
      </c>
      <c r="AR98" s="120">
        <v>0</v>
      </c>
      <c r="AS98" s="120">
        <v>0</v>
      </c>
      <c r="AT98" s="120">
        <v>0</v>
      </c>
      <c r="AU98" s="105">
        <v>0</v>
      </c>
      <c r="AV98" s="105">
        <v>0</v>
      </c>
      <c r="AW98" s="105">
        <v>0</v>
      </c>
      <c r="AX98" s="105">
        <v>0</v>
      </c>
      <c r="AY98" s="106">
        <v>0</v>
      </c>
      <c r="AZ98" s="8">
        <v>0</v>
      </c>
      <c r="BA98" s="8">
        <v>0</v>
      </c>
      <c r="BB98" s="105">
        <v>0</v>
      </c>
      <c r="BC98" s="105">
        <v>0</v>
      </c>
    </row>
    <row r="99" spans="1:55" ht="30" customHeight="1">
      <c r="A99" s="90">
        <f t="shared" si="1"/>
        <v>92</v>
      </c>
      <c r="B99" s="7"/>
      <c r="C99" s="7"/>
      <c r="D99" s="7"/>
      <c r="E99" s="7"/>
      <c r="F99" s="3">
        <v>4</v>
      </c>
      <c r="G99" s="7"/>
      <c r="H99" s="7"/>
      <c r="I99" s="7"/>
      <c r="J99" s="7"/>
      <c r="K99" s="7"/>
      <c r="L99" s="12" t="s">
        <v>162</v>
      </c>
      <c r="M99" s="4" t="s">
        <v>807</v>
      </c>
      <c r="N99" s="3" t="s">
        <v>164</v>
      </c>
      <c r="O99" s="4" t="s">
        <v>116</v>
      </c>
      <c r="P99" s="7" t="s">
        <v>50</v>
      </c>
      <c r="Q99" s="3" t="s">
        <v>37</v>
      </c>
      <c r="R99" s="16"/>
      <c r="S99" s="14" t="s">
        <v>38</v>
      </c>
      <c r="T99" s="14" t="s">
        <v>163</v>
      </c>
      <c r="U99" s="14" t="s">
        <v>74</v>
      </c>
      <c r="V99" s="17" t="s">
        <v>40</v>
      </c>
      <c r="W99" s="15" t="s">
        <v>39</v>
      </c>
      <c r="X99" s="7" t="s">
        <v>93</v>
      </c>
      <c r="Y99" s="3" t="s">
        <v>42</v>
      </c>
      <c r="Z99" s="3"/>
      <c r="AA99" s="7" t="s">
        <v>165</v>
      </c>
      <c r="AB99" s="19">
        <f>AB100+AB101*2</f>
        <v>0.46490000000000004</v>
      </c>
      <c r="AC99" s="18" t="s">
        <v>43</v>
      </c>
      <c r="AD99" s="14"/>
      <c r="AE99" s="120">
        <v>2</v>
      </c>
      <c r="AF99" s="120">
        <v>2</v>
      </c>
      <c r="AG99" s="3">
        <v>0</v>
      </c>
      <c r="AH99" s="120">
        <v>0</v>
      </c>
      <c r="AI99" s="120">
        <v>0</v>
      </c>
      <c r="AJ99" s="120">
        <v>0</v>
      </c>
      <c r="AK99" s="142">
        <v>0</v>
      </c>
      <c r="AL99" s="190">
        <v>0</v>
      </c>
      <c r="AM99" s="3">
        <v>0</v>
      </c>
      <c r="AN99" s="31">
        <v>0</v>
      </c>
      <c r="AO99" s="31">
        <v>2</v>
      </c>
      <c r="AP99" s="31">
        <v>2</v>
      </c>
      <c r="AQ99" s="3">
        <v>0</v>
      </c>
      <c r="AR99" s="3">
        <v>0</v>
      </c>
      <c r="AS99" s="3">
        <v>0</v>
      </c>
      <c r="AT99" s="120">
        <v>0</v>
      </c>
      <c r="AU99" s="105">
        <v>0</v>
      </c>
      <c r="AV99" s="105">
        <v>0</v>
      </c>
      <c r="AW99" s="105">
        <v>0</v>
      </c>
      <c r="AX99" s="105">
        <v>0</v>
      </c>
      <c r="AY99" s="106">
        <v>0</v>
      </c>
      <c r="AZ99" s="8">
        <v>0</v>
      </c>
      <c r="BA99" s="8">
        <v>0</v>
      </c>
      <c r="BB99" s="105">
        <v>0</v>
      </c>
      <c r="BC99" s="105">
        <v>0</v>
      </c>
    </row>
    <row r="100" spans="1:55" ht="30" customHeight="1">
      <c r="A100" s="90">
        <f t="shared" si="1"/>
        <v>93</v>
      </c>
      <c r="B100" s="7"/>
      <c r="C100" s="7"/>
      <c r="D100" s="7"/>
      <c r="E100" s="7"/>
      <c r="F100" s="3"/>
      <c r="G100" s="7">
        <v>5</v>
      </c>
      <c r="H100" s="7"/>
      <c r="I100" s="7"/>
      <c r="J100" s="7"/>
      <c r="K100" s="7"/>
      <c r="L100" s="12" t="s">
        <v>162</v>
      </c>
      <c r="M100" s="4" t="s">
        <v>166</v>
      </c>
      <c r="N100" s="3" t="s">
        <v>167</v>
      </c>
      <c r="O100" s="4" t="s">
        <v>92</v>
      </c>
      <c r="P100" s="7" t="s">
        <v>50</v>
      </c>
      <c r="Q100" s="3" t="s">
        <v>37</v>
      </c>
      <c r="R100" s="16"/>
      <c r="S100" s="14" t="s">
        <v>38</v>
      </c>
      <c r="T100" s="14" t="s">
        <v>166</v>
      </c>
      <c r="U100" s="14" t="s">
        <v>74</v>
      </c>
      <c r="V100" s="17" t="s">
        <v>40</v>
      </c>
      <c r="W100" s="15" t="s">
        <v>39</v>
      </c>
      <c r="X100" s="7" t="s">
        <v>93</v>
      </c>
      <c r="Y100" s="3" t="s">
        <v>168</v>
      </c>
      <c r="Z100" s="3"/>
      <c r="AA100" s="7" t="s">
        <v>165</v>
      </c>
      <c r="AB100" s="19">
        <v>0.43730000000000002</v>
      </c>
      <c r="AC100" s="18" t="s">
        <v>43</v>
      </c>
      <c r="AD100" s="18"/>
      <c r="AE100" s="120">
        <v>1</v>
      </c>
      <c r="AF100" s="120">
        <v>1</v>
      </c>
      <c r="AG100" s="3">
        <v>0</v>
      </c>
      <c r="AH100" s="120">
        <v>0</v>
      </c>
      <c r="AI100" s="120">
        <v>0</v>
      </c>
      <c r="AJ100" s="120">
        <v>0</v>
      </c>
      <c r="AK100" s="142">
        <v>0</v>
      </c>
      <c r="AL100" s="190">
        <v>0</v>
      </c>
      <c r="AM100" s="3">
        <v>0</v>
      </c>
      <c r="AN100" s="31">
        <v>0</v>
      </c>
      <c r="AO100" s="31">
        <v>1</v>
      </c>
      <c r="AP100" s="31">
        <v>1</v>
      </c>
      <c r="AQ100" s="3">
        <v>0</v>
      </c>
      <c r="AR100" s="3">
        <v>0</v>
      </c>
      <c r="AS100" s="3">
        <v>0</v>
      </c>
      <c r="AT100" s="120">
        <v>0</v>
      </c>
      <c r="AU100" s="105">
        <v>0</v>
      </c>
      <c r="AV100" s="105">
        <v>0</v>
      </c>
      <c r="AW100" s="105">
        <v>0</v>
      </c>
      <c r="AX100" s="105">
        <v>0</v>
      </c>
      <c r="AY100" s="106">
        <v>0</v>
      </c>
      <c r="AZ100" s="8">
        <v>0</v>
      </c>
      <c r="BA100" s="8">
        <v>0</v>
      </c>
      <c r="BB100" s="105">
        <v>0</v>
      </c>
      <c r="BC100" s="105">
        <v>0</v>
      </c>
    </row>
    <row r="101" spans="1:55" ht="30" customHeight="1">
      <c r="A101" s="90">
        <f t="shared" si="1"/>
        <v>94</v>
      </c>
      <c r="B101" s="7"/>
      <c r="C101" s="7"/>
      <c r="D101" s="7"/>
      <c r="E101" s="7"/>
      <c r="F101" s="3"/>
      <c r="G101" s="7">
        <v>5</v>
      </c>
      <c r="H101" s="7"/>
      <c r="I101" s="7"/>
      <c r="J101" s="7"/>
      <c r="K101" s="7"/>
      <c r="L101" s="12" t="s">
        <v>162</v>
      </c>
      <c r="M101" s="4" t="s">
        <v>806</v>
      </c>
      <c r="N101" s="3" t="s">
        <v>170</v>
      </c>
      <c r="O101" s="4" t="s">
        <v>124</v>
      </c>
      <c r="P101" s="7" t="s">
        <v>50</v>
      </c>
      <c r="Q101" s="3" t="s">
        <v>37</v>
      </c>
      <c r="R101" s="16"/>
      <c r="S101" s="14" t="s">
        <v>38</v>
      </c>
      <c r="T101" s="14" t="s">
        <v>169</v>
      </c>
      <c r="U101" s="14" t="s">
        <v>74</v>
      </c>
      <c r="V101" s="17" t="s">
        <v>40</v>
      </c>
      <c r="W101" s="15" t="s">
        <v>39</v>
      </c>
      <c r="X101" s="7" t="s">
        <v>171</v>
      </c>
      <c r="Y101" s="3" t="s">
        <v>172</v>
      </c>
      <c r="Z101" s="3"/>
      <c r="AA101" s="7" t="s">
        <v>173</v>
      </c>
      <c r="AB101" s="19">
        <v>1.38E-2</v>
      </c>
      <c r="AC101" s="18" t="s">
        <v>43</v>
      </c>
      <c r="AD101" s="14"/>
      <c r="AE101" s="120">
        <v>2</v>
      </c>
      <c r="AF101" s="120">
        <v>2</v>
      </c>
      <c r="AG101" s="3">
        <v>0</v>
      </c>
      <c r="AH101" s="120">
        <v>0</v>
      </c>
      <c r="AI101" s="120">
        <v>0</v>
      </c>
      <c r="AJ101" s="120">
        <v>0</v>
      </c>
      <c r="AK101" s="142">
        <v>0</v>
      </c>
      <c r="AL101" s="190">
        <v>0</v>
      </c>
      <c r="AM101" s="3">
        <v>0</v>
      </c>
      <c r="AN101" s="31">
        <v>0</v>
      </c>
      <c r="AO101" s="31">
        <v>2</v>
      </c>
      <c r="AP101" s="31">
        <v>2</v>
      </c>
      <c r="AQ101" s="3">
        <v>0</v>
      </c>
      <c r="AR101" s="3">
        <v>0</v>
      </c>
      <c r="AS101" s="3">
        <v>0</v>
      </c>
      <c r="AT101" s="120">
        <v>0</v>
      </c>
      <c r="AU101" s="105">
        <v>0</v>
      </c>
      <c r="AV101" s="105">
        <v>0</v>
      </c>
      <c r="AW101" s="105">
        <v>0</v>
      </c>
      <c r="AX101" s="105">
        <v>0</v>
      </c>
      <c r="AY101" s="106">
        <v>0</v>
      </c>
      <c r="AZ101" s="8">
        <v>0</v>
      </c>
      <c r="BA101" s="8">
        <v>0</v>
      </c>
      <c r="BB101" s="105">
        <v>0</v>
      </c>
      <c r="BC101" s="105">
        <v>0</v>
      </c>
    </row>
    <row r="102" spans="1:55" ht="30" customHeight="1">
      <c r="A102" s="90">
        <f t="shared" si="1"/>
        <v>95</v>
      </c>
      <c r="B102" s="7"/>
      <c r="C102" s="7"/>
      <c r="D102" s="7"/>
      <c r="E102" s="7"/>
      <c r="F102" s="3">
        <v>4</v>
      </c>
      <c r="G102" s="7"/>
      <c r="H102" s="7"/>
      <c r="I102" s="7"/>
      <c r="J102" s="7"/>
      <c r="K102" s="7"/>
      <c r="L102" s="9"/>
      <c r="M102" s="8" t="s">
        <v>174</v>
      </c>
      <c r="N102" s="3" t="s">
        <v>175</v>
      </c>
      <c r="O102" s="8" t="s">
        <v>92</v>
      </c>
      <c r="P102" s="7" t="s">
        <v>50</v>
      </c>
      <c r="Q102" s="3" t="s">
        <v>37</v>
      </c>
      <c r="R102" s="16"/>
      <c r="S102" s="14" t="s">
        <v>135</v>
      </c>
      <c r="T102" s="8" t="s">
        <v>174</v>
      </c>
      <c r="U102" s="14" t="s">
        <v>135</v>
      </c>
      <c r="V102" s="15" t="s">
        <v>40</v>
      </c>
      <c r="W102" s="15" t="s">
        <v>39</v>
      </c>
      <c r="X102" s="7" t="s">
        <v>93</v>
      </c>
      <c r="Y102" s="3" t="s">
        <v>94</v>
      </c>
      <c r="Z102" s="3" t="s">
        <v>95</v>
      </c>
      <c r="AA102" s="7" t="s">
        <v>176</v>
      </c>
      <c r="AB102" s="19">
        <v>0.92820000000000003</v>
      </c>
      <c r="AC102" s="14" t="s">
        <v>43</v>
      </c>
      <c r="AD102" s="14"/>
      <c r="AE102" s="120">
        <v>1</v>
      </c>
      <c r="AF102" s="120">
        <v>1</v>
      </c>
      <c r="AG102" s="3">
        <v>1</v>
      </c>
      <c r="AH102" s="120">
        <v>0</v>
      </c>
      <c r="AI102" s="120">
        <v>0</v>
      </c>
      <c r="AJ102" s="120">
        <v>0</v>
      </c>
      <c r="AK102" s="202">
        <v>0</v>
      </c>
      <c r="AL102" s="190">
        <v>0</v>
      </c>
      <c r="AM102" s="120">
        <v>1</v>
      </c>
      <c r="AN102" s="121">
        <v>1</v>
      </c>
      <c r="AO102" s="121">
        <v>0</v>
      </c>
      <c r="AP102" s="121">
        <v>0</v>
      </c>
      <c r="AQ102" s="120">
        <v>1</v>
      </c>
      <c r="AR102" s="120">
        <v>1</v>
      </c>
      <c r="AS102" s="120">
        <v>1</v>
      </c>
      <c r="AT102" s="120">
        <v>0</v>
      </c>
      <c r="AU102" s="105">
        <v>0</v>
      </c>
      <c r="AV102" s="105">
        <v>0</v>
      </c>
      <c r="AW102" s="105">
        <v>0</v>
      </c>
      <c r="AX102" s="105">
        <v>0</v>
      </c>
      <c r="AY102" s="106">
        <v>0</v>
      </c>
      <c r="AZ102" s="8">
        <v>1</v>
      </c>
      <c r="BA102" s="8">
        <v>1</v>
      </c>
      <c r="BB102" s="105">
        <v>0</v>
      </c>
      <c r="BC102" s="105">
        <v>0</v>
      </c>
    </row>
    <row r="103" spans="1:55" ht="30" customHeight="1">
      <c r="A103" s="90">
        <f t="shared" si="1"/>
        <v>96</v>
      </c>
      <c r="B103" s="7"/>
      <c r="C103" s="7"/>
      <c r="D103" s="7"/>
      <c r="E103" s="7"/>
      <c r="F103" s="3">
        <v>4</v>
      </c>
      <c r="G103" s="7"/>
      <c r="H103" s="7"/>
      <c r="I103" s="7"/>
      <c r="J103" s="7"/>
      <c r="K103" s="7"/>
      <c r="L103" s="9"/>
      <c r="M103" s="8" t="s">
        <v>177</v>
      </c>
      <c r="N103" s="8" t="s">
        <v>178</v>
      </c>
      <c r="O103" s="8" t="s">
        <v>92</v>
      </c>
      <c r="P103" s="207" t="s">
        <v>50</v>
      </c>
      <c r="Q103" s="113" t="s">
        <v>37</v>
      </c>
      <c r="R103" s="204"/>
      <c r="S103" s="14"/>
      <c r="T103" s="8" t="s">
        <v>177</v>
      </c>
      <c r="U103" s="8" t="s">
        <v>74</v>
      </c>
      <c r="V103" s="8" t="s">
        <v>40</v>
      </c>
      <c r="W103" s="8" t="s">
        <v>39</v>
      </c>
      <c r="X103" s="8" t="s">
        <v>93</v>
      </c>
      <c r="Y103" s="8" t="s">
        <v>98</v>
      </c>
      <c r="Z103" s="8" t="s">
        <v>95</v>
      </c>
      <c r="AA103" s="8" t="s">
        <v>179</v>
      </c>
      <c r="AB103" s="8">
        <v>0.439</v>
      </c>
      <c r="AC103" s="14" t="s">
        <v>43</v>
      </c>
      <c r="AD103" s="14"/>
      <c r="AE103" s="120">
        <v>0</v>
      </c>
      <c r="AF103" s="120">
        <v>0</v>
      </c>
      <c r="AG103" s="3">
        <v>0</v>
      </c>
      <c r="AH103" s="120">
        <v>0</v>
      </c>
      <c r="AI103" s="120">
        <v>0</v>
      </c>
      <c r="AJ103" s="120">
        <v>0</v>
      </c>
      <c r="AK103" s="202">
        <v>0</v>
      </c>
      <c r="AL103" s="190">
        <v>0</v>
      </c>
      <c r="AM103" s="120">
        <v>1</v>
      </c>
      <c r="AN103" s="121">
        <v>1</v>
      </c>
      <c r="AO103" s="121">
        <v>0</v>
      </c>
      <c r="AP103" s="121">
        <v>0</v>
      </c>
      <c r="AQ103" s="120">
        <v>1</v>
      </c>
      <c r="AR103" s="120">
        <v>0</v>
      </c>
      <c r="AS103" s="120">
        <v>0</v>
      </c>
      <c r="AT103" s="120">
        <v>0</v>
      </c>
      <c r="AU103" s="105">
        <v>0</v>
      </c>
      <c r="AV103" s="105">
        <v>0</v>
      </c>
      <c r="AW103" s="105">
        <v>0</v>
      </c>
      <c r="AX103" s="105">
        <v>0</v>
      </c>
      <c r="AY103" s="106">
        <v>0</v>
      </c>
      <c r="AZ103" s="8">
        <v>1</v>
      </c>
      <c r="BA103" s="8">
        <v>1</v>
      </c>
      <c r="BB103" s="105">
        <v>0</v>
      </c>
      <c r="BC103" s="105">
        <v>0</v>
      </c>
    </row>
    <row r="104" spans="1:55" ht="30" customHeight="1">
      <c r="A104" s="90">
        <f t="shared" si="1"/>
        <v>97</v>
      </c>
      <c r="B104" s="7"/>
      <c r="C104" s="7"/>
      <c r="D104" s="7"/>
      <c r="E104" s="7"/>
      <c r="F104" s="3">
        <v>4</v>
      </c>
      <c r="G104" s="7"/>
      <c r="H104" s="7"/>
      <c r="I104" s="7"/>
      <c r="J104" s="7"/>
      <c r="K104" s="7"/>
      <c r="L104" s="9"/>
      <c r="M104" s="8" t="s">
        <v>180</v>
      </c>
      <c r="N104" s="8" t="s">
        <v>181</v>
      </c>
      <c r="O104" s="8" t="s">
        <v>92</v>
      </c>
      <c r="P104" s="207" t="s">
        <v>50</v>
      </c>
      <c r="Q104" s="113" t="s">
        <v>37</v>
      </c>
      <c r="R104" s="204"/>
      <c r="S104" s="14"/>
      <c r="T104" s="8" t="s">
        <v>177</v>
      </c>
      <c r="U104" s="8" t="s">
        <v>74</v>
      </c>
      <c r="V104" s="8" t="s">
        <v>40</v>
      </c>
      <c r="W104" s="8" t="s">
        <v>39</v>
      </c>
      <c r="X104" s="8" t="s">
        <v>93</v>
      </c>
      <c r="Y104" s="8" t="s">
        <v>182</v>
      </c>
      <c r="Z104" s="8" t="s">
        <v>95</v>
      </c>
      <c r="AA104" s="8" t="s">
        <v>183</v>
      </c>
      <c r="AB104" s="8">
        <v>0.439</v>
      </c>
      <c r="AC104" s="14" t="s">
        <v>43</v>
      </c>
      <c r="AD104" s="14"/>
      <c r="AE104" s="120">
        <v>0</v>
      </c>
      <c r="AF104" s="120">
        <v>0</v>
      </c>
      <c r="AG104" s="3">
        <v>0</v>
      </c>
      <c r="AH104" s="120">
        <v>0</v>
      </c>
      <c r="AI104" s="120">
        <v>0</v>
      </c>
      <c r="AJ104" s="120">
        <v>0</v>
      </c>
      <c r="AK104" s="202">
        <v>0</v>
      </c>
      <c r="AL104" s="190">
        <v>0</v>
      </c>
      <c r="AM104" s="120">
        <v>1</v>
      </c>
      <c r="AN104" s="121">
        <v>1</v>
      </c>
      <c r="AO104" s="121">
        <v>0</v>
      </c>
      <c r="AP104" s="121">
        <v>0</v>
      </c>
      <c r="AQ104" s="120">
        <v>1</v>
      </c>
      <c r="AR104" s="120">
        <v>0</v>
      </c>
      <c r="AS104" s="120">
        <v>0</v>
      </c>
      <c r="AT104" s="120">
        <v>0</v>
      </c>
      <c r="AU104" s="105">
        <v>0</v>
      </c>
      <c r="AV104" s="105">
        <v>0</v>
      </c>
      <c r="AW104" s="105">
        <v>0</v>
      </c>
      <c r="AX104" s="105">
        <v>0</v>
      </c>
      <c r="AY104" s="106">
        <v>0</v>
      </c>
      <c r="AZ104" s="8">
        <v>1</v>
      </c>
      <c r="BA104" s="8">
        <v>1</v>
      </c>
      <c r="BB104" s="105">
        <v>0</v>
      </c>
      <c r="BC104" s="105">
        <v>0</v>
      </c>
    </row>
    <row r="105" spans="1:55" ht="30" customHeight="1">
      <c r="A105" s="90">
        <f t="shared" si="1"/>
        <v>98</v>
      </c>
      <c r="B105" s="7"/>
      <c r="C105" s="7"/>
      <c r="D105" s="7"/>
      <c r="E105" s="7"/>
      <c r="F105" s="3">
        <v>4</v>
      </c>
      <c r="G105" s="7"/>
      <c r="H105" s="7"/>
      <c r="I105" s="7"/>
      <c r="J105" s="7"/>
      <c r="K105" s="7"/>
      <c r="L105" s="9"/>
      <c r="M105" s="8" t="s">
        <v>184</v>
      </c>
      <c r="N105" s="8" t="s">
        <v>185</v>
      </c>
      <c r="O105" s="8" t="s">
        <v>186</v>
      </c>
      <c r="P105" s="7" t="s">
        <v>50</v>
      </c>
      <c r="Q105" s="3" t="s">
        <v>37</v>
      </c>
      <c r="R105" s="8"/>
      <c r="S105" s="8" t="s">
        <v>36</v>
      </c>
      <c r="T105" s="8" t="str">
        <f t="shared" ref="T105:T113" si="2">M105</f>
        <v>SHT0010999</v>
      </c>
      <c r="U105" s="8" t="s">
        <v>36</v>
      </c>
      <c r="V105" s="8" t="s">
        <v>187</v>
      </c>
      <c r="W105" s="8" t="s">
        <v>188</v>
      </c>
      <c r="X105" s="8" t="s">
        <v>186</v>
      </c>
      <c r="Y105" s="8" t="s">
        <v>43</v>
      </c>
      <c r="Z105" s="8" t="s">
        <v>43</v>
      </c>
      <c r="AA105" s="8" t="s">
        <v>189</v>
      </c>
      <c r="AB105" s="28">
        <f>AB106+AB107+AB108+AB109*2</f>
        <v>1.2110999999999998</v>
      </c>
      <c r="AC105" s="14" t="s">
        <v>43</v>
      </c>
      <c r="AD105" s="14"/>
      <c r="AE105" s="3">
        <v>0</v>
      </c>
      <c r="AF105" s="3">
        <v>0</v>
      </c>
      <c r="AG105" s="3">
        <v>1</v>
      </c>
      <c r="AH105" s="120">
        <v>0</v>
      </c>
      <c r="AI105" s="120">
        <v>0</v>
      </c>
      <c r="AJ105" s="120">
        <v>0</v>
      </c>
      <c r="AK105" s="202">
        <v>0</v>
      </c>
      <c r="AL105" s="190">
        <v>0</v>
      </c>
      <c r="AM105" s="120">
        <v>0</v>
      </c>
      <c r="AN105" s="121">
        <v>0</v>
      </c>
      <c r="AO105" s="121">
        <v>0</v>
      </c>
      <c r="AP105" s="121">
        <v>0</v>
      </c>
      <c r="AQ105" s="120">
        <v>0</v>
      </c>
      <c r="AR105" s="120">
        <v>1</v>
      </c>
      <c r="AS105" s="120">
        <v>1</v>
      </c>
      <c r="AT105" s="120">
        <v>0</v>
      </c>
      <c r="AU105" s="41">
        <v>0</v>
      </c>
      <c r="AV105" s="41">
        <v>0</v>
      </c>
      <c r="AW105" s="41">
        <v>0</v>
      </c>
      <c r="AX105" s="41">
        <v>0</v>
      </c>
      <c r="AY105" s="106">
        <v>0</v>
      </c>
      <c r="AZ105" s="8">
        <v>0</v>
      </c>
      <c r="BA105" s="8">
        <v>0</v>
      </c>
      <c r="BB105" s="41">
        <v>0</v>
      </c>
      <c r="BC105" s="41">
        <v>0</v>
      </c>
    </row>
    <row r="106" spans="1:55" ht="30" customHeight="1">
      <c r="A106" s="90">
        <f t="shared" si="1"/>
        <v>99</v>
      </c>
      <c r="B106" s="7"/>
      <c r="C106" s="7"/>
      <c r="D106" s="7"/>
      <c r="E106" s="7"/>
      <c r="F106" s="3"/>
      <c r="G106" s="7">
        <v>5</v>
      </c>
      <c r="H106" s="7"/>
      <c r="I106" s="7"/>
      <c r="J106" s="7"/>
      <c r="K106" s="7"/>
      <c r="L106" s="9"/>
      <c r="M106" s="8" t="s">
        <v>190</v>
      </c>
      <c r="N106" s="8" t="s">
        <v>191</v>
      </c>
      <c r="O106" s="8" t="s">
        <v>93</v>
      </c>
      <c r="P106" s="7" t="s">
        <v>50</v>
      </c>
      <c r="Q106" s="3" t="s">
        <v>37</v>
      </c>
      <c r="R106" s="8"/>
      <c r="S106" s="8" t="s">
        <v>36</v>
      </c>
      <c r="T106" s="8" t="str">
        <f t="shared" si="2"/>
        <v>SHT0011000</v>
      </c>
      <c r="U106" s="8" t="s">
        <v>36</v>
      </c>
      <c r="V106" s="8" t="s">
        <v>187</v>
      </c>
      <c r="W106" s="8" t="s">
        <v>188</v>
      </c>
      <c r="X106" s="8" t="s">
        <v>93</v>
      </c>
      <c r="Y106" s="8" t="s">
        <v>182</v>
      </c>
      <c r="Z106" s="8" t="s">
        <v>192</v>
      </c>
      <c r="AA106" s="8" t="s">
        <v>189</v>
      </c>
      <c r="AB106" s="28">
        <v>0.73109999999999997</v>
      </c>
      <c r="AC106" s="14" t="s">
        <v>43</v>
      </c>
      <c r="AD106" s="14"/>
      <c r="AE106" s="3">
        <v>0</v>
      </c>
      <c r="AF106" s="3">
        <v>0</v>
      </c>
      <c r="AG106" s="3">
        <v>1</v>
      </c>
      <c r="AH106" s="120">
        <v>0</v>
      </c>
      <c r="AI106" s="120">
        <v>0</v>
      </c>
      <c r="AJ106" s="120">
        <v>0</v>
      </c>
      <c r="AK106" s="202">
        <v>0</v>
      </c>
      <c r="AL106" s="190">
        <v>0</v>
      </c>
      <c r="AM106" s="120">
        <v>0</v>
      </c>
      <c r="AN106" s="121">
        <v>0</v>
      </c>
      <c r="AO106" s="121">
        <v>0</v>
      </c>
      <c r="AP106" s="121">
        <v>0</v>
      </c>
      <c r="AQ106" s="120">
        <v>0</v>
      </c>
      <c r="AR106" s="120">
        <v>1</v>
      </c>
      <c r="AS106" s="120">
        <v>1</v>
      </c>
      <c r="AT106" s="120">
        <v>0</v>
      </c>
      <c r="AU106" s="41">
        <v>0</v>
      </c>
      <c r="AV106" s="41">
        <v>0</v>
      </c>
      <c r="AW106" s="41">
        <v>0</v>
      </c>
      <c r="AX106" s="41">
        <v>0</v>
      </c>
      <c r="AY106" s="106">
        <v>0</v>
      </c>
      <c r="AZ106" s="8">
        <v>0</v>
      </c>
      <c r="BA106" s="8">
        <v>0</v>
      </c>
      <c r="BB106" s="41">
        <v>0</v>
      </c>
      <c r="BC106" s="41">
        <v>0</v>
      </c>
    </row>
    <row r="107" spans="1:55" ht="30" customHeight="1">
      <c r="A107" s="90">
        <f t="shared" si="1"/>
        <v>100</v>
      </c>
      <c r="B107" s="7"/>
      <c r="C107" s="7"/>
      <c r="D107" s="7"/>
      <c r="E107" s="7"/>
      <c r="F107" s="3"/>
      <c r="G107" s="7">
        <v>5</v>
      </c>
      <c r="H107" s="7"/>
      <c r="I107" s="7"/>
      <c r="J107" s="7"/>
      <c r="K107" s="7"/>
      <c r="L107" s="9"/>
      <c r="M107" s="8" t="s">
        <v>193</v>
      </c>
      <c r="N107" s="8" t="s">
        <v>194</v>
      </c>
      <c r="O107" s="8" t="s">
        <v>195</v>
      </c>
      <c r="P107" s="7" t="s">
        <v>50</v>
      </c>
      <c r="Q107" s="3" t="s">
        <v>37</v>
      </c>
      <c r="R107" s="8"/>
      <c r="S107" s="8" t="s">
        <v>36</v>
      </c>
      <c r="T107" s="8" t="str">
        <f t="shared" si="2"/>
        <v>SHT0011001</v>
      </c>
      <c r="U107" s="8" t="s">
        <v>36</v>
      </c>
      <c r="V107" s="8" t="s">
        <v>187</v>
      </c>
      <c r="W107" s="8" t="s">
        <v>188</v>
      </c>
      <c r="X107" s="8" t="s">
        <v>195</v>
      </c>
      <c r="Y107" s="8" t="s">
        <v>160</v>
      </c>
      <c r="Z107" s="8" t="s">
        <v>43</v>
      </c>
      <c r="AA107" s="8" t="s">
        <v>196</v>
      </c>
      <c r="AB107" s="28">
        <v>0.3</v>
      </c>
      <c r="AC107" s="14" t="s">
        <v>43</v>
      </c>
      <c r="AD107" s="14"/>
      <c r="AE107" s="3">
        <v>0</v>
      </c>
      <c r="AF107" s="3">
        <v>0</v>
      </c>
      <c r="AG107" s="3">
        <v>1</v>
      </c>
      <c r="AH107" s="120">
        <v>0</v>
      </c>
      <c r="AI107" s="120">
        <v>0</v>
      </c>
      <c r="AJ107" s="120">
        <v>0</v>
      </c>
      <c r="AK107" s="202">
        <v>0</v>
      </c>
      <c r="AL107" s="190">
        <v>0</v>
      </c>
      <c r="AM107" s="120">
        <v>0</v>
      </c>
      <c r="AN107" s="121">
        <v>0</v>
      </c>
      <c r="AO107" s="121">
        <v>0</v>
      </c>
      <c r="AP107" s="121">
        <v>0</v>
      </c>
      <c r="AQ107" s="120">
        <v>0</v>
      </c>
      <c r="AR107" s="120">
        <v>1</v>
      </c>
      <c r="AS107" s="120">
        <v>1</v>
      </c>
      <c r="AT107" s="120">
        <v>0</v>
      </c>
      <c r="AU107" s="41">
        <v>0</v>
      </c>
      <c r="AV107" s="41">
        <v>0</v>
      </c>
      <c r="AW107" s="41">
        <v>0</v>
      </c>
      <c r="AX107" s="41">
        <v>0</v>
      </c>
      <c r="AY107" s="106">
        <v>0</v>
      </c>
      <c r="AZ107" s="8">
        <v>0</v>
      </c>
      <c r="BA107" s="8">
        <v>0</v>
      </c>
      <c r="BB107" s="41">
        <v>0</v>
      </c>
      <c r="BC107" s="41">
        <v>0</v>
      </c>
    </row>
    <row r="108" spans="1:55" ht="30" customHeight="1">
      <c r="A108" s="90">
        <f t="shared" si="1"/>
        <v>101</v>
      </c>
      <c r="B108" s="7"/>
      <c r="C108" s="7"/>
      <c r="D108" s="7"/>
      <c r="E108" s="7"/>
      <c r="F108" s="3"/>
      <c r="G108" s="7">
        <v>5</v>
      </c>
      <c r="H108" s="7"/>
      <c r="I108" s="7"/>
      <c r="J108" s="7"/>
      <c r="K108" s="7"/>
      <c r="L108" s="9"/>
      <c r="M108" s="8" t="s">
        <v>197</v>
      </c>
      <c r="N108" s="8" t="s">
        <v>198</v>
      </c>
      <c r="O108" s="8" t="s">
        <v>195</v>
      </c>
      <c r="P108" s="7" t="s">
        <v>50</v>
      </c>
      <c r="Q108" s="3" t="s">
        <v>37</v>
      </c>
      <c r="R108" s="8"/>
      <c r="S108" s="8" t="s">
        <v>36</v>
      </c>
      <c r="T108" s="8" t="str">
        <f t="shared" si="2"/>
        <v>SHT0011002</v>
      </c>
      <c r="U108" s="8" t="s">
        <v>36</v>
      </c>
      <c r="V108" s="8" t="s">
        <v>187</v>
      </c>
      <c r="W108" s="8" t="s">
        <v>188</v>
      </c>
      <c r="X108" s="8" t="s">
        <v>195</v>
      </c>
      <c r="Y108" s="8" t="s">
        <v>160</v>
      </c>
      <c r="Z108" s="8" t="s">
        <v>43</v>
      </c>
      <c r="AA108" s="8" t="s">
        <v>199</v>
      </c>
      <c r="AB108" s="28">
        <v>0.16</v>
      </c>
      <c r="AC108" s="14" t="s">
        <v>43</v>
      </c>
      <c r="AD108" s="14"/>
      <c r="AE108" s="3">
        <v>0</v>
      </c>
      <c r="AF108" s="3">
        <v>0</v>
      </c>
      <c r="AG108" s="3">
        <v>1</v>
      </c>
      <c r="AH108" s="120">
        <v>0</v>
      </c>
      <c r="AI108" s="120">
        <v>0</v>
      </c>
      <c r="AJ108" s="120">
        <v>0</v>
      </c>
      <c r="AK108" s="202">
        <v>0</v>
      </c>
      <c r="AL108" s="190">
        <v>0</v>
      </c>
      <c r="AM108" s="120">
        <v>0</v>
      </c>
      <c r="AN108" s="121">
        <v>0</v>
      </c>
      <c r="AO108" s="121">
        <v>0</v>
      </c>
      <c r="AP108" s="121">
        <v>0</v>
      </c>
      <c r="AQ108" s="120">
        <v>0</v>
      </c>
      <c r="AR108" s="120">
        <v>1</v>
      </c>
      <c r="AS108" s="120">
        <v>1</v>
      </c>
      <c r="AT108" s="120">
        <v>0</v>
      </c>
      <c r="AU108" s="41">
        <v>0</v>
      </c>
      <c r="AV108" s="41">
        <v>0</v>
      </c>
      <c r="AW108" s="41">
        <v>0</v>
      </c>
      <c r="AX108" s="41">
        <v>0</v>
      </c>
      <c r="AY108" s="106">
        <v>0</v>
      </c>
      <c r="AZ108" s="8">
        <v>0</v>
      </c>
      <c r="BA108" s="8">
        <v>0</v>
      </c>
      <c r="BB108" s="41">
        <v>0</v>
      </c>
      <c r="BC108" s="41">
        <v>0</v>
      </c>
    </row>
    <row r="109" spans="1:55" ht="30" customHeight="1">
      <c r="A109" s="90">
        <f t="shared" si="1"/>
        <v>102</v>
      </c>
      <c r="B109" s="7"/>
      <c r="C109" s="7"/>
      <c r="D109" s="7"/>
      <c r="E109" s="7"/>
      <c r="F109" s="3"/>
      <c r="G109" s="7">
        <v>5</v>
      </c>
      <c r="H109" s="7"/>
      <c r="I109" s="7"/>
      <c r="J109" s="7"/>
      <c r="K109" s="7"/>
      <c r="L109" s="9"/>
      <c r="M109" s="8" t="s">
        <v>200</v>
      </c>
      <c r="N109" s="8" t="s">
        <v>201</v>
      </c>
      <c r="O109" s="8" t="s">
        <v>87</v>
      </c>
      <c r="P109" s="7" t="s">
        <v>50</v>
      </c>
      <c r="Q109" s="3" t="s">
        <v>37</v>
      </c>
      <c r="R109" s="8"/>
      <c r="S109" s="8" t="s">
        <v>36</v>
      </c>
      <c r="T109" s="8" t="s">
        <v>43</v>
      </c>
      <c r="U109" s="8" t="s">
        <v>36</v>
      </c>
      <c r="V109" s="8" t="s">
        <v>187</v>
      </c>
      <c r="W109" s="8" t="s">
        <v>188</v>
      </c>
      <c r="X109" s="8" t="s">
        <v>87</v>
      </c>
      <c r="Y109" s="8" t="s">
        <v>157</v>
      </c>
      <c r="Z109" s="8" t="s">
        <v>43</v>
      </c>
      <c r="AA109" s="8" t="s">
        <v>43</v>
      </c>
      <c r="AB109" s="28">
        <v>0.01</v>
      </c>
      <c r="AC109" s="14" t="s">
        <v>43</v>
      </c>
      <c r="AD109" s="14"/>
      <c r="AE109" s="3">
        <v>0</v>
      </c>
      <c r="AF109" s="3">
        <v>0</v>
      </c>
      <c r="AG109" s="3">
        <v>2</v>
      </c>
      <c r="AH109" s="120">
        <v>0</v>
      </c>
      <c r="AI109" s="120">
        <v>0</v>
      </c>
      <c r="AJ109" s="120">
        <v>0</v>
      </c>
      <c r="AK109" s="202">
        <v>0</v>
      </c>
      <c r="AL109" s="190">
        <v>0</v>
      </c>
      <c r="AM109" s="120">
        <v>0</v>
      </c>
      <c r="AN109" s="121">
        <v>0</v>
      </c>
      <c r="AO109" s="121">
        <v>0</v>
      </c>
      <c r="AP109" s="121">
        <v>0</v>
      </c>
      <c r="AQ109" s="120">
        <v>0</v>
      </c>
      <c r="AR109" s="120">
        <v>2</v>
      </c>
      <c r="AS109" s="120">
        <v>2</v>
      </c>
      <c r="AT109" s="120">
        <v>0</v>
      </c>
      <c r="AU109" s="41">
        <v>0</v>
      </c>
      <c r="AV109" s="41">
        <v>0</v>
      </c>
      <c r="AW109" s="41">
        <v>0</v>
      </c>
      <c r="AX109" s="41">
        <v>0</v>
      </c>
      <c r="AY109" s="106">
        <v>0</v>
      </c>
      <c r="AZ109" s="8">
        <v>0</v>
      </c>
      <c r="BA109" s="8">
        <v>0</v>
      </c>
      <c r="BB109" s="41">
        <v>0</v>
      </c>
      <c r="BC109" s="41">
        <v>0</v>
      </c>
    </row>
    <row r="110" spans="1:55" ht="30" customHeight="1">
      <c r="A110" s="90">
        <f t="shared" si="1"/>
        <v>103</v>
      </c>
      <c r="B110" s="7"/>
      <c r="C110" s="7"/>
      <c r="D110" s="7"/>
      <c r="E110" s="7"/>
      <c r="F110" s="3">
        <v>4</v>
      </c>
      <c r="G110" s="7"/>
      <c r="H110" s="7"/>
      <c r="I110" s="7"/>
      <c r="J110" s="7"/>
      <c r="K110" s="7"/>
      <c r="L110" s="9"/>
      <c r="M110" s="8" t="s">
        <v>202</v>
      </c>
      <c r="N110" s="8" t="s">
        <v>203</v>
      </c>
      <c r="O110" s="8" t="s">
        <v>186</v>
      </c>
      <c r="P110" s="7" t="s">
        <v>50</v>
      </c>
      <c r="Q110" s="3" t="s">
        <v>37</v>
      </c>
      <c r="R110" s="8"/>
      <c r="S110" s="8" t="s">
        <v>36</v>
      </c>
      <c r="T110" s="8" t="s">
        <v>43</v>
      </c>
      <c r="U110" s="8" t="s">
        <v>36</v>
      </c>
      <c r="V110" s="8" t="s">
        <v>187</v>
      </c>
      <c r="W110" s="8" t="s">
        <v>188</v>
      </c>
      <c r="X110" s="8" t="s">
        <v>186</v>
      </c>
      <c r="Y110" s="8" t="s">
        <v>43</v>
      </c>
      <c r="Z110" s="8" t="s">
        <v>43</v>
      </c>
      <c r="AA110" s="8" t="s">
        <v>189</v>
      </c>
      <c r="AB110" s="28">
        <f>AB111+AB112+AB113+AB114*2</f>
        <v>1.2110999999999998</v>
      </c>
      <c r="AC110" s="14" t="s">
        <v>43</v>
      </c>
      <c r="AD110" s="14"/>
      <c r="AE110" s="3">
        <v>0</v>
      </c>
      <c r="AF110" s="3">
        <v>0</v>
      </c>
      <c r="AG110" s="3">
        <v>1</v>
      </c>
      <c r="AH110" s="120">
        <v>0</v>
      </c>
      <c r="AI110" s="120">
        <v>0</v>
      </c>
      <c r="AJ110" s="120">
        <v>0</v>
      </c>
      <c r="AK110" s="202">
        <v>0</v>
      </c>
      <c r="AL110" s="190">
        <v>0</v>
      </c>
      <c r="AM110" s="120">
        <v>0</v>
      </c>
      <c r="AN110" s="121">
        <v>0</v>
      </c>
      <c r="AO110" s="121">
        <v>0</v>
      </c>
      <c r="AP110" s="121">
        <v>0</v>
      </c>
      <c r="AQ110" s="120">
        <v>0</v>
      </c>
      <c r="AR110" s="120">
        <v>1</v>
      </c>
      <c r="AS110" s="120">
        <v>1</v>
      </c>
      <c r="AT110" s="120">
        <v>0</v>
      </c>
      <c r="AU110" s="41">
        <v>0</v>
      </c>
      <c r="AV110" s="41">
        <v>0</v>
      </c>
      <c r="AW110" s="41">
        <v>0</v>
      </c>
      <c r="AX110" s="41">
        <v>0</v>
      </c>
      <c r="AY110" s="106">
        <v>0</v>
      </c>
      <c r="AZ110" s="8">
        <v>0</v>
      </c>
      <c r="BA110" s="8">
        <v>0</v>
      </c>
      <c r="BB110" s="41">
        <v>0</v>
      </c>
      <c r="BC110" s="41">
        <v>0</v>
      </c>
    </row>
    <row r="111" spans="1:55" ht="30" customHeight="1">
      <c r="A111" s="90">
        <f t="shared" si="1"/>
        <v>104</v>
      </c>
      <c r="B111" s="7"/>
      <c r="C111" s="7"/>
      <c r="D111" s="7"/>
      <c r="E111" s="7"/>
      <c r="F111" s="3"/>
      <c r="G111" s="7">
        <v>5</v>
      </c>
      <c r="H111" s="7"/>
      <c r="I111" s="7"/>
      <c r="J111" s="7"/>
      <c r="K111" s="7"/>
      <c r="L111" s="9"/>
      <c r="M111" s="8" t="s">
        <v>204</v>
      </c>
      <c r="N111" s="8" t="s">
        <v>205</v>
      </c>
      <c r="O111" s="8" t="s">
        <v>93</v>
      </c>
      <c r="P111" s="7" t="s">
        <v>50</v>
      </c>
      <c r="Q111" s="3" t="s">
        <v>37</v>
      </c>
      <c r="R111" s="8"/>
      <c r="S111" s="8" t="s">
        <v>36</v>
      </c>
      <c r="T111" s="8" t="s">
        <v>43</v>
      </c>
      <c r="U111" s="8" t="s">
        <v>36</v>
      </c>
      <c r="V111" s="8" t="s">
        <v>187</v>
      </c>
      <c r="W111" s="8" t="s">
        <v>188</v>
      </c>
      <c r="X111" s="8" t="s">
        <v>93</v>
      </c>
      <c r="Y111" s="8" t="s">
        <v>182</v>
      </c>
      <c r="Z111" s="8" t="s">
        <v>192</v>
      </c>
      <c r="AA111" s="8" t="s">
        <v>189</v>
      </c>
      <c r="AB111" s="28">
        <v>0.73109999999999997</v>
      </c>
      <c r="AC111" s="14" t="s">
        <v>43</v>
      </c>
      <c r="AD111" s="14"/>
      <c r="AE111" s="3">
        <v>0</v>
      </c>
      <c r="AF111" s="3">
        <v>0</v>
      </c>
      <c r="AG111" s="3">
        <v>1</v>
      </c>
      <c r="AH111" s="120">
        <v>0</v>
      </c>
      <c r="AI111" s="120">
        <v>0</v>
      </c>
      <c r="AJ111" s="120">
        <v>0</v>
      </c>
      <c r="AK111" s="202">
        <v>0</v>
      </c>
      <c r="AL111" s="190">
        <v>0</v>
      </c>
      <c r="AM111" s="120">
        <v>0</v>
      </c>
      <c r="AN111" s="121">
        <v>0</v>
      </c>
      <c r="AO111" s="121">
        <v>0</v>
      </c>
      <c r="AP111" s="121">
        <v>0</v>
      </c>
      <c r="AQ111" s="120">
        <v>0</v>
      </c>
      <c r="AR111" s="120">
        <v>1</v>
      </c>
      <c r="AS111" s="120">
        <v>1</v>
      </c>
      <c r="AT111" s="120">
        <v>0</v>
      </c>
      <c r="AU111" s="41">
        <v>0</v>
      </c>
      <c r="AV111" s="41">
        <v>0</v>
      </c>
      <c r="AW111" s="41">
        <v>0</v>
      </c>
      <c r="AX111" s="41">
        <v>0</v>
      </c>
      <c r="AY111" s="106">
        <v>0</v>
      </c>
      <c r="AZ111" s="8">
        <v>0</v>
      </c>
      <c r="BA111" s="8">
        <v>0</v>
      </c>
      <c r="BB111" s="41">
        <v>0</v>
      </c>
      <c r="BC111" s="41">
        <v>0</v>
      </c>
    </row>
    <row r="112" spans="1:55" ht="30" customHeight="1">
      <c r="A112" s="90">
        <f t="shared" si="1"/>
        <v>105</v>
      </c>
      <c r="B112" s="7"/>
      <c r="C112" s="7"/>
      <c r="D112" s="7"/>
      <c r="E112" s="7"/>
      <c r="F112" s="3"/>
      <c r="G112" s="7">
        <v>5</v>
      </c>
      <c r="H112" s="7"/>
      <c r="I112" s="7"/>
      <c r="J112" s="7"/>
      <c r="K112" s="7"/>
      <c r="L112" s="9"/>
      <c r="M112" s="8" t="s">
        <v>193</v>
      </c>
      <c r="N112" s="8" t="s">
        <v>194</v>
      </c>
      <c r="O112" s="8" t="s">
        <v>195</v>
      </c>
      <c r="P112" s="7" t="s">
        <v>50</v>
      </c>
      <c r="Q112" s="3" t="s">
        <v>37</v>
      </c>
      <c r="R112" s="8"/>
      <c r="S112" s="8" t="s">
        <v>36</v>
      </c>
      <c r="T112" s="8" t="str">
        <f t="shared" si="2"/>
        <v>SHT0011001</v>
      </c>
      <c r="U112" s="8" t="s">
        <v>36</v>
      </c>
      <c r="V112" s="8" t="s">
        <v>187</v>
      </c>
      <c r="W112" s="8" t="s">
        <v>188</v>
      </c>
      <c r="X112" s="8" t="s">
        <v>195</v>
      </c>
      <c r="Y112" s="8" t="s">
        <v>160</v>
      </c>
      <c r="Z112" s="8" t="s">
        <v>43</v>
      </c>
      <c r="AA112" s="8" t="s">
        <v>196</v>
      </c>
      <c r="AB112" s="28">
        <v>0.3</v>
      </c>
      <c r="AC112" s="14" t="s">
        <v>43</v>
      </c>
      <c r="AD112" s="14"/>
      <c r="AE112" s="3">
        <v>0</v>
      </c>
      <c r="AF112" s="3">
        <v>0</v>
      </c>
      <c r="AG112" s="3">
        <v>1</v>
      </c>
      <c r="AH112" s="120">
        <v>0</v>
      </c>
      <c r="AI112" s="120">
        <v>0</v>
      </c>
      <c r="AJ112" s="120">
        <v>0</v>
      </c>
      <c r="AK112" s="202">
        <v>0</v>
      </c>
      <c r="AL112" s="190">
        <v>0</v>
      </c>
      <c r="AM112" s="120">
        <v>0</v>
      </c>
      <c r="AN112" s="121">
        <v>0</v>
      </c>
      <c r="AO112" s="121">
        <v>0</v>
      </c>
      <c r="AP112" s="121">
        <v>0</v>
      </c>
      <c r="AQ112" s="120">
        <v>0</v>
      </c>
      <c r="AR112" s="120">
        <v>1</v>
      </c>
      <c r="AS112" s="120">
        <v>1</v>
      </c>
      <c r="AT112" s="120">
        <v>0</v>
      </c>
      <c r="AU112" s="41">
        <v>0</v>
      </c>
      <c r="AV112" s="41">
        <v>0</v>
      </c>
      <c r="AW112" s="41">
        <v>0</v>
      </c>
      <c r="AX112" s="41">
        <v>0</v>
      </c>
      <c r="AY112" s="106">
        <v>0</v>
      </c>
      <c r="AZ112" s="8">
        <v>0</v>
      </c>
      <c r="BA112" s="8">
        <v>0</v>
      </c>
      <c r="BB112" s="41">
        <v>0</v>
      </c>
      <c r="BC112" s="41">
        <v>0</v>
      </c>
    </row>
    <row r="113" spans="1:55" ht="30" customHeight="1">
      <c r="A113" s="90">
        <f t="shared" si="1"/>
        <v>106</v>
      </c>
      <c r="B113" s="7"/>
      <c r="C113" s="7"/>
      <c r="D113" s="7"/>
      <c r="E113" s="7"/>
      <c r="F113" s="3"/>
      <c r="G113" s="7">
        <v>5</v>
      </c>
      <c r="H113" s="7"/>
      <c r="I113" s="7"/>
      <c r="J113" s="7"/>
      <c r="K113" s="7"/>
      <c r="L113" s="9"/>
      <c r="M113" s="8" t="s">
        <v>197</v>
      </c>
      <c r="N113" s="8" t="s">
        <v>198</v>
      </c>
      <c r="O113" s="8" t="s">
        <v>195</v>
      </c>
      <c r="P113" s="7" t="s">
        <v>50</v>
      </c>
      <c r="Q113" s="3" t="s">
        <v>37</v>
      </c>
      <c r="R113" s="8"/>
      <c r="S113" s="8" t="s">
        <v>36</v>
      </c>
      <c r="T113" s="8" t="str">
        <f t="shared" si="2"/>
        <v>SHT0011002</v>
      </c>
      <c r="U113" s="8" t="s">
        <v>36</v>
      </c>
      <c r="V113" s="8" t="s">
        <v>187</v>
      </c>
      <c r="W113" s="8" t="s">
        <v>188</v>
      </c>
      <c r="X113" s="8" t="s">
        <v>195</v>
      </c>
      <c r="Y113" s="8" t="s">
        <v>160</v>
      </c>
      <c r="Z113" s="8" t="s">
        <v>43</v>
      </c>
      <c r="AA113" s="8" t="s">
        <v>199</v>
      </c>
      <c r="AB113" s="28">
        <v>0.16</v>
      </c>
      <c r="AC113" s="14" t="s">
        <v>43</v>
      </c>
      <c r="AD113" s="14"/>
      <c r="AE113" s="3">
        <v>0</v>
      </c>
      <c r="AF113" s="3">
        <v>0</v>
      </c>
      <c r="AG113" s="3">
        <v>1</v>
      </c>
      <c r="AH113" s="120">
        <v>0</v>
      </c>
      <c r="AI113" s="120">
        <v>0</v>
      </c>
      <c r="AJ113" s="120">
        <v>0</v>
      </c>
      <c r="AK113" s="202">
        <v>0</v>
      </c>
      <c r="AL113" s="190">
        <v>0</v>
      </c>
      <c r="AM113" s="120">
        <v>0</v>
      </c>
      <c r="AN113" s="121">
        <v>0</v>
      </c>
      <c r="AO113" s="121">
        <v>0</v>
      </c>
      <c r="AP113" s="121">
        <v>0</v>
      </c>
      <c r="AQ113" s="120">
        <v>0</v>
      </c>
      <c r="AR113" s="120">
        <v>1</v>
      </c>
      <c r="AS113" s="120">
        <v>1</v>
      </c>
      <c r="AT113" s="120">
        <v>0</v>
      </c>
      <c r="AU113" s="41">
        <v>0</v>
      </c>
      <c r="AV113" s="41">
        <v>0</v>
      </c>
      <c r="AW113" s="41">
        <v>0</v>
      </c>
      <c r="AX113" s="41">
        <v>0</v>
      </c>
      <c r="AY113" s="106">
        <v>0</v>
      </c>
      <c r="AZ113" s="8">
        <v>0</v>
      </c>
      <c r="BA113" s="8">
        <v>0</v>
      </c>
      <c r="BB113" s="41">
        <v>0</v>
      </c>
      <c r="BC113" s="41">
        <v>0</v>
      </c>
    </row>
    <row r="114" spans="1:55" ht="30" customHeight="1">
      <c r="A114" s="90">
        <f t="shared" si="1"/>
        <v>107</v>
      </c>
      <c r="B114" s="7"/>
      <c r="C114" s="7"/>
      <c r="D114" s="7"/>
      <c r="E114" s="7"/>
      <c r="F114" s="3"/>
      <c r="G114" s="7">
        <v>5</v>
      </c>
      <c r="H114" s="7"/>
      <c r="I114" s="7"/>
      <c r="J114" s="7"/>
      <c r="K114" s="7"/>
      <c r="L114" s="9"/>
      <c r="M114" s="8" t="s">
        <v>200</v>
      </c>
      <c r="N114" s="8" t="s">
        <v>201</v>
      </c>
      <c r="O114" s="8" t="s">
        <v>87</v>
      </c>
      <c r="P114" s="7" t="s">
        <v>50</v>
      </c>
      <c r="Q114" s="3" t="s">
        <v>37</v>
      </c>
      <c r="R114" s="8"/>
      <c r="S114" s="8" t="s">
        <v>36</v>
      </c>
      <c r="T114" s="8" t="s">
        <v>43</v>
      </c>
      <c r="U114" s="8" t="s">
        <v>36</v>
      </c>
      <c r="V114" s="8" t="s">
        <v>187</v>
      </c>
      <c r="W114" s="8" t="s">
        <v>188</v>
      </c>
      <c r="X114" s="8" t="s">
        <v>87</v>
      </c>
      <c r="Y114" s="8" t="s">
        <v>157</v>
      </c>
      <c r="Z114" s="8" t="s">
        <v>43</v>
      </c>
      <c r="AA114" s="8" t="s">
        <v>43</v>
      </c>
      <c r="AB114" s="28">
        <v>0.01</v>
      </c>
      <c r="AC114" s="14" t="s">
        <v>43</v>
      </c>
      <c r="AD114" s="14"/>
      <c r="AE114" s="3">
        <v>0</v>
      </c>
      <c r="AF114" s="3">
        <v>0</v>
      </c>
      <c r="AG114" s="3">
        <v>2</v>
      </c>
      <c r="AH114" s="120">
        <v>0</v>
      </c>
      <c r="AI114" s="120">
        <v>0</v>
      </c>
      <c r="AJ114" s="120">
        <v>0</v>
      </c>
      <c r="AK114" s="202">
        <v>0</v>
      </c>
      <c r="AL114" s="190">
        <v>0</v>
      </c>
      <c r="AM114" s="120">
        <v>0</v>
      </c>
      <c r="AN114" s="121">
        <v>0</v>
      </c>
      <c r="AO114" s="121">
        <v>0</v>
      </c>
      <c r="AP114" s="121">
        <v>0</v>
      </c>
      <c r="AQ114" s="120">
        <v>0</v>
      </c>
      <c r="AR114" s="120">
        <v>2</v>
      </c>
      <c r="AS114" s="120">
        <v>2</v>
      </c>
      <c r="AT114" s="120">
        <v>0</v>
      </c>
      <c r="AU114" s="41">
        <v>0</v>
      </c>
      <c r="AV114" s="41">
        <v>0</v>
      </c>
      <c r="AW114" s="41">
        <v>0</v>
      </c>
      <c r="AX114" s="41">
        <v>0</v>
      </c>
      <c r="AY114" s="106">
        <v>0</v>
      </c>
      <c r="AZ114" s="8">
        <v>0</v>
      </c>
      <c r="BA114" s="8">
        <v>0</v>
      </c>
      <c r="BB114" s="41">
        <v>0</v>
      </c>
      <c r="BC114" s="41">
        <v>0</v>
      </c>
    </row>
    <row r="115" spans="1:55" ht="30" customHeight="1">
      <c r="A115" s="90">
        <f t="shared" si="1"/>
        <v>108</v>
      </c>
      <c r="B115" s="7"/>
      <c r="C115" s="7"/>
      <c r="D115" s="8"/>
      <c r="E115" s="8">
        <v>3</v>
      </c>
      <c r="F115" s="8"/>
      <c r="G115" s="8"/>
      <c r="H115" s="8"/>
      <c r="I115" s="8"/>
      <c r="J115" s="8"/>
      <c r="K115" s="8"/>
      <c r="L115" s="8" t="s">
        <v>206</v>
      </c>
      <c r="M115" s="8" t="s">
        <v>734</v>
      </c>
      <c r="N115" s="8" t="s">
        <v>1103</v>
      </c>
      <c r="O115" s="8" t="s">
        <v>208</v>
      </c>
      <c r="P115" s="8" t="s">
        <v>43</v>
      </c>
      <c r="Q115" s="8" t="s">
        <v>37</v>
      </c>
      <c r="R115" s="208"/>
      <c r="S115" s="8" t="s">
        <v>50</v>
      </c>
      <c r="T115" s="8" t="s">
        <v>207</v>
      </c>
      <c r="U115" s="8" t="s">
        <v>50</v>
      </c>
      <c r="V115" s="8" t="s">
        <v>39</v>
      </c>
      <c r="W115" s="8" t="s">
        <v>40</v>
      </c>
      <c r="X115" s="8" t="s">
        <v>117</v>
      </c>
      <c r="Y115" s="8" t="s">
        <v>42</v>
      </c>
      <c r="Z115" s="8" t="s">
        <v>43</v>
      </c>
      <c r="AA115" s="8" t="s">
        <v>131</v>
      </c>
      <c r="AB115" s="19">
        <f>AB116+AB117+AB118+AB119*2+AB123+AB124*2</f>
        <v>4.7535000000000007</v>
      </c>
      <c r="AC115" s="8" t="s">
        <v>80</v>
      </c>
      <c r="AD115" s="8"/>
      <c r="AE115" s="120">
        <v>0</v>
      </c>
      <c r="AF115" s="120">
        <v>0</v>
      </c>
      <c r="AG115" s="120">
        <v>0</v>
      </c>
      <c r="AH115" s="120">
        <v>1</v>
      </c>
      <c r="AI115" s="120">
        <v>1</v>
      </c>
      <c r="AJ115" s="120">
        <v>1</v>
      </c>
      <c r="AK115" s="202">
        <v>1</v>
      </c>
      <c r="AL115" s="185">
        <v>1</v>
      </c>
      <c r="AM115" s="120">
        <v>0</v>
      </c>
      <c r="AN115" s="121">
        <v>0</v>
      </c>
      <c r="AO115" s="121">
        <v>0</v>
      </c>
      <c r="AP115" s="121">
        <v>0</v>
      </c>
      <c r="AQ115" s="120">
        <v>0</v>
      </c>
      <c r="AR115" s="120">
        <v>0</v>
      </c>
      <c r="AS115" s="120">
        <v>0</v>
      </c>
      <c r="AT115" s="120">
        <v>0</v>
      </c>
      <c r="AU115" s="105">
        <v>0</v>
      </c>
      <c r="AV115" s="105">
        <v>0</v>
      </c>
      <c r="AW115" s="105">
        <v>0</v>
      </c>
      <c r="AX115" s="105">
        <v>0</v>
      </c>
      <c r="AY115" s="106">
        <v>0</v>
      </c>
      <c r="AZ115" s="8">
        <v>0</v>
      </c>
      <c r="BA115" s="8">
        <v>0</v>
      </c>
      <c r="BB115" s="105">
        <v>0</v>
      </c>
      <c r="BC115" s="105">
        <v>0</v>
      </c>
    </row>
    <row r="116" spans="1:55" ht="30" customHeight="1">
      <c r="A116" s="90">
        <f t="shared" si="1"/>
        <v>109</v>
      </c>
      <c r="B116" s="7"/>
      <c r="C116" s="7"/>
      <c r="D116" s="8"/>
      <c r="E116" s="8"/>
      <c r="F116" s="8">
        <v>4</v>
      </c>
      <c r="G116" s="8"/>
      <c r="H116" s="8"/>
      <c r="I116" s="8"/>
      <c r="J116" s="8"/>
      <c r="K116" s="8"/>
      <c r="L116" s="8" t="s">
        <v>56</v>
      </c>
      <c r="M116" s="8" t="s">
        <v>138</v>
      </c>
      <c r="N116" s="8" t="s">
        <v>139</v>
      </c>
      <c r="O116" s="8" t="s">
        <v>92</v>
      </c>
      <c r="P116" s="8" t="s">
        <v>50</v>
      </c>
      <c r="Q116" s="8" t="s">
        <v>37</v>
      </c>
      <c r="R116" s="208"/>
      <c r="S116" s="8" t="s">
        <v>36</v>
      </c>
      <c r="T116" s="8" t="s">
        <v>138</v>
      </c>
      <c r="U116" s="8" t="s">
        <v>74</v>
      </c>
      <c r="V116" s="8" t="s">
        <v>187</v>
      </c>
      <c r="W116" s="8" t="s">
        <v>188</v>
      </c>
      <c r="X116" s="8" t="s">
        <v>93</v>
      </c>
      <c r="Y116" s="8" t="s">
        <v>98</v>
      </c>
      <c r="Z116" s="8" t="s">
        <v>95</v>
      </c>
      <c r="AA116" s="8" t="s">
        <v>140</v>
      </c>
      <c r="AB116" s="19">
        <v>0.33410000000000001</v>
      </c>
      <c r="AC116" s="8" t="s">
        <v>43</v>
      </c>
      <c r="AD116" s="8"/>
      <c r="AE116" s="120">
        <v>0</v>
      </c>
      <c r="AF116" s="120">
        <v>0</v>
      </c>
      <c r="AG116" s="120">
        <v>0</v>
      </c>
      <c r="AH116" s="120">
        <v>1</v>
      </c>
      <c r="AI116" s="120">
        <v>1</v>
      </c>
      <c r="AJ116" s="120">
        <v>1</v>
      </c>
      <c r="AK116" s="202">
        <v>1</v>
      </c>
      <c r="AL116" s="185">
        <v>1</v>
      </c>
      <c r="AM116" s="120">
        <v>0</v>
      </c>
      <c r="AN116" s="121">
        <v>0</v>
      </c>
      <c r="AO116" s="121">
        <v>0</v>
      </c>
      <c r="AP116" s="121">
        <v>0</v>
      </c>
      <c r="AQ116" s="120">
        <v>0</v>
      </c>
      <c r="AR116" s="120">
        <v>0</v>
      </c>
      <c r="AS116" s="120">
        <v>0</v>
      </c>
      <c r="AT116" s="120">
        <v>0</v>
      </c>
      <c r="AU116" s="105">
        <v>0</v>
      </c>
      <c r="AV116" s="105">
        <v>0</v>
      </c>
      <c r="AW116" s="105">
        <v>0</v>
      </c>
      <c r="AX116" s="105">
        <v>0</v>
      </c>
      <c r="AY116" s="106">
        <v>0</v>
      </c>
      <c r="AZ116" s="8">
        <v>0</v>
      </c>
      <c r="BA116" s="8">
        <v>0</v>
      </c>
      <c r="BB116" s="105">
        <v>0</v>
      </c>
      <c r="BC116" s="105">
        <v>0</v>
      </c>
    </row>
    <row r="117" spans="1:55" ht="30" customHeight="1">
      <c r="A117" s="90">
        <f t="shared" si="1"/>
        <v>110</v>
      </c>
      <c r="B117" s="7"/>
      <c r="C117" s="7"/>
      <c r="D117" s="8"/>
      <c r="E117" s="8"/>
      <c r="F117" s="8">
        <v>4</v>
      </c>
      <c r="G117" s="8"/>
      <c r="H117" s="8"/>
      <c r="I117" s="8"/>
      <c r="J117" s="8"/>
      <c r="K117" s="8"/>
      <c r="L117" s="8" t="s">
        <v>56</v>
      </c>
      <c r="M117" s="8" t="s">
        <v>141</v>
      </c>
      <c r="N117" s="8" t="s">
        <v>142</v>
      </c>
      <c r="O117" s="8" t="s">
        <v>92</v>
      </c>
      <c r="P117" s="8" t="s">
        <v>50</v>
      </c>
      <c r="Q117" s="8" t="s">
        <v>37</v>
      </c>
      <c r="R117" s="208"/>
      <c r="S117" s="8" t="s">
        <v>36</v>
      </c>
      <c r="T117" s="8" t="s">
        <v>141</v>
      </c>
      <c r="U117" s="8" t="s">
        <v>50</v>
      </c>
      <c r="V117" s="8" t="s">
        <v>187</v>
      </c>
      <c r="W117" s="8" t="s">
        <v>188</v>
      </c>
      <c r="X117" s="8" t="s">
        <v>93</v>
      </c>
      <c r="Y117" s="8" t="s">
        <v>98</v>
      </c>
      <c r="Z117" s="8" t="s">
        <v>95</v>
      </c>
      <c r="AA117" s="8" t="s">
        <v>143</v>
      </c>
      <c r="AB117" s="19">
        <v>0.64649999999999996</v>
      </c>
      <c r="AC117" s="8" t="s">
        <v>43</v>
      </c>
      <c r="AD117" s="8"/>
      <c r="AE117" s="120">
        <v>0</v>
      </c>
      <c r="AF117" s="120">
        <v>0</v>
      </c>
      <c r="AG117" s="120">
        <v>0</v>
      </c>
      <c r="AH117" s="120">
        <v>1</v>
      </c>
      <c r="AI117" s="120">
        <v>1</v>
      </c>
      <c r="AJ117" s="120">
        <v>1</v>
      </c>
      <c r="AK117" s="202">
        <v>1</v>
      </c>
      <c r="AL117" s="185">
        <v>1</v>
      </c>
      <c r="AM117" s="120">
        <v>0</v>
      </c>
      <c r="AN117" s="121">
        <v>0</v>
      </c>
      <c r="AO117" s="121">
        <v>0</v>
      </c>
      <c r="AP117" s="121">
        <v>0</v>
      </c>
      <c r="AQ117" s="120">
        <v>0</v>
      </c>
      <c r="AR117" s="120">
        <v>0</v>
      </c>
      <c r="AS117" s="120">
        <v>0</v>
      </c>
      <c r="AT117" s="120">
        <v>0</v>
      </c>
      <c r="AU117" s="105">
        <v>0</v>
      </c>
      <c r="AV117" s="105">
        <v>0</v>
      </c>
      <c r="AW117" s="105">
        <v>0</v>
      </c>
      <c r="AX117" s="105">
        <v>0</v>
      </c>
      <c r="AY117" s="106">
        <v>0</v>
      </c>
      <c r="AZ117" s="8">
        <v>0</v>
      </c>
      <c r="BA117" s="8">
        <v>0</v>
      </c>
      <c r="BB117" s="105">
        <v>0</v>
      </c>
      <c r="BC117" s="105">
        <v>0</v>
      </c>
    </row>
    <row r="118" spans="1:55" ht="30" customHeight="1">
      <c r="A118" s="90">
        <f t="shared" si="1"/>
        <v>111</v>
      </c>
      <c r="B118" s="7"/>
      <c r="C118" s="7"/>
      <c r="D118" s="8"/>
      <c r="E118" s="8"/>
      <c r="F118" s="8">
        <v>4</v>
      </c>
      <c r="G118" s="8"/>
      <c r="H118" s="8"/>
      <c r="I118" s="8"/>
      <c r="J118" s="8"/>
      <c r="K118" s="8"/>
      <c r="L118" s="8" t="s">
        <v>56</v>
      </c>
      <c r="M118" s="8" t="s">
        <v>793</v>
      </c>
      <c r="N118" s="8" t="s">
        <v>145</v>
      </c>
      <c r="O118" s="8" t="s">
        <v>92</v>
      </c>
      <c r="P118" s="8" t="s">
        <v>50</v>
      </c>
      <c r="Q118" s="8" t="s">
        <v>37</v>
      </c>
      <c r="R118" s="208"/>
      <c r="S118" s="8" t="s">
        <v>36</v>
      </c>
      <c r="T118" s="8" t="s">
        <v>144</v>
      </c>
      <c r="U118" s="8" t="s">
        <v>50</v>
      </c>
      <c r="V118" s="8" t="s">
        <v>187</v>
      </c>
      <c r="W118" s="8" t="s">
        <v>188</v>
      </c>
      <c r="X118" s="8" t="s">
        <v>93</v>
      </c>
      <c r="Y118" s="8" t="s">
        <v>98</v>
      </c>
      <c r="Z118" s="8" t="s">
        <v>95</v>
      </c>
      <c r="AA118" s="8" t="s">
        <v>143</v>
      </c>
      <c r="AB118" s="19">
        <v>0.64649999999999996</v>
      </c>
      <c r="AC118" s="8" t="s">
        <v>43</v>
      </c>
      <c r="AD118" s="8"/>
      <c r="AE118" s="120">
        <v>0</v>
      </c>
      <c r="AF118" s="120">
        <v>0</v>
      </c>
      <c r="AG118" s="120">
        <v>0</v>
      </c>
      <c r="AH118" s="120">
        <v>1</v>
      </c>
      <c r="AI118" s="120">
        <v>1</v>
      </c>
      <c r="AJ118" s="120">
        <v>1</v>
      </c>
      <c r="AK118" s="202">
        <v>1</v>
      </c>
      <c r="AL118" s="185">
        <v>1</v>
      </c>
      <c r="AM118" s="120">
        <v>0</v>
      </c>
      <c r="AN118" s="121">
        <v>0</v>
      </c>
      <c r="AO118" s="121">
        <v>0</v>
      </c>
      <c r="AP118" s="121">
        <v>0</v>
      </c>
      <c r="AQ118" s="120">
        <v>0</v>
      </c>
      <c r="AR118" s="120">
        <v>0</v>
      </c>
      <c r="AS118" s="120">
        <v>0</v>
      </c>
      <c r="AT118" s="120">
        <v>0</v>
      </c>
      <c r="AU118" s="105">
        <v>0</v>
      </c>
      <c r="AV118" s="105">
        <v>0</v>
      </c>
      <c r="AW118" s="105">
        <v>0</v>
      </c>
      <c r="AX118" s="105">
        <v>0</v>
      </c>
      <c r="AY118" s="106">
        <v>0</v>
      </c>
      <c r="AZ118" s="8">
        <v>0</v>
      </c>
      <c r="BA118" s="8">
        <v>0</v>
      </c>
      <c r="BB118" s="105">
        <v>0</v>
      </c>
      <c r="BC118" s="105">
        <v>0</v>
      </c>
    </row>
    <row r="119" spans="1:55" ht="30" customHeight="1">
      <c r="A119" s="90">
        <f t="shared" si="1"/>
        <v>112</v>
      </c>
      <c r="B119" s="7"/>
      <c r="C119" s="7"/>
      <c r="D119" s="8"/>
      <c r="E119" s="8"/>
      <c r="F119" s="8">
        <v>4</v>
      </c>
      <c r="G119" s="8"/>
      <c r="H119" s="8"/>
      <c r="I119" s="8"/>
      <c r="J119" s="8"/>
      <c r="K119" s="8"/>
      <c r="L119" s="8" t="s">
        <v>206</v>
      </c>
      <c r="M119" s="8" t="s">
        <v>632</v>
      </c>
      <c r="N119" s="8" t="s">
        <v>210</v>
      </c>
      <c r="O119" s="8" t="s">
        <v>211</v>
      </c>
      <c r="P119" s="8" t="s">
        <v>50</v>
      </c>
      <c r="Q119" s="8" t="s">
        <v>37</v>
      </c>
      <c r="R119" s="208"/>
      <c r="S119" s="8" t="s">
        <v>36</v>
      </c>
      <c r="T119" s="8" t="s">
        <v>209</v>
      </c>
      <c r="U119" s="8" t="s">
        <v>36</v>
      </c>
      <c r="V119" s="8" t="s">
        <v>39</v>
      </c>
      <c r="W119" s="8" t="s">
        <v>40</v>
      </c>
      <c r="X119" s="8" t="s">
        <v>777</v>
      </c>
      <c r="Y119" s="8" t="s">
        <v>42</v>
      </c>
      <c r="Z119" s="8" t="s">
        <v>43</v>
      </c>
      <c r="AA119" s="8" t="s">
        <v>179</v>
      </c>
      <c r="AB119" s="19">
        <f>AB120+AB121+AB122*2</f>
        <v>1.0136000000000001</v>
      </c>
      <c r="AC119" s="8" t="s">
        <v>43</v>
      </c>
      <c r="AD119" s="8"/>
      <c r="AE119" s="120">
        <v>0</v>
      </c>
      <c r="AF119" s="120">
        <v>0</v>
      </c>
      <c r="AG119" s="120">
        <v>0</v>
      </c>
      <c r="AH119" s="120">
        <v>2</v>
      </c>
      <c r="AI119" s="120">
        <v>2</v>
      </c>
      <c r="AJ119" s="120">
        <v>2</v>
      </c>
      <c r="AK119" s="202">
        <v>2</v>
      </c>
      <c r="AL119" s="185">
        <v>2</v>
      </c>
      <c r="AM119" s="120">
        <v>0</v>
      </c>
      <c r="AN119" s="121">
        <v>0</v>
      </c>
      <c r="AO119" s="121">
        <v>0</v>
      </c>
      <c r="AP119" s="121">
        <v>0</v>
      </c>
      <c r="AQ119" s="120">
        <v>0</v>
      </c>
      <c r="AR119" s="120">
        <v>0</v>
      </c>
      <c r="AS119" s="120">
        <v>0</v>
      </c>
      <c r="AT119" s="120">
        <v>0</v>
      </c>
      <c r="AU119" s="105">
        <v>0</v>
      </c>
      <c r="AV119" s="105">
        <v>0</v>
      </c>
      <c r="AW119" s="105">
        <v>0</v>
      </c>
      <c r="AX119" s="105">
        <v>0</v>
      </c>
      <c r="AY119" s="106">
        <v>0</v>
      </c>
      <c r="AZ119" s="8">
        <v>0</v>
      </c>
      <c r="BA119" s="8">
        <v>0</v>
      </c>
      <c r="BB119" s="105">
        <v>0</v>
      </c>
      <c r="BC119" s="105">
        <v>0</v>
      </c>
    </row>
    <row r="120" spans="1:55" ht="30" customHeight="1">
      <c r="A120" s="90">
        <f t="shared" si="1"/>
        <v>113</v>
      </c>
      <c r="B120" s="7"/>
      <c r="C120" s="7"/>
      <c r="D120" s="8"/>
      <c r="E120" s="8"/>
      <c r="F120" s="8"/>
      <c r="G120" s="8">
        <v>5</v>
      </c>
      <c r="H120" s="8"/>
      <c r="I120" s="8"/>
      <c r="J120" s="8"/>
      <c r="K120" s="8"/>
      <c r="L120" s="8" t="s">
        <v>206</v>
      </c>
      <c r="M120" s="8" t="s">
        <v>212</v>
      </c>
      <c r="N120" s="8" t="s">
        <v>213</v>
      </c>
      <c r="O120" s="8" t="s">
        <v>92</v>
      </c>
      <c r="P120" s="8" t="s">
        <v>50</v>
      </c>
      <c r="Q120" s="8" t="s">
        <v>37</v>
      </c>
      <c r="R120" s="208"/>
      <c r="S120" s="8" t="s">
        <v>36</v>
      </c>
      <c r="T120" s="8" t="s">
        <v>212</v>
      </c>
      <c r="U120" s="8" t="s">
        <v>36</v>
      </c>
      <c r="V120" s="8" t="s">
        <v>39</v>
      </c>
      <c r="W120" s="8" t="s">
        <v>40</v>
      </c>
      <c r="X120" s="8" t="s">
        <v>93</v>
      </c>
      <c r="Y120" s="8" t="s">
        <v>98</v>
      </c>
      <c r="Z120" s="8" t="s">
        <v>95</v>
      </c>
      <c r="AA120" s="8" t="s">
        <v>140</v>
      </c>
      <c r="AB120" s="19">
        <v>0.33500000000000002</v>
      </c>
      <c r="AC120" s="8" t="s">
        <v>43</v>
      </c>
      <c r="AD120" s="8"/>
      <c r="AE120" s="120">
        <v>0</v>
      </c>
      <c r="AF120" s="120">
        <v>0</v>
      </c>
      <c r="AG120" s="120">
        <v>0</v>
      </c>
      <c r="AH120" s="120">
        <v>1</v>
      </c>
      <c r="AI120" s="120">
        <v>1</v>
      </c>
      <c r="AJ120" s="120">
        <v>1</v>
      </c>
      <c r="AK120" s="202">
        <v>1</v>
      </c>
      <c r="AL120" s="185">
        <v>1</v>
      </c>
      <c r="AM120" s="120">
        <v>0</v>
      </c>
      <c r="AN120" s="121">
        <v>0</v>
      </c>
      <c r="AO120" s="121">
        <v>0</v>
      </c>
      <c r="AP120" s="121">
        <v>0</v>
      </c>
      <c r="AQ120" s="120">
        <v>0</v>
      </c>
      <c r="AR120" s="120">
        <v>0</v>
      </c>
      <c r="AS120" s="120">
        <v>0</v>
      </c>
      <c r="AT120" s="120">
        <v>0</v>
      </c>
      <c r="AU120" s="105">
        <v>0</v>
      </c>
      <c r="AV120" s="105">
        <v>0</v>
      </c>
      <c r="AW120" s="105">
        <v>0</v>
      </c>
      <c r="AX120" s="105">
        <v>0</v>
      </c>
      <c r="AY120" s="106">
        <v>0</v>
      </c>
      <c r="AZ120" s="8">
        <v>0</v>
      </c>
      <c r="BA120" s="8">
        <v>0</v>
      </c>
      <c r="BB120" s="105">
        <v>0</v>
      </c>
      <c r="BC120" s="105">
        <v>0</v>
      </c>
    </row>
    <row r="121" spans="1:55" ht="30" customHeight="1">
      <c r="A121" s="90">
        <f t="shared" si="1"/>
        <v>114</v>
      </c>
      <c r="B121" s="7"/>
      <c r="C121" s="7"/>
      <c r="D121" s="8"/>
      <c r="E121" s="8"/>
      <c r="F121" s="8"/>
      <c r="G121" s="8">
        <v>5</v>
      </c>
      <c r="H121" s="8"/>
      <c r="I121" s="8"/>
      <c r="J121" s="8"/>
      <c r="K121" s="8"/>
      <c r="L121" s="8" t="s">
        <v>206</v>
      </c>
      <c r="M121" s="8" t="s">
        <v>214</v>
      </c>
      <c r="N121" s="8" t="s">
        <v>215</v>
      </c>
      <c r="O121" s="8" t="s">
        <v>92</v>
      </c>
      <c r="P121" s="8" t="s">
        <v>50</v>
      </c>
      <c r="Q121" s="8" t="s">
        <v>37</v>
      </c>
      <c r="R121" s="208"/>
      <c r="S121" s="8" t="s">
        <v>36</v>
      </c>
      <c r="T121" s="8" t="s">
        <v>214</v>
      </c>
      <c r="U121" s="8" t="s">
        <v>36</v>
      </c>
      <c r="V121" s="8" t="s">
        <v>39</v>
      </c>
      <c r="W121" s="8" t="s">
        <v>40</v>
      </c>
      <c r="X121" s="8" t="s">
        <v>93</v>
      </c>
      <c r="Y121" s="8" t="s">
        <v>98</v>
      </c>
      <c r="Z121" s="8" t="s">
        <v>95</v>
      </c>
      <c r="AA121" s="8" t="s">
        <v>143</v>
      </c>
      <c r="AB121" s="19">
        <v>0.65100000000000002</v>
      </c>
      <c r="AC121" s="8" t="s">
        <v>43</v>
      </c>
      <c r="AD121" s="8"/>
      <c r="AE121" s="120">
        <v>0</v>
      </c>
      <c r="AF121" s="120">
        <v>0</v>
      </c>
      <c r="AG121" s="120">
        <v>0</v>
      </c>
      <c r="AH121" s="120">
        <v>1</v>
      </c>
      <c r="AI121" s="120">
        <v>1</v>
      </c>
      <c r="AJ121" s="120">
        <v>1</v>
      </c>
      <c r="AK121" s="202">
        <v>1</v>
      </c>
      <c r="AL121" s="185">
        <v>1</v>
      </c>
      <c r="AM121" s="120">
        <v>0</v>
      </c>
      <c r="AN121" s="121">
        <v>0</v>
      </c>
      <c r="AO121" s="121">
        <v>0</v>
      </c>
      <c r="AP121" s="121">
        <v>0</v>
      </c>
      <c r="AQ121" s="120">
        <v>0</v>
      </c>
      <c r="AR121" s="120">
        <v>0</v>
      </c>
      <c r="AS121" s="120">
        <v>0</v>
      </c>
      <c r="AT121" s="120">
        <v>0</v>
      </c>
      <c r="AU121" s="105">
        <v>0</v>
      </c>
      <c r="AV121" s="105">
        <v>0</v>
      </c>
      <c r="AW121" s="105">
        <v>0</v>
      </c>
      <c r="AX121" s="105">
        <v>0</v>
      </c>
      <c r="AY121" s="106">
        <v>0</v>
      </c>
      <c r="AZ121" s="8">
        <v>0</v>
      </c>
      <c r="BA121" s="8">
        <v>0</v>
      </c>
      <c r="BB121" s="105">
        <v>0</v>
      </c>
      <c r="BC121" s="105">
        <v>0</v>
      </c>
    </row>
    <row r="122" spans="1:55" ht="30" customHeight="1">
      <c r="A122" s="90">
        <f t="shared" si="1"/>
        <v>115</v>
      </c>
      <c r="B122" s="7"/>
      <c r="C122" s="7"/>
      <c r="D122" s="8"/>
      <c r="E122" s="8"/>
      <c r="F122" s="8"/>
      <c r="G122" s="8">
        <v>5</v>
      </c>
      <c r="H122" s="8"/>
      <c r="I122" s="8"/>
      <c r="J122" s="8"/>
      <c r="K122" s="8"/>
      <c r="L122" s="8" t="s">
        <v>162</v>
      </c>
      <c r="M122" s="8" t="s">
        <v>782</v>
      </c>
      <c r="N122" s="8" t="s">
        <v>216</v>
      </c>
      <c r="O122" s="8" t="s">
        <v>124</v>
      </c>
      <c r="P122" s="8" t="s">
        <v>50</v>
      </c>
      <c r="Q122" s="8" t="s">
        <v>37</v>
      </c>
      <c r="R122" s="16"/>
      <c r="S122" s="8" t="s">
        <v>36</v>
      </c>
      <c r="T122" s="8" t="s">
        <v>169</v>
      </c>
      <c r="U122" s="8" t="s">
        <v>36</v>
      </c>
      <c r="V122" s="8" t="s">
        <v>187</v>
      </c>
      <c r="W122" s="8" t="s">
        <v>188</v>
      </c>
      <c r="X122" s="8" t="s">
        <v>776</v>
      </c>
      <c r="Y122" s="8" t="s">
        <v>172</v>
      </c>
      <c r="Z122" s="8" t="s">
        <v>43</v>
      </c>
      <c r="AA122" s="8" t="s">
        <v>173</v>
      </c>
      <c r="AB122" s="19">
        <v>1.38E-2</v>
      </c>
      <c r="AC122" s="8" t="s">
        <v>43</v>
      </c>
      <c r="AD122" s="8"/>
      <c r="AE122" s="120">
        <v>0</v>
      </c>
      <c r="AF122" s="120">
        <v>0</v>
      </c>
      <c r="AG122" s="120">
        <v>0</v>
      </c>
      <c r="AH122" s="120">
        <v>2</v>
      </c>
      <c r="AI122" s="120">
        <v>2</v>
      </c>
      <c r="AJ122" s="120">
        <v>2</v>
      </c>
      <c r="AK122" s="202">
        <v>2</v>
      </c>
      <c r="AL122" s="185">
        <v>2</v>
      </c>
      <c r="AM122" s="120">
        <v>0</v>
      </c>
      <c r="AN122" s="121">
        <v>0</v>
      </c>
      <c r="AO122" s="121">
        <v>0</v>
      </c>
      <c r="AP122" s="121">
        <v>0</v>
      </c>
      <c r="AQ122" s="120">
        <v>0</v>
      </c>
      <c r="AR122" s="120">
        <v>0</v>
      </c>
      <c r="AS122" s="120">
        <v>0</v>
      </c>
      <c r="AT122" s="120">
        <v>0</v>
      </c>
      <c r="AU122" s="105">
        <v>0</v>
      </c>
      <c r="AV122" s="105">
        <v>0</v>
      </c>
      <c r="AW122" s="105">
        <v>0</v>
      </c>
      <c r="AX122" s="105">
        <v>0</v>
      </c>
      <c r="AY122" s="106">
        <v>0</v>
      </c>
      <c r="AZ122" s="8">
        <v>0</v>
      </c>
      <c r="BA122" s="8">
        <v>0</v>
      </c>
      <c r="BB122" s="105">
        <v>0</v>
      </c>
      <c r="BC122" s="105">
        <v>0</v>
      </c>
    </row>
    <row r="123" spans="1:55" ht="30" customHeight="1">
      <c r="A123" s="90">
        <f t="shared" si="1"/>
        <v>116</v>
      </c>
      <c r="B123" s="7"/>
      <c r="C123" s="7"/>
      <c r="D123" s="7"/>
      <c r="E123" s="7"/>
      <c r="F123" s="3">
        <v>4</v>
      </c>
      <c r="G123" s="7"/>
      <c r="H123" s="7"/>
      <c r="I123" s="7"/>
      <c r="J123" s="7"/>
      <c r="K123" s="7"/>
      <c r="L123" s="9"/>
      <c r="M123" s="8" t="s">
        <v>174</v>
      </c>
      <c r="N123" s="3" t="s">
        <v>175</v>
      </c>
      <c r="O123" s="8" t="s">
        <v>92</v>
      </c>
      <c r="P123" s="7" t="s">
        <v>50</v>
      </c>
      <c r="Q123" s="3" t="s">
        <v>37</v>
      </c>
      <c r="R123" s="16"/>
      <c r="S123" s="14" t="s">
        <v>135</v>
      </c>
      <c r="T123" s="8" t="s">
        <v>174</v>
      </c>
      <c r="U123" s="14" t="s">
        <v>135</v>
      </c>
      <c r="V123" s="15" t="s">
        <v>40</v>
      </c>
      <c r="W123" s="15" t="s">
        <v>39</v>
      </c>
      <c r="X123" s="7" t="s">
        <v>93</v>
      </c>
      <c r="Y123" s="3" t="s">
        <v>94</v>
      </c>
      <c r="Z123" s="3" t="s">
        <v>95</v>
      </c>
      <c r="AA123" s="7" t="s">
        <v>176</v>
      </c>
      <c r="AB123" s="19">
        <v>0.92820000000000003</v>
      </c>
      <c r="AC123" s="14" t="s">
        <v>43</v>
      </c>
      <c r="AD123" s="14"/>
      <c r="AE123" s="120">
        <v>0</v>
      </c>
      <c r="AF123" s="120">
        <v>0</v>
      </c>
      <c r="AG123" s="120">
        <v>0</v>
      </c>
      <c r="AH123" s="120">
        <v>1</v>
      </c>
      <c r="AI123" s="120">
        <v>1</v>
      </c>
      <c r="AJ123" s="120">
        <v>1</v>
      </c>
      <c r="AK123" s="202">
        <v>1</v>
      </c>
      <c r="AL123" s="185">
        <v>1</v>
      </c>
      <c r="AM123" s="120">
        <v>0</v>
      </c>
      <c r="AN123" s="121">
        <v>0</v>
      </c>
      <c r="AO123" s="121">
        <v>0</v>
      </c>
      <c r="AP123" s="121">
        <v>0</v>
      </c>
      <c r="AQ123" s="120">
        <v>0</v>
      </c>
      <c r="AR123" s="120">
        <v>0</v>
      </c>
      <c r="AS123" s="120">
        <v>0</v>
      </c>
      <c r="AT123" s="120">
        <v>0</v>
      </c>
      <c r="AU123" s="105">
        <v>0</v>
      </c>
      <c r="AV123" s="105">
        <v>0</v>
      </c>
      <c r="AW123" s="105">
        <v>0</v>
      </c>
      <c r="AX123" s="105">
        <v>0</v>
      </c>
      <c r="AY123" s="106">
        <v>0</v>
      </c>
      <c r="AZ123" s="8">
        <v>0</v>
      </c>
      <c r="BA123" s="8">
        <v>0</v>
      </c>
      <c r="BB123" s="105">
        <v>0</v>
      </c>
      <c r="BC123" s="105">
        <v>0</v>
      </c>
    </row>
    <row r="124" spans="1:55" ht="30" customHeight="1">
      <c r="A124" s="90">
        <f t="shared" si="1"/>
        <v>117</v>
      </c>
      <c r="B124" s="7"/>
      <c r="C124" s="7"/>
      <c r="D124" s="7"/>
      <c r="E124" s="7"/>
      <c r="F124" s="3">
        <v>4</v>
      </c>
      <c r="G124" s="7"/>
      <c r="H124" s="7"/>
      <c r="I124" s="7"/>
      <c r="J124" s="7"/>
      <c r="K124" s="7"/>
      <c r="L124" s="8" t="s">
        <v>664</v>
      </c>
      <c r="M124" s="8" t="s">
        <v>662</v>
      </c>
      <c r="N124" s="3" t="s">
        <v>715</v>
      </c>
      <c r="O124" s="8" t="s">
        <v>92</v>
      </c>
      <c r="P124" s="7" t="s">
        <v>663</v>
      </c>
      <c r="Q124" s="3" t="s">
        <v>37</v>
      </c>
      <c r="R124" s="16"/>
      <c r="S124" s="14" t="s">
        <v>666</v>
      </c>
      <c r="T124" s="8" t="s">
        <v>662</v>
      </c>
      <c r="U124" s="14" t="s">
        <v>665</v>
      </c>
      <c r="V124" s="15" t="s">
        <v>638</v>
      </c>
      <c r="W124" s="15" t="s">
        <v>639</v>
      </c>
      <c r="X124" s="7" t="s">
        <v>93</v>
      </c>
      <c r="Y124" s="8" t="s">
        <v>667</v>
      </c>
      <c r="Z124" s="8" t="s">
        <v>154</v>
      </c>
      <c r="AA124" s="7" t="s">
        <v>668</v>
      </c>
      <c r="AB124" s="19">
        <v>8.5500000000000007E-2</v>
      </c>
      <c r="AC124" s="14" t="s">
        <v>43</v>
      </c>
      <c r="AD124" s="14"/>
      <c r="AE124" s="120">
        <v>0</v>
      </c>
      <c r="AF124" s="120">
        <v>0</v>
      </c>
      <c r="AG124" s="120">
        <v>0</v>
      </c>
      <c r="AH124" s="120">
        <v>2</v>
      </c>
      <c r="AI124" s="120">
        <v>2</v>
      </c>
      <c r="AJ124" s="120">
        <v>2</v>
      </c>
      <c r="AK124" s="202">
        <v>2</v>
      </c>
      <c r="AL124" s="185">
        <v>2</v>
      </c>
      <c r="AM124" s="120">
        <v>0</v>
      </c>
      <c r="AN124" s="121">
        <v>0</v>
      </c>
      <c r="AO124" s="121">
        <v>0</v>
      </c>
      <c r="AP124" s="121">
        <v>0</v>
      </c>
      <c r="AQ124" s="120">
        <v>0</v>
      </c>
      <c r="AR124" s="120">
        <v>0</v>
      </c>
      <c r="AS124" s="120">
        <v>0</v>
      </c>
      <c r="AT124" s="120">
        <v>0</v>
      </c>
      <c r="AU124" s="105">
        <v>0</v>
      </c>
      <c r="AV124" s="105">
        <v>0</v>
      </c>
      <c r="AW124" s="105">
        <v>0</v>
      </c>
      <c r="AX124" s="105">
        <v>0</v>
      </c>
      <c r="AY124" s="106">
        <v>0</v>
      </c>
      <c r="AZ124" s="8">
        <v>0</v>
      </c>
      <c r="BA124" s="8">
        <v>0</v>
      </c>
      <c r="BB124" s="105">
        <v>0</v>
      </c>
      <c r="BC124" s="105">
        <v>0</v>
      </c>
    </row>
    <row r="125" spans="1:55" ht="30" customHeight="1">
      <c r="A125" s="90">
        <f t="shared" si="1"/>
        <v>118</v>
      </c>
      <c r="B125" s="7"/>
      <c r="C125" s="7"/>
      <c r="D125" s="7"/>
      <c r="E125" s="7">
        <v>3</v>
      </c>
      <c r="F125" s="3"/>
      <c r="G125" s="7"/>
      <c r="H125" s="7"/>
      <c r="I125" s="7"/>
      <c r="J125" s="7"/>
      <c r="K125" s="7"/>
      <c r="L125" s="9"/>
      <c r="M125" s="8" t="s">
        <v>217</v>
      </c>
      <c r="N125" s="11" t="s">
        <v>218</v>
      </c>
      <c r="O125" s="8" t="s">
        <v>116</v>
      </c>
      <c r="P125" s="11" t="s">
        <v>43</v>
      </c>
      <c r="Q125" s="3" t="s">
        <v>37</v>
      </c>
      <c r="R125" s="16"/>
      <c r="S125" s="14" t="s">
        <v>38</v>
      </c>
      <c r="T125" s="8" t="s">
        <v>217</v>
      </c>
      <c r="U125" s="14" t="s">
        <v>50</v>
      </c>
      <c r="V125" s="3" t="s">
        <v>40</v>
      </c>
      <c r="W125" s="15" t="s">
        <v>39</v>
      </c>
      <c r="X125" s="7" t="s">
        <v>117</v>
      </c>
      <c r="Y125" s="7" t="s">
        <v>42</v>
      </c>
      <c r="Z125" s="15" t="s">
        <v>43</v>
      </c>
      <c r="AA125" s="7" t="s">
        <v>140</v>
      </c>
      <c r="AB125" s="19">
        <f>AB126+AB127*2</f>
        <v>0.4073</v>
      </c>
      <c r="AC125" s="14" t="s">
        <v>80</v>
      </c>
      <c r="AD125" s="18"/>
      <c r="AE125" s="120">
        <v>1</v>
      </c>
      <c r="AF125" s="120">
        <v>1</v>
      </c>
      <c r="AG125" s="120">
        <v>1</v>
      </c>
      <c r="AH125" s="120">
        <v>1</v>
      </c>
      <c r="AI125" s="120">
        <v>1</v>
      </c>
      <c r="AJ125" s="120">
        <v>1</v>
      </c>
      <c r="AK125" s="202">
        <v>1</v>
      </c>
      <c r="AL125" s="190">
        <v>1</v>
      </c>
      <c r="AM125" s="120">
        <v>1</v>
      </c>
      <c r="AN125" s="121">
        <v>1</v>
      </c>
      <c r="AO125" s="121">
        <v>1</v>
      </c>
      <c r="AP125" s="121">
        <v>1</v>
      </c>
      <c r="AQ125" s="120">
        <v>1</v>
      </c>
      <c r="AR125" s="120">
        <v>1</v>
      </c>
      <c r="AS125" s="120">
        <v>1</v>
      </c>
      <c r="AT125" s="120">
        <v>1</v>
      </c>
      <c r="AU125" s="105">
        <v>1</v>
      </c>
      <c r="AV125" s="105">
        <v>1</v>
      </c>
      <c r="AW125" s="105">
        <v>1</v>
      </c>
      <c r="AX125" s="105">
        <v>1</v>
      </c>
      <c r="AY125" s="106">
        <v>1</v>
      </c>
      <c r="AZ125" s="8">
        <v>1</v>
      </c>
      <c r="BA125" s="8">
        <v>1</v>
      </c>
      <c r="BB125" s="105">
        <v>1</v>
      </c>
      <c r="BC125" s="105">
        <v>1</v>
      </c>
    </row>
    <row r="126" spans="1:55" ht="30" customHeight="1">
      <c r="A126" s="90">
        <f t="shared" si="1"/>
        <v>119</v>
      </c>
      <c r="B126" s="7"/>
      <c r="C126" s="7"/>
      <c r="D126" s="7"/>
      <c r="E126" s="7"/>
      <c r="F126" s="3">
        <v>4</v>
      </c>
      <c r="G126" s="7"/>
      <c r="H126" s="7"/>
      <c r="I126" s="7"/>
      <c r="J126" s="7"/>
      <c r="K126" s="7"/>
      <c r="L126" s="9"/>
      <c r="M126" s="8" t="s">
        <v>219</v>
      </c>
      <c r="N126" s="11" t="s">
        <v>139</v>
      </c>
      <c r="O126" s="8" t="s">
        <v>92</v>
      </c>
      <c r="P126" s="7" t="s">
        <v>50</v>
      </c>
      <c r="Q126" s="3" t="s">
        <v>37</v>
      </c>
      <c r="R126" s="16"/>
      <c r="S126" s="14" t="s">
        <v>38</v>
      </c>
      <c r="T126" s="8" t="s">
        <v>219</v>
      </c>
      <c r="U126" s="14" t="s">
        <v>36</v>
      </c>
      <c r="V126" s="15" t="s">
        <v>40</v>
      </c>
      <c r="W126" s="15" t="s">
        <v>39</v>
      </c>
      <c r="X126" s="7" t="s">
        <v>93</v>
      </c>
      <c r="Y126" s="3" t="s">
        <v>98</v>
      </c>
      <c r="Z126" s="3" t="s">
        <v>95</v>
      </c>
      <c r="AA126" s="7" t="s">
        <v>220</v>
      </c>
      <c r="AB126" s="19">
        <v>0.38169999999999998</v>
      </c>
      <c r="AC126" s="14" t="s">
        <v>43</v>
      </c>
      <c r="AD126" s="14"/>
      <c r="AE126" s="120">
        <v>1</v>
      </c>
      <c r="AF126" s="120">
        <v>1</v>
      </c>
      <c r="AG126" s="120">
        <v>1</v>
      </c>
      <c r="AH126" s="120">
        <v>1</v>
      </c>
      <c r="AI126" s="120">
        <v>1</v>
      </c>
      <c r="AJ126" s="120">
        <v>1</v>
      </c>
      <c r="AK126" s="202">
        <v>1</v>
      </c>
      <c r="AL126" s="190">
        <v>1</v>
      </c>
      <c r="AM126" s="120">
        <v>1</v>
      </c>
      <c r="AN126" s="121">
        <v>1</v>
      </c>
      <c r="AO126" s="121">
        <v>1</v>
      </c>
      <c r="AP126" s="121">
        <v>1</v>
      </c>
      <c r="AQ126" s="120">
        <v>1</v>
      </c>
      <c r="AR126" s="120">
        <v>1</v>
      </c>
      <c r="AS126" s="120">
        <v>1</v>
      </c>
      <c r="AT126" s="120">
        <v>1</v>
      </c>
      <c r="AU126" s="105">
        <v>1</v>
      </c>
      <c r="AV126" s="105">
        <v>1</v>
      </c>
      <c r="AW126" s="105">
        <v>1</v>
      </c>
      <c r="AX126" s="105">
        <v>1</v>
      </c>
      <c r="AY126" s="106">
        <v>1</v>
      </c>
      <c r="AZ126" s="8">
        <v>1</v>
      </c>
      <c r="BA126" s="8">
        <v>1</v>
      </c>
      <c r="BB126" s="105">
        <v>1</v>
      </c>
      <c r="BC126" s="105">
        <v>1</v>
      </c>
    </row>
    <row r="127" spans="1:55" ht="30" customHeight="1">
      <c r="A127" s="90">
        <f t="shared" si="1"/>
        <v>120</v>
      </c>
      <c r="B127" s="7"/>
      <c r="C127" s="7"/>
      <c r="D127" s="7"/>
      <c r="E127" s="7"/>
      <c r="F127" s="3">
        <v>4</v>
      </c>
      <c r="G127" s="7"/>
      <c r="H127" s="7"/>
      <c r="I127" s="7"/>
      <c r="J127" s="7"/>
      <c r="K127" s="7"/>
      <c r="L127" s="9"/>
      <c r="M127" s="8" t="s">
        <v>221</v>
      </c>
      <c r="N127" s="3" t="s">
        <v>222</v>
      </c>
      <c r="O127" s="8" t="s">
        <v>87</v>
      </c>
      <c r="P127" s="7" t="s">
        <v>50</v>
      </c>
      <c r="Q127" s="3" t="s">
        <v>37</v>
      </c>
      <c r="R127" s="16"/>
      <c r="S127" s="14" t="s">
        <v>38</v>
      </c>
      <c r="T127" s="8" t="s">
        <v>43</v>
      </c>
      <c r="U127" s="14" t="s">
        <v>74</v>
      </c>
      <c r="V127" s="3" t="s">
        <v>40</v>
      </c>
      <c r="W127" s="15" t="s">
        <v>39</v>
      </c>
      <c r="X127" s="7" t="s">
        <v>87</v>
      </c>
      <c r="Y127" s="7" t="s">
        <v>43</v>
      </c>
      <c r="Z127" s="7" t="s">
        <v>43</v>
      </c>
      <c r="AA127" s="7" t="s">
        <v>223</v>
      </c>
      <c r="AB127" s="19">
        <v>1.2800000000000001E-2</v>
      </c>
      <c r="AC127" s="18" t="s">
        <v>43</v>
      </c>
      <c r="AD127" s="18"/>
      <c r="AE127" s="120">
        <v>2</v>
      </c>
      <c r="AF127" s="120">
        <v>2</v>
      </c>
      <c r="AG127" s="120">
        <v>2</v>
      </c>
      <c r="AH127" s="120">
        <v>2</v>
      </c>
      <c r="AI127" s="120">
        <v>2</v>
      </c>
      <c r="AJ127" s="120">
        <v>2</v>
      </c>
      <c r="AK127" s="202">
        <v>2</v>
      </c>
      <c r="AL127" s="190">
        <v>2</v>
      </c>
      <c r="AM127" s="120">
        <v>2</v>
      </c>
      <c r="AN127" s="121">
        <v>2</v>
      </c>
      <c r="AO127" s="121">
        <v>2</v>
      </c>
      <c r="AP127" s="121">
        <v>2</v>
      </c>
      <c r="AQ127" s="120">
        <v>2</v>
      </c>
      <c r="AR127" s="120">
        <v>2</v>
      </c>
      <c r="AS127" s="120">
        <v>2</v>
      </c>
      <c r="AT127" s="120">
        <v>2</v>
      </c>
      <c r="AU127" s="105">
        <v>2</v>
      </c>
      <c r="AV127" s="105">
        <v>2</v>
      </c>
      <c r="AW127" s="105">
        <v>2</v>
      </c>
      <c r="AX127" s="105">
        <v>2</v>
      </c>
      <c r="AY127" s="106">
        <v>2</v>
      </c>
      <c r="AZ127" s="8">
        <v>2</v>
      </c>
      <c r="BA127" s="8">
        <v>2</v>
      </c>
      <c r="BB127" s="105">
        <v>2</v>
      </c>
      <c r="BC127" s="105">
        <v>2</v>
      </c>
    </row>
    <row r="128" spans="1:55" ht="30" customHeight="1">
      <c r="A128" s="90">
        <f t="shared" si="1"/>
        <v>121</v>
      </c>
      <c r="B128" s="7"/>
      <c r="C128" s="7"/>
      <c r="D128" s="7"/>
      <c r="E128" s="7">
        <v>3</v>
      </c>
      <c r="F128" s="3"/>
      <c r="G128" s="7"/>
      <c r="H128" s="7"/>
      <c r="I128" s="7"/>
      <c r="J128" s="7"/>
      <c r="K128" s="7"/>
      <c r="L128" s="9"/>
      <c r="M128" s="8" t="s">
        <v>224</v>
      </c>
      <c r="N128" s="8" t="s">
        <v>225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 t="s">
        <v>42</v>
      </c>
      <c r="Z128" s="8" t="s">
        <v>43</v>
      </c>
      <c r="AA128" s="8" t="s">
        <v>226</v>
      </c>
      <c r="AB128" s="8">
        <v>0.13100000000000001</v>
      </c>
      <c r="AC128" s="18"/>
      <c r="AD128" s="18"/>
      <c r="AE128" s="120">
        <v>0</v>
      </c>
      <c r="AF128" s="120">
        <v>0</v>
      </c>
      <c r="AG128" s="120">
        <v>0</v>
      </c>
      <c r="AH128" s="120">
        <v>0</v>
      </c>
      <c r="AI128" s="120">
        <v>0</v>
      </c>
      <c r="AJ128" s="120">
        <v>0</v>
      </c>
      <c r="AK128" s="202">
        <v>0</v>
      </c>
      <c r="AL128" s="190">
        <v>0</v>
      </c>
      <c r="AM128" s="120">
        <v>0</v>
      </c>
      <c r="AN128" s="121">
        <v>1</v>
      </c>
      <c r="AO128" s="121">
        <v>1</v>
      </c>
      <c r="AP128" s="121">
        <v>1</v>
      </c>
      <c r="AQ128" s="120">
        <v>0</v>
      </c>
      <c r="AR128" s="120">
        <v>0</v>
      </c>
      <c r="AS128" s="120">
        <v>0</v>
      </c>
      <c r="AT128" s="120">
        <v>0</v>
      </c>
      <c r="AU128" s="105">
        <v>0</v>
      </c>
      <c r="AV128" s="105">
        <v>0</v>
      </c>
      <c r="AW128" s="105">
        <v>0</v>
      </c>
      <c r="AX128" s="105">
        <v>0</v>
      </c>
      <c r="AY128" s="106">
        <v>0</v>
      </c>
      <c r="AZ128" s="8">
        <v>0</v>
      </c>
      <c r="BA128" s="8">
        <v>0</v>
      </c>
      <c r="BB128" s="105">
        <v>0</v>
      </c>
      <c r="BC128" s="105">
        <v>0</v>
      </c>
    </row>
    <row r="129" spans="1:55" ht="30" customHeight="1">
      <c r="A129" s="90">
        <f t="shared" si="1"/>
        <v>122</v>
      </c>
      <c r="B129" s="7"/>
      <c r="C129" s="7"/>
      <c r="D129" s="7"/>
      <c r="E129" s="7"/>
      <c r="F129" s="3">
        <v>4</v>
      </c>
      <c r="G129" s="7"/>
      <c r="H129" s="7"/>
      <c r="I129" s="7"/>
      <c r="J129" s="7"/>
      <c r="K129" s="7"/>
      <c r="L129" s="9"/>
      <c r="M129" s="8" t="s">
        <v>227</v>
      </c>
      <c r="N129" s="8" t="s">
        <v>228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 t="s">
        <v>229</v>
      </c>
      <c r="Z129" s="8" t="s">
        <v>95</v>
      </c>
      <c r="AA129" s="8" t="s">
        <v>230</v>
      </c>
      <c r="AB129" s="8">
        <v>8.8999999999999996E-2</v>
      </c>
      <c r="AC129" s="18"/>
      <c r="AD129" s="18"/>
      <c r="AE129" s="120">
        <v>0</v>
      </c>
      <c r="AF129" s="120">
        <v>0</v>
      </c>
      <c r="AG129" s="120">
        <v>0</v>
      </c>
      <c r="AH129" s="120">
        <v>0</v>
      </c>
      <c r="AI129" s="120">
        <v>0</v>
      </c>
      <c r="AJ129" s="120">
        <v>0</v>
      </c>
      <c r="AK129" s="202">
        <v>0</v>
      </c>
      <c r="AL129" s="190">
        <v>0</v>
      </c>
      <c r="AM129" s="120">
        <v>0</v>
      </c>
      <c r="AN129" s="121">
        <v>1</v>
      </c>
      <c r="AO129" s="121">
        <v>1</v>
      </c>
      <c r="AP129" s="121">
        <v>1</v>
      </c>
      <c r="AQ129" s="120">
        <v>0</v>
      </c>
      <c r="AR129" s="120">
        <v>0</v>
      </c>
      <c r="AS129" s="120">
        <v>0</v>
      </c>
      <c r="AT129" s="120">
        <v>0</v>
      </c>
      <c r="AU129" s="105">
        <v>0</v>
      </c>
      <c r="AV129" s="105">
        <v>0</v>
      </c>
      <c r="AW129" s="105">
        <v>0</v>
      </c>
      <c r="AX129" s="105">
        <v>0</v>
      </c>
      <c r="AY129" s="106">
        <v>0</v>
      </c>
      <c r="AZ129" s="8">
        <v>0</v>
      </c>
      <c r="BA129" s="8">
        <v>0</v>
      </c>
      <c r="BB129" s="105">
        <v>0</v>
      </c>
      <c r="BC129" s="105">
        <v>0</v>
      </c>
    </row>
    <row r="130" spans="1:55" ht="30" customHeight="1">
      <c r="A130" s="90">
        <f t="shared" si="1"/>
        <v>123</v>
      </c>
      <c r="B130" s="7"/>
      <c r="C130" s="7"/>
      <c r="D130" s="7"/>
      <c r="E130" s="7"/>
      <c r="F130" s="3">
        <v>4</v>
      </c>
      <c r="G130" s="7"/>
      <c r="H130" s="7"/>
      <c r="I130" s="7"/>
      <c r="J130" s="7"/>
      <c r="K130" s="7"/>
      <c r="L130" s="9"/>
      <c r="M130" s="8" t="s">
        <v>231</v>
      </c>
      <c r="N130" s="8" t="s">
        <v>232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 t="s">
        <v>153</v>
      </c>
      <c r="Z130" s="8" t="s">
        <v>154</v>
      </c>
      <c r="AA130" s="8" t="s">
        <v>233</v>
      </c>
      <c r="AB130" s="8">
        <v>4.2000000000000003E-2</v>
      </c>
      <c r="AC130" s="18"/>
      <c r="AD130" s="18"/>
      <c r="AE130" s="120">
        <v>0</v>
      </c>
      <c r="AF130" s="120">
        <v>0</v>
      </c>
      <c r="AG130" s="120">
        <v>0</v>
      </c>
      <c r="AH130" s="120">
        <v>0</v>
      </c>
      <c r="AI130" s="120">
        <v>0</v>
      </c>
      <c r="AJ130" s="120">
        <v>0</v>
      </c>
      <c r="AK130" s="202">
        <v>0</v>
      </c>
      <c r="AL130" s="190">
        <v>0</v>
      </c>
      <c r="AM130" s="120">
        <v>0</v>
      </c>
      <c r="AN130" s="121">
        <v>1</v>
      </c>
      <c r="AO130" s="121">
        <v>1</v>
      </c>
      <c r="AP130" s="121">
        <v>1</v>
      </c>
      <c r="AQ130" s="120">
        <v>0</v>
      </c>
      <c r="AR130" s="120">
        <v>0</v>
      </c>
      <c r="AS130" s="120">
        <v>0</v>
      </c>
      <c r="AT130" s="120">
        <v>0</v>
      </c>
      <c r="AU130" s="105">
        <v>0</v>
      </c>
      <c r="AV130" s="105">
        <v>0</v>
      </c>
      <c r="AW130" s="105">
        <v>0</v>
      </c>
      <c r="AX130" s="105">
        <v>0</v>
      </c>
      <c r="AY130" s="106">
        <v>0</v>
      </c>
      <c r="AZ130" s="8">
        <v>0</v>
      </c>
      <c r="BA130" s="8">
        <v>0</v>
      </c>
      <c r="BB130" s="105">
        <v>0</v>
      </c>
      <c r="BC130" s="105">
        <v>0</v>
      </c>
    </row>
    <row r="131" spans="1:55" ht="30" customHeight="1">
      <c r="A131" s="90">
        <f t="shared" si="1"/>
        <v>124</v>
      </c>
      <c r="B131" s="7"/>
      <c r="C131" s="7"/>
      <c r="D131" s="7"/>
      <c r="E131" s="7">
        <v>3</v>
      </c>
      <c r="F131" s="3"/>
      <c r="G131" s="7"/>
      <c r="H131" s="7"/>
      <c r="I131" s="7"/>
      <c r="J131" s="7"/>
      <c r="K131" s="7"/>
      <c r="L131" s="9"/>
      <c r="M131" s="8" t="s">
        <v>234</v>
      </c>
      <c r="N131" s="8" t="s">
        <v>235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 t="s">
        <v>236</v>
      </c>
      <c r="Z131" s="8" t="s">
        <v>237</v>
      </c>
      <c r="AA131" s="8" t="s">
        <v>236</v>
      </c>
      <c r="AB131" s="8">
        <v>1E-3</v>
      </c>
      <c r="AC131" s="18"/>
      <c r="AD131" s="18"/>
      <c r="AE131" s="120">
        <v>0</v>
      </c>
      <c r="AF131" s="120">
        <v>0</v>
      </c>
      <c r="AG131" s="120">
        <v>0</v>
      </c>
      <c r="AH131" s="120">
        <v>0</v>
      </c>
      <c r="AI131" s="120">
        <v>0</v>
      </c>
      <c r="AJ131" s="120">
        <v>0</v>
      </c>
      <c r="AK131" s="202">
        <v>0</v>
      </c>
      <c r="AL131" s="190">
        <v>0</v>
      </c>
      <c r="AM131" s="120">
        <v>0</v>
      </c>
      <c r="AN131" s="121">
        <v>1</v>
      </c>
      <c r="AO131" s="121">
        <v>1</v>
      </c>
      <c r="AP131" s="121">
        <v>1</v>
      </c>
      <c r="AQ131" s="120">
        <v>0</v>
      </c>
      <c r="AR131" s="120">
        <v>0</v>
      </c>
      <c r="AS131" s="120">
        <v>0</v>
      </c>
      <c r="AT131" s="120">
        <v>0</v>
      </c>
      <c r="AU131" s="105">
        <v>0</v>
      </c>
      <c r="AV131" s="105">
        <v>0</v>
      </c>
      <c r="AW131" s="105">
        <v>0</v>
      </c>
      <c r="AX131" s="105">
        <v>0</v>
      </c>
      <c r="AY131" s="106">
        <v>0</v>
      </c>
      <c r="AZ131" s="8">
        <v>0</v>
      </c>
      <c r="BA131" s="8">
        <v>0</v>
      </c>
      <c r="BB131" s="105">
        <v>0</v>
      </c>
      <c r="BC131" s="105">
        <v>0</v>
      </c>
    </row>
    <row r="132" spans="1:55" ht="30" customHeight="1">
      <c r="A132" s="90">
        <f t="shared" si="1"/>
        <v>125</v>
      </c>
      <c r="B132" s="7"/>
      <c r="C132" s="7"/>
      <c r="D132" s="7"/>
      <c r="E132" s="7">
        <v>3</v>
      </c>
      <c r="F132" s="3"/>
      <c r="G132" s="7"/>
      <c r="H132" s="7"/>
      <c r="I132" s="7"/>
      <c r="J132" s="7"/>
      <c r="K132" s="7"/>
      <c r="L132" s="9"/>
      <c r="M132" s="8" t="s">
        <v>238</v>
      </c>
      <c r="N132" s="8" t="s">
        <v>239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 t="s">
        <v>43</v>
      </c>
      <c r="Z132" s="8" t="s">
        <v>43</v>
      </c>
      <c r="AA132" s="8" t="s">
        <v>43</v>
      </c>
      <c r="AB132" s="8">
        <v>3.0000000000000001E-3</v>
      </c>
      <c r="AC132" s="18"/>
      <c r="AD132" s="18"/>
      <c r="AE132" s="120">
        <v>0</v>
      </c>
      <c r="AF132" s="120">
        <v>0</v>
      </c>
      <c r="AG132" s="120">
        <v>0</v>
      </c>
      <c r="AH132" s="120">
        <v>0</v>
      </c>
      <c r="AI132" s="120">
        <v>0</v>
      </c>
      <c r="AJ132" s="120">
        <v>0</v>
      </c>
      <c r="AK132" s="202">
        <v>0</v>
      </c>
      <c r="AL132" s="190">
        <v>0</v>
      </c>
      <c r="AM132" s="120">
        <v>0</v>
      </c>
      <c r="AN132" s="121">
        <v>1</v>
      </c>
      <c r="AO132" s="121">
        <v>1</v>
      </c>
      <c r="AP132" s="121">
        <v>1</v>
      </c>
      <c r="AQ132" s="120">
        <v>0</v>
      </c>
      <c r="AR132" s="120">
        <v>0</v>
      </c>
      <c r="AS132" s="120">
        <v>0</v>
      </c>
      <c r="AT132" s="120">
        <v>0</v>
      </c>
      <c r="AU132" s="105">
        <v>0</v>
      </c>
      <c r="AV132" s="105">
        <v>0</v>
      </c>
      <c r="AW132" s="105">
        <v>0</v>
      </c>
      <c r="AX132" s="105">
        <v>0</v>
      </c>
      <c r="AY132" s="106">
        <v>0</v>
      </c>
      <c r="AZ132" s="8">
        <v>0</v>
      </c>
      <c r="BA132" s="8">
        <v>0</v>
      </c>
      <c r="BB132" s="105">
        <v>0</v>
      </c>
      <c r="BC132" s="105">
        <v>0</v>
      </c>
    </row>
    <row r="133" spans="1:55" ht="30" customHeight="1">
      <c r="A133" s="90">
        <f t="shared" si="1"/>
        <v>126</v>
      </c>
      <c r="B133" s="7"/>
      <c r="C133" s="7"/>
      <c r="D133" s="8"/>
      <c r="E133" s="8">
        <v>3</v>
      </c>
      <c r="F133" s="8"/>
      <c r="G133" s="8"/>
      <c r="H133" s="8"/>
      <c r="I133" s="8"/>
      <c r="J133" s="8"/>
      <c r="K133" s="8"/>
      <c r="L133" s="8"/>
      <c r="M133" s="8" t="s">
        <v>783</v>
      </c>
      <c r="N133" s="8" t="s">
        <v>788</v>
      </c>
      <c r="O133" s="8" t="s">
        <v>881</v>
      </c>
      <c r="P133" s="8" t="s">
        <v>43</v>
      </c>
      <c r="Q133" s="8" t="s">
        <v>37</v>
      </c>
      <c r="R133" s="208"/>
      <c r="S133" s="8" t="s">
        <v>687</v>
      </c>
      <c r="T133" s="8" t="s">
        <v>783</v>
      </c>
      <c r="U133" s="8" t="s">
        <v>687</v>
      </c>
      <c r="V133" s="8" t="s">
        <v>39</v>
      </c>
      <c r="W133" s="8" t="s">
        <v>40</v>
      </c>
      <c r="X133" s="8" t="s">
        <v>117</v>
      </c>
      <c r="Y133" s="8" t="s">
        <v>42</v>
      </c>
      <c r="Z133" s="8" t="s">
        <v>43</v>
      </c>
      <c r="AA133" s="8" t="s">
        <v>131</v>
      </c>
      <c r="AB133" s="19">
        <f>AB135+AB136+AB137+AB138+AB143+AB148</f>
        <v>3.4592999999999998</v>
      </c>
      <c r="AC133" s="8" t="s">
        <v>80</v>
      </c>
      <c r="AD133" s="8" t="s">
        <v>947</v>
      </c>
      <c r="AE133" s="120">
        <v>0</v>
      </c>
      <c r="AF133" s="120">
        <v>0</v>
      </c>
      <c r="AG133" s="120">
        <v>0</v>
      </c>
      <c r="AH133" s="120">
        <v>0</v>
      </c>
      <c r="AI133" s="120">
        <v>0</v>
      </c>
      <c r="AJ133" s="120">
        <v>0</v>
      </c>
      <c r="AK133" s="202">
        <v>0</v>
      </c>
      <c r="AL133" s="190">
        <v>0</v>
      </c>
      <c r="AM133" s="120">
        <v>0</v>
      </c>
      <c r="AN133" s="121">
        <v>0</v>
      </c>
      <c r="AO133" s="121">
        <v>0</v>
      </c>
      <c r="AP133" s="121">
        <v>0</v>
      </c>
      <c r="AQ133" s="120">
        <v>0</v>
      </c>
      <c r="AR133" s="120">
        <v>0</v>
      </c>
      <c r="AS133" s="120">
        <v>0</v>
      </c>
      <c r="AT133" s="120">
        <v>0</v>
      </c>
      <c r="AU133" s="105">
        <v>0</v>
      </c>
      <c r="AV133" s="105">
        <v>0</v>
      </c>
      <c r="AW133" s="105">
        <v>0</v>
      </c>
      <c r="AX133" s="105">
        <v>0</v>
      </c>
      <c r="AY133" s="105">
        <v>1</v>
      </c>
      <c r="AZ133" s="8">
        <v>0</v>
      </c>
      <c r="BA133" s="8">
        <v>0</v>
      </c>
      <c r="BB133" s="105">
        <v>0</v>
      </c>
      <c r="BC133" s="105">
        <v>0</v>
      </c>
    </row>
    <row r="134" spans="1:55" ht="30" customHeight="1">
      <c r="A134" s="165">
        <f>ROW()-7</f>
        <v>127</v>
      </c>
      <c r="B134" s="153"/>
      <c r="C134" s="153"/>
      <c r="D134" s="153"/>
      <c r="E134" s="8">
        <v>3</v>
      </c>
      <c r="F134" s="153"/>
      <c r="G134" s="153"/>
      <c r="H134" s="153"/>
      <c r="I134" s="153"/>
      <c r="J134" s="153"/>
      <c r="K134" s="153"/>
      <c r="L134" s="162"/>
      <c r="M134" s="162" t="s">
        <v>1104</v>
      </c>
      <c r="N134" s="8" t="s">
        <v>788</v>
      </c>
      <c r="O134" s="8" t="s">
        <v>772</v>
      </c>
      <c r="P134" s="8" t="s">
        <v>43</v>
      </c>
      <c r="Q134" s="8" t="s">
        <v>37</v>
      </c>
      <c r="R134" s="166"/>
      <c r="S134" s="162" t="s">
        <v>1105</v>
      </c>
      <c r="T134" s="162" t="str">
        <f>M134</f>
        <v>SHT0015355</v>
      </c>
      <c r="U134" s="162" t="s">
        <v>1105</v>
      </c>
      <c r="V134" s="8" t="s">
        <v>39</v>
      </c>
      <c r="W134" s="8" t="s">
        <v>40</v>
      </c>
      <c r="X134" s="8" t="s">
        <v>117</v>
      </c>
      <c r="Y134" s="8" t="s">
        <v>42</v>
      </c>
      <c r="Z134" s="8" t="s">
        <v>43</v>
      </c>
      <c r="AA134" s="8" t="s">
        <v>1117</v>
      </c>
      <c r="AB134" s="101">
        <f>AB135+AB136+AB137+AB138+AB143+AB148+AB149</f>
        <v>4.22</v>
      </c>
      <c r="AC134" s="8" t="s">
        <v>80</v>
      </c>
      <c r="AD134" s="8" t="s">
        <v>1106</v>
      </c>
      <c r="AE134" s="120">
        <v>0</v>
      </c>
      <c r="AF134" s="120">
        <v>0</v>
      </c>
      <c r="AG134" s="120">
        <v>0</v>
      </c>
      <c r="AH134" s="120">
        <v>0</v>
      </c>
      <c r="AI134" s="120">
        <v>0</v>
      </c>
      <c r="AJ134" s="120">
        <v>0</v>
      </c>
      <c r="AK134" s="202">
        <v>0</v>
      </c>
      <c r="AL134" s="190">
        <v>0</v>
      </c>
      <c r="AM134" s="120">
        <v>0</v>
      </c>
      <c r="AN134" s="121">
        <v>0</v>
      </c>
      <c r="AO134" s="121">
        <v>0</v>
      </c>
      <c r="AP134" s="121">
        <v>0</v>
      </c>
      <c r="AQ134" s="120">
        <v>0</v>
      </c>
      <c r="AR134" s="120">
        <v>0</v>
      </c>
      <c r="AS134" s="120">
        <v>0</v>
      </c>
      <c r="AT134" s="120">
        <v>1</v>
      </c>
      <c r="AU134" s="105">
        <v>0</v>
      </c>
      <c r="AV134" s="105">
        <v>0</v>
      </c>
      <c r="AW134" s="105">
        <v>0</v>
      </c>
      <c r="AX134" s="105">
        <v>0</v>
      </c>
      <c r="AY134" s="105">
        <v>0</v>
      </c>
      <c r="AZ134" s="8">
        <v>0</v>
      </c>
      <c r="BA134" s="8">
        <v>0</v>
      </c>
      <c r="BB134" s="105">
        <v>0</v>
      </c>
      <c r="BC134" s="105">
        <v>0</v>
      </c>
    </row>
    <row r="135" spans="1:55" ht="30" customHeight="1">
      <c r="A135" s="90">
        <f t="shared" si="1"/>
        <v>128</v>
      </c>
      <c r="B135" s="7"/>
      <c r="C135" s="7"/>
      <c r="D135" s="8"/>
      <c r="E135" s="8"/>
      <c r="F135" s="8">
        <v>4</v>
      </c>
      <c r="G135" s="8"/>
      <c r="H135" s="8"/>
      <c r="I135" s="8"/>
      <c r="J135" s="8"/>
      <c r="K135" s="8"/>
      <c r="L135" s="8" t="s">
        <v>56</v>
      </c>
      <c r="M135" s="8" t="s">
        <v>138</v>
      </c>
      <c r="N135" s="8" t="s">
        <v>139</v>
      </c>
      <c r="O135" s="8" t="s">
        <v>92</v>
      </c>
      <c r="P135" s="8" t="s">
        <v>50</v>
      </c>
      <c r="Q135" s="8" t="s">
        <v>37</v>
      </c>
      <c r="R135" s="208"/>
      <c r="S135" s="8" t="s">
        <v>36</v>
      </c>
      <c r="T135" s="8" t="s">
        <v>138</v>
      </c>
      <c r="U135" s="8" t="s">
        <v>74</v>
      </c>
      <c r="V135" s="8" t="s">
        <v>187</v>
      </c>
      <c r="W135" s="8" t="s">
        <v>188</v>
      </c>
      <c r="X135" s="8" t="s">
        <v>93</v>
      </c>
      <c r="Y135" s="8" t="s">
        <v>98</v>
      </c>
      <c r="Z135" s="8" t="s">
        <v>95</v>
      </c>
      <c r="AA135" s="8" t="s">
        <v>140</v>
      </c>
      <c r="AB135" s="19">
        <v>0.33410000000000001</v>
      </c>
      <c r="AC135" s="8" t="s">
        <v>43</v>
      </c>
      <c r="AD135" s="8"/>
      <c r="AE135" s="120">
        <v>0</v>
      </c>
      <c r="AF135" s="120">
        <v>0</v>
      </c>
      <c r="AG135" s="120">
        <v>0</v>
      </c>
      <c r="AH135" s="120">
        <v>0</v>
      </c>
      <c r="AI135" s="120">
        <v>0</v>
      </c>
      <c r="AJ135" s="120">
        <v>0</v>
      </c>
      <c r="AK135" s="202">
        <v>0</v>
      </c>
      <c r="AL135" s="190">
        <v>0</v>
      </c>
      <c r="AM135" s="120">
        <v>0</v>
      </c>
      <c r="AN135" s="121">
        <v>0</v>
      </c>
      <c r="AO135" s="121">
        <v>0</v>
      </c>
      <c r="AP135" s="121">
        <v>0</v>
      </c>
      <c r="AQ135" s="120">
        <v>0</v>
      </c>
      <c r="AR135" s="120">
        <v>0</v>
      </c>
      <c r="AS135" s="120">
        <v>0</v>
      </c>
      <c r="AT135" s="120">
        <v>1</v>
      </c>
      <c r="AU135" s="105">
        <v>0</v>
      </c>
      <c r="AV135" s="105">
        <v>0</v>
      </c>
      <c r="AW135" s="105">
        <v>0</v>
      </c>
      <c r="AX135" s="105">
        <v>0</v>
      </c>
      <c r="AY135" s="105">
        <v>1</v>
      </c>
      <c r="AZ135" s="8">
        <v>0</v>
      </c>
      <c r="BA135" s="8">
        <v>0</v>
      </c>
      <c r="BB135" s="105">
        <v>0</v>
      </c>
      <c r="BC135" s="105">
        <v>0</v>
      </c>
    </row>
    <row r="136" spans="1:55" ht="30" customHeight="1">
      <c r="A136" s="90">
        <f t="shared" si="1"/>
        <v>129</v>
      </c>
      <c r="B136" s="7"/>
      <c r="C136" s="7"/>
      <c r="D136" s="8"/>
      <c r="E136" s="8"/>
      <c r="F136" s="8">
        <v>4</v>
      </c>
      <c r="G136" s="8"/>
      <c r="H136" s="8"/>
      <c r="I136" s="8"/>
      <c r="J136" s="8"/>
      <c r="K136" s="8"/>
      <c r="L136" s="8" t="s">
        <v>56</v>
      </c>
      <c r="M136" s="8" t="s">
        <v>141</v>
      </c>
      <c r="N136" s="8" t="s">
        <v>142</v>
      </c>
      <c r="O136" s="8" t="s">
        <v>92</v>
      </c>
      <c r="P136" s="8" t="s">
        <v>50</v>
      </c>
      <c r="Q136" s="8" t="s">
        <v>37</v>
      </c>
      <c r="R136" s="208"/>
      <c r="S136" s="8" t="s">
        <v>36</v>
      </c>
      <c r="T136" s="8" t="s">
        <v>141</v>
      </c>
      <c r="U136" s="8" t="s">
        <v>50</v>
      </c>
      <c r="V136" s="8" t="s">
        <v>187</v>
      </c>
      <c r="W136" s="8" t="s">
        <v>188</v>
      </c>
      <c r="X136" s="8" t="s">
        <v>93</v>
      </c>
      <c r="Y136" s="8" t="s">
        <v>98</v>
      </c>
      <c r="Z136" s="8" t="s">
        <v>95</v>
      </c>
      <c r="AA136" s="8" t="s">
        <v>143</v>
      </c>
      <c r="AB136" s="19">
        <v>0.64649999999999996</v>
      </c>
      <c r="AC136" s="8" t="s">
        <v>43</v>
      </c>
      <c r="AD136" s="8"/>
      <c r="AE136" s="120">
        <v>0</v>
      </c>
      <c r="AF136" s="120">
        <v>0</v>
      </c>
      <c r="AG136" s="120">
        <v>0</v>
      </c>
      <c r="AH136" s="120">
        <v>0</v>
      </c>
      <c r="AI136" s="120">
        <v>0</v>
      </c>
      <c r="AJ136" s="120">
        <v>0</v>
      </c>
      <c r="AK136" s="202">
        <v>0</v>
      </c>
      <c r="AL136" s="190">
        <v>0</v>
      </c>
      <c r="AM136" s="120">
        <v>0</v>
      </c>
      <c r="AN136" s="121">
        <v>0</v>
      </c>
      <c r="AO136" s="121">
        <v>0</v>
      </c>
      <c r="AP136" s="121">
        <v>0</v>
      </c>
      <c r="AQ136" s="120">
        <v>0</v>
      </c>
      <c r="AR136" s="120">
        <v>0</v>
      </c>
      <c r="AS136" s="120">
        <v>0</v>
      </c>
      <c r="AT136" s="120">
        <v>1</v>
      </c>
      <c r="AU136" s="105">
        <v>0</v>
      </c>
      <c r="AV136" s="105">
        <v>0</v>
      </c>
      <c r="AW136" s="105">
        <v>0</v>
      </c>
      <c r="AX136" s="105">
        <v>0</v>
      </c>
      <c r="AY136" s="105">
        <v>1</v>
      </c>
      <c r="AZ136" s="8">
        <v>0</v>
      </c>
      <c r="BA136" s="8">
        <v>0</v>
      </c>
      <c r="BB136" s="105">
        <v>0</v>
      </c>
      <c r="BC136" s="105">
        <v>0</v>
      </c>
    </row>
    <row r="137" spans="1:55" ht="30" customHeight="1">
      <c r="A137" s="90">
        <f t="shared" si="1"/>
        <v>130</v>
      </c>
      <c r="B137" s="7"/>
      <c r="C137" s="7"/>
      <c r="D137" s="8"/>
      <c r="E137" s="8"/>
      <c r="F137" s="8">
        <v>4</v>
      </c>
      <c r="G137" s="8"/>
      <c r="H137" s="8"/>
      <c r="I137" s="8"/>
      <c r="J137" s="8"/>
      <c r="K137" s="8"/>
      <c r="L137" s="8" t="s">
        <v>56</v>
      </c>
      <c r="M137" s="8" t="s">
        <v>793</v>
      </c>
      <c r="N137" s="8" t="s">
        <v>145</v>
      </c>
      <c r="O137" s="8" t="s">
        <v>92</v>
      </c>
      <c r="P137" s="8" t="s">
        <v>50</v>
      </c>
      <c r="Q137" s="8" t="s">
        <v>37</v>
      </c>
      <c r="R137" s="208"/>
      <c r="S137" s="8" t="s">
        <v>36</v>
      </c>
      <c r="T137" s="8" t="s">
        <v>144</v>
      </c>
      <c r="U137" s="8" t="s">
        <v>50</v>
      </c>
      <c r="V137" s="8" t="s">
        <v>187</v>
      </c>
      <c r="W137" s="8" t="s">
        <v>188</v>
      </c>
      <c r="X137" s="8" t="s">
        <v>93</v>
      </c>
      <c r="Y137" s="8" t="s">
        <v>98</v>
      </c>
      <c r="Z137" s="8" t="s">
        <v>95</v>
      </c>
      <c r="AA137" s="8" t="s">
        <v>143</v>
      </c>
      <c r="AB137" s="19">
        <v>0.64649999999999996</v>
      </c>
      <c r="AC137" s="8" t="s">
        <v>43</v>
      </c>
      <c r="AD137" s="8"/>
      <c r="AE137" s="120">
        <v>0</v>
      </c>
      <c r="AF137" s="120">
        <v>0</v>
      </c>
      <c r="AG137" s="120">
        <v>0</v>
      </c>
      <c r="AH137" s="120">
        <v>0</v>
      </c>
      <c r="AI137" s="120">
        <v>0</v>
      </c>
      <c r="AJ137" s="120">
        <v>0</v>
      </c>
      <c r="AK137" s="202">
        <v>0</v>
      </c>
      <c r="AL137" s="190">
        <v>0</v>
      </c>
      <c r="AM137" s="120">
        <v>0</v>
      </c>
      <c r="AN137" s="121">
        <v>0</v>
      </c>
      <c r="AO137" s="121">
        <v>0</v>
      </c>
      <c r="AP137" s="121">
        <v>0</v>
      </c>
      <c r="AQ137" s="120">
        <v>0</v>
      </c>
      <c r="AR137" s="120">
        <v>0</v>
      </c>
      <c r="AS137" s="120">
        <v>0</v>
      </c>
      <c r="AT137" s="120">
        <v>1</v>
      </c>
      <c r="AU137" s="105">
        <v>0</v>
      </c>
      <c r="AV137" s="105">
        <v>0</v>
      </c>
      <c r="AW137" s="105">
        <v>0</v>
      </c>
      <c r="AX137" s="105">
        <v>0</v>
      </c>
      <c r="AY137" s="105">
        <v>1</v>
      </c>
      <c r="AZ137" s="8">
        <v>0</v>
      </c>
      <c r="BA137" s="8">
        <v>0</v>
      </c>
      <c r="BB137" s="105">
        <v>0</v>
      </c>
      <c r="BC137" s="105">
        <v>0</v>
      </c>
    </row>
    <row r="138" spans="1:55" ht="30" customHeight="1">
      <c r="A138" s="90">
        <f t="shared" si="1"/>
        <v>131</v>
      </c>
      <c r="B138" s="7"/>
      <c r="C138" s="7"/>
      <c r="D138" s="8"/>
      <c r="E138" s="8"/>
      <c r="F138" s="8">
        <v>4</v>
      </c>
      <c r="G138" s="8"/>
      <c r="H138" s="8"/>
      <c r="I138" s="8"/>
      <c r="J138" s="8"/>
      <c r="K138" s="8"/>
      <c r="L138" s="8" t="s">
        <v>805</v>
      </c>
      <c r="M138" s="8" t="s">
        <v>787</v>
      </c>
      <c r="N138" s="8" t="s">
        <v>794</v>
      </c>
      <c r="O138" s="8" t="s">
        <v>211</v>
      </c>
      <c r="P138" s="8" t="s">
        <v>50</v>
      </c>
      <c r="Q138" s="8" t="s">
        <v>37</v>
      </c>
      <c r="R138" s="16"/>
      <c r="S138" s="8" t="s">
        <v>978</v>
      </c>
      <c r="T138" s="8" t="s">
        <v>787</v>
      </c>
      <c r="U138" s="8" t="s">
        <v>977</v>
      </c>
      <c r="V138" s="8" t="s">
        <v>39</v>
      </c>
      <c r="W138" s="8" t="s">
        <v>40</v>
      </c>
      <c r="X138" s="8" t="s">
        <v>777</v>
      </c>
      <c r="Y138" s="8" t="s">
        <v>42</v>
      </c>
      <c r="Z138" s="8" t="s">
        <v>43</v>
      </c>
      <c r="AA138" s="8" t="s">
        <v>786</v>
      </c>
      <c r="AB138" s="19">
        <f>AB139+AB140+AB141*2+AB142*2</f>
        <v>0.44650000000000001</v>
      </c>
      <c r="AC138" s="8" t="s">
        <v>43</v>
      </c>
      <c r="AD138" s="8"/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202">
        <v>0</v>
      </c>
      <c r="AL138" s="190">
        <v>0</v>
      </c>
      <c r="AM138" s="120">
        <v>0</v>
      </c>
      <c r="AN138" s="121">
        <v>0</v>
      </c>
      <c r="AO138" s="121">
        <v>0</v>
      </c>
      <c r="AP138" s="121">
        <v>0</v>
      </c>
      <c r="AQ138" s="120">
        <v>0</v>
      </c>
      <c r="AR138" s="120">
        <v>0</v>
      </c>
      <c r="AS138" s="120">
        <v>0</v>
      </c>
      <c r="AT138" s="120">
        <v>1</v>
      </c>
      <c r="AU138" s="105">
        <v>0</v>
      </c>
      <c r="AV138" s="105">
        <v>0</v>
      </c>
      <c r="AW138" s="105">
        <v>0</v>
      </c>
      <c r="AX138" s="105">
        <v>0</v>
      </c>
      <c r="AY138" s="105">
        <v>1</v>
      </c>
      <c r="AZ138" s="8">
        <v>0</v>
      </c>
      <c r="BA138" s="8">
        <v>0</v>
      </c>
      <c r="BB138" s="105">
        <v>0</v>
      </c>
      <c r="BC138" s="105">
        <v>0</v>
      </c>
    </row>
    <row r="139" spans="1:55" ht="30" customHeight="1">
      <c r="A139" s="90">
        <f t="shared" si="1"/>
        <v>132</v>
      </c>
      <c r="B139" s="7"/>
      <c r="C139" s="7"/>
      <c r="D139" s="8"/>
      <c r="E139" s="8"/>
      <c r="F139" s="8"/>
      <c r="G139" s="8">
        <v>5</v>
      </c>
      <c r="H139" s="8"/>
      <c r="I139" s="8"/>
      <c r="J139" s="8"/>
      <c r="K139" s="8"/>
      <c r="L139" s="8" t="s">
        <v>805</v>
      </c>
      <c r="M139" s="8" t="s">
        <v>784</v>
      </c>
      <c r="N139" s="8" t="s">
        <v>974</v>
      </c>
      <c r="O139" s="8" t="s">
        <v>92</v>
      </c>
      <c r="P139" s="8" t="s">
        <v>50</v>
      </c>
      <c r="Q139" s="8" t="s">
        <v>37</v>
      </c>
      <c r="R139" s="16"/>
      <c r="S139" s="8" t="s">
        <v>978</v>
      </c>
      <c r="T139" s="8" t="s">
        <v>784</v>
      </c>
      <c r="U139" s="8" t="s">
        <v>978</v>
      </c>
      <c r="V139" s="8" t="s">
        <v>39</v>
      </c>
      <c r="W139" s="8" t="s">
        <v>40</v>
      </c>
      <c r="X139" s="8" t="s">
        <v>93</v>
      </c>
      <c r="Y139" s="8" t="s">
        <v>808</v>
      </c>
      <c r="Z139" s="8" t="s">
        <v>95</v>
      </c>
      <c r="AA139" s="8" t="s">
        <v>786</v>
      </c>
      <c r="AB139" s="19">
        <v>0.38940000000000002</v>
      </c>
      <c r="AC139" s="8" t="s">
        <v>43</v>
      </c>
      <c r="AD139" s="8"/>
      <c r="AE139" s="120">
        <v>0</v>
      </c>
      <c r="AF139" s="120">
        <v>0</v>
      </c>
      <c r="AG139" s="120">
        <v>0</v>
      </c>
      <c r="AH139" s="120">
        <v>0</v>
      </c>
      <c r="AI139" s="120">
        <v>0</v>
      </c>
      <c r="AJ139" s="120">
        <v>0</v>
      </c>
      <c r="AK139" s="202">
        <v>0</v>
      </c>
      <c r="AL139" s="190">
        <v>0</v>
      </c>
      <c r="AM139" s="120">
        <v>0</v>
      </c>
      <c r="AN139" s="121">
        <v>0</v>
      </c>
      <c r="AO139" s="121">
        <v>0</v>
      </c>
      <c r="AP139" s="121">
        <v>0</v>
      </c>
      <c r="AQ139" s="120">
        <v>0</v>
      </c>
      <c r="AR139" s="120">
        <v>0</v>
      </c>
      <c r="AS139" s="120">
        <v>0</v>
      </c>
      <c r="AT139" s="120">
        <v>1</v>
      </c>
      <c r="AU139" s="105">
        <v>0</v>
      </c>
      <c r="AV139" s="105">
        <v>0</v>
      </c>
      <c r="AW139" s="105">
        <v>0</v>
      </c>
      <c r="AX139" s="105">
        <v>0</v>
      </c>
      <c r="AY139" s="105">
        <v>1</v>
      </c>
      <c r="AZ139" s="8">
        <v>0</v>
      </c>
      <c r="BA139" s="8">
        <v>0</v>
      </c>
      <c r="BB139" s="105">
        <v>0</v>
      </c>
      <c r="BC139" s="105">
        <v>0</v>
      </c>
    </row>
    <row r="140" spans="1:55" ht="30" customHeight="1">
      <c r="A140" s="90">
        <f t="shared" si="1"/>
        <v>133</v>
      </c>
      <c r="B140" s="7"/>
      <c r="C140" s="7"/>
      <c r="D140" s="8"/>
      <c r="E140" s="8"/>
      <c r="F140" s="8"/>
      <c r="G140" s="8">
        <v>5</v>
      </c>
      <c r="H140" s="8"/>
      <c r="I140" s="8"/>
      <c r="J140" s="8"/>
      <c r="K140" s="8"/>
      <c r="L140" s="8" t="s">
        <v>805</v>
      </c>
      <c r="M140" s="8" t="s">
        <v>809</v>
      </c>
      <c r="N140" s="8" t="s">
        <v>810</v>
      </c>
      <c r="O140" s="8" t="s">
        <v>92</v>
      </c>
      <c r="P140" s="8" t="s">
        <v>50</v>
      </c>
      <c r="Q140" s="8" t="s">
        <v>37</v>
      </c>
      <c r="R140" s="16"/>
      <c r="S140" s="8" t="s">
        <v>36</v>
      </c>
      <c r="T140" s="8" t="s">
        <v>795</v>
      </c>
      <c r="U140" s="8" t="s">
        <v>36</v>
      </c>
      <c r="V140" s="8" t="s">
        <v>39</v>
      </c>
      <c r="W140" s="8" t="s">
        <v>40</v>
      </c>
      <c r="X140" s="8" t="s">
        <v>93</v>
      </c>
      <c r="Y140" s="8" t="s">
        <v>785</v>
      </c>
      <c r="Z140" s="8" t="s">
        <v>95</v>
      </c>
      <c r="AA140" s="8" t="s">
        <v>797</v>
      </c>
      <c r="AB140" s="19">
        <v>3.2899999999999999E-2</v>
      </c>
      <c r="AC140" s="8" t="s">
        <v>43</v>
      </c>
      <c r="AD140" s="8"/>
      <c r="AE140" s="120">
        <v>0</v>
      </c>
      <c r="AF140" s="120">
        <v>0</v>
      </c>
      <c r="AG140" s="120">
        <v>0</v>
      </c>
      <c r="AH140" s="120">
        <v>0</v>
      </c>
      <c r="AI140" s="120">
        <v>0</v>
      </c>
      <c r="AJ140" s="120">
        <v>0</v>
      </c>
      <c r="AK140" s="202">
        <v>0</v>
      </c>
      <c r="AL140" s="190">
        <v>0</v>
      </c>
      <c r="AM140" s="120">
        <v>0</v>
      </c>
      <c r="AN140" s="121">
        <v>0</v>
      </c>
      <c r="AO140" s="121">
        <v>0</v>
      </c>
      <c r="AP140" s="121">
        <v>0</v>
      </c>
      <c r="AQ140" s="120">
        <v>0</v>
      </c>
      <c r="AR140" s="120">
        <v>0</v>
      </c>
      <c r="AS140" s="120">
        <v>0</v>
      </c>
      <c r="AT140" s="120">
        <v>1</v>
      </c>
      <c r="AU140" s="105">
        <v>0</v>
      </c>
      <c r="AV140" s="105">
        <v>0</v>
      </c>
      <c r="AW140" s="105">
        <v>0</v>
      </c>
      <c r="AX140" s="105">
        <v>0</v>
      </c>
      <c r="AY140" s="105">
        <v>1</v>
      </c>
      <c r="AZ140" s="8">
        <v>0</v>
      </c>
      <c r="BA140" s="8">
        <v>0</v>
      </c>
      <c r="BB140" s="105">
        <v>0</v>
      </c>
      <c r="BC140" s="105">
        <v>0</v>
      </c>
    </row>
    <row r="141" spans="1:55" ht="30" customHeight="1">
      <c r="A141" s="90">
        <f t="shared" si="1"/>
        <v>134</v>
      </c>
      <c r="B141" s="3"/>
      <c r="C141" s="3"/>
      <c r="D141" s="3"/>
      <c r="E141" s="3"/>
      <c r="F141" s="3"/>
      <c r="G141" s="8">
        <v>5</v>
      </c>
      <c r="H141" s="8"/>
      <c r="I141" s="8"/>
      <c r="J141" s="8"/>
      <c r="K141" s="8"/>
      <c r="L141" s="8"/>
      <c r="M141" s="8" t="s">
        <v>811</v>
      </c>
      <c r="N141" s="8" t="s">
        <v>812</v>
      </c>
      <c r="O141" s="8" t="s">
        <v>778</v>
      </c>
      <c r="P141" s="8" t="s">
        <v>50</v>
      </c>
      <c r="Q141" s="8" t="s">
        <v>37</v>
      </c>
      <c r="R141" s="16"/>
      <c r="S141" s="8" t="s">
        <v>36</v>
      </c>
      <c r="T141" s="8" t="s">
        <v>43</v>
      </c>
      <c r="U141" s="8" t="s">
        <v>36</v>
      </c>
      <c r="V141" s="8" t="s">
        <v>639</v>
      </c>
      <c r="W141" s="8" t="s">
        <v>638</v>
      </c>
      <c r="X141" s="8" t="s">
        <v>778</v>
      </c>
      <c r="Y141" s="8" t="s">
        <v>43</v>
      </c>
      <c r="Z141" s="8" t="s">
        <v>43</v>
      </c>
      <c r="AA141" s="8" t="s">
        <v>43</v>
      </c>
      <c r="AB141" s="19">
        <v>5.4999999999999997E-3</v>
      </c>
      <c r="AC141" s="8" t="s">
        <v>43</v>
      </c>
      <c r="AD141" s="8"/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202">
        <v>0</v>
      </c>
      <c r="AL141" s="190">
        <v>0</v>
      </c>
      <c r="AM141" s="120">
        <v>0</v>
      </c>
      <c r="AN141" s="121">
        <v>0</v>
      </c>
      <c r="AO141" s="121">
        <v>0</v>
      </c>
      <c r="AP141" s="121">
        <v>0</v>
      </c>
      <c r="AQ141" s="120">
        <v>0</v>
      </c>
      <c r="AR141" s="120">
        <v>0</v>
      </c>
      <c r="AS141" s="120">
        <v>0</v>
      </c>
      <c r="AT141" s="120">
        <v>2</v>
      </c>
      <c r="AU141" s="105">
        <v>0</v>
      </c>
      <c r="AV141" s="105">
        <v>0</v>
      </c>
      <c r="AW141" s="105">
        <v>0</v>
      </c>
      <c r="AX141" s="105">
        <v>0</v>
      </c>
      <c r="AY141" s="105">
        <v>2</v>
      </c>
      <c r="AZ141" s="8">
        <v>0</v>
      </c>
      <c r="BA141" s="8">
        <v>0</v>
      </c>
      <c r="BB141" s="105">
        <v>0</v>
      </c>
      <c r="BC141" s="105">
        <v>0</v>
      </c>
    </row>
    <row r="142" spans="1:55" ht="30" customHeight="1">
      <c r="A142" s="90">
        <f t="shared" si="1"/>
        <v>135</v>
      </c>
      <c r="B142" s="3"/>
      <c r="C142" s="3"/>
      <c r="D142" s="3"/>
      <c r="E142" s="3"/>
      <c r="F142" s="3"/>
      <c r="G142" s="3">
        <v>5</v>
      </c>
      <c r="H142" s="3"/>
      <c r="I142" s="3"/>
      <c r="J142" s="3"/>
      <c r="K142" s="3"/>
      <c r="L142" s="8" t="s">
        <v>772</v>
      </c>
      <c r="M142" s="8" t="s">
        <v>962</v>
      </c>
      <c r="N142" s="8" t="s">
        <v>963</v>
      </c>
      <c r="O142" s="8" t="s">
        <v>964</v>
      </c>
      <c r="P142" s="8" t="s">
        <v>965</v>
      </c>
      <c r="Q142" s="8" t="s">
        <v>966</v>
      </c>
      <c r="R142" s="16"/>
      <c r="S142" s="8" t="s">
        <v>967</v>
      </c>
      <c r="T142" s="8" t="str">
        <f>M142</f>
        <v>SHT0014853</v>
      </c>
      <c r="U142" s="8" t="s">
        <v>967</v>
      </c>
      <c r="V142" s="8" t="s">
        <v>969</v>
      </c>
      <c r="W142" s="8" t="s">
        <v>968</v>
      </c>
      <c r="X142" s="8" t="s">
        <v>970</v>
      </c>
      <c r="Y142" s="8" t="s">
        <v>971</v>
      </c>
      <c r="Z142" s="8" t="s">
        <v>972</v>
      </c>
      <c r="AA142" s="8" t="s">
        <v>973</v>
      </c>
      <c r="AB142" s="101">
        <v>6.6E-3</v>
      </c>
      <c r="AC142" s="8" t="s">
        <v>43</v>
      </c>
      <c r="AD142" s="7"/>
      <c r="AE142" s="120">
        <v>0</v>
      </c>
      <c r="AF142" s="120">
        <v>0</v>
      </c>
      <c r="AG142" s="120">
        <v>0</v>
      </c>
      <c r="AH142" s="120">
        <v>0</v>
      </c>
      <c r="AI142" s="120">
        <v>0</v>
      </c>
      <c r="AJ142" s="120">
        <v>0</v>
      </c>
      <c r="AK142" s="202">
        <v>0</v>
      </c>
      <c r="AL142" s="190">
        <v>0</v>
      </c>
      <c r="AM142" s="120">
        <v>0</v>
      </c>
      <c r="AN142" s="121">
        <v>0</v>
      </c>
      <c r="AO142" s="121">
        <v>0</v>
      </c>
      <c r="AP142" s="121">
        <v>0</v>
      </c>
      <c r="AQ142" s="120">
        <v>0</v>
      </c>
      <c r="AR142" s="120">
        <v>0</v>
      </c>
      <c r="AS142" s="120">
        <v>0</v>
      </c>
      <c r="AT142" s="120">
        <v>2</v>
      </c>
      <c r="AU142" s="105">
        <v>0</v>
      </c>
      <c r="AV142" s="105">
        <v>0</v>
      </c>
      <c r="AW142" s="105">
        <v>0</v>
      </c>
      <c r="AX142" s="105">
        <v>0</v>
      </c>
      <c r="AY142" s="105">
        <v>2</v>
      </c>
      <c r="AZ142" s="8">
        <v>0</v>
      </c>
      <c r="BA142" s="8">
        <v>0</v>
      </c>
      <c r="BB142" s="105">
        <v>0</v>
      </c>
      <c r="BC142" s="105">
        <v>0</v>
      </c>
    </row>
    <row r="143" spans="1:55" ht="30" customHeight="1">
      <c r="A143" s="90">
        <f t="shared" si="1"/>
        <v>136</v>
      </c>
      <c r="B143" s="7"/>
      <c r="C143" s="7"/>
      <c r="D143" s="8"/>
      <c r="E143" s="8"/>
      <c r="F143" s="8">
        <v>4</v>
      </c>
      <c r="G143" s="8"/>
      <c r="H143" s="8"/>
      <c r="I143" s="8"/>
      <c r="J143" s="8"/>
      <c r="K143" s="8"/>
      <c r="L143" s="8" t="s">
        <v>805</v>
      </c>
      <c r="M143" s="8" t="s">
        <v>798</v>
      </c>
      <c r="N143" s="8" t="s">
        <v>799</v>
      </c>
      <c r="O143" s="8" t="s">
        <v>211</v>
      </c>
      <c r="P143" s="8" t="s">
        <v>50</v>
      </c>
      <c r="Q143" s="8" t="s">
        <v>37</v>
      </c>
      <c r="R143" s="16"/>
      <c r="S143" s="8" t="s">
        <v>978</v>
      </c>
      <c r="T143" s="8" t="s">
        <v>798</v>
      </c>
      <c r="U143" s="8" t="s">
        <v>979</v>
      </c>
      <c r="V143" s="8" t="s">
        <v>39</v>
      </c>
      <c r="W143" s="8" t="s">
        <v>40</v>
      </c>
      <c r="X143" s="8" t="s">
        <v>777</v>
      </c>
      <c r="Y143" s="8" t="s">
        <v>42</v>
      </c>
      <c r="Z143" s="8" t="s">
        <v>43</v>
      </c>
      <c r="AA143" s="8" t="s">
        <v>786</v>
      </c>
      <c r="AB143" s="19">
        <f>AB144+AB145+AB146*4+AB147*2</f>
        <v>0.45750000000000002</v>
      </c>
      <c r="AC143" s="8" t="s">
        <v>43</v>
      </c>
      <c r="AD143" s="8"/>
      <c r="AE143" s="120">
        <v>0</v>
      </c>
      <c r="AF143" s="120">
        <v>0</v>
      </c>
      <c r="AG143" s="120">
        <v>0</v>
      </c>
      <c r="AH143" s="120">
        <v>0</v>
      </c>
      <c r="AI143" s="120">
        <v>0</v>
      </c>
      <c r="AJ143" s="120">
        <v>0</v>
      </c>
      <c r="AK143" s="202">
        <v>0</v>
      </c>
      <c r="AL143" s="190">
        <v>0</v>
      </c>
      <c r="AM143" s="120">
        <v>0</v>
      </c>
      <c r="AN143" s="121">
        <v>0</v>
      </c>
      <c r="AO143" s="121">
        <v>0</v>
      </c>
      <c r="AP143" s="121">
        <v>0</v>
      </c>
      <c r="AQ143" s="120">
        <v>0</v>
      </c>
      <c r="AR143" s="120">
        <v>0</v>
      </c>
      <c r="AS143" s="120">
        <v>0</v>
      </c>
      <c r="AT143" s="120">
        <v>1</v>
      </c>
      <c r="AU143" s="105">
        <v>0</v>
      </c>
      <c r="AV143" s="105">
        <v>0</v>
      </c>
      <c r="AW143" s="105">
        <v>0</v>
      </c>
      <c r="AX143" s="105">
        <v>0</v>
      </c>
      <c r="AY143" s="105">
        <v>1</v>
      </c>
      <c r="AZ143" s="8">
        <v>0</v>
      </c>
      <c r="BA143" s="8">
        <v>0</v>
      </c>
      <c r="BB143" s="105">
        <v>0</v>
      </c>
      <c r="BC143" s="105">
        <v>0</v>
      </c>
    </row>
    <row r="144" spans="1:55" ht="30" customHeight="1">
      <c r="A144" s="90">
        <f t="shared" si="1"/>
        <v>137</v>
      </c>
      <c r="B144" s="7"/>
      <c r="C144" s="7"/>
      <c r="D144" s="8"/>
      <c r="E144" s="8"/>
      <c r="F144" s="8"/>
      <c r="G144" s="8">
        <v>5</v>
      </c>
      <c r="H144" s="8"/>
      <c r="I144" s="8"/>
      <c r="J144" s="8"/>
      <c r="K144" s="8"/>
      <c r="L144" s="8" t="s">
        <v>805</v>
      </c>
      <c r="M144" s="8" t="s">
        <v>975</v>
      </c>
      <c r="N144" s="8" t="s">
        <v>976</v>
      </c>
      <c r="O144" s="8" t="s">
        <v>92</v>
      </c>
      <c r="P144" s="8" t="s">
        <v>980</v>
      </c>
      <c r="Q144" s="8" t="s">
        <v>37</v>
      </c>
      <c r="R144" s="16"/>
      <c r="S144" s="8" t="s">
        <v>36</v>
      </c>
      <c r="T144" s="8" t="s">
        <v>784</v>
      </c>
      <c r="U144" s="8" t="s">
        <v>36</v>
      </c>
      <c r="V144" s="8" t="s">
        <v>39</v>
      </c>
      <c r="W144" s="8" t="s">
        <v>40</v>
      </c>
      <c r="X144" s="8" t="s">
        <v>93</v>
      </c>
      <c r="Y144" s="8" t="s">
        <v>785</v>
      </c>
      <c r="Z144" s="8" t="s">
        <v>95</v>
      </c>
      <c r="AA144" s="8" t="s">
        <v>786</v>
      </c>
      <c r="AB144" s="19">
        <v>0.38940000000000002</v>
      </c>
      <c r="AC144" s="8" t="s">
        <v>43</v>
      </c>
      <c r="AD144" s="8"/>
      <c r="AE144" s="120">
        <v>0</v>
      </c>
      <c r="AF144" s="120">
        <v>0</v>
      </c>
      <c r="AG144" s="120">
        <v>0</v>
      </c>
      <c r="AH144" s="120">
        <v>0</v>
      </c>
      <c r="AI144" s="120">
        <v>0</v>
      </c>
      <c r="AJ144" s="120">
        <v>0</v>
      </c>
      <c r="AK144" s="202">
        <v>0</v>
      </c>
      <c r="AL144" s="190">
        <v>0</v>
      </c>
      <c r="AM144" s="120">
        <v>0</v>
      </c>
      <c r="AN144" s="121">
        <v>0</v>
      </c>
      <c r="AO144" s="121">
        <v>0</v>
      </c>
      <c r="AP144" s="121">
        <v>0</v>
      </c>
      <c r="AQ144" s="120">
        <v>0</v>
      </c>
      <c r="AR144" s="120">
        <v>0</v>
      </c>
      <c r="AS144" s="120">
        <v>0</v>
      </c>
      <c r="AT144" s="120">
        <v>1</v>
      </c>
      <c r="AU144" s="105">
        <v>0</v>
      </c>
      <c r="AV144" s="105">
        <v>0</v>
      </c>
      <c r="AW144" s="105">
        <v>0</v>
      </c>
      <c r="AX144" s="105">
        <v>0</v>
      </c>
      <c r="AY144" s="105">
        <v>1</v>
      </c>
      <c r="AZ144" s="8">
        <v>0</v>
      </c>
      <c r="BA144" s="8">
        <v>0</v>
      </c>
      <c r="BB144" s="105">
        <v>0</v>
      </c>
      <c r="BC144" s="105">
        <v>0</v>
      </c>
    </row>
    <row r="145" spans="1:55" ht="30" customHeight="1">
      <c r="A145" s="90">
        <f t="shared" ref="A145:A214" si="3">ROW()-7</f>
        <v>138</v>
      </c>
      <c r="B145" s="7"/>
      <c r="C145" s="7"/>
      <c r="D145" s="8"/>
      <c r="E145" s="8"/>
      <c r="F145" s="8"/>
      <c r="G145" s="8">
        <v>5</v>
      </c>
      <c r="H145" s="8"/>
      <c r="I145" s="8"/>
      <c r="J145" s="8"/>
      <c r="K145" s="8"/>
      <c r="L145" s="8" t="s">
        <v>805</v>
      </c>
      <c r="M145" s="8" t="s">
        <v>809</v>
      </c>
      <c r="N145" s="8" t="s">
        <v>796</v>
      </c>
      <c r="O145" s="8" t="s">
        <v>92</v>
      </c>
      <c r="P145" s="8" t="s">
        <v>50</v>
      </c>
      <c r="Q145" s="8" t="s">
        <v>37</v>
      </c>
      <c r="R145" s="16"/>
      <c r="S145" s="8" t="s">
        <v>36</v>
      </c>
      <c r="T145" s="8" t="s">
        <v>795</v>
      </c>
      <c r="U145" s="8" t="s">
        <v>36</v>
      </c>
      <c r="V145" s="8" t="s">
        <v>39</v>
      </c>
      <c r="W145" s="8" t="s">
        <v>40</v>
      </c>
      <c r="X145" s="8" t="s">
        <v>93</v>
      </c>
      <c r="Y145" s="8" t="s">
        <v>785</v>
      </c>
      <c r="Z145" s="8" t="s">
        <v>95</v>
      </c>
      <c r="AA145" s="8" t="s">
        <v>797</v>
      </c>
      <c r="AB145" s="19">
        <v>3.2899999999999999E-2</v>
      </c>
      <c r="AC145" s="8" t="s">
        <v>43</v>
      </c>
      <c r="AD145" s="8"/>
      <c r="AE145" s="120">
        <v>0</v>
      </c>
      <c r="AF145" s="120">
        <v>0</v>
      </c>
      <c r="AG145" s="120">
        <v>0</v>
      </c>
      <c r="AH145" s="120">
        <v>0</v>
      </c>
      <c r="AI145" s="120">
        <v>0</v>
      </c>
      <c r="AJ145" s="120">
        <v>0</v>
      </c>
      <c r="AK145" s="202">
        <v>0</v>
      </c>
      <c r="AL145" s="190">
        <v>0</v>
      </c>
      <c r="AM145" s="120">
        <v>0</v>
      </c>
      <c r="AN145" s="121">
        <v>0</v>
      </c>
      <c r="AO145" s="121">
        <v>0</v>
      </c>
      <c r="AP145" s="121">
        <v>0</v>
      </c>
      <c r="AQ145" s="120">
        <v>0</v>
      </c>
      <c r="AR145" s="120">
        <v>0</v>
      </c>
      <c r="AS145" s="120">
        <v>0</v>
      </c>
      <c r="AT145" s="120">
        <v>1</v>
      </c>
      <c r="AU145" s="105">
        <v>0</v>
      </c>
      <c r="AV145" s="105">
        <v>0</v>
      </c>
      <c r="AW145" s="105">
        <v>0</v>
      </c>
      <c r="AX145" s="105">
        <v>0</v>
      </c>
      <c r="AY145" s="105">
        <v>1</v>
      </c>
      <c r="AZ145" s="8">
        <v>0</v>
      </c>
      <c r="BA145" s="8">
        <v>0</v>
      </c>
      <c r="BB145" s="105">
        <v>0</v>
      </c>
      <c r="BC145" s="105">
        <v>0</v>
      </c>
    </row>
    <row r="146" spans="1:55" ht="30" customHeight="1">
      <c r="A146" s="90">
        <f t="shared" si="3"/>
        <v>139</v>
      </c>
      <c r="B146" s="7"/>
      <c r="C146" s="7"/>
      <c r="D146" s="8"/>
      <c r="E146" s="8"/>
      <c r="F146" s="8"/>
      <c r="G146" s="8">
        <v>5</v>
      </c>
      <c r="H146" s="8"/>
      <c r="I146" s="8"/>
      <c r="J146" s="8"/>
      <c r="K146" s="8"/>
      <c r="L146" s="8"/>
      <c r="M146" s="8" t="s">
        <v>811</v>
      </c>
      <c r="N146" s="8" t="s">
        <v>812</v>
      </c>
      <c r="O146" s="8" t="s">
        <v>778</v>
      </c>
      <c r="P146" s="8" t="s">
        <v>50</v>
      </c>
      <c r="Q146" s="8" t="s">
        <v>37</v>
      </c>
      <c r="R146" s="16"/>
      <c r="S146" s="8" t="s">
        <v>36</v>
      </c>
      <c r="T146" s="8" t="s">
        <v>43</v>
      </c>
      <c r="U146" s="8" t="s">
        <v>36</v>
      </c>
      <c r="V146" s="8" t="s">
        <v>639</v>
      </c>
      <c r="W146" s="8" t="s">
        <v>638</v>
      </c>
      <c r="X146" s="8" t="s">
        <v>778</v>
      </c>
      <c r="Y146" s="8" t="s">
        <v>43</v>
      </c>
      <c r="Z146" s="8" t="s">
        <v>43</v>
      </c>
      <c r="AA146" s="8" t="s">
        <v>43</v>
      </c>
      <c r="AB146" s="19">
        <v>5.4999999999999997E-3</v>
      </c>
      <c r="AC146" s="8" t="s">
        <v>43</v>
      </c>
      <c r="AD146" s="8"/>
      <c r="AE146" s="120">
        <v>0</v>
      </c>
      <c r="AF146" s="120">
        <v>0</v>
      </c>
      <c r="AG146" s="120">
        <v>0</v>
      </c>
      <c r="AH146" s="120">
        <v>0</v>
      </c>
      <c r="AI146" s="120">
        <v>0</v>
      </c>
      <c r="AJ146" s="120">
        <v>0</v>
      </c>
      <c r="AK146" s="202">
        <v>0</v>
      </c>
      <c r="AL146" s="190">
        <v>0</v>
      </c>
      <c r="AM146" s="120">
        <v>0</v>
      </c>
      <c r="AN146" s="121">
        <v>0</v>
      </c>
      <c r="AO146" s="121">
        <v>0</v>
      </c>
      <c r="AP146" s="121">
        <v>0</v>
      </c>
      <c r="AQ146" s="120">
        <v>0</v>
      </c>
      <c r="AR146" s="120">
        <v>0</v>
      </c>
      <c r="AS146" s="120">
        <v>0</v>
      </c>
      <c r="AT146" s="120">
        <v>4</v>
      </c>
      <c r="AU146" s="105">
        <v>0</v>
      </c>
      <c r="AV146" s="105">
        <v>0</v>
      </c>
      <c r="AW146" s="105">
        <v>0</v>
      </c>
      <c r="AX146" s="105">
        <v>0</v>
      </c>
      <c r="AY146" s="105">
        <v>4</v>
      </c>
      <c r="AZ146" s="8">
        <v>0</v>
      </c>
      <c r="BA146" s="8">
        <v>0</v>
      </c>
      <c r="BB146" s="105">
        <v>0</v>
      </c>
      <c r="BC146" s="105">
        <v>0</v>
      </c>
    </row>
    <row r="147" spans="1:55" ht="30" customHeight="1">
      <c r="A147" s="90">
        <f t="shared" si="3"/>
        <v>140</v>
      </c>
      <c r="B147" s="3"/>
      <c r="C147" s="3"/>
      <c r="D147" s="3"/>
      <c r="E147" s="3"/>
      <c r="F147" s="3"/>
      <c r="G147" s="3">
        <v>5</v>
      </c>
      <c r="H147" s="3"/>
      <c r="I147" s="3"/>
      <c r="J147" s="3"/>
      <c r="K147" s="3"/>
      <c r="L147" s="8" t="s">
        <v>772</v>
      </c>
      <c r="M147" s="8" t="s">
        <v>962</v>
      </c>
      <c r="N147" s="8" t="s">
        <v>963</v>
      </c>
      <c r="O147" s="8" t="s">
        <v>964</v>
      </c>
      <c r="P147" s="8" t="s">
        <v>965</v>
      </c>
      <c r="Q147" s="8" t="s">
        <v>966</v>
      </c>
      <c r="R147" s="16"/>
      <c r="S147" s="8" t="s">
        <v>967</v>
      </c>
      <c r="T147" s="8" t="str">
        <f>M147</f>
        <v>SHT0014853</v>
      </c>
      <c r="U147" s="8" t="s">
        <v>967</v>
      </c>
      <c r="V147" s="8" t="s">
        <v>969</v>
      </c>
      <c r="W147" s="8" t="s">
        <v>968</v>
      </c>
      <c r="X147" s="8" t="s">
        <v>970</v>
      </c>
      <c r="Y147" s="8" t="s">
        <v>971</v>
      </c>
      <c r="Z147" s="8" t="s">
        <v>972</v>
      </c>
      <c r="AA147" s="8" t="s">
        <v>973</v>
      </c>
      <c r="AB147" s="101">
        <v>6.6E-3</v>
      </c>
      <c r="AC147" s="8" t="s">
        <v>43</v>
      </c>
      <c r="AD147" s="7"/>
      <c r="AE147" s="120">
        <v>0</v>
      </c>
      <c r="AF147" s="120">
        <v>0</v>
      </c>
      <c r="AG147" s="120">
        <v>0</v>
      </c>
      <c r="AH147" s="120">
        <v>0</v>
      </c>
      <c r="AI147" s="120">
        <v>0</v>
      </c>
      <c r="AJ147" s="120">
        <v>0</v>
      </c>
      <c r="AK147" s="202">
        <v>0</v>
      </c>
      <c r="AL147" s="190">
        <v>0</v>
      </c>
      <c r="AM147" s="120">
        <v>0</v>
      </c>
      <c r="AN147" s="121">
        <v>0</v>
      </c>
      <c r="AO147" s="121">
        <v>0</v>
      </c>
      <c r="AP147" s="121">
        <v>0</v>
      </c>
      <c r="AQ147" s="120">
        <v>0</v>
      </c>
      <c r="AR147" s="120">
        <v>0</v>
      </c>
      <c r="AS147" s="120">
        <v>0</v>
      </c>
      <c r="AT147" s="120">
        <v>2</v>
      </c>
      <c r="AU147" s="105">
        <v>0</v>
      </c>
      <c r="AV147" s="105">
        <v>0</v>
      </c>
      <c r="AW147" s="105">
        <v>0</v>
      </c>
      <c r="AX147" s="105">
        <v>0</v>
      </c>
      <c r="AY147" s="105">
        <v>2</v>
      </c>
      <c r="AZ147" s="8">
        <v>0</v>
      </c>
      <c r="BA147" s="8">
        <v>0</v>
      </c>
      <c r="BB147" s="105">
        <v>0</v>
      </c>
      <c r="BC147" s="105">
        <v>0</v>
      </c>
    </row>
    <row r="148" spans="1:55" ht="30" customHeight="1">
      <c r="A148" s="90">
        <f t="shared" si="3"/>
        <v>141</v>
      </c>
      <c r="B148" s="7"/>
      <c r="C148" s="7"/>
      <c r="D148" s="7"/>
      <c r="E148" s="7"/>
      <c r="F148" s="3">
        <v>4</v>
      </c>
      <c r="G148" s="7"/>
      <c r="H148" s="7"/>
      <c r="I148" s="7"/>
      <c r="J148" s="7"/>
      <c r="K148" s="7"/>
      <c r="L148" s="9"/>
      <c r="M148" s="8" t="s">
        <v>174</v>
      </c>
      <c r="N148" s="3" t="s">
        <v>175</v>
      </c>
      <c r="O148" s="8" t="s">
        <v>92</v>
      </c>
      <c r="P148" s="7" t="s">
        <v>50</v>
      </c>
      <c r="Q148" s="3" t="s">
        <v>37</v>
      </c>
      <c r="R148" s="16"/>
      <c r="S148" s="14" t="s">
        <v>135</v>
      </c>
      <c r="T148" s="8" t="s">
        <v>174</v>
      </c>
      <c r="U148" s="14" t="s">
        <v>135</v>
      </c>
      <c r="V148" s="15" t="s">
        <v>40</v>
      </c>
      <c r="W148" s="15" t="s">
        <v>39</v>
      </c>
      <c r="X148" s="7" t="s">
        <v>93</v>
      </c>
      <c r="Y148" s="3" t="s">
        <v>94</v>
      </c>
      <c r="Z148" s="3" t="s">
        <v>95</v>
      </c>
      <c r="AA148" s="7" t="s">
        <v>1113</v>
      </c>
      <c r="AB148" s="19">
        <v>0.92820000000000003</v>
      </c>
      <c r="AC148" s="14" t="s">
        <v>43</v>
      </c>
      <c r="AD148" s="14"/>
      <c r="AE148" s="120">
        <v>0</v>
      </c>
      <c r="AF148" s="120">
        <v>0</v>
      </c>
      <c r="AG148" s="120">
        <v>0</v>
      </c>
      <c r="AH148" s="120">
        <v>0</v>
      </c>
      <c r="AI148" s="120">
        <v>0</v>
      </c>
      <c r="AJ148" s="120">
        <v>0</v>
      </c>
      <c r="AK148" s="202">
        <v>0</v>
      </c>
      <c r="AL148" s="190">
        <v>0</v>
      </c>
      <c r="AM148" s="120">
        <v>0</v>
      </c>
      <c r="AN148" s="121">
        <v>0</v>
      </c>
      <c r="AO148" s="121">
        <v>0</v>
      </c>
      <c r="AP148" s="121">
        <v>0</v>
      </c>
      <c r="AQ148" s="120">
        <v>0</v>
      </c>
      <c r="AR148" s="120">
        <v>0</v>
      </c>
      <c r="AS148" s="120">
        <v>0</v>
      </c>
      <c r="AT148" s="120">
        <v>1</v>
      </c>
      <c r="AU148" s="105">
        <v>0</v>
      </c>
      <c r="AV148" s="105">
        <v>0</v>
      </c>
      <c r="AW148" s="105">
        <v>0</v>
      </c>
      <c r="AX148" s="105">
        <v>0</v>
      </c>
      <c r="AY148" s="105">
        <v>1</v>
      </c>
      <c r="AZ148" s="8">
        <v>0</v>
      </c>
      <c r="BA148" s="8">
        <v>0</v>
      </c>
      <c r="BB148" s="105">
        <v>0</v>
      </c>
      <c r="BC148" s="105">
        <v>0</v>
      </c>
    </row>
    <row r="149" spans="1:55" ht="30" customHeight="1">
      <c r="A149" s="165">
        <f>ROW()-7</f>
        <v>142</v>
      </c>
      <c r="B149" s="153"/>
      <c r="C149" s="153"/>
      <c r="D149" s="153"/>
      <c r="E149" s="153"/>
      <c r="F149" s="3">
        <v>4</v>
      </c>
      <c r="G149" s="153"/>
      <c r="H149" s="153"/>
      <c r="I149" s="153"/>
      <c r="J149" s="153"/>
      <c r="K149" s="153"/>
      <c r="L149" s="162"/>
      <c r="M149" s="8" t="s">
        <v>1107</v>
      </c>
      <c r="N149" s="8" t="s">
        <v>1108</v>
      </c>
      <c r="O149" s="8" t="s">
        <v>211</v>
      </c>
      <c r="P149" s="7" t="s">
        <v>50</v>
      </c>
      <c r="Q149" s="3" t="s">
        <v>37</v>
      </c>
      <c r="R149" s="16"/>
      <c r="S149" s="8" t="s">
        <v>636</v>
      </c>
      <c r="T149" s="8" t="s">
        <v>1107</v>
      </c>
      <c r="U149" s="8" t="s">
        <v>636</v>
      </c>
      <c r="V149" s="8" t="s">
        <v>638</v>
      </c>
      <c r="W149" s="8" t="s">
        <v>639</v>
      </c>
      <c r="X149" s="8" t="s">
        <v>777</v>
      </c>
      <c r="Y149" s="8" t="s">
        <v>42</v>
      </c>
      <c r="Z149" s="8" t="s">
        <v>43</v>
      </c>
      <c r="AA149" s="7" t="s">
        <v>1114</v>
      </c>
      <c r="AB149" s="101">
        <f>AB150+AB151*3</f>
        <v>0.76070000000000004</v>
      </c>
      <c r="AC149" s="14" t="s">
        <v>43</v>
      </c>
      <c r="AD149" s="7"/>
      <c r="AE149" s="123">
        <v>0</v>
      </c>
      <c r="AF149" s="123">
        <v>0</v>
      </c>
      <c r="AG149" s="123">
        <v>0</v>
      </c>
      <c r="AH149" s="123">
        <v>0</v>
      </c>
      <c r="AI149" s="123">
        <v>0</v>
      </c>
      <c r="AJ149" s="123">
        <v>0</v>
      </c>
      <c r="AK149" s="123">
        <v>0</v>
      </c>
      <c r="AL149" s="179">
        <v>0</v>
      </c>
      <c r="AM149" s="123">
        <v>0</v>
      </c>
      <c r="AN149" s="123">
        <v>0</v>
      </c>
      <c r="AO149" s="123">
        <v>0</v>
      </c>
      <c r="AP149" s="123">
        <v>0</v>
      </c>
      <c r="AQ149" s="123">
        <v>0</v>
      </c>
      <c r="AR149" s="123">
        <v>0</v>
      </c>
      <c r="AS149" s="123">
        <v>0</v>
      </c>
      <c r="AT149" s="123">
        <v>1</v>
      </c>
      <c r="AU149" s="123">
        <v>0</v>
      </c>
      <c r="AV149" s="123">
        <v>0</v>
      </c>
      <c r="AW149" s="123">
        <v>0</v>
      </c>
      <c r="AX149" s="123">
        <v>0</v>
      </c>
      <c r="AY149" s="123">
        <v>0</v>
      </c>
      <c r="AZ149" s="123">
        <v>0</v>
      </c>
      <c r="BA149" s="123">
        <v>0</v>
      </c>
      <c r="BB149" s="123">
        <v>0</v>
      </c>
      <c r="BC149" s="123">
        <v>0</v>
      </c>
    </row>
    <row r="150" spans="1:55" ht="30" customHeight="1">
      <c r="A150" s="165">
        <f>ROW()-7</f>
        <v>143</v>
      </c>
      <c r="B150" s="153"/>
      <c r="C150" s="153"/>
      <c r="D150" s="153"/>
      <c r="E150" s="153"/>
      <c r="F150" s="3">
        <v>4</v>
      </c>
      <c r="G150" s="153"/>
      <c r="H150" s="153"/>
      <c r="I150" s="153"/>
      <c r="J150" s="153"/>
      <c r="K150" s="153"/>
      <c r="L150" s="162"/>
      <c r="M150" s="8" t="s">
        <v>1109</v>
      </c>
      <c r="N150" s="8" t="s">
        <v>1110</v>
      </c>
      <c r="O150" s="8" t="s">
        <v>92</v>
      </c>
      <c r="P150" s="7" t="s">
        <v>50</v>
      </c>
      <c r="Q150" s="3" t="s">
        <v>37</v>
      </c>
      <c r="R150" s="16"/>
      <c r="S150" s="8" t="s">
        <v>636</v>
      </c>
      <c r="T150" s="8" t="s">
        <v>1107</v>
      </c>
      <c r="U150" s="8" t="s">
        <v>636</v>
      </c>
      <c r="V150" s="8" t="s">
        <v>638</v>
      </c>
      <c r="W150" s="8" t="s">
        <v>639</v>
      </c>
      <c r="X150" s="7" t="s">
        <v>93</v>
      </c>
      <c r="Y150" s="8" t="s">
        <v>1115</v>
      </c>
      <c r="Z150" s="8" t="s">
        <v>95</v>
      </c>
      <c r="AA150" s="7" t="s">
        <v>1114</v>
      </c>
      <c r="AB150" s="7">
        <v>0.7571</v>
      </c>
      <c r="AC150" s="14" t="s">
        <v>43</v>
      </c>
      <c r="AD150" s="7"/>
      <c r="AE150" s="123">
        <v>0</v>
      </c>
      <c r="AF150" s="123">
        <v>0</v>
      </c>
      <c r="AG150" s="123">
        <v>0</v>
      </c>
      <c r="AH150" s="123">
        <v>0</v>
      </c>
      <c r="AI150" s="123">
        <v>0</v>
      </c>
      <c r="AJ150" s="123">
        <v>0</v>
      </c>
      <c r="AK150" s="123">
        <v>0</v>
      </c>
      <c r="AL150" s="179">
        <v>0</v>
      </c>
      <c r="AM150" s="123">
        <v>0</v>
      </c>
      <c r="AN150" s="123">
        <v>0</v>
      </c>
      <c r="AO150" s="123">
        <v>0</v>
      </c>
      <c r="AP150" s="123">
        <v>0</v>
      </c>
      <c r="AQ150" s="123">
        <v>0</v>
      </c>
      <c r="AR150" s="123">
        <v>0</v>
      </c>
      <c r="AS150" s="123">
        <v>0</v>
      </c>
      <c r="AT150" s="123">
        <v>1</v>
      </c>
      <c r="AU150" s="123">
        <v>0</v>
      </c>
      <c r="AV150" s="123">
        <v>0</v>
      </c>
      <c r="AW150" s="123">
        <v>0</v>
      </c>
      <c r="AX150" s="123">
        <v>0</v>
      </c>
      <c r="AY150" s="123">
        <v>0</v>
      </c>
      <c r="AZ150" s="123">
        <v>0</v>
      </c>
      <c r="BA150" s="123">
        <v>0</v>
      </c>
      <c r="BB150" s="123">
        <v>0</v>
      </c>
      <c r="BC150" s="123">
        <v>0</v>
      </c>
    </row>
    <row r="151" spans="1:55" ht="30" customHeight="1">
      <c r="A151" s="165">
        <f>ROW()-7</f>
        <v>144</v>
      </c>
      <c r="B151" s="153"/>
      <c r="C151" s="153"/>
      <c r="D151" s="153"/>
      <c r="E151" s="153"/>
      <c r="F151" s="3">
        <v>4</v>
      </c>
      <c r="G151" s="153"/>
      <c r="H151" s="153"/>
      <c r="I151" s="153"/>
      <c r="J151" s="153"/>
      <c r="K151" s="153"/>
      <c r="L151" s="162"/>
      <c r="M151" s="8" t="s">
        <v>1111</v>
      </c>
      <c r="N151" s="8" t="s">
        <v>1112</v>
      </c>
      <c r="O151" s="8" t="s">
        <v>778</v>
      </c>
      <c r="P151" s="7" t="s">
        <v>50</v>
      </c>
      <c r="Q151" s="3" t="s">
        <v>37</v>
      </c>
      <c r="R151" s="16"/>
      <c r="S151" s="8" t="s">
        <v>636</v>
      </c>
      <c r="T151" s="14" t="s">
        <v>43</v>
      </c>
      <c r="U151" s="8" t="s">
        <v>636</v>
      </c>
      <c r="V151" s="8" t="s">
        <v>638</v>
      </c>
      <c r="W151" s="8" t="s">
        <v>639</v>
      </c>
      <c r="X151" s="8" t="s">
        <v>778</v>
      </c>
      <c r="Y151" s="153" t="s">
        <v>1116</v>
      </c>
      <c r="Z151" s="8" t="s">
        <v>43</v>
      </c>
      <c r="AA151" s="8" t="s">
        <v>43</v>
      </c>
      <c r="AB151" s="7">
        <v>1.1999999999999999E-3</v>
      </c>
      <c r="AC151" s="14" t="s">
        <v>43</v>
      </c>
      <c r="AD151" s="7"/>
      <c r="AE151" s="123">
        <v>0</v>
      </c>
      <c r="AF151" s="123">
        <v>0</v>
      </c>
      <c r="AG151" s="123">
        <v>0</v>
      </c>
      <c r="AH151" s="123">
        <v>0</v>
      </c>
      <c r="AI151" s="123">
        <v>0</v>
      </c>
      <c r="AJ151" s="123">
        <v>0</v>
      </c>
      <c r="AK151" s="123">
        <v>0</v>
      </c>
      <c r="AL151" s="179">
        <v>0</v>
      </c>
      <c r="AM151" s="123">
        <v>0</v>
      </c>
      <c r="AN151" s="123">
        <v>0</v>
      </c>
      <c r="AO151" s="123">
        <v>0</v>
      </c>
      <c r="AP151" s="123">
        <v>0</v>
      </c>
      <c r="AQ151" s="123">
        <v>0</v>
      </c>
      <c r="AR151" s="123">
        <v>0</v>
      </c>
      <c r="AS151" s="123">
        <v>0</v>
      </c>
      <c r="AT151" s="123">
        <v>3</v>
      </c>
      <c r="AU151" s="123">
        <v>0</v>
      </c>
      <c r="AV151" s="123">
        <v>0</v>
      </c>
      <c r="AW151" s="123">
        <v>0</v>
      </c>
      <c r="AX151" s="123">
        <v>0</v>
      </c>
      <c r="AY151" s="123">
        <v>0</v>
      </c>
      <c r="AZ151" s="123">
        <v>0</v>
      </c>
      <c r="BA151" s="123">
        <v>0</v>
      </c>
      <c r="BB151" s="123">
        <v>0</v>
      </c>
      <c r="BC151" s="123">
        <v>0</v>
      </c>
    </row>
    <row r="152" spans="1:55" ht="30" customHeight="1">
      <c r="A152" s="90">
        <f t="shared" si="3"/>
        <v>145</v>
      </c>
      <c r="B152" s="7"/>
      <c r="C152" s="7"/>
      <c r="D152" s="7"/>
      <c r="E152" s="7">
        <v>3</v>
      </c>
      <c r="F152" s="7"/>
      <c r="G152" s="7"/>
      <c r="H152" s="7"/>
      <c r="I152" s="7"/>
      <c r="J152" s="7"/>
      <c r="K152" s="7"/>
      <c r="L152" s="22"/>
      <c r="M152" s="3" t="s">
        <v>710</v>
      </c>
      <c r="N152" s="3" t="s">
        <v>241</v>
      </c>
      <c r="O152" s="3" t="s">
        <v>211</v>
      </c>
      <c r="P152" s="14" t="s">
        <v>43</v>
      </c>
      <c r="Q152" s="3" t="s">
        <v>37</v>
      </c>
      <c r="R152" s="26"/>
      <c r="S152" s="14" t="s">
        <v>38</v>
      </c>
      <c r="T152" s="3" t="s">
        <v>240</v>
      </c>
      <c r="U152" s="14" t="s">
        <v>74</v>
      </c>
      <c r="V152" s="15" t="s">
        <v>40</v>
      </c>
      <c r="W152" s="15" t="s">
        <v>39</v>
      </c>
      <c r="X152" s="7" t="s">
        <v>41</v>
      </c>
      <c r="Y152" s="15" t="s">
        <v>42</v>
      </c>
      <c r="Z152" s="3" t="s">
        <v>43</v>
      </c>
      <c r="AA152" s="7" t="s">
        <v>242</v>
      </c>
      <c r="AB152" s="19">
        <f>AB154+AB168+AB183*4+AB184*2+AB185+AB186</f>
        <v>5.1180000000000003</v>
      </c>
      <c r="AC152" s="15" t="s">
        <v>43</v>
      </c>
      <c r="AD152" s="7"/>
      <c r="AE152" s="124">
        <v>1</v>
      </c>
      <c r="AF152" s="124">
        <v>1</v>
      </c>
      <c r="AG152" s="124">
        <v>1</v>
      </c>
      <c r="AH152" s="124">
        <v>0</v>
      </c>
      <c r="AI152" s="124">
        <v>1</v>
      </c>
      <c r="AJ152" s="124">
        <v>0</v>
      </c>
      <c r="AK152" s="209">
        <v>0</v>
      </c>
      <c r="AL152" s="190">
        <v>1</v>
      </c>
      <c r="AM152" s="124">
        <v>1</v>
      </c>
      <c r="AN152" s="121">
        <v>1</v>
      </c>
      <c r="AO152" s="121">
        <v>1</v>
      </c>
      <c r="AP152" s="121">
        <v>1</v>
      </c>
      <c r="AQ152" s="124">
        <v>1</v>
      </c>
      <c r="AR152" s="124">
        <v>1</v>
      </c>
      <c r="AS152" s="124">
        <v>0</v>
      </c>
      <c r="AT152" s="124">
        <v>0</v>
      </c>
      <c r="AU152" s="105">
        <v>0</v>
      </c>
      <c r="AV152" s="105">
        <v>1</v>
      </c>
      <c r="AW152" s="105">
        <v>1</v>
      </c>
      <c r="AX152" s="105">
        <v>0</v>
      </c>
      <c r="AY152" s="105">
        <v>1</v>
      </c>
      <c r="AZ152" s="8">
        <v>1</v>
      </c>
      <c r="BA152" s="8">
        <v>1</v>
      </c>
      <c r="BB152" s="105">
        <v>1</v>
      </c>
      <c r="BC152" s="105">
        <v>1</v>
      </c>
    </row>
    <row r="153" spans="1:55" ht="30" customHeight="1">
      <c r="A153" s="90">
        <f t="shared" si="3"/>
        <v>146</v>
      </c>
      <c r="B153" s="7"/>
      <c r="C153" s="7"/>
      <c r="D153" s="7"/>
      <c r="E153" s="7">
        <v>3</v>
      </c>
      <c r="F153" s="7"/>
      <c r="G153" s="7"/>
      <c r="H153" s="7"/>
      <c r="I153" s="7"/>
      <c r="J153" s="7"/>
      <c r="K153" s="7"/>
      <c r="L153" s="22"/>
      <c r="M153" s="3" t="s">
        <v>711</v>
      </c>
      <c r="N153" s="3" t="s">
        <v>712</v>
      </c>
      <c r="O153" s="3" t="s">
        <v>211</v>
      </c>
      <c r="P153" s="14" t="s">
        <v>43</v>
      </c>
      <c r="Q153" s="3" t="s">
        <v>37</v>
      </c>
      <c r="R153" s="26"/>
      <c r="S153" s="14" t="s">
        <v>38</v>
      </c>
      <c r="T153" s="3" t="s">
        <v>243</v>
      </c>
      <c r="U153" s="14" t="s">
        <v>74</v>
      </c>
      <c r="V153" s="15" t="s">
        <v>40</v>
      </c>
      <c r="W153" s="15" t="s">
        <v>39</v>
      </c>
      <c r="X153" s="7" t="s">
        <v>41</v>
      </c>
      <c r="Y153" s="15" t="s">
        <v>42</v>
      </c>
      <c r="Z153" s="3" t="s">
        <v>43</v>
      </c>
      <c r="AA153" s="7" t="s">
        <v>242</v>
      </c>
      <c r="AB153" s="19">
        <f>AB155+AB169+AB183*4+AB184*2+AB185*2</f>
        <v>5.1640000000000006</v>
      </c>
      <c r="AC153" s="15" t="s">
        <v>43</v>
      </c>
      <c r="AD153" s="7"/>
      <c r="AE153" s="124">
        <v>0</v>
      </c>
      <c r="AF153" s="124">
        <v>0</v>
      </c>
      <c r="AG153" s="124">
        <v>0</v>
      </c>
      <c r="AH153" s="124">
        <v>1</v>
      </c>
      <c r="AI153" s="124">
        <v>0</v>
      </c>
      <c r="AJ153" s="124">
        <v>1</v>
      </c>
      <c r="AK153" s="209">
        <v>1</v>
      </c>
      <c r="AL153" s="190">
        <v>0</v>
      </c>
      <c r="AM153" s="124">
        <v>0</v>
      </c>
      <c r="AN153" s="121">
        <v>0</v>
      </c>
      <c r="AO153" s="121">
        <v>0</v>
      </c>
      <c r="AP153" s="121">
        <v>0</v>
      </c>
      <c r="AQ153" s="124">
        <v>0</v>
      </c>
      <c r="AR153" s="124">
        <v>0</v>
      </c>
      <c r="AS153" s="124">
        <v>1</v>
      </c>
      <c r="AT153" s="124">
        <v>1</v>
      </c>
      <c r="AU153" s="105">
        <v>1</v>
      </c>
      <c r="AV153" s="105">
        <v>0</v>
      </c>
      <c r="AW153" s="105">
        <v>0</v>
      </c>
      <c r="AX153" s="105">
        <v>1</v>
      </c>
      <c r="AY153" s="105">
        <v>0</v>
      </c>
      <c r="AZ153" s="8">
        <v>0</v>
      </c>
      <c r="BA153" s="8">
        <v>0</v>
      </c>
      <c r="BB153" s="105">
        <v>0</v>
      </c>
      <c r="BC153" s="105">
        <v>0</v>
      </c>
    </row>
    <row r="154" spans="1:55" ht="30" customHeight="1">
      <c r="A154" s="90">
        <f t="shared" si="3"/>
        <v>147</v>
      </c>
      <c r="B154" s="7"/>
      <c r="C154" s="7"/>
      <c r="D154" s="7"/>
      <c r="E154" s="7"/>
      <c r="F154" s="7">
        <v>4</v>
      </c>
      <c r="G154" s="7"/>
      <c r="H154" s="7"/>
      <c r="I154" s="7"/>
      <c r="J154" s="7"/>
      <c r="K154" s="7"/>
      <c r="L154" s="22"/>
      <c r="M154" s="21" t="s">
        <v>244</v>
      </c>
      <c r="N154" s="8" t="s">
        <v>245</v>
      </c>
      <c r="O154" s="21" t="s">
        <v>116</v>
      </c>
      <c r="P154" s="7" t="s">
        <v>43</v>
      </c>
      <c r="Q154" s="3" t="s">
        <v>37</v>
      </c>
      <c r="R154" s="7"/>
      <c r="S154" s="14" t="s">
        <v>135</v>
      </c>
      <c r="T154" s="21" t="s">
        <v>244</v>
      </c>
      <c r="U154" s="14" t="s">
        <v>135</v>
      </c>
      <c r="V154" s="15" t="s">
        <v>40</v>
      </c>
      <c r="W154" s="15" t="s">
        <v>39</v>
      </c>
      <c r="X154" s="7" t="s">
        <v>117</v>
      </c>
      <c r="Y154" s="15" t="s">
        <v>42</v>
      </c>
      <c r="Z154" s="15" t="s">
        <v>43</v>
      </c>
      <c r="AA154" s="7" t="s">
        <v>246</v>
      </c>
      <c r="AB154" s="19">
        <f>AB156+AB157+AB158+AB159*2+AB162</f>
        <v>2.9158000000000004</v>
      </c>
      <c r="AC154" s="18" t="s">
        <v>80</v>
      </c>
      <c r="AD154" s="7"/>
      <c r="AE154" s="123">
        <v>1</v>
      </c>
      <c r="AF154" s="123">
        <v>1</v>
      </c>
      <c r="AG154" s="123">
        <v>1</v>
      </c>
      <c r="AH154" s="123">
        <v>0</v>
      </c>
      <c r="AI154" s="123">
        <v>1</v>
      </c>
      <c r="AJ154" s="123">
        <v>0</v>
      </c>
      <c r="AK154" s="210">
        <v>0</v>
      </c>
      <c r="AL154" s="180">
        <v>1</v>
      </c>
      <c r="AM154" s="123">
        <v>1</v>
      </c>
      <c r="AN154" s="125">
        <v>1</v>
      </c>
      <c r="AO154" s="125">
        <v>1</v>
      </c>
      <c r="AP154" s="125">
        <v>1</v>
      </c>
      <c r="AQ154" s="123">
        <v>1</v>
      </c>
      <c r="AR154" s="123">
        <v>1</v>
      </c>
      <c r="AS154" s="123">
        <v>0</v>
      </c>
      <c r="AT154" s="123">
        <v>0</v>
      </c>
      <c r="AU154" s="106">
        <v>0</v>
      </c>
      <c r="AV154" s="106">
        <v>1</v>
      </c>
      <c r="AW154" s="106">
        <v>1</v>
      </c>
      <c r="AX154" s="106">
        <v>0</v>
      </c>
      <c r="AY154" s="106">
        <v>1</v>
      </c>
      <c r="AZ154" s="8">
        <v>1</v>
      </c>
      <c r="BA154" s="8">
        <v>1</v>
      </c>
      <c r="BB154" s="106">
        <v>1</v>
      </c>
      <c r="BC154" s="106">
        <v>1</v>
      </c>
    </row>
    <row r="155" spans="1:55" ht="30" customHeight="1">
      <c r="A155" s="90">
        <f t="shared" si="3"/>
        <v>148</v>
      </c>
      <c r="B155" s="7"/>
      <c r="C155" s="7"/>
      <c r="D155" s="7"/>
      <c r="E155" s="7"/>
      <c r="F155" s="7">
        <v>4</v>
      </c>
      <c r="G155" s="7"/>
      <c r="H155" s="7"/>
      <c r="I155" s="7"/>
      <c r="J155" s="7"/>
      <c r="K155" s="7"/>
      <c r="L155" s="22"/>
      <c r="M155" s="21" t="s">
        <v>247</v>
      </c>
      <c r="N155" s="8" t="s">
        <v>245</v>
      </c>
      <c r="O155" s="21" t="s">
        <v>116</v>
      </c>
      <c r="P155" s="7"/>
      <c r="Q155" s="3"/>
      <c r="R155" s="7"/>
      <c r="S155" s="14" t="s">
        <v>36</v>
      </c>
      <c r="T155" s="21" t="s">
        <v>247</v>
      </c>
      <c r="U155" s="14" t="s">
        <v>36</v>
      </c>
      <c r="V155" s="15" t="s">
        <v>39</v>
      </c>
      <c r="W155" s="15" t="s">
        <v>40</v>
      </c>
      <c r="X155" s="7" t="s">
        <v>117</v>
      </c>
      <c r="Y155" s="15" t="s">
        <v>42</v>
      </c>
      <c r="Z155" s="15" t="s">
        <v>43</v>
      </c>
      <c r="AA155" s="7" t="s">
        <v>246</v>
      </c>
      <c r="AB155" s="19">
        <f>AB156+AB157+AB158+AB159*2+AB162+AB165</f>
        <v>2.9681000000000002</v>
      </c>
      <c r="AC155" s="18" t="s">
        <v>80</v>
      </c>
      <c r="AD155" s="7"/>
      <c r="AE155" s="123">
        <v>0</v>
      </c>
      <c r="AF155" s="123">
        <v>0</v>
      </c>
      <c r="AG155" s="123">
        <v>0</v>
      </c>
      <c r="AH155" s="123">
        <v>1</v>
      </c>
      <c r="AI155" s="123">
        <v>0</v>
      </c>
      <c r="AJ155" s="123">
        <v>1</v>
      </c>
      <c r="AK155" s="210">
        <v>1</v>
      </c>
      <c r="AL155" s="180">
        <v>0</v>
      </c>
      <c r="AM155" s="123">
        <v>0</v>
      </c>
      <c r="AN155" s="125">
        <v>0</v>
      </c>
      <c r="AO155" s="125">
        <v>0</v>
      </c>
      <c r="AP155" s="125">
        <v>0</v>
      </c>
      <c r="AQ155" s="123">
        <v>0</v>
      </c>
      <c r="AR155" s="123">
        <v>0</v>
      </c>
      <c r="AS155" s="123">
        <v>1</v>
      </c>
      <c r="AT155" s="123">
        <v>1</v>
      </c>
      <c r="AU155" s="106">
        <v>1</v>
      </c>
      <c r="AV155" s="106">
        <v>0</v>
      </c>
      <c r="AW155" s="106">
        <v>0</v>
      </c>
      <c r="AX155" s="106">
        <v>1</v>
      </c>
      <c r="AY155" s="106">
        <v>0</v>
      </c>
      <c r="AZ155" s="8">
        <v>0</v>
      </c>
      <c r="BA155" s="8">
        <v>0</v>
      </c>
      <c r="BB155" s="106">
        <v>0</v>
      </c>
      <c r="BC155" s="106">
        <v>0</v>
      </c>
    </row>
    <row r="156" spans="1:55" ht="30" customHeight="1">
      <c r="A156" s="90">
        <f t="shared" si="3"/>
        <v>149</v>
      </c>
      <c r="B156" s="7"/>
      <c r="C156" s="7"/>
      <c r="D156" s="7"/>
      <c r="E156" s="7"/>
      <c r="F156" s="7"/>
      <c r="G156" s="7">
        <v>5</v>
      </c>
      <c r="H156" s="7"/>
      <c r="I156" s="7"/>
      <c r="J156" s="7"/>
      <c r="K156" s="7"/>
      <c r="L156" s="22"/>
      <c r="M156" s="3" t="s">
        <v>248</v>
      </c>
      <c r="N156" s="3" t="s">
        <v>249</v>
      </c>
      <c r="O156" s="3" t="s">
        <v>124</v>
      </c>
      <c r="P156" s="14" t="s">
        <v>50</v>
      </c>
      <c r="Q156" s="3" t="s">
        <v>37</v>
      </c>
      <c r="R156" s="16"/>
      <c r="S156" s="14" t="s">
        <v>38</v>
      </c>
      <c r="T156" s="3" t="s">
        <v>248</v>
      </c>
      <c r="U156" s="14" t="s">
        <v>50</v>
      </c>
      <c r="V156" s="15" t="s">
        <v>40</v>
      </c>
      <c r="W156" s="15" t="s">
        <v>39</v>
      </c>
      <c r="X156" s="7" t="s">
        <v>171</v>
      </c>
      <c r="Y156" s="15" t="s">
        <v>830</v>
      </c>
      <c r="Z156" s="21" t="s">
        <v>125</v>
      </c>
      <c r="AA156" s="7" t="s">
        <v>250</v>
      </c>
      <c r="AB156" s="19">
        <v>0.36159999999999998</v>
      </c>
      <c r="AC156" s="15" t="s">
        <v>43</v>
      </c>
      <c r="AD156" s="7"/>
      <c r="AE156" s="123">
        <v>1</v>
      </c>
      <c r="AF156" s="123">
        <v>1</v>
      </c>
      <c r="AG156" s="123">
        <v>1</v>
      </c>
      <c r="AH156" s="123">
        <v>1</v>
      </c>
      <c r="AI156" s="123">
        <v>1</v>
      </c>
      <c r="AJ156" s="123">
        <v>1</v>
      </c>
      <c r="AK156" s="210">
        <v>1</v>
      </c>
      <c r="AL156" s="180">
        <v>1</v>
      </c>
      <c r="AM156" s="123">
        <v>1</v>
      </c>
      <c r="AN156" s="125">
        <v>1</v>
      </c>
      <c r="AO156" s="125">
        <v>1</v>
      </c>
      <c r="AP156" s="125">
        <v>1</v>
      </c>
      <c r="AQ156" s="123">
        <v>1</v>
      </c>
      <c r="AR156" s="123">
        <v>1</v>
      </c>
      <c r="AS156" s="123">
        <v>1</v>
      </c>
      <c r="AT156" s="123">
        <v>1</v>
      </c>
      <c r="AU156" s="106">
        <v>1</v>
      </c>
      <c r="AV156" s="106">
        <v>1</v>
      </c>
      <c r="AW156" s="106">
        <v>1</v>
      </c>
      <c r="AX156" s="106">
        <v>1</v>
      </c>
      <c r="AY156" s="106">
        <v>1</v>
      </c>
      <c r="AZ156" s="8">
        <v>1</v>
      </c>
      <c r="BA156" s="8">
        <v>1</v>
      </c>
      <c r="BB156" s="106">
        <v>1</v>
      </c>
      <c r="BC156" s="106">
        <v>1</v>
      </c>
    </row>
    <row r="157" spans="1:55" ht="30" customHeight="1">
      <c r="A157" s="90">
        <f t="shared" si="3"/>
        <v>150</v>
      </c>
      <c r="B157" s="3"/>
      <c r="C157" s="3"/>
      <c r="D157" s="3"/>
      <c r="E157" s="3"/>
      <c r="F157" s="3"/>
      <c r="G157" s="3">
        <v>5</v>
      </c>
      <c r="H157" s="3"/>
      <c r="I157" s="3"/>
      <c r="J157" s="3"/>
      <c r="K157" s="3"/>
      <c r="L157" s="22" t="s">
        <v>251</v>
      </c>
      <c r="M157" s="3" t="s">
        <v>252</v>
      </c>
      <c r="N157" s="3" t="s">
        <v>253</v>
      </c>
      <c r="O157" s="3" t="s">
        <v>124</v>
      </c>
      <c r="P157" s="11" t="s">
        <v>50</v>
      </c>
      <c r="Q157" s="3" t="s">
        <v>37</v>
      </c>
      <c r="R157" s="27"/>
      <c r="S157" s="14" t="s">
        <v>38</v>
      </c>
      <c r="T157" s="3" t="s">
        <v>252</v>
      </c>
      <c r="U157" s="14" t="s">
        <v>74</v>
      </c>
      <c r="V157" s="3" t="s">
        <v>40</v>
      </c>
      <c r="W157" s="15" t="s">
        <v>39</v>
      </c>
      <c r="X157" s="7" t="s">
        <v>171</v>
      </c>
      <c r="Y157" s="15" t="s">
        <v>830</v>
      </c>
      <c r="Z157" s="21" t="s">
        <v>125</v>
      </c>
      <c r="AA157" s="7" t="s">
        <v>250</v>
      </c>
      <c r="AB157" s="19">
        <v>0.36280000000000001</v>
      </c>
      <c r="AC157" s="15" t="s">
        <v>43</v>
      </c>
      <c r="AD157" s="18"/>
      <c r="AE157" s="167">
        <v>1</v>
      </c>
      <c r="AF157" s="167">
        <v>1</v>
      </c>
      <c r="AG157" s="167">
        <v>1</v>
      </c>
      <c r="AH157" s="167">
        <v>1</v>
      </c>
      <c r="AI157" s="167">
        <v>1</v>
      </c>
      <c r="AJ157" s="167">
        <v>1</v>
      </c>
      <c r="AK157" s="168">
        <v>1</v>
      </c>
      <c r="AL157" s="195">
        <v>1</v>
      </c>
      <c r="AM157" s="126">
        <v>1</v>
      </c>
      <c r="AN157" s="127">
        <v>1</v>
      </c>
      <c r="AO157" s="127">
        <v>1</v>
      </c>
      <c r="AP157" s="127">
        <v>1</v>
      </c>
      <c r="AQ157" s="126">
        <v>1</v>
      </c>
      <c r="AR157" s="126">
        <v>1</v>
      </c>
      <c r="AS157" s="126">
        <v>1</v>
      </c>
      <c r="AT157" s="126">
        <v>1</v>
      </c>
      <c r="AU157" s="107">
        <v>1</v>
      </c>
      <c r="AV157" s="191">
        <v>1</v>
      </c>
      <c r="AW157" s="191">
        <v>1</v>
      </c>
      <c r="AX157" s="107">
        <v>1</v>
      </c>
      <c r="AY157" s="107">
        <v>1</v>
      </c>
      <c r="AZ157" s="8">
        <v>1</v>
      </c>
      <c r="BA157" s="8">
        <v>1</v>
      </c>
      <c r="BB157" s="191">
        <v>1</v>
      </c>
      <c r="BC157" s="191">
        <v>1</v>
      </c>
    </row>
    <row r="158" spans="1:55" ht="30" customHeight="1">
      <c r="A158" s="90">
        <f t="shared" si="3"/>
        <v>151</v>
      </c>
      <c r="B158" s="7"/>
      <c r="C158" s="7"/>
      <c r="D158" s="7"/>
      <c r="E158" s="7"/>
      <c r="F158" s="7"/>
      <c r="G158" s="3">
        <v>5</v>
      </c>
      <c r="H158" s="7"/>
      <c r="I158" s="7"/>
      <c r="J158" s="7"/>
      <c r="K158" s="7"/>
      <c r="L158" s="10"/>
      <c r="M158" s="3" t="s">
        <v>255</v>
      </c>
      <c r="N158" s="3" t="s">
        <v>256</v>
      </c>
      <c r="O158" s="8" t="s">
        <v>92</v>
      </c>
      <c r="P158" s="14" t="s">
        <v>50</v>
      </c>
      <c r="Q158" s="3" t="s">
        <v>37</v>
      </c>
      <c r="R158" s="16"/>
      <c r="S158" s="14" t="s">
        <v>38</v>
      </c>
      <c r="T158" s="3" t="s">
        <v>255</v>
      </c>
      <c r="U158" s="14" t="s">
        <v>50</v>
      </c>
      <c r="V158" s="15" t="s">
        <v>40</v>
      </c>
      <c r="W158" s="15" t="s">
        <v>39</v>
      </c>
      <c r="X158" s="7" t="s">
        <v>93</v>
      </c>
      <c r="Y158" s="3" t="s">
        <v>257</v>
      </c>
      <c r="Z158" s="3" t="s">
        <v>95</v>
      </c>
      <c r="AA158" s="7" t="s">
        <v>258</v>
      </c>
      <c r="AB158" s="19">
        <v>0.78580000000000005</v>
      </c>
      <c r="AC158" s="15" t="s">
        <v>43</v>
      </c>
      <c r="AD158" s="18"/>
      <c r="AE158" s="123">
        <v>1</v>
      </c>
      <c r="AF158" s="123">
        <v>1</v>
      </c>
      <c r="AG158" s="123">
        <v>1</v>
      </c>
      <c r="AH158" s="123">
        <v>1</v>
      </c>
      <c r="AI158" s="123">
        <v>1</v>
      </c>
      <c r="AJ158" s="123">
        <v>1</v>
      </c>
      <c r="AK158" s="210">
        <v>1</v>
      </c>
      <c r="AL158" s="180">
        <v>1</v>
      </c>
      <c r="AM158" s="123">
        <v>1</v>
      </c>
      <c r="AN158" s="125">
        <v>1</v>
      </c>
      <c r="AO158" s="125">
        <v>1</v>
      </c>
      <c r="AP158" s="125">
        <v>1</v>
      </c>
      <c r="AQ158" s="123">
        <v>1</v>
      </c>
      <c r="AR158" s="123">
        <v>1</v>
      </c>
      <c r="AS158" s="123">
        <v>1</v>
      </c>
      <c r="AT158" s="123">
        <v>1</v>
      </c>
      <c r="AU158" s="106">
        <v>1</v>
      </c>
      <c r="AV158" s="106">
        <v>1</v>
      </c>
      <c r="AW158" s="106">
        <v>1</v>
      </c>
      <c r="AX158" s="106">
        <v>1</v>
      </c>
      <c r="AY158" s="106">
        <v>1</v>
      </c>
      <c r="AZ158" s="8">
        <v>1</v>
      </c>
      <c r="BA158" s="8">
        <v>1</v>
      </c>
      <c r="BB158" s="106">
        <v>1</v>
      </c>
      <c r="BC158" s="106">
        <v>1</v>
      </c>
    </row>
    <row r="159" spans="1:55" ht="30" customHeight="1">
      <c r="A159" s="90">
        <f t="shared" si="3"/>
        <v>152</v>
      </c>
      <c r="B159" s="3"/>
      <c r="C159" s="3"/>
      <c r="D159" s="3"/>
      <c r="E159" s="3"/>
      <c r="F159" s="7"/>
      <c r="G159" s="3">
        <v>5</v>
      </c>
      <c r="H159" s="3"/>
      <c r="I159" s="3"/>
      <c r="J159" s="3"/>
      <c r="K159" s="3"/>
      <c r="L159" s="23"/>
      <c r="M159" s="3" t="s">
        <v>259</v>
      </c>
      <c r="N159" s="3" t="s">
        <v>260</v>
      </c>
      <c r="O159" s="8" t="s">
        <v>116</v>
      </c>
      <c r="P159" s="14" t="s">
        <v>50</v>
      </c>
      <c r="Q159" s="3" t="s">
        <v>37</v>
      </c>
      <c r="R159" s="16"/>
      <c r="S159" s="14" t="s">
        <v>38</v>
      </c>
      <c r="T159" s="3" t="s">
        <v>259</v>
      </c>
      <c r="U159" s="14" t="s">
        <v>261</v>
      </c>
      <c r="V159" s="15" t="s">
        <v>40</v>
      </c>
      <c r="W159" s="15" t="s">
        <v>39</v>
      </c>
      <c r="X159" s="7" t="s">
        <v>117</v>
      </c>
      <c r="Y159" s="15" t="s">
        <v>42</v>
      </c>
      <c r="Z159" s="15" t="s">
        <v>43</v>
      </c>
      <c r="AA159" s="3" t="s">
        <v>262</v>
      </c>
      <c r="AB159" s="29">
        <f>AB160+AB161</f>
        <v>0.621</v>
      </c>
      <c r="AC159" s="15" t="s">
        <v>43</v>
      </c>
      <c r="AD159" s="18"/>
      <c r="AE159" s="123">
        <v>2</v>
      </c>
      <c r="AF159" s="123">
        <v>2</v>
      </c>
      <c r="AG159" s="123">
        <v>2</v>
      </c>
      <c r="AH159" s="123">
        <v>2</v>
      </c>
      <c r="AI159" s="123">
        <v>2</v>
      </c>
      <c r="AJ159" s="123">
        <v>2</v>
      </c>
      <c r="AK159" s="210">
        <v>2</v>
      </c>
      <c r="AL159" s="180">
        <v>2</v>
      </c>
      <c r="AM159" s="123">
        <v>2</v>
      </c>
      <c r="AN159" s="125">
        <v>2</v>
      </c>
      <c r="AO159" s="125">
        <v>2</v>
      </c>
      <c r="AP159" s="125">
        <v>2</v>
      </c>
      <c r="AQ159" s="123">
        <v>2</v>
      </c>
      <c r="AR159" s="123">
        <v>2</v>
      </c>
      <c r="AS159" s="123">
        <v>2</v>
      </c>
      <c r="AT159" s="123">
        <v>2</v>
      </c>
      <c r="AU159" s="106">
        <v>2</v>
      </c>
      <c r="AV159" s="106">
        <v>2</v>
      </c>
      <c r="AW159" s="106">
        <v>2</v>
      </c>
      <c r="AX159" s="106">
        <v>2</v>
      </c>
      <c r="AY159" s="106">
        <v>2</v>
      </c>
      <c r="AZ159" s="8">
        <v>2</v>
      </c>
      <c r="BA159" s="8">
        <v>2</v>
      </c>
      <c r="BB159" s="106">
        <v>2</v>
      </c>
      <c r="BC159" s="106">
        <v>2</v>
      </c>
    </row>
    <row r="160" spans="1:55" ht="30" customHeight="1">
      <c r="A160" s="90">
        <f t="shared" si="3"/>
        <v>153</v>
      </c>
      <c r="B160" s="3"/>
      <c r="C160" s="3"/>
      <c r="D160" s="3"/>
      <c r="E160" s="3"/>
      <c r="F160" s="7"/>
      <c r="G160" s="3"/>
      <c r="H160" s="3">
        <v>6</v>
      </c>
      <c r="I160" s="3"/>
      <c r="J160" s="3"/>
      <c r="K160" s="3"/>
      <c r="L160" s="9"/>
      <c r="M160" s="3" t="s">
        <v>263</v>
      </c>
      <c r="N160" s="3" t="s">
        <v>264</v>
      </c>
      <c r="O160" s="8" t="s">
        <v>92</v>
      </c>
      <c r="P160" s="11" t="s">
        <v>36</v>
      </c>
      <c r="Q160" s="3" t="s">
        <v>37</v>
      </c>
      <c r="R160" s="27"/>
      <c r="S160" s="14" t="s">
        <v>38</v>
      </c>
      <c r="T160" s="3" t="s">
        <v>263</v>
      </c>
      <c r="U160" s="14" t="s">
        <v>50</v>
      </c>
      <c r="V160" s="15" t="s">
        <v>40</v>
      </c>
      <c r="W160" s="15" t="s">
        <v>39</v>
      </c>
      <c r="X160" s="7" t="s">
        <v>93</v>
      </c>
      <c r="Y160" s="3" t="s">
        <v>257</v>
      </c>
      <c r="Z160" s="3" t="s">
        <v>95</v>
      </c>
      <c r="AA160" s="3" t="s">
        <v>262</v>
      </c>
      <c r="AB160" s="29">
        <v>0.60070000000000001</v>
      </c>
      <c r="AC160" s="15" t="s">
        <v>43</v>
      </c>
      <c r="AD160" s="18"/>
      <c r="AE160" s="126">
        <v>1</v>
      </c>
      <c r="AF160" s="126">
        <v>1</v>
      </c>
      <c r="AG160" s="126">
        <v>1</v>
      </c>
      <c r="AH160" s="126">
        <v>1</v>
      </c>
      <c r="AI160" s="126">
        <v>1</v>
      </c>
      <c r="AJ160" s="126">
        <v>1</v>
      </c>
      <c r="AK160" s="211">
        <v>1</v>
      </c>
      <c r="AL160" s="193">
        <v>1</v>
      </c>
      <c r="AM160" s="126">
        <v>1</v>
      </c>
      <c r="AN160" s="127">
        <v>1</v>
      </c>
      <c r="AO160" s="127">
        <v>1</v>
      </c>
      <c r="AP160" s="127">
        <v>1</v>
      </c>
      <c r="AQ160" s="126">
        <v>1</v>
      </c>
      <c r="AR160" s="126">
        <v>1</v>
      </c>
      <c r="AS160" s="126">
        <v>1</v>
      </c>
      <c r="AT160" s="126">
        <v>1</v>
      </c>
      <c r="AU160" s="107">
        <v>1</v>
      </c>
      <c r="AV160" s="107">
        <v>1</v>
      </c>
      <c r="AW160" s="107">
        <v>1</v>
      </c>
      <c r="AX160" s="107">
        <v>1</v>
      </c>
      <c r="AY160" s="107">
        <v>1</v>
      </c>
      <c r="AZ160" s="8">
        <v>1</v>
      </c>
      <c r="BA160" s="8">
        <v>1</v>
      </c>
      <c r="BB160" s="107">
        <v>1</v>
      </c>
      <c r="BC160" s="107">
        <v>1</v>
      </c>
    </row>
    <row r="161" spans="1:55" ht="30" customHeight="1">
      <c r="A161" s="90">
        <f t="shared" si="3"/>
        <v>154</v>
      </c>
      <c r="B161" s="3"/>
      <c r="C161" s="3"/>
      <c r="D161" s="3"/>
      <c r="E161" s="3"/>
      <c r="F161" s="7"/>
      <c r="G161" s="3"/>
      <c r="H161" s="3">
        <v>6</v>
      </c>
      <c r="I161" s="3"/>
      <c r="J161" s="3"/>
      <c r="K161" s="3"/>
      <c r="L161" s="23"/>
      <c r="M161" s="3" t="s">
        <v>265</v>
      </c>
      <c r="N161" s="3" t="s">
        <v>266</v>
      </c>
      <c r="O161" s="3" t="s">
        <v>267</v>
      </c>
      <c r="P161" s="14" t="s">
        <v>50</v>
      </c>
      <c r="Q161" s="3" t="s">
        <v>37</v>
      </c>
      <c r="R161" s="16"/>
      <c r="S161" s="14" t="s">
        <v>38</v>
      </c>
      <c r="T161" s="3" t="s">
        <v>265</v>
      </c>
      <c r="U161" s="14" t="s">
        <v>74</v>
      </c>
      <c r="V161" s="15" t="s">
        <v>40</v>
      </c>
      <c r="W161" s="15" t="s">
        <v>39</v>
      </c>
      <c r="X161" s="7" t="s">
        <v>93</v>
      </c>
      <c r="Y161" s="3" t="s">
        <v>268</v>
      </c>
      <c r="Z161" s="3" t="s">
        <v>43</v>
      </c>
      <c r="AA161" s="3" t="s">
        <v>269</v>
      </c>
      <c r="AB161" s="29">
        <v>2.0299999999999999E-2</v>
      </c>
      <c r="AC161" s="15" t="s">
        <v>43</v>
      </c>
      <c r="AD161" s="18"/>
      <c r="AE161" s="120">
        <v>1</v>
      </c>
      <c r="AF161" s="120">
        <v>1</v>
      </c>
      <c r="AG161" s="120">
        <v>1</v>
      </c>
      <c r="AH161" s="120">
        <v>1</v>
      </c>
      <c r="AI161" s="120">
        <v>1</v>
      </c>
      <c r="AJ161" s="120">
        <v>1</v>
      </c>
      <c r="AK161" s="202">
        <v>1</v>
      </c>
      <c r="AL161" s="190">
        <v>1</v>
      </c>
      <c r="AM161" s="120">
        <v>1</v>
      </c>
      <c r="AN161" s="121">
        <v>1</v>
      </c>
      <c r="AO161" s="121">
        <v>1</v>
      </c>
      <c r="AP161" s="121">
        <v>1</v>
      </c>
      <c r="AQ161" s="120">
        <v>1</v>
      </c>
      <c r="AR161" s="120">
        <v>1</v>
      </c>
      <c r="AS161" s="120">
        <v>1</v>
      </c>
      <c r="AT161" s="120">
        <v>1</v>
      </c>
      <c r="AU161" s="105">
        <v>1</v>
      </c>
      <c r="AV161" s="105">
        <v>1</v>
      </c>
      <c r="AW161" s="105">
        <v>1</v>
      </c>
      <c r="AX161" s="105">
        <v>1</v>
      </c>
      <c r="AY161" s="105">
        <v>1</v>
      </c>
      <c r="AZ161" s="8">
        <v>1</v>
      </c>
      <c r="BA161" s="8">
        <v>1</v>
      </c>
      <c r="BB161" s="105">
        <v>1</v>
      </c>
      <c r="BC161" s="105">
        <v>1</v>
      </c>
    </row>
    <row r="162" spans="1:55" ht="30" customHeight="1">
      <c r="A162" s="90">
        <f t="shared" si="3"/>
        <v>155</v>
      </c>
      <c r="B162" s="3"/>
      <c r="C162" s="3"/>
      <c r="D162" s="3"/>
      <c r="E162" s="3"/>
      <c r="F162" s="7"/>
      <c r="G162" s="3">
        <v>5</v>
      </c>
      <c r="H162" s="3"/>
      <c r="I162" s="3"/>
      <c r="J162" s="3"/>
      <c r="K162" s="3"/>
      <c r="L162" s="23"/>
      <c r="M162" s="3" t="s">
        <v>270</v>
      </c>
      <c r="N162" s="3" t="s">
        <v>271</v>
      </c>
      <c r="O162" s="21" t="s">
        <v>116</v>
      </c>
      <c r="P162" s="7" t="s">
        <v>43</v>
      </c>
      <c r="Q162" s="3" t="s">
        <v>37</v>
      </c>
      <c r="R162" s="16"/>
      <c r="S162" s="14" t="s">
        <v>38</v>
      </c>
      <c r="T162" s="3" t="s">
        <v>272</v>
      </c>
      <c r="U162" s="14" t="s">
        <v>74</v>
      </c>
      <c r="V162" s="15" t="s">
        <v>39</v>
      </c>
      <c r="W162" s="15" t="s">
        <v>39</v>
      </c>
      <c r="X162" s="7" t="s">
        <v>117</v>
      </c>
      <c r="Y162" s="3" t="s">
        <v>42</v>
      </c>
      <c r="Z162" s="3" t="s">
        <v>43</v>
      </c>
      <c r="AA162" s="3" t="s">
        <v>273</v>
      </c>
      <c r="AB162" s="29">
        <f>AB163+AB164</f>
        <v>0.16360000000000002</v>
      </c>
      <c r="AC162" s="15" t="s">
        <v>43</v>
      </c>
      <c r="AD162" s="7"/>
      <c r="AE162" s="120">
        <v>1</v>
      </c>
      <c r="AF162" s="120">
        <v>1</v>
      </c>
      <c r="AG162" s="120">
        <v>1</v>
      </c>
      <c r="AH162" s="120">
        <v>1</v>
      </c>
      <c r="AI162" s="120">
        <v>1</v>
      </c>
      <c r="AJ162" s="120">
        <v>1</v>
      </c>
      <c r="AK162" s="202">
        <v>1</v>
      </c>
      <c r="AL162" s="190">
        <v>1</v>
      </c>
      <c r="AM162" s="120">
        <v>1</v>
      </c>
      <c r="AN162" s="121">
        <v>1</v>
      </c>
      <c r="AO162" s="121">
        <v>1</v>
      </c>
      <c r="AP162" s="121">
        <v>1</v>
      </c>
      <c r="AQ162" s="120">
        <v>1</v>
      </c>
      <c r="AR162" s="120">
        <v>1</v>
      </c>
      <c r="AS162" s="120">
        <v>1</v>
      </c>
      <c r="AT162" s="120">
        <v>1</v>
      </c>
      <c r="AU162" s="105">
        <v>1</v>
      </c>
      <c r="AV162" s="105">
        <v>1</v>
      </c>
      <c r="AW162" s="105">
        <v>1</v>
      </c>
      <c r="AX162" s="105">
        <v>1</v>
      </c>
      <c r="AY162" s="105">
        <v>1</v>
      </c>
      <c r="AZ162" s="8">
        <v>1</v>
      </c>
      <c r="BA162" s="8">
        <v>1</v>
      </c>
      <c r="BB162" s="105">
        <v>1</v>
      </c>
      <c r="BC162" s="105">
        <v>1</v>
      </c>
    </row>
    <row r="163" spans="1:55" ht="30" customHeight="1">
      <c r="A163" s="90">
        <f t="shared" si="3"/>
        <v>156</v>
      </c>
      <c r="B163" s="3"/>
      <c r="C163" s="3"/>
      <c r="D163" s="3"/>
      <c r="E163" s="3"/>
      <c r="F163" s="7"/>
      <c r="G163" s="3"/>
      <c r="H163" s="3">
        <v>6</v>
      </c>
      <c r="I163" s="3"/>
      <c r="J163" s="3"/>
      <c r="K163" s="3"/>
      <c r="L163" s="23"/>
      <c r="M163" s="3" t="s">
        <v>274</v>
      </c>
      <c r="N163" s="3" t="s">
        <v>275</v>
      </c>
      <c r="O163" s="3" t="s">
        <v>92</v>
      </c>
      <c r="P163" s="14" t="s">
        <v>50</v>
      </c>
      <c r="Q163" s="3" t="s">
        <v>37</v>
      </c>
      <c r="R163" s="16"/>
      <c r="S163" s="14" t="s">
        <v>36</v>
      </c>
      <c r="T163" s="3" t="s">
        <v>276</v>
      </c>
      <c r="U163" s="14" t="s">
        <v>36</v>
      </c>
      <c r="V163" s="15" t="s">
        <v>40</v>
      </c>
      <c r="W163" s="15" t="s">
        <v>39</v>
      </c>
      <c r="X163" s="7" t="s">
        <v>93</v>
      </c>
      <c r="Y163" s="3" t="s">
        <v>257</v>
      </c>
      <c r="Z163" s="3" t="s">
        <v>95</v>
      </c>
      <c r="AA163" s="3" t="s">
        <v>277</v>
      </c>
      <c r="AB163" s="29">
        <v>9.5200000000000007E-2</v>
      </c>
      <c r="AC163" s="15" t="s">
        <v>43</v>
      </c>
      <c r="AD163" s="14"/>
      <c r="AE163" s="120">
        <v>1</v>
      </c>
      <c r="AF163" s="120">
        <v>1</v>
      </c>
      <c r="AG163" s="120">
        <v>1</v>
      </c>
      <c r="AH163" s="120">
        <v>1</v>
      </c>
      <c r="AI163" s="120">
        <v>1</v>
      </c>
      <c r="AJ163" s="120">
        <v>1</v>
      </c>
      <c r="AK163" s="202">
        <v>1</v>
      </c>
      <c r="AL163" s="190">
        <v>1</v>
      </c>
      <c r="AM163" s="120">
        <v>1</v>
      </c>
      <c r="AN163" s="121">
        <v>1</v>
      </c>
      <c r="AO163" s="121">
        <v>1</v>
      </c>
      <c r="AP163" s="121">
        <v>1</v>
      </c>
      <c r="AQ163" s="120">
        <v>1</v>
      </c>
      <c r="AR163" s="120">
        <v>1</v>
      </c>
      <c r="AS163" s="120">
        <v>1</v>
      </c>
      <c r="AT163" s="120">
        <v>1</v>
      </c>
      <c r="AU163" s="105">
        <v>1</v>
      </c>
      <c r="AV163" s="105">
        <v>1</v>
      </c>
      <c r="AW163" s="105">
        <v>1</v>
      </c>
      <c r="AX163" s="105">
        <v>1</v>
      </c>
      <c r="AY163" s="105">
        <v>1</v>
      </c>
      <c r="AZ163" s="8">
        <v>1</v>
      </c>
      <c r="BA163" s="8">
        <v>1</v>
      </c>
      <c r="BB163" s="105">
        <v>1</v>
      </c>
      <c r="BC163" s="105">
        <v>1</v>
      </c>
    </row>
    <row r="164" spans="1:55" ht="30" customHeight="1">
      <c r="A164" s="90">
        <f t="shared" si="3"/>
        <v>157</v>
      </c>
      <c r="B164" s="3"/>
      <c r="C164" s="3"/>
      <c r="D164" s="3"/>
      <c r="E164" s="3"/>
      <c r="F164" s="7"/>
      <c r="G164" s="3"/>
      <c r="H164" s="3">
        <v>6</v>
      </c>
      <c r="I164" s="3"/>
      <c r="J164" s="3"/>
      <c r="K164" s="3"/>
      <c r="L164" s="23"/>
      <c r="M164" s="3" t="s">
        <v>278</v>
      </c>
      <c r="N164" s="3" t="s">
        <v>279</v>
      </c>
      <c r="O164" s="3" t="s">
        <v>124</v>
      </c>
      <c r="P164" s="14" t="s">
        <v>50</v>
      </c>
      <c r="Q164" s="3" t="s">
        <v>37</v>
      </c>
      <c r="R164" s="16"/>
      <c r="S164" s="14" t="s">
        <v>50</v>
      </c>
      <c r="T164" s="3" t="s">
        <v>280</v>
      </c>
      <c r="U164" s="14" t="s">
        <v>50</v>
      </c>
      <c r="V164" s="15" t="s">
        <v>40</v>
      </c>
      <c r="W164" s="15" t="s">
        <v>39</v>
      </c>
      <c r="X164" s="7" t="s">
        <v>171</v>
      </c>
      <c r="Y164" s="3" t="s">
        <v>172</v>
      </c>
      <c r="Z164" s="21" t="s">
        <v>281</v>
      </c>
      <c r="AA164" s="3" t="s">
        <v>282</v>
      </c>
      <c r="AB164" s="29">
        <v>6.8400000000000002E-2</v>
      </c>
      <c r="AC164" s="15" t="s">
        <v>43</v>
      </c>
      <c r="AD164" s="30"/>
      <c r="AE164" s="120">
        <v>1</v>
      </c>
      <c r="AF164" s="120">
        <v>1</v>
      </c>
      <c r="AG164" s="120">
        <v>1</v>
      </c>
      <c r="AH164" s="120">
        <v>1</v>
      </c>
      <c r="AI164" s="120">
        <v>1</v>
      </c>
      <c r="AJ164" s="120">
        <v>1</v>
      </c>
      <c r="AK164" s="202">
        <v>1</v>
      </c>
      <c r="AL164" s="190">
        <v>1</v>
      </c>
      <c r="AM164" s="120">
        <v>1</v>
      </c>
      <c r="AN164" s="121">
        <v>1</v>
      </c>
      <c r="AO164" s="121">
        <v>1</v>
      </c>
      <c r="AP164" s="121">
        <v>1</v>
      </c>
      <c r="AQ164" s="120">
        <v>1</v>
      </c>
      <c r="AR164" s="120">
        <v>1</v>
      </c>
      <c r="AS164" s="120">
        <v>1</v>
      </c>
      <c r="AT164" s="120">
        <v>1</v>
      </c>
      <c r="AU164" s="105">
        <v>1</v>
      </c>
      <c r="AV164" s="105">
        <v>1</v>
      </c>
      <c r="AW164" s="105">
        <v>1</v>
      </c>
      <c r="AX164" s="105">
        <v>1</v>
      </c>
      <c r="AY164" s="105">
        <v>1</v>
      </c>
      <c r="AZ164" s="8">
        <v>1</v>
      </c>
      <c r="BA164" s="8">
        <v>1</v>
      </c>
      <c r="BB164" s="105">
        <v>1</v>
      </c>
      <c r="BC164" s="105">
        <v>1</v>
      </c>
    </row>
    <row r="165" spans="1:55" ht="30" customHeight="1">
      <c r="A165" s="90">
        <f t="shared" si="3"/>
        <v>158</v>
      </c>
      <c r="B165" s="3"/>
      <c r="C165" s="3"/>
      <c r="D165" s="3"/>
      <c r="E165" s="3"/>
      <c r="F165" s="7"/>
      <c r="G165" s="3">
        <v>5</v>
      </c>
      <c r="H165" s="3"/>
      <c r="I165" s="3"/>
      <c r="J165" s="3"/>
      <c r="K165" s="3"/>
      <c r="L165" s="23"/>
      <c r="M165" s="3" t="s">
        <v>611</v>
      </c>
      <c r="N165" s="3" t="s">
        <v>612</v>
      </c>
      <c r="O165" s="3"/>
      <c r="P165" s="14" t="s">
        <v>50</v>
      </c>
      <c r="Q165" s="3" t="s">
        <v>37</v>
      </c>
      <c r="R165" s="16"/>
      <c r="S165" s="14" t="s">
        <v>36</v>
      </c>
      <c r="T165" s="3" t="s">
        <v>283</v>
      </c>
      <c r="U165" s="14" t="s">
        <v>36</v>
      </c>
      <c r="V165" s="15" t="s">
        <v>39</v>
      </c>
      <c r="W165" s="15" t="s">
        <v>40</v>
      </c>
      <c r="X165" s="7"/>
      <c r="Y165" s="3" t="s">
        <v>42</v>
      </c>
      <c r="Z165" s="3" t="s">
        <v>43</v>
      </c>
      <c r="AA165" s="3"/>
      <c r="AB165" s="29">
        <f>AB166+AB167</f>
        <v>5.2299999999999999E-2</v>
      </c>
      <c r="AC165" s="15" t="s">
        <v>43</v>
      </c>
      <c r="AD165" s="30"/>
      <c r="AE165" s="120">
        <v>0</v>
      </c>
      <c r="AF165" s="120">
        <v>0</v>
      </c>
      <c r="AG165" s="120">
        <v>0</v>
      </c>
      <c r="AH165" s="120">
        <v>1</v>
      </c>
      <c r="AI165" s="120">
        <v>0</v>
      </c>
      <c r="AJ165" s="120">
        <v>1</v>
      </c>
      <c r="AK165" s="202">
        <v>1</v>
      </c>
      <c r="AL165" s="190">
        <v>0</v>
      </c>
      <c r="AM165" s="120">
        <v>0</v>
      </c>
      <c r="AN165" s="121">
        <v>0</v>
      </c>
      <c r="AO165" s="121">
        <v>0</v>
      </c>
      <c r="AP165" s="121">
        <v>0</v>
      </c>
      <c r="AQ165" s="120">
        <v>0</v>
      </c>
      <c r="AR165" s="120">
        <v>0</v>
      </c>
      <c r="AS165" s="120">
        <v>1</v>
      </c>
      <c r="AT165" s="120">
        <v>1</v>
      </c>
      <c r="AU165" s="105">
        <v>1</v>
      </c>
      <c r="AV165" s="105">
        <v>0</v>
      </c>
      <c r="AW165" s="105">
        <v>0</v>
      </c>
      <c r="AX165" s="105">
        <v>1</v>
      </c>
      <c r="AY165" s="105">
        <v>0</v>
      </c>
      <c r="AZ165" s="8">
        <v>0</v>
      </c>
      <c r="BA165" s="8">
        <v>0</v>
      </c>
      <c r="BB165" s="105">
        <v>0</v>
      </c>
      <c r="BC165" s="105">
        <v>0</v>
      </c>
    </row>
    <row r="166" spans="1:55" ht="30" customHeight="1">
      <c r="A166" s="90">
        <f t="shared" si="3"/>
        <v>159</v>
      </c>
      <c r="B166" s="3"/>
      <c r="C166" s="3"/>
      <c r="D166" s="3"/>
      <c r="E166" s="3"/>
      <c r="F166" s="7"/>
      <c r="G166" s="3"/>
      <c r="H166" s="3">
        <v>6</v>
      </c>
      <c r="I166" s="3"/>
      <c r="J166" s="3"/>
      <c r="K166" s="3"/>
      <c r="L166" s="23"/>
      <c r="M166" s="3" t="s">
        <v>613</v>
      </c>
      <c r="N166" s="3" t="s">
        <v>614</v>
      </c>
      <c r="O166" s="3"/>
      <c r="P166" s="14" t="s">
        <v>50</v>
      </c>
      <c r="Q166" s="3" t="s">
        <v>37</v>
      </c>
      <c r="R166" s="16"/>
      <c r="S166" s="14" t="s">
        <v>36</v>
      </c>
      <c r="T166" s="3" t="s">
        <v>284</v>
      </c>
      <c r="U166" s="14" t="s">
        <v>36</v>
      </c>
      <c r="V166" s="15" t="s">
        <v>39</v>
      </c>
      <c r="W166" s="15" t="s">
        <v>40</v>
      </c>
      <c r="X166" s="7"/>
      <c r="Y166" s="3" t="s">
        <v>285</v>
      </c>
      <c r="Z166" s="3" t="s">
        <v>95</v>
      </c>
      <c r="AA166" s="3" t="s">
        <v>286</v>
      </c>
      <c r="AB166" s="29">
        <v>1.7299999999999999E-2</v>
      </c>
      <c r="AC166" s="15" t="s">
        <v>43</v>
      </c>
      <c r="AD166" s="30"/>
      <c r="AE166" s="120">
        <v>0</v>
      </c>
      <c r="AF166" s="120">
        <v>0</v>
      </c>
      <c r="AG166" s="120">
        <v>0</v>
      </c>
      <c r="AH166" s="120">
        <v>1</v>
      </c>
      <c r="AI166" s="120">
        <v>0</v>
      </c>
      <c r="AJ166" s="120">
        <v>1</v>
      </c>
      <c r="AK166" s="202">
        <v>1</v>
      </c>
      <c r="AL166" s="190">
        <v>0</v>
      </c>
      <c r="AM166" s="120">
        <v>0</v>
      </c>
      <c r="AN166" s="121">
        <v>0</v>
      </c>
      <c r="AO166" s="121">
        <v>0</v>
      </c>
      <c r="AP166" s="121">
        <v>0</v>
      </c>
      <c r="AQ166" s="120">
        <v>0</v>
      </c>
      <c r="AR166" s="120">
        <v>0</v>
      </c>
      <c r="AS166" s="120">
        <v>1</v>
      </c>
      <c r="AT166" s="120">
        <v>1</v>
      </c>
      <c r="AU166" s="105">
        <v>1</v>
      </c>
      <c r="AV166" s="105">
        <v>0</v>
      </c>
      <c r="AW166" s="105">
        <v>0</v>
      </c>
      <c r="AX166" s="105">
        <v>1</v>
      </c>
      <c r="AY166" s="105">
        <v>0</v>
      </c>
      <c r="AZ166" s="8">
        <v>0</v>
      </c>
      <c r="BA166" s="8">
        <v>0</v>
      </c>
      <c r="BB166" s="105">
        <v>0</v>
      </c>
      <c r="BC166" s="105">
        <v>0</v>
      </c>
    </row>
    <row r="167" spans="1:55" ht="30" customHeight="1">
      <c r="A167" s="90">
        <f t="shared" si="3"/>
        <v>160</v>
      </c>
      <c r="B167" s="3"/>
      <c r="C167" s="3"/>
      <c r="D167" s="3"/>
      <c r="E167" s="3"/>
      <c r="F167" s="7"/>
      <c r="G167" s="3"/>
      <c r="H167" s="3">
        <v>6</v>
      </c>
      <c r="I167" s="3"/>
      <c r="J167" s="3"/>
      <c r="K167" s="3"/>
      <c r="L167" s="23" t="s">
        <v>287</v>
      </c>
      <c r="M167" s="3" t="s">
        <v>288</v>
      </c>
      <c r="N167" s="3" t="s">
        <v>289</v>
      </c>
      <c r="O167" s="3"/>
      <c r="P167" s="14"/>
      <c r="Q167" s="3"/>
      <c r="R167" s="16"/>
      <c r="S167" s="14" t="s">
        <v>50</v>
      </c>
      <c r="T167" s="3" t="s">
        <v>288</v>
      </c>
      <c r="U167" s="3" t="s">
        <v>50</v>
      </c>
      <c r="V167" s="3" t="s">
        <v>40</v>
      </c>
      <c r="W167" s="15" t="s">
        <v>39</v>
      </c>
      <c r="X167" s="3" t="s">
        <v>290</v>
      </c>
      <c r="Y167" s="3" t="s">
        <v>291</v>
      </c>
      <c r="Z167" s="3" t="s">
        <v>292</v>
      </c>
      <c r="AA167" s="3" t="s">
        <v>293</v>
      </c>
      <c r="AB167" s="29">
        <v>3.5000000000000003E-2</v>
      </c>
      <c r="AC167" s="15" t="s">
        <v>43</v>
      </c>
      <c r="AD167" s="30"/>
      <c r="AE167" s="120">
        <v>0</v>
      </c>
      <c r="AF167" s="120">
        <v>0</v>
      </c>
      <c r="AG167" s="120">
        <v>0</v>
      </c>
      <c r="AH167" s="120">
        <v>1</v>
      </c>
      <c r="AI167" s="120">
        <v>0</v>
      </c>
      <c r="AJ167" s="120">
        <v>1</v>
      </c>
      <c r="AK167" s="202">
        <v>1</v>
      </c>
      <c r="AL167" s="190">
        <v>0</v>
      </c>
      <c r="AM167" s="120">
        <v>0</v>
      </c>
      <c r="AN167" s="121">
        <v>0</v>
      </c>
      <c r="AO167" s="121">
        <v>0</v>
      </c>
      <c r="AP167" s="121">
        <v>0</v>
      </c>
      <c r="AQ167" s="120">
        <v>0</v>
      </c>
      <c r="AR167" s="120">
        <v>0</v>
      </c>
      <c r="AS167" s="120">
        <v>1</v>
      </c>
      <c r="AT167" s="120">
        <v>1</v>
      </c>
      <c r="AU167" s="105">
        <v>1</v>
      </c>
      <c r="AV167" s="105">
        <v>0</v>
      </c>
      <c r="AW167" s="105">
        <v>0</v>
      </c>
      <c r="AX167" s="105">
        <v>1</v>
      </c>
      <c r="AY167" s="105">
        <v>0</v>
      </c>
      <c r="AZ167" s="8">
        <v>0</v>
      </c>
      <c r="BA167" s="8">
        <v>0</v>
      </c>
      <c r="BB167" s="105">
        <v>0</v>
      </c>
      <c r="BC167" s="105">
        <v>0</v>
      </c>
    </row>
    <row r="168" spans="1:55" ht="30" customHeight="1">
      <c r="A168" s="90">
        <f t="shared" si="3"/>
        <v>161</v>
      </c>
      <c r="B168" s="3"/>
      <c r="C168" s="3"/>
      <c r="D168" s="3"/>
      <c r="E168" s="3"/>
      <c r="F168" s="3">
        <v>4</v>
      </c>
      <c r="G168" s="3"/>
      <c r="H168" s="3"/>
      <c r="I168" s="3"/>
      <c r="J168" s="3"/>
      <c r="K168" s="3"/>
      <c r="L168" s="10"/>
      <c r="M168" s="7" t="s">
        <v>294</v>
      </c>
      <c r="N168" s="3" t="s">
        <v>295</v>
      </c>
      <c r="O168" s="7" t="s">
        <v>116</v>
      </c>
      <c r="P168" s="14" t="s">
        <v>43</v>
      </c>
      <c r="Q168" s="3" t="s">
        <v>37</v>
      </c>
      <c r="R168" s="16"/>
      <c r="S168" s="14" t="s">
        <v>38</v>
      </c>
      <c r="T168" s="7" t="s">
        <v>294</v>
      </c>
      <c r="U168" s="14" t="s">
        <v>74</v>
      </c>
      <c r="V168" s="15" t="s">
        <v>40</v>
      </c>
      <c r="W168" s="15" t="s">
        <v>39</v>
      </c>
      <c r="X168" s="7" t="s">
        <v>117</v>
      </c>
      <c r="Y168" s="15" t="s">
        <v>42</v>
      </c>
      <c r="Z168" s="15" t="s">
        <v>43</v>
      </c>
      <c r="AA168" s="3" t="s">
        <v>296</v>
      </c>
      <c r="AB168" s="29">
        <f>AB170+AB173*2+AB174*2+AB177</f>
        <v>2.0325000000000002</v>
      </c>
      <c r="AC168" s="18" t="s">
        <v>80</v>
      </c>
      <c r="AD168" s="18"/>
      <c r="AE168" s="120">
        <v>1</v>
      </c>
      <c r="AF168" s="120">
        <v>1</v>
      </c>
      <c r="AG168" s="120">
        <v>1</v>
      </c>
      <c r="AH168" s="120">
        <v>0</v>
      </c>
      <c r="AI168" s="120">
        <v>1</v>
      </c>
      <c r="AJ168" s="120">
        <v>0</v>
      </c>
      <c r="AK168" s="202">
        <v>0</v>
      </c>
      <c r="AL168" s="190">
        <v>1</v>
      </c>
      <c r="AM168" s="120">
        <v>1</v>
      </c>
      <c r="AN168" s="121">
        <v>1</v>
      </c>
      <c r="AO168" s="121">
        <v>1</v>
      </c>
      <c r="AP168" s="121">
        <v>1</v>
      </c>
      <c r="AQ168" s="120">
        <v>1</v>
      </c>
      <c r="AR168" s="120">
        <v>1</v>
      </c>
      <c r="AS168" s="120">
        <v>0</v>
      </c>
      <c r="AT168" s="120">
        <v>0</v>
      </c>
      <c r="AU168" s="105">
        <v>0</v>
      </c>
      <c r="AV168" s="105">
        <v>1</v>
      </c>
      <c r="AW168" s="105">
        <v>1</v>
      </c>
      <c r="AX168" s="105">
        <v>0</v>
      </c>
      <c r="AY168" s="105">
        <v>1</v>
      </c>
      <c r="AZ168" s="8">
        <v>1</v>
      </c>
      <c r="BA168" s="8">
        <v>1</v>
      </c>
      <c r="BB168" s="105">
        <v>1</v>
      </c>
      <c r="BC168" s="105">
        <v>1</v>
      </c>
    </row>
    <row r="169" spans="1:55" ht="30" customHeight="1">
      <c r="A169" s="90">
        <f t="shared" si="3"/>
        <v>162</v>
      </c>
      <c r="B169" s="3"/>
      <c r="C169" s="3"/>
      <c r="D169" s="3"/>
      <c r="E169" s="3"/>
      <c r="F169" s="3">
        <v>4</v>
      </c>
      <c r="G169" s="3"/>
      <c r="H169" s="3"/>
      <c r="I169" s="3"/>
      <c r="J169" s="3"/>
      <c r="K169" s="3"/>
      <c r="L169" s="10"/>
      <c r="M169" s="7" t="s">
        <v>297</v>
      </c>
      <c r="N169" s="3" t="s">
        <v>295</v>
      </c>
      <c r="O169" s="7" t="s">
        <v>116</v>
      </c>
      <c r="P169" s="14" t="s">
        <v>43</v>
      </c>
      <c r="Q169" s="3" t="s">
        <v>37</v>
      </c>
      <c r="R169" s="16"/>
      <c r="S169" s="14" t="s">
        <v>36</v>
      </c>
      <c r="T169" s="7" t="s">
        <v>294</v>
      </c>
      <c r="U169" s="14" t="s">
        <v>36</v>
      </c>
      <c r="V169" s="15" t="s">
        <v>39</v>
      </c>
      <c r="W169" s="15" t="s">
        <v>40</v>
      </c>
      <c r="X169" s="7" t="s">
        <v>117</v>
      </c>
      <c r="Y169" s="15" t="s">
        <v>42</v>
      </c>
      <c r="Z169" s="15" t="s">
        <v>43</v>
      </c>
      <c r="AA169" s="3" t="s">
        <v>296</v>
      </c>
      <c r="AB169" s="29">
        <f>AB170+AB173*2+AB174*2+AB180</f>
        <v>2.0409000000000002</v>
      </c>
      <c r="AC169" s="18" t="s">
        <v>80</v>
      </c>
      <c r="AD169" s="18"/>
      <c r="AE169" s="120">
        <v>0</v>
      </c>
      <c r="AF169" s="120">
        <v>0</v>
      </c>
      <c r="AG169" s="120">
        <v>0</v>
      </c>
      <c r="AH169" s="120">
        <v>1</v>
      </c>
      <c r="AI169" s="120">
        <v>0</v>
      </c>
      <c r="AJ169" s="120">
        <v>1</v>
      </c>
      <c r="AK169" s="202">
        <v>1</v>
      </c>
      <c r="AL169" s="190">
        <v>0</v>
      </c>
      <c r="AM169" s="120">
        <v>0</v>
      </c>
      <c r="AN169" s="121">
        <v>0</v>
      </c>
      <c r="AO169" s="121">
        <v>0</v>
      </c>
      <c r="AP169" s="121">
        <v>0</v>
      </c>
      <c r="AQ169" s="120">
        <v>0</v>
      </c>
      <c r="AR169" s="120">
        <v>0</v>
      </c>
      <c r="AS169" s="120">
        <v>1</v>
      </c>
      <c r="AT169" s="120">
        <v>1</v>
      </c>
      <c r="AU169" s="105">
        <v>1</v>
      </c>
      <c r="AV169" s="105">
        <v>0</v>
      </c>
      <c r="AW169" s="105">
        <v>0</v>
      </c>
      <c r="AX169" s="105">
        <v>1</v>
      </c>
      <c r="AY169" s="105">
        <v>0</v>
      </c>
      <c r="AZ169" s="8">
        <v>0</v>
      </c>
      <c r="BA169" s="8">
        <v>0</v>
      </c>
      <c r="BB169" s="105">
        <v>0</v>
      </c>
      <c r="BC169" s="105">
        <v>0</v>
      </c>
    </row>
    <row r="170" spans="1:55" ht="30" customHeight="1">
      <c r="A170" s="90">
        <f t="shared" si="3"/>
        <v>163</v>
      </c>
      <c r="B170" s="3"/>
      <c r="C170" s="3"/>
      <c r="D170" s="3"/>
      <c r="E170" s="3"/>
      <c r="F170" s="3"/>
      <c r="G170" s="3">
        <v>5</v>
      </c>
      <c r="H170" s="3"/>
      <c r="I170" s="3"/>
      <c r="J170" s="3"/>
      <c r="K170" s="3"/>
      <c r="L170" s="10"/>
      <c r="M170" s="7" t="s">
        <v>298</v>
      </c>
      <c r="N170" s="3" t="s">
        <v>299</v>
      </c>
      <c r="O170" s="7" t="s">
        <v>116</v>
      </c>
      <c r="P170" s="14" t="s">
        <v>43</v>
      </c>
      <c r="Q170" s="3" t="s">
        <v>37</v>
      </c>
      <c r="R170" s="16"/>
      <c r="S170" s="14" t="s">
        <v>36</v>
      </c>
      <c r="T170" s="7" t="s">
        <v>298</v>
      </c>
      <c r="U170" s="14" t="s">
        <v>36</v>
      </c>
      <c r="V170" s="15" t="s">
        <v>40</v>
      </c>
      <c r="W170" s="15" t="s">
        <v>39</v>
      </c>
      <c r="X170" s="7" t="s">
        <v>117</v>
      </c>
      <c r="Y170" s="15" t="s">
        <v>42</v>
      </c>
      <c r="Z170" s="15" t="s">
        <v>43</v>
      </c>
      <c r="AA170" s="15" t="s">
        <v>300</v>
      </c>
      <c r="AB170" s="29">
        <f>AB171+AB172</f>
        <v>5.7200000000000001E-2</v>
      </c>
      <c r="AC170" s="18" t="s">
        <v>80</v>
      </c>
      <c r="AD170" s="18"/>
      <c r="AE170" s="120">
        <v>1</v>
      </c>
      <c r="AF170" s="120">
        <v>1</v>
      </c>
      <c r="AG170" s="120">
        <v>1</v>
      </c>
      <c r="AH170" s="120">
        <v>1</v>
      </c>
      <c r="AI170" s="120">
        <v>1</v>
      </c>
      <c r="AJ170" s="120">
        <v>1</v>
      </c>
      <c r="AK170" s="202">
        <v>1</v>
      </c>
      <c r="AL170" s="190">
        <v>1</v>
      </c>
      <c r="AM170" s="120">
        <v>1</v>
      </c>
      <c r="AN170" s="121">
        <v>1</v>
      </c>
      <c r="AO170" s="121">
        <v>1</v>
      </c>
      <c r="AP170" s="121">
        <v>1</v>
      </c>
      <c r="AQ170" s="120">
        <v>1</v>
      </c>
      <c r="AR170" s="120">
        <v>1</v>
      </c>
      <c r="AS170" s="120">
        <v>1</v>
      </c>
      <c r="AT170" s="120">
        <v>1</v>
      </c>
      <c r="AU170" s="105">
        <v>1</v>
      </c>
      <c r="AV170" s="105">
        <v>1</v>
      </c>
      <c r="AW170" s="105">
        <v>1</v>
      </c>
      <c r="AX170" s="105">
        <v>1</v>
      </c>
      <c r="AY170" s="105">
        <v>1</v>
      </c>
      <c r="AZ170" s="8">
        <v>1</v>
      </c>
      <c r="BA170" s="8">
        <v>1</v>
      </c>
      <c r="BB170" s="105">
        <v>1</v>
      </c>
      <c r="BC170" s="105">
        <v>1</v>
      </c>
    </row>
    <row r="171" spans="1:55" ht="30" customHeight="1">
      <c r="A171" s="90">
        <f t="shared" si="3"/>
        <v>164</v>
      </c>
      <c r="B171" s="3"/>
      <c r="C171" s="3"/>
      <c r="D171" s="3"/>
      <c r="E171" s="3"/>
      <c r="F171" s="3"/>
      <c r="G171" s="3"/>
      <c r="H171" s="3">
        <v>6</v>
      </c>
      <c r="I171" s="3"/>
      <c r="J171" s="3"/>
      <c r="K171" s="24"/>
      <c r="L171" s="9" t="s">
        <v>301</v>
      </c>
      <c r="M171" s="3" t="s">
        <v>302</v>
      </c>
      <c r="N171" s="3" t="s">
        <v>303</v>
      </c>
      <c r="O171" s="3" t="s">
        <v>92</v>
      </c>
      <c r="P171" s="14" t="s">
        <v>50</v>
      </c>
      <c r="Q171" s="3" t="s">
        <v>37</v>
      </c>
      <c r="R171" s="16"/>
      <c r="S171" s="14" t="s">
        <v>38</v>
      </c>
      <c r="T171" s="3" t="s">
        <v>302</v>
      </c>
      <c r="U171" s="14" t="s">
        <v>50</v>
      </c>
      <c r="V171" s="3" t="s">
        <v>40</v>
      </c>
      <c r="W171" s="15" t="s">
        <v>39</v>
      </c>
      <c r="X171" s="7" t="s">
        <v>93</v>
      </c>
      <c r="Y171" s="3" t="s">
        <v>94</v>
      </c>
      <c r="Z171" s="3" t="s">
        <v>95</v>
      </c>
      <c r="AA171" s="15" t="s">
        <v>300</v>
      </c>
      <c r="AB171" s="29">
        <v>5.1700000000000003E-2</v>
      </c>
      <c r="AC171" s="15" t="s">
        <v>43</v>
      </c>
      <c r="AD171" s="14"/>
      <c r="AE171" s="120">
        <v>1</v>
      </c>
      <c r="AF171" s="120">
        <v>1</v>
      </c>
      <c r="AG171" s="120">
        <v>1</v>
      </c>
      <c r="AH171" s="120">
        <v>1</v>
      </c>
      <c r="AI171" s="120">
        <v>1</v>
      </c>
      <c r="AJ171" s="120">
        <v>1</v>
      </c>
      <c r="AK171" s="202">
        <v>1</v>
      </c>
      <c r="AL171" s="190">
        <v>1</v>
      </c>
      <c r="AM171" s="120">
        <v>1</v>
      </c>
      <c r="AN171" s="121">
        <v>1</v>
      </c>
      <c r="AO171" s="121">
        <v>1</v>
      </c>
      <c r="AP171" s="121">
        <v>1</v>
      </c>
      <c r="AQ171" s="120">
        <v>1</v>
      </c>
      <c r="AR171" s="120">
        <v>1</v>
      </c>
      <c r="AS171" s="120">
        <v>1</v>
      </c>
      <c r="AT171" s="120">
        <v>1</v>
      </c>
      <c r="AU171" s="105">
        <v>1</v>
      </c>
      <c r="AV171" s="105">
        <v>1</v>
      </c>
      <c r="AW171" s="105">
        <v>1</v>
      </c>
      <c r="AX171" s="105">
        <v>1</v>
      </c>
      <c r="AY171" s="105">
        <v>1</v>
      </c>
      <c r="AZ171" s="8">
        <v>1</v>
      </c>
      <c r="BA171" s="8">
        <v>1</v>
      </c>
      <c r="BB171" s="105">
        <v>1</v>
      </c>
      <c r="BC171" s="105">
        <v>1</v>
      </c>
    </row>
    <row r="172" spans="1:55" ht="30" customHeight="1">
      <c r="A172" s="90">
        <f t="shared" si="3"/>
        <v>165</v>
      </c>
      <c r="B172" s="3"/>
      <c r="C172" s="3"/>
      <c r="D172" s="3"/>
      <c r="E172" s="3"/>
      <c r="F172" s="3"/>
      <c r="G172" s="3"/>
      <c r="H172" s="3">
        <v>6</v>
      </c>
      <c r="I172" s="3"/>
      <c r="J172" s="3"/>
      <c r="K172" s="24"/>
      <c r="L172" s="9"/>
      <c r="M172" s="8" t="s">
        <v>200</v>
      </c>
      <c r="N172" s="8" t="s">
        <v>304</v>
      </c>
      <c r="O172" s="7" t="s">
        <v>87</v>
      </c>
      <c r="P172" s="14" t="s">
        <v>50</v>
      </c>
      <c r="Q172" s="3" t="s">
        <v>37</v>
      </c>
      <c r="R172" s="4"/>
      <c r="S172" s="14" t="s">
        <v>38</v>
      </c>
      <c r="T172" s="8" t="s">
        <v>43</v>
      </c>
      <c r="U172" s="14" t="s">
        <v>74</v>
      </c>
      <c r="V172" s="3" t="s">
        <v>40</v>
      </c>
      <c r="W172" s="15" t="s">
        <v>39</v>
      </c>
      <c r="X172" s="7" t="s">
        <v>87</v>
      </c>
      <c r="Y172" s="3" t="s">
        <v>157</v>
      </c>
      <c r="Z172" s="7" t="s">
        <v>43</v>
      </c>
      <c r="AA172" s="3" t="s">
        <v>43</v>
      </c>
      <c r="AB172" s="29">
        <v>5.4999999999999997E-3</v>
      </c>
      <c r="AC172" s="3" t="s">
        <v>43</v>
      </c>
      <c r="AD172" s="3"/>
      <c r="AE172" s="120">
        <v>1</v>
      </c>
      <c r="AF172" s="120">
        <v>1</v>
      </c>
      <c r="AG172" s="120">
        <v>1</v>
      </c>
      <c r="AH172" s="120">
        <v>1</v>
      </c>
      <c r="AI172" s="120">
        <v>1</v>
      </c>
      <c r="AJ172" s="120">
        <v>1</v>
      </c>
      <c r="AK172" s="202">
        <v>1</v>
      </c>
      <c r="AL172" s="190">
        <v>1</v>
      </c>
      <c r="AM172" s="120">
        <v>1</v>
      </c>
      <c r="AN172" s="121">
        <v>1</v>
      </c>
      <c r="AO172" s="121">
        <v>1</v>
      </c>
      <c r="AP172" s="121">
        <v>1</v>
      </c>
      <c r="AQ172" s="120">
        <v>1</v>
      </c>
      <c r="AR172" s="120">
        <v>1</v>
      </c>
      <c r="AS172" s="120">
        <v>1</v>
      </c>
      <c r="AT172" s="120">
        <v>1</v>
      </c>
      <c r="AU172" s="105">
        <v>1</v>
      </c>
      <c r="AV172" s="105">
        <v>1</v>
      </c>
      <c r="AW172" s="105">
        <v>1</v>
      </c>
      <c r="AX172" s="105">
        <v>1</v>
      </c>
      <c r="AY172" s="105">
        <v>1</v>
      </c>
      <c r="AZ172" s="8">
        <v>1</v>
      </c>
      <c r="BA172" s="8">
        <v>1</v>
      </c>
      <c r="BB172" s="105">
        <v>1</v>
      </c>
      <c r="BC172" s="105">
        <v>1</v>
      </c>
    </row>
    <row r="173" spans="1:55" ht="30" customHeight="1">
      <c r="A173" s="90">
        <f t="shared" si="3"/>
        <v>166</v>
      </c>
      <c r="B173" s="3"/>
      <c r="C173" s="3"/>
      <c r="D173" s="3"/>
      <c r="E173" s="3"/>
      <c r="F173" s="3"/>
      <c r="G173" s="3">
        <v>5</v>
      </c>
      <c r="H173" s="3"/>
      <c r="I173" s="3"/>
      <c r="J173" s="3"/>
      <c r="K173" s="3"/>
      <c r="L173" s="23"/>
      <c r="M173" s="3" t="s">
        <v>305</v>
      </c>
      <c r="N173" s="3" t="s">
        <v>306</v>
      </c>
      <c r="O173" s="3" t="s">
        <v>124</v>
      </c>
      <c r="P173" s="11" t="s">
        <v>50</v>
      </c>
      <c r="Q173" s="3" t="s">
        <v>37</v>
      </c>
      <c r="R173" s="27"/>
      <c r="S173" s="14" t="s">
        <v>38</v>
      </c>
      <c r="T173" s="3" t="s">
        <v>305</v>
      </c>
      <c r="U173" s="14" t="s">
        <v>36</v>
      </c>
      <c r="V173" s="15" t="s">
        <v>40</v>
      </c>
      <c r="W173" s="15" t="s">
        <v>39</v>
      </c>
      <c r="X173" s="7" t="s">
        <v>171</v>
      </c>
      <c r="Y173" s="15" t="s">
        <v>830</v>
      </c>
      <c r="Z173" s="21" t="s">
        <v>125</v>
      </c>
      <c r="AA173" s="3" t="s">
        <v>250</v>
      </c>
      <c r="AB173" s="29">
        <v>0.36320000000000002</v>
      </c>
      <c r="AC173" s="15" t="s">
        <v>43</v>
      </c>
      <c r="AD173" s="14"/>
      <c r="AE173" s="126">
        <v>2</v>
      </c>
      <c r="AF173" s="126">
        <v>2</v>
      </c>
      <c r="AG173" s="126">
        <v>2</v>
      </c>
      <c r="AH173" s="126">
        <v>2</v>
      </c>
      <c r="AI173" s="126">
        <v>2</v>
      </c>
      <c r="AJ173" s="126">
        <v>2</v>
      </c>
      <c r="AK173" s="211">
        <v>2</v>
      </c>
      <c r="AL173" s="193">
        <v>2</v>
      </c>
      <c r="AM173" s="126">
        <v>2</v>
      </c>
      <c r="AN173" s="127">
        <v>2</v>
      </c>
      <c r="AO173" s="127">
        <v>2</v>
      </c>
      <c r="AP173" s="127">
        <v>2</v>
      </c>
      <c r="AQ173" s="126">
        <v>2</v>
      </c>
      <c r="AR173" s="126">
        <v>2</v>
      </c>
      <c r="AS173" s="126">
        <v>2</v>
      </c>
      <c r="AT173" s="126">
        <v>2</v>
      </c>
      <c r="AU173" s="107">
        <v>2</v>
      </c>
      <c r="AV173" s="107">
        <v>2</v>
      </c>
      <c r="AW173" s="107">
        <v>2</v>
      </c>
      <c r="AX173" s="107">
        <v>2</v>
      </c>
      <c r="AY173" s="107">
        <v>2</v>
      </c>
      <c r="AZ173" s="8">
        <v>2</v>
      </c>
      <c r="BA173" s="8">
        <v>2</v>
      </c>
      <c r="BB173" s="107">
        <v>2</v>
      </c>
      <c r="BC173" s="107">
        <v>2</v>
      </c>
    </row>
    <row r="174" spans="1:55" ht="30" customHeight="1">
      <c r="A174" s="90">
        <f t="shared" si="3"/>
        <v>167</v>
      </c>
      <c r="B174" s="3"/>
      <c r="C174" s="3"/>
      <c r="D174" s="3"/>
      <c r="E174" s="3"/>
      <c r="F174" s="3"/>
      <c r="G174" s="3">
        <v>5</v>
      </c>
      <c r="H174" s="3"/>
      <c r="I174" s="3"/>
      <c r="J174" s="3"/>
      <c r="K174" s="3"/>
      <c r="L174" s="23"/>
      <c r="M174" s="3" t="s">
        <v>307</v>
      </c>
      <c r="N174" s="11" t="s">
        <v>308</v>
      </c>
      <c r="O174" s="21" t="s">
        <v>116</v>
      </c>
      <c r="P174" s="7" t="s">
        <v>43</v>
      </c>
      <c r="Q174" s="3" t="s">
        <v>37</v>
      </c>
      <c r="R174" s="16"/>
      <c r="S174" s="14" t="s">
        <v>38</v>
      </c>
      <c r="T174" s="3" t="s">
        <v>307</v>
      </c>
      <c r="U174" s="14" t="s">
        <v>74</v>
      </c>
      <c r="V174" s="15" t="s">
        <v>39</v>
      </c>
      <c r="W174" s="15" t="s">
        <v>39</v>
      </c>
      <c r="X174" s="7" t="s">
        <v>117</v>
      </c>
      <c r="Y174" s="3" t="s">
        <v>42</v>
      </c>
      <c r="Z174" s="3" t="s">
        <v>43</v>
      </c>
      <c r="AA174" s="3" t="s">
        <v>309</v>
      </c>
      <c r="AB174" s="29">
        <f>AB175+AB176</f>
        <v>0.60960000000000003</v>
      </c>
      <c r="AC174" s="15" t="s">
        <v>43</v>
      </c>
      <c r="AD174" s="7"/>
      <c r="AE174" s="120">
        <v>2</v>
      </c>
      <c r="AF174" s="120">
        <v>2</v>
      </c>
      <c r="AG174" s="120">
        <v>2</v>
      </c>
      <c r="AH174" s="120">
        <v>2</v>
      </c>
      <c r="AI174" s="120">
        <v>2</v>
      </c>
      <c r="AJ174" s="120">
        <v>2</v>
      </c>
      <c r="AK174" s="202">
        <v>2</v>
      </c>
      <c r="AL174" s="190">
        <v>2</v>
      </c>
      <c r="AM174" s="120">
        <v>2</v>
      </c>
      <c r="AN174" s="121">
        <v>2</v>
      </c>
      <c r="AO174" s="121">
        <v>2</v>
      </c>
      <c r="AP174" s="121">
        <v>2</v>
      </c>
      <c r="AQ174" s="120">
        <v>2</v>
      </c>
      <c r="AR174" s="120">
        <v>2</v>
      </c>
      <c r="AS174" s="120">
        <v>2</v>
      </c>
      <c r="AT174" s="120">
        <v>2</v>
      </c>
      <c r="AU174" s="105">
        <v>2</v>
      </c>
      <c r="AV174" s="105">
        <v>2</v>
      </c>
      <c r="AW174" s="105">
        <v>2</v>
      </c>
      <c r="AX174" s="105">
        <v>2</v>
      </c>
      <c r="AY174" s="105">
        <v>2</v>
      </c>
      <c r="AZ174" s="8">
        <v>2</v>
      </c>
      <c r="BA174" s="8">
        <v>2</v>
      </c>
      <c r="BB174" s="105">
        <v>2</v>
      </c>
      <c r="BC174" s="105">
        <v>2</v>
      </c>
    </row>
    <row r="175" spans="1:55" ht="30" customHeight="1">
      <c r="A175" s="90">
        <f t="shared" si="3"/>
        <v>168</v>
      </c>
      <c r="B175" s="3"/>
      <c r="C175" s="3"/>
      <c r="D175" s="3"/>
      <c r="E175" s="3"/>
      <c r="F175" s="3"/>
      <c r="G175" s="3"/>
      <c r="H175" s="3">
        <v>6</v>
      </c>
      <c r="I175" s="3"/>
      <c r="J175" s="3"/>
      <c r="K175" s="3"/>
      <c r="L175" s="9"/>
      <c r="M175" s="3" t="s">
        <v>310</v>
      </c>
      <c r="N175" s="11" t="s">
        <v>311</v>
      </c>
      <c r="O175" s="3" t="s">
        <v>92</v>
      </c>
      <c r="P175" s="11" t="s">
        <v>36</v>
      </c>
      <c r="Q175" s="3" t="s">
        <v>37</v>
      </c>
      <c r="R175" s="27"/>
      <c r="S175" s="14" t="s">
        <v>38</v>
      </c>
      <c r="T175" s="3" t="s">
        <v>310</v>
      </c>
      <c r="U175" s="14" t="s">
        <v>50</v>
      </c>
      <c r="V175" s="3" t="s">
        <v>40</v>
      </c>
      <c r="W175" s="15" t="s">
        <v>39</v>
      </c>
      <c r="X175" s="7" t="s">
        <v>93</v>
      </c>
      <c r="Y175" s="3" t="s">
        <v>257</v>
      </c>
      <c r="Z175" s="3" t="s">
        <v>95</v>
      </c>
      <c r="AA175" s="3" t="s">
        <v>262</v>
      </c>
      <c r="AB175" s="29">
        <v>0.58930000000000005</v>
      </c>
      <c r="AC175" s="15" t="s">
        <v>43</v>
      </c>
      <c r="AD175" s="14"/>
      <c r="AE175" s="126">
        <v>1</v>
      </c>
      <c r="AF175" s="126">
        <v>1</v>
      </c>
      <c r="AG175" s="126">
        <v>1</v>
      </c>
      <c r="AH175" s="126">
        <v>1</v>
      </c>
      <c r="AI175" s="126">
        <v>1</v>
      </c>
      <c r="AJ175" s="126">
        <v>1</v>
      </c>
      <c r="AK175" s="211">
        <v>1</v>
      </c>
      <c r="AL175" s="193">
        <v>1</v>
      </c>
      <c r="AM175" s="126">
        <v>1</v>
      </c>
      <c r="AN175" s="127">
        <v>1</v>
      </c>
      <c r="AO175" s="127">
        <v>1</v>
      </c>
      <c r="AP175" s="127">
        <v>1</v>
      </c>
      <c r="AQ175" s="126">
        <v>1</v>
      </c>
      <c r="AR175" s="126">
        <v>1</v>
      </c>
      <c r="AS175" s="126">
        <v>1</v>
      </c>
      <c r="AT175" s="126">
        <v>1</v>
      </c>
      <c r="AU175" s="107">
        <v>1</v>
      </c>
      <c r="AV175" s="107">
        <v>1</v>
      </c>
      <c r="AW175" s="107">
        <v>1</v>
      </c>
      <c r="AX175" s="107">
        <v>1</v>
      </c>
      <c r="AY175" s="107">
        <v>1</v>
      </c>
      <c r="AZ175" s="8">
        <v>1</v>
      </c>
      <c r="BA175" s="8">
        <v>1</v>
      </c>
      <c r="BB175" s="107">
        <v>1</v>
      </c>
      <c r="BC175" s="107">
        <v>1</v>
      </c>
    </row>
    <row r="176" spans="1:55" ht="30" customHeight="1">
      <c r="A176" s="90">
        <f t="shared" si="3"/>
        <v>169</v>
      </c>
      <c r="B176" s="3"/>
      <c r="C176" s="3"/>
      <c r="D176" s="3"/>
      <c r="E176" s="3"/>
      <c r="F176" s="3"/>
      <c r="G176" s="3"/>
      <c r="H176" s="3">
        <v>6</v>
      </c>
      <c r="I176" s="3"/>
      <c r="J176" s="3"/>
      <c r="K176" s="3"/>
      <c r="L176" s="23"/>
      <c r="M176" s="3" t="s">
        <v>312</v>
      </c>
      <c r="N176" s="3" t="s">
        <v>313</v>
      </c>
      <c r="O176" s="3" t="s">
        <v>267</v>
      </c>
      <c r="P176" s="14" t="s">
        <v>50</v>
      </c>
      <c r="Q176" s="3" t="s">
        <v>37</v>
      </c>
      <c r="R176" s="16"/>
      <c r="S176" s="14" t="s">
        <v>38</v>
      </c>
      <c r="T176" s="3" t="s">
        <v>312</v>
      </c>
      <c r="U176" s="14" t="s">
        <v>74</v>
      </c>
      <c r="V176" s="3" t="s">
        <v>40</v>
      </c>
      <c r="W176" s="15" t="s">
        <v>39</v>
      </c>
      <c r="X176" s="7" t="s">
        <v>93</v>
      </c>
      <c r="Y176" s="3" t="s">
        <v>113</v>
      </c>
      <c r="Z176" s="15" t="s">
        <v>281</v>
      </c>
      <c r="AA176" s="3" t="s">
        <v>314</v>
      </c>
      <c r="AB176" s="29">
        <v>2.0299999999999999E-2</v>
      </c>
      <c r="AC176" s="15" t="s">
        <v>43</v>
      </c>
      <c r="AD176" s="14"/>
      <c r="AE176" s="120">
        <v>1</v>
      </c>
      <c r="AF176" s="120">
        <v>1</v>
      </c>
      <c r="AG176" s="120">
        <v>1</v>
      </c>
      <c r="AH176" s="120">
        <v>1</v>
      </c>
      <c r="AI176" s="120">
        <v>1</v>
      </c>
      <c r="AJ176" s="120">
        <v>1</v>
      </c>
      <c r="AK176" s="202">
        <v>1</v>
      </c>
      <c r="AL176" s="190">
        <v>1</v>
      </c>
      <c r="AM176" s="120">
        <v>1</v>
      </c>
      <c r="AN176" s="121">
        <v>1</v>
      </c>
      <c r="AO176" s="121">
        <v>1</v>
      </c>
      <c r="AP176" s="121">
        <v>1</v>
      </c>
      <c r="AQ176" s="120">
        <v>1</v>
      </c>
      <c r="AR176" s="120">
        <v>1</v>
      </c>
      <c r="AS176" s="120">
        <v>1</v>
      </c>
      <c r="AT176" s="120">
        <v>1</v>
      </c>
      <c r="AU176" s="105">
        <v>1</v>
      </c>
      <c r="AV176" s="105">
        <v>1</v>
      </c>
      <c r="AW176" s="105">
        <v>1</v>
      </c>
      <c r="AX176" s="105">
        <v>1</v>
      </c>
      <c r="AY176" s="105">
        <v>1</v>
      </c>
      <c r="AZ176" s="8">
        <v>1</v>
      </c>
      <c r="BA176" s="8">
        <v>1</v>
      </c>
      <c r="BB176" s="105">
        <v>1</v>
      </c>
      <c r="BC176" s="105">
        <v>1</v>
      </c>
    </row>
    <row r="177" spans="1:55" ht="30" customHeight="1">
      <c r="A177" s="90">
        <f t="shared" si="3"/>
        <v>170</v>
      </c>
      <c r="B177" s="3"/>
      <c r="C177" s="3"/>
      <c r="D177" s="3"/>
      <c r="E177" s="3"/>
      <c r="F177" s="3"/>
      <c r="G177" s="3">
        <v>5</v>
      </c>
      <c r="H177" s="3"/>
      <c r="I177" s="3"/>
      <c r="J177" s="3"/>
      <c r="K177" s="3"/>
      <c r="L177" s="23"/>
      <c r="M177" s="3" t="s">
        <v>727</v>
      </c>
      <c r="N177" s="3" t="s">
        <v>728</v>
      </c>
      <c r="O177" s="7" t="s">
        <v>116</v>
      </c>
      <c r="P177" s="14" t="s">
        <v>43</v>
      </c>
      <c r="Q177" s="3" t="s">
        <v>37</v>
      </c>
      <c r="R177" s="16"/>
      <c r="S177" s="14" t="s">
        <v>724</v>
      </c>
      <c r="T177" s="3" t="s">
        <v>315</v>
      </c>
      <c r="U177" s="14" t="s">
        <v>628</v>
      </c>
      <c r="V177" s="15" t="s">
        <v>39</v>
      </c>
      <c r="W177" s="15" t="s">
        <v>39</v>
      </c>
      <c r="X177" s="7" t="s">
        <v>117</v>
      </c>
      <c r="Y177" s="15" t="s">
        <v>42</v>
      </c>
      <c r="Z177" s="15" t="s">
        <v>43</v>
      </c>
      <c r="AA177" s="3" t="s">
        <v>316</v>
      </c>
      <c r="AB177" s="29">
        <f>AB178+AB179</f>
        <v>2.9699999999999997E-2</v>
      </c>
      <c r="AC177" s="15" t="s">
        <v>43</v>
      </c>
      <c r="AD177" s="7"/>
      <c r="AE177" s="120">
        <v>1</v>
      </c>
      <c r="AF177" s="120">
        <v>1</v>
      </c>
      <c r="AG177" s="120">
        <v>1</v>
      </c>
      <c r="AH177" s="120">
        <v>0</v>
      </c>
      <c r="AI177" s="120">
        <v>1</v>
      </c>
      <c r="AJ177" s="120">
        <v>0</v>
      </c>
      <c r="AK177" s="202">
        <v>0</v>
      </c>
      <c r="AL177" s="190">
        <v>1</v>
      </c>
      <c r="AM177" s="120">
        <v>1</v>
      </c>
      <c r="AN177" s="121">
        <v>1</v>
      </c>
      <c r="AO177" s="121">
        <v>1</v>
      </c>
      <c r="AP177" s="121">
        <v>1</v>
      </c>
      <c r="AQ177" s="120">
        <v>1</v>
      </c>
      <c r="AR177" s="120">
        <v>1</v>
      </c>
      <c r="AS177" s="120">
        <v>0</v>
      </c>
      <c r="AT177" s="120">
        <v>0</v>
      </c>
      <c r="AU177" s="105">
        <v>0</v>
      </c>
      <c r="AV177" s="105">
        <v>1</v>
      </c>
      <c r="AW177" s="105">
        <v>1</v>
      </c>
      <c r="AX177" s="105">
        <v>0</v>
      </c>
      <c r="AY177" s="105">
        <v>1</v>
      </c>
      <c r="AZ177" s="8">
        <v>1</v>
      </c>
      <c r="BA177" s="8">
        <v>1</v>
      </c>
      <c r="BB177" s="105">
        <v>1</v>
      </c>
      <c r="BC177" s="105">
        <v>1</v>
      </c>
    </row>
    <row r="178" spans="1:55" ht="30" customHeight="1">
      <c r="A178" s="90">
        <f t="shared" si="3"/>
        <v>171</v>
      </c>
      <c r="B178" s="3"/>
      <c r="C178" s="3"/>
      <c r="D178" s="3"/>
      <c r="E178" s="3"/>
      <c r="F178" s="7"/>
      <c r="G178" s="3"/>
      <c r="H178" s="3">
        <v>6</v>
      </c>
      <c r="I178" s="3"/>
      <c r="J178" s="3"/>
      <c r="K178" s="3"/>
      <c r="L178" s="23"/>
      <c r="M178" s="3" t="s">
        <v>317</v>
      </c>
      <c r="N178" s="3" t="s">
        <v>318</v>
      </c>
      <c r="O178" s="3" t="s">
        <v>92</v>
      </c>
      <c r="P178" s="14" t="s">
        <v>50</v>
      </c>
      <c r="Q178" s="3" t="s">
        <v>37</v>
      </c>
      <c r="R178" s="16"/>
      <c r="S178" s="14" t="s">
        <v>38</v>
      </c>
      <c r="T178" s="3" t="s">
        <v>317</v>
      </c>
      <c r="U178" s="14" t="s">
        <v>74</v>
      </c>
      <c r="V178" s="15" t="s">
        <v>40</v>
      </c>
      <c r="W178" s="15" t="s">
        <v>39</v>
      </c>
      <c r="X178" s="7" t="s">
        <v>93</v>
      </c>
      <c r="Y178" s="3" t="s">
        <v>160</v>
      </c>
      <c r="Z178" s="7" t="s">
        <v>319</v>
      </c>
      <c r="AA178" s="3" t="s">
        <v>320</v>
      </c>
      <c r="AB178" s="29">
        <v>2.1299999999999999E-2</v>
      </c>
      <c r="AC178" s="15" t="s">
        <v>43</v>
      </c>
      <c r="AD178" s="7"/>
      <c r="AE178" s="120">
        <v>1</v>
      </c>
      <c r="AF178" s="120">
        <v>1</v>
      </c>
      <c r="AG178" s="120">
        <v>1</v>
      </c>
      <c r="AH178" s="120">
        <v>0</v>
      </c>
      <c r="AI178" s="120">
        <v>1</v>
      </c>
      <c r="AJ178" s="120">
        <v>0</v>
      </c>
      <c r="AK178" s="202">
        <v>0</v>
      </c>
      <c r="AL178" s="190">
        <v>1</v>
      </c>
      <c r="AM178" s="120">
        <v>1</v>
      </c>
      <c r="AN178" s="121">
        <v>1</v>
      </c>
      <c r="AO178" s="121">
        <v>1</v>
      </c>
      <c r="AP178" s="121">
        <v>1</v>
      </c>
      <c r="AQ178" s="120">
        <v>1</v>
      </c>
      <c r="AR178" s="120">
        <v>1</v>
      </c>
      <c r="AS178" s="120">
        <v>0</v>
      </c>
      <c r="AT178" s="120">
        <v>0</v>
      </c>
      <c r="AU178" s="105">
        <v>0</v>
      </c>
      <c r="AV178" s="105">
        <v>1</v>
      </c>
      <c r="AW178" s="105">
        <v>1</v>
      </c>
      <c r="AX178" s="105">
        <v>0</v>
      </c>
      <c r="AY178" s="105">
        <v>1</v>
      </c>
      <c r="AZ178" s="8">
        <v>1</v>
      </c>
      <c r="BA178" s="8">
        <v>1</v>
      </c>
      <c r="BB178" s="105">
        <v>1</v>
      </c>
      <c r="BC178" s="105">
        <v>1</v>
      </c>
    </row>
    <row r="179" spans="1:55" ht="30" customHeight="1">
      <c r="A179" s="90">
        <f t="shared" si="3"/>
        <v>172</v>
      </c>
      <c r="B179" s="3"/>
      <c r="C179" s="3"/>
      <c r="D179" s="3"/>
      <c r="E179" s="3"/>
      <c r="F179" s="7"/>
      <c r="G179" s="3"/>
      <c r="H179" s="3">
        <v>6</v>
      </c>
      <c r="I179" s="3"/>
      <c r="J179" s="3"/>
      <c r="K179" s="3"/>
      <c r="L179" s="23"/>
      <c r="M179" s="3" t="s">
        <v>725</v>
      </c>
      <c r="N179" s="3" t="s">
        <v>726</v>
      </c>
      <c r="O179" s="3" t="s">
        <v>124</v>
      </c>
      <c r="P179" s="14" t="s">
        <v>50</v>
      </c>
      <c r="Q179" s="3" t="s">
        <v>37</v>
      </c>
      <c r="R179" s="16"/>
      <c r="S179" s="14" t="s">
        <v>628</v>
      </c>
      <c r="T179" s="3" t="s">
        <v>321</v>
      </c>
      <c r="U179" s="14" t="s">
        <v>628</v>
      </c>
      <c r="V179" s="15" t="s">
        <v>40</v>
      </c>
      <c r="W179" s="15" t="s">
        <v>39</v>
      </c>
      <c r="X179" s="7" t="s">
        <v>93</v>
      </c>
      <c r="Y179" s="3" t="s">
        <v>160</v>
      </c>
      <c r="Z179" s="7" t="s">
        <v>319</v>
      </c>
      <c r="AA179" s="3" t="s">
        <v>721</v>
      </c>
      <c r="AB179" s="29">
        <v>8.3999999999999995E-3</v>
      </c>
      <c r="AC179" s="15" t="s">
        <v>43</v>
      </c>
      <c r="AD179" s="7"/>
      <c r="AE179" s="120">
        <v>1</v>
      </c>
      <c r="AF179" s="120">
        <v>1</v>
      </c>
      <c r="AG179" s="120">
        <v>1</v>
      </c>
      <c r="AH179" s="120">
        <v>0</v>
      </c>
      <c r="AI179" s="120">
        <v>1</v>
      </c>
      <c r="AJ179" s="120">
        <v>0</v>
      </c>
      <c r="AK179" s="202">
        <v>0</v>
      </c>
      <c r="AL179" s="190">
        <v>1</v>
      </c>
      <c r="AM179" s="120">
        <v>1</v>
      </c>
      <c r="AN179" s="121">
        <v>1</v>
      </c>
      <c r="AO179" s="121">
        <v>1</v>
      </c>
      <c r="AP179" s="121">
        <v>1</v>
      </c>
      <c r="AQ179" s="120">
        <v>1</v>
      </c>
      <c r="AR179" s="120">
        <v>1</v>
      </c>
      <c r="AS179" s="120">
        <v>0</v>
      </c>
      <c r="AT179" s="120">
        <v>0</v>
      </c>
      <c r="AU179" s="105">
        <v>0</v>
      </c>
      <c r="AV179" s="105">
        <v>1</v>
      </c>
      <c r="AW179" s="105">
        <v>1</v>
      </c>
      <c r="AX179" s="105">
        <v>0</v>
      </c>
      <c r="AY179" s="105">
        <v>1</v>
      </c>
      <c r="AZ179" s="8">
        <v>1</v>
      </c>
      <c r="BA179" s="8">
        <v>1</v>
      </c>
      <c r="BB179" s="105">
        <v>1</v>
      </c>
      <c r="BC179" s="105">
        <v>1</v>
      </c>
    </row>
    <row r="180" spans="1:55" ht="30" customHeight="1">
      <c r="A180" s="90">
        <f t="shared" si="3"/>
        <v>173</v>
      </c>
      <c r="B180" s="3"/>
      <c r="C180" s="3"/>
      <c r="D180" s="3"/>
      <c r="E180" s="3"/>
      <c r="F180" s="7"/>
      <c r="G180" s="3">
        <v>5</v>
      </c>
      <c r="H180" s="3"/>
      <c r="I180" s="3"/>
      <c r="J180" s="3"/>
      <c r="K180" s="3"/>
      <c r="L180" s="23"/>
      <c r="M180" s="3" t="s">
        <v>615</v>
      </c>
      <c r="N180" s="3" t="s">
        <v>616</v>
      </c>
      <c r="O180" s="3" t="s">
        <v>116</v>
      </c>
      <c r="P180" s="14"/>
      <c r="Q180" s="3"/>
      <c r="R180" s="16"/>
      <c r="S180" s="14" t="s">
        <v>36</v>
      </c>
      <c r="T180" s="3" t="s">
        <v>322</v>
      </c>
      <c r="U180" s="14" t="s">
        <v>36</v>
      </c>
      <c r="V180" s="15" t="s">
        <v>39</v>
      </c>
      <c r="W180" s="15" t="s">
        <v>40</v>
      </c>
      <c r="X180" s="7"/>
      <c r="Y180" s="3" t="s">
        <v>42</v>
      </c>
      <c r="Z180" s="3" t="s">
        <v>43</v>
      </c>
      <c r="AA180" s="3" t="s">
        <v>323</v>
      </c>
      <c r="AB180" s="29">
        <f>AB181+AB182</f>
        <v>3.8100000000000002E-2</v>
      </c>
      <c r="AC180" s="15"/>
      <c r="AD180" s="7"/>
      <c r="AE180" s="120">
        <v>0</v>
      </c>
      <c r="AF180" s="120">
        <v>0</v>
      </c>
      <c r="AG180" s="120">
        <v>0</v>
      </c>
      <c r="AH180" s="120">
        <v>1</v>
      </c>
      <c r="AI180" s="120">
        <v>0</v>
      </c>
      <c r="AJ180" s="120">
        <v>1</v>
      </c>
      <c r="AK180" s="202">
        <v>1</v>
      </c>
      <c r="AL180" s="190">
        <v>0</v>
      </c>
      <c r="AM180" s="120">
        <v>0</v>
      </c>
      <c r="AN180" s="121">
        <v>0</v>
      </c>
      <c r="AO180" s="121">
        <v>0</v>
      </c>
      <c r="AP180" s="121">
        <v>0</v>
      </c>
      <c r="AQ180" s="120">
        <v>0</v>
      </c>
      <c r="AR180" s="120">
        <v>0</v>
      </c>
      <c r="AS180" s="120">
        <v>1</v>
      </c>
      <c r="AT180" s="120">
        <v>1</v>
      </c>
      <c r="AU180" s="105">
        <v>1</v>
      </c>
      <c r="AV180" s="105">
        <v>0</v>
      </c>
      <c r="AW180" s="105">
        <v>0</v>
      </c>
      <c r="AX180" s="105">
        <v>1</v>
      </c>
      <c r="AY180" s="105">
        <v>0</v>
      </c>
      <c r="AZ180" s="8">
        <v>0</v>
      </c>
      <c r="BA180" s="8">
        <v>0</v>
      </c>
      <c r="BB180" s="105">
        <v>0</v>
      </c>
      <c r="BC180" s="105">
        <v>0</v>
      </c>
    </row>
    <row r="181" spans="1:55" ht="30" customHeight="1">
      <c r="A181" s="90">
        <f t="shared" si="3"/>
        <v>174</v>
      </c>
      <c r="B181" s="3"/>
      <c r="C181" s="3"/>
      <c r="D181" s="3"/>
      <c r="E181" s="3"/>
      <c r="F181" s="7"/>
      <c r="G181" s="3"/>
      <c r="H181" s="3">
        <v>6</v>
      </c>
      <c r="I181" s="3"/>
      <c r="J181" s="3"/>
      <c r="K181" s="3"/>
      <c r="L181" s="23"/>
      <c r="M181" s="3" t="s">
        <v>617</v>
      </c>
      <c r="N181" s="3" t="s">
        <v>618</v>
      </c>
      <c r="O181" s="3" t="s">
        <v>92</v>
      </c>
      <c r="P181" s="14"/>
      <c r="Q181" s="3"/>
      <c r="R181" s="16"/>
      <c r="S181" s="14" t="s">
        <v>36</v>
      </c>
      <c r="T181" s="3" t="s">
        <v>324</v>
      </c>
      <c r="U181" s="14" t="s">
        <v>36</v>
      </c>
      <c r="V181" s="15" t="s">
        <v>39</v>
      </c>
      <c r="W181" s="15" t="s">
        <v>40</v>
      </c>
      <c r="X181" s="7"/>
      <c r="Y181" s="3" t="s">
        <v>285</v>
      </c>
      <c r="Z181" s="3" t="s">
        <v>95</v>
      </c>
      <c r="AA181" s="3" t="s">
        <v>325</v>
      </c>
      <c r="AB181" s="29">
        <v>2.6800000000000001E-2</v>
      </c>
      <c r="AC181" s="15"/>
      <c r="AD181" s="7"/>
      <c r="AE181" s="120">
        <v>0</v>
      </c>
      <c r="AF181" s="120">
        <v>0</v>
      </c>
      <c r="AG181" s="120">
        <v>0</v>
      </c>
      <c r="AH181" s="120">
        <v>1</v>
      </c>
      <c r="AI181" s="120">
        <v>0</v>
      </c>
      <c r="AJ181" s="120">
        <v>1</v>
      </c>
      <c r="AK181" s="202">
        <v>1</v>
      </c>
      <c r="AL181" s="190">
        <v>0</v>
      </c>
      <c r="AM181" s="120">
        <v>0</v>
      </c>
      <c r="AN181" s="121">
        <v>0</v>
      </c>
      <c r="AO181" s="121">
        <v>0</v>
      </c>
      <c r="AP181" s="121">
        <v>0</v>
      </c>
      <c r="AQ181" s="120">
        <v>0</v>
      </c>
      <c r="AR181" s="120">
        <v>0</v>
      </c>
      <c r="AS181" s="120">
        <v>1</v>
      </c>
      <c r="AT181" s="120">
        <v>1</v>
      </c>
      <c r="AU181" s="105">
        <v>1</v>
      </c>
      <c r="AV181" s="105">
        <v>0</v>
      </c>
      <c r="AW181" s="105">
        <v>0</v>
      </c>
      <c r="AX181" s="105">
        <v>1</v>
      </c>
      <c r="AY181" s="105">
        <v>0</v>
      </c>
      <c r="AZ181" s="8">
        <v>0</v>
      </c>
      <c r="BA181" s="8">
        <v>0</v>
      </c>
      <c r="BB181" s="105">
        <v>0</v>
      </c>
      <c r="BC181" s="105">
        <v>0</v>
      </c>
    </row>
    <row r="182" spans="1:55" ht="30" customHeight="1">
      <c r="A182" s="90">
        <f t="shared" si="3"/>
        <v>175</v>
      </c>
      <c r="B182" s="3"/>
      <c r="C182" s="3"/>
      <c r="D182" s="3"/>
      <c r="E182" s="3"/>
      <c r="F182" s="7"/>
      <c r="G182" s="3"/>
      <c r="H182" s="3">
        <v>6</v>
      </c>
      <c r="I182" s="3"/>
      <c r="J182" s="3"/>
      <c r="K182" s="3"/>
      <c r="L182" s="23"/>
      <c r="M182" s="3" t="s">
        <v>326</v>
      </c>
      <c r="N182" s="3" t="s">
        <v>327</v>
      </c>
      <c r="O182" s="3"/>
      <c r="P182" s="14"/>
      <c r="Q182" s="3"/>
      <c r="R182" s="16"/>
      <c r="S182" s="14" t="s">
        <v>36</v>
      </c>
      <c r="T182" s="3" t="s">
        <v>326</v>
      </c>
      <c r="U182" s="14" t="s">
        <v>36</v>
      </c>
      <c r="V182" s="15" t="s">
        <v>39</v>
      </c>
      <c r="W182" s="15" t="s">
        <v>40</v>
      </c>
      <c r="X182" s="7"/>
      <c r="Y182" s="3" t="s">
        <v>291</v>
      </c>
      <c r="Z182" s="3" t="s">
        <v>292</v>
      </c>
      <c r="AA182" s="3" t="s">
        <v>328</v>
      </c>
      <c r="AB182" s="29">
        <v>1.1299999999999999E-2</v>
      </c>
      <c r="AC182" s="15"/>
      <c r="AD182" s="7"/>
      <c r="AE182" s="120">
        <v>0</v>
      </c>
      <c r="AF182" s="120">
        <v>0</v>
      </c>
      <c r="AG182" s="120">
        <v>0</v>
      </c>
      <c r="AH182" s="120">
        <v>1</v>
      </c>
      <c r="AI182" s="120">
        <v>0</v>
      </c>
      <c r="AJ182" s="120">
        <v>1</v>
      </c>
      <c r="AK182" s="202">
        <v>1</v>
      </c>
      <c r="AL182" s="190">
        <v>0</v>
      </c>
      <c r="AM182" s="120">
        <v>0</v>
      </c>
      <c r="AN182" s="121">
        <v>0</v>
      </c>
      <c r="AO182" s="121">
        <v>0</v>
      </c>
      <c r="AP182" s="121">
        <v>0</v>
      </c>
      <c r="AQ182" s="120">
        <v>0</v>
      </c>
      <c r="AR182" s="120">
        <v>0</v>
      </c>
      <c r="AS182" s="120">
        <v>1</v>
      </c>
      <c r="AT182" s="120">
        <v>1</v>
      </c>
      <c r="AU182" s="105">
        <v>1</v>
      </c>
      <c r="AV182" s="105">
        <v>0</v>
      </c>
      <c r="AW182" s="105">
        <v>0</v>
      </c>
      <c r="AX182" s="105">
        <v>1</v>
      </c>
      <c r="AY182" s="105">
        <v>0</v>
      </c>
      <c r="AZ182" s="8">
        <v>0</v>
      </c>
      <c r="BA182" s="8">
        <v>0</v>
      </c>
      <c r="BB182" s="105">
        <v>0</v>
      </c>
      <c r="BC182" s="105">
        <v>0</v>
      </c>
    </row>
    <row r="183" spans="1:55" ht="30" customHeight="1">
      <c r="A183" s="90">
        <f t="shared" si="3"/>
        <v>176</v>
      </c>
      <c r="B183" s="3"/>
      <c r="C183" s="3"/>
      <c r="D183" s="3"/>
      <c r="E183" s="3"/>
      <c r="F183" s="7">
        <v>4</v>
      </c>
      <c r="G183" s="3"/>
      <c r="H183" s="3"/>
      <c r="I183" s="3"/>
      <c r="J183" s="3"/>
      <c r="K183" s="3"/>
      <c r="L183" s="9"/>
      <c r="M183" s="3" t="s">
        <v>329</v>
      </c>
      <c r="N183" s="25" t="s">
        <v>330</v>
      </c>
      <c r="O183" s="3" t="s">
        <v>331</v>
      </c>
      <c r="P183" s="14" t="s">
        <v>50</v>
      </c>
      <c r="Q183" s="3" t="s">
        <v>37</v>
      </c>
      <c r="R183" s="15"/>
      <c r="S183" s="14" t="s">
        <v>38</v>
      </c>
      <c r="T183" s="3" t="s">
        <v>332</v>
      </c>
      <c r="U183" s="14" t="s">
        <v>74</v>
      </c>
      <c r="V183" s="3" t="s">
        <v>40</v>
      </c>
      <c r="W183" s="15" t="s">
        <v>39</v>
      </c>
      <c r="X183" s="7" t="s">
        <v>331</v>
      </c>
      <c r="Y183" s="3" t="s">
        <v>43</v>
      </c>
      <c r="Z183" s="3" t="s">
        <v>43</v>
      </c>
      <c r="AA183" s="3" t="s">
        <v>333</v>
      </c>
      <c r="AB183" s="29">
        <v>1E-3</v>
      </c>
      <c r="AC183" s="14" t="s">
        <v>43</v>
      </c>
      <c r="AD183" s="14"/>
      <c r="AE183" s="123">
        <v>4</v>
      </c>
      <c r="AF183" s="123">
        <v>4</v>
      </c>
      <c r="AG183" s="123">
        <v>4</v>
      </c>
      <c r="AH183" s="123">
        <v>4</v>
      </c>
      <c r="AI183" s="123">
        <v>4</v>
      </c>
      <c r="AJ183" s="123">
        <v>4</v>
      </c>
      <c r="AK183" s="210">
        <v>4</v>
      </c>
      <c r="AL183" s="180">
        <v>4</v>
      </c>
      <c r="AM183" s="123">
        <v>4</v>
      </c>
      <c r="AN183" s="125">
        <v>4</v>
      </c>
      <c r="AO183" s="125">
        <v>4</v>
      </c>
      <c r="AP183" s="125">
        <v>4</v>
      </c>
      <c r="AQ183" s="123">
        <v>4</v>
      </c>
      <c r="AR183" s="123">
        <v>4</v>
      </c>
      <c r="AS183" s="123">
        <v>4</v>
      </c>
      <c r="AT183" s="123">
        <v>4</v>
      </c>
      <c r="AU183" s="106">
        <v>4</v>
      </c>
      <c r="AV183" s="106">
        <v>4</v>
      </c>
      <c r="AW183" s="106">
        <v>4</v>
      </c>
      <c r="AX183" s="106">
        <v>4</v>
      </c>
      <c r="AY183" s="106">
        <v>4</v>
      </c>
      <c r="AZ183" s="8">
        <v>4</v>
      </c>
      <c r="BA183" s="8">
        <v>4</v>
      </c>
      <c r="BB183" s="106">
        <v>4</v>
      </c>
      <c r="BC183" s="106">
        <v>4</v>
      </c>
    </row>
    <row r="184" spans="1:55" ht="30" customHeight="1">
      <c r="A184" s="90">
        <f t="shared" si="3"/>
        <v>177</v>
      </c>
      <c r="B184" s="3"/>
      <c r="C184" s="3"/>
      <c r="D184" s="3"/>
      <c r="E184" s="3"/>
      <c r="F184" s="7">
        <v>4</v>
      </c>
      <c r="G184" s="3"/>
      <c r="H184" s="3"/>
      <c r="I184" s="3"/>
      <c r="J184" s="3"/>
      <c r="K184" s="3"/>
      <c r="L184" s="23"/>
      <c r="M184" s="7" t="s">
        <v>334</v>
      </c>
      <c r="N184" s="25" t="s">
        <v>335</v>
      </c>
      <c r="O184" s="7" t="s">
        <v>267</v>
      </c>
      <c r="P184" s="14" t="s">
        <v>50</v>
      </c>
      <c r="Q184" s="3" t="s">
        <v>37</v>
      </c>
      <c r="R184" s="15"/>
      <c r="S184" s="14" t="s">
        <v>38</v>
      </c>
      <c r="T184" s="7" t="s">
        <v>334</v>
      </c>
      <c r="U184" s="14" t="s">
        <v>74</v>
      </c>
      <c r="V184" s="3" t="s">
        <v>40</v>
      </c>
      <c r="W184" s="15" t="s">
        <v>39</v>
      </c>
      <c r="X184" s="7" t="s">
        <v>93</v>
      </c>
      <c r="Y184" s="3" t="s">
        <v>113</v>
      </c>
      <c r="Z184" s="15" t="s">
        <v>281</v>
      </c>
      <c r="AA184" s="3" t="s">
        <v>336</v>
      </c>
      <c r="AB184" s="29">
        <v>3.6900000000000002E-2</v>
      </c>
      <c r="AC184" s="14" t="s">
        <v>337</v>
      </c>
      <c r="AD184" s="14"/>
      <c r="AE184" s="123">
        <v>2</v>
      </c>
      <c r="AF184" s="123">
        <v>2</v>
      </c>
      <c r="AG184" s="123">
        <v>2</v>
      </c>
      <c r="AH184" s="123">
        <v>2</v>
      </c>
      <c r="AI184" s="123">
        <v>2</v>
      </c>
      <c r="AJ184" s="123">
        <v>2</v>
      </c>
      <c r="AK184" s="210">
        <v>2</v>
      </c>
      <c r="AL184" s="180">
        <v>2</v>
      </c>
      <c r="AM184" s="123">
        <v>2</v>
      </c>
      <c r="AN184" s="125">
        <v>2</v>
      </c>
      <c r="AO184" s="125">
        <v>2</v>
      </c>
      <c r="AP184" s="125">
        <v>2</v>
      </c>
      <c r="AQ184" s="123">
        <v>2</v>
      </c>
      <c r="AR184" s="123">
        <v>2</v>
      </c>
      <c r="AS184" s="123">
        <v>2</v>
      </c>
      <c r="AT184" s="123">
        <v>2</v>
      </c>
      <c r="AU184" s="106">
        <v>2</v>
      </c>
      <c r="AV184" s="106">
        <v>2</v>
      </c>
      <c r="AW184" s="106">
        <v>2</v>
      </c>
      <c r="AX184" s="106">
        <v>2</v>
      </c>
      <c r="AY184" s="106">
        <v>2</v>
      </c>
      <c r="AZ184" s="8">
        <v>2</v>
      </c>
      <c r="BA184" s="8">
        <v>2</v>
      </c>
      <c r="BB184" s="106">
        <v>2</v>
      </c>
      <c r="BC184" s="106">
        <v>2</v>
      </c>
    </row>
    <row r="185" spans="1:55" ht="30" customHeight="1">
      <c r="A185" s="90">
        <f t="shared" si="3"/>
        <v>178</v>
      </c>
      <c r="B185" s="3"/>
      <c r="C185" s="3"/>
      <c r="D185" s="3"/>
      <c r="E185" s="3"/>
      <c r="F185" s="7">
        <v>4</v>
      </c>
      <c r="G185" s="3"/>
      <c r="H185" s="3"/>
      <c r="I185" s="3"/>
      <c r="J185" s="3"/>
      <c r="K185" s="3"/>
      <c r="L185" s="23"/>
      <c r="M185" s="7" t="s">
        <v>338</v>
      </c>
      <c r="N185" s="25" t="s">
        <v>339</v>
      </c>
      <c r="O185" s="7" t="s">
        <v>87</v>
      </c>
      <c r="P185" s="14" t="s">
        <v>50</v>
      </c>
      <c r="Q185" s="3" t="s">
        <v>37</v>
      </c>
      <c r="R185" s="15"/>
      <c r="S185" s="14" t="s">
        <v>38</v>
      </c>
      <c r="T185" s="7" t="s">
        <v>338</v>
      </c>
      <c r="U185" s="14" t="s">
        <v>74</v>
      </c>
      <c r="V185" s="3" t="s">
        <v>40</v>
      </c>
      <c r="W185" s="15" t="s">
        <v>39</v>
      </c>
      <c r="X185" s="7" t="s">
        <v>87</v>
      </c>
      <c r="Y185" s="3" t="s">
        <v>43</v>
      </c>
      <c r="Z185" s="7" t="s">
        <v>43</v>
      </c>
      <c r="AA185" s="3" t="s">
        <v>340</v>
      </c>
      <c r="AB185" s="29">
        <v>3.8600000000000002E-2</v>
      </c>
      <c r="AC185" s="14" t="s">
        <v>337</v>
      </c>
      <c r="AD185" s="14"/>
      <c r="AE185" s="123">
        <v>1</v>
      </c>
      <c r="AF185" s="123">
        <v>1</v>
      </c>
      <c r="AG185" s="123">
        <v>1</v>
      </c>
      <c r="AH185" s="123">
        <v>2</v>
      </c>
      <c r="AI185" s="123">
        <v>1</v>
      </c>
      <c r="AJ185" s="123">
        <v>2</v>
      </c>
      <c r="AK185" s="210">
        <v>2</v>
      </c>
      <c r="AL185" s="180">
        <v>1</v>
      </c>
      <c r="AM185" s="123">
        <v>1</v>
      </c>
      <c r="AN185" s="125">
        <v>1</v>
      </c>
      <c r="AO185" s="125">
        <v>1</v>
      </c>
      <c r="AP185" s="125">
        <v>1</v>
      </c>
      <c r="AQ185" s="123">
        <v>1</v>
      </c>
      <c r="AR185" s="123">
        <v>1</v>
      </c>
      <c r="AS185" s="123">
        <v>2</v>
      </c>
      <c r="AT185" s="123">
        <v>2</v>
      </c>
      <c r="AU185" s="106">
        <v>2</v>
      </c>
      <c r="AV185" s="106">
        <v>1</v>
      </c>
      <c r="AW185" s="106">
        <v>1</v>
      </c>
      <c r="AX185" s="106">
        <v>2</v>
      </c>
      <c r="AY185" s="106">
        <v>1</v>
      </c>
      <c r="AZ185" s="8">
        <v>1</v>
      </c>
      <c r="BA185" s="8">
        <v>1</v>
      </c>
      <c r="BB185" s="106">
        <v>1</v>
      </c>
      <c r="BC185" s="106">
        <v>1</v>
      </c>
    </row>
    <row r="186" spans="1:55" ht="30" customHeight="1">
      <c r="A186" s="90">
        <f t="shared" si="3"/>
        <v>179</v>
      </c>
      <c r="B186" s="3"/>
      <c r="C186" s="3"/>
      <c r="D186" s="3"/>
      <c r="E186" s="3"/>
      <c r="F186" s="7">
        <v>4</v>
      </c>
      <c r="G186" s="3"/>
      <c r="H186" s="3"/>
      <c r="I186" s="3"/>
      <c r="J186" s="3"/>
      <c r="K186" s="3"/>
      <c r="L186" s="23" t="s">
        <v>341</v>
      </c>
      <c r="M186" s="3" t="s">
        <v>342</v>
      </c>
      <c r="N186" s="8" t="s">
        <v>343</v>
      </c>
      <c r="O186" s="3" t="s">
        <v>124</v>
      </c>
      <c r="P186" s="14" t="s">
        <v>50</v>
      </c>
      <c r="Q186" s="3" t="s">
        <v>37</v>
      </c>
      <c r="R186" s="16"/>
      <c r="S186" s="14" t="s">
        <v>38</v>
      </c>
      <c r="T186" s="3" t="s">
        <v>342</v>
      </c>
      <c r="U186" s="14" t="s">
        <v>74</v>
      </c>
      <c r="V186" s="3" t="s">
        <v>40</v>
      </c>
      <c r="W186" s="15" t="s">
        <v>39</v>
      </c>
      <c r="X186" s="3" t="s">
        <v>344</v>
      </c>
      <c r="Y186" s="3" t="s">
        <v>172</v>
      </c>
      <c r="Z186" s="21" t="s">
        <v>125</v>
      </c>
      <c r="AA186" s="3" t="s">
        <v>345</v>
      </c>
      <c r="AB186" s="19">
        <v>5.33E-2</v>
      </c>
      <c r="AC186" s="14" t="s">
        <v>337</v>
      </c>
      <c r="AD186" s="18"/>
      <c r="AE186" s="120">
        <v>1</v>
      </c>
      <c r="AF186" s="120">
        <v>1</v>
      </c>
      <c r="AG186" s="120">
        <v>1</v>
      </c>
      <c r="AH186" s="120">
        <v>0</v>
      </c>
      <c r="AI186" s="120">
        <v>1</v>
      </c>
      <c r="AJ186" s="120">
        <v>0</v>
      </c>
      <c r="AK186" s="202">
        <v>0</v>
      </c>
      <c r="AL186" s="190">
        <v>1</v>
      </c>
      <c r="AM186" s="120">
        <v>1</v>
      </c>
      <c r="AN186" s="121">
        <v>1</v>
      </c>
      <c r="AO186" s="121">
        <v>1</v>
      </c>
      <c r="AP186" s="121">
        <v>1</v>
      </c>
      <c r="AQ186" s="120">
        <v>1</v>
      </c>
      <c r="AR186" s="120">
        <v>1</v>
      </c>
      <c r="AS186" s="120">
        <v>0</v>
      </c>
      <c r="AT186" s="120">
        <v>0</v>
      </c>
      <c r="AU186" s="105">
        <v>0</v>
      </c>
      <c r="AV186" s="105">
        <v>1</v>
      </c>
      <c r="AW186" s="105">
        <v>1</v>
      </c>
      <c r="AX186" s="105">
        <v>0</v>
      </c>
      <c r="AY186" s="105">
        <v>1</v>
      </c>
      <c r="AZ186" s="8">
        <v>1</v>
      </c>
      <c r="BA186" s="8">
        <v>1</v>
      </c>
      <c r="BB186" s="105">
        <v>1</v>
      </c>
      <c r="BC186" s="105">
        <v>1</v>
      </c>
    </row>
    <row r="187" spans="1:55" ht="30" customHeight="1">
      <c r="A187" s="90">
        <f t="shared" si="3"/>
        <v>180</v>
      </c>
      <c r="B187" s="3"/>
      <c r="C187" s="3"/>
      <c r="D187" s="3"/>
      <c r="E187" s="3">
        <v>3</v>
      </c>
      <c r="F187" s="7"/>
      <c r="G187" s="3"/>
      <c r="H187" s="3"/>
      <c r="I187" s="3"/>
      <c r="J187" s="3"/>
      <c r="K187" s="3"/>
      <c r="L187" s="32"/>
      <c r="M187" s="3" t="s">
        <v>346</v>
      </c>
      <c r="N187" s="8" t="s">
        <v>347</v>
      </c>
      <c r="O187" s="33" t="s">
        <v>348</v>
      </c>
      <c r="P187" s="7" t="s">
        <v>50</v>
      </c>
      <c r="Q187" s="3" t="s">
        <v>37</v>
      </c>
      <c r="R187" s="15"/>
      <c r="S187" s="14" t="s">
        <v>38</v>
      </c>
      <c r="T187" s="33" t="s">
        <v>43</v>
      </c>
      <c r="U187" s="14" t="s">
        <v>74</v>
      </c>
      <c r="V187" s="17" t="s">
        <v>40</v>
      </c>
      <c r="W187" s="15" t="s">
        <v>39</v>
      </c>
      <c r="X187" s="7" t="s">
        <v>87</v>
      </c>
      <c r="Y187" s="3">
        <v>6</v>
      </c>
      <c r="Z187" s="21" t="s">
        <v>349</v>
      </c>
      <c r="AA187" s="3" t="s">
        <v>350</v>
      </c>
      <c r="AB187" s="29">
        <v>2.9999999999999997E-4</v>
      </c>
      <c r="AC187" s="7" t="s">
        <v>351</v>
      </c>
      <c r="AD187" s="7"/>
      <c r="AE187" s="123">
        <v>1</v>
      </c>
      <c r="AF187" s="123">
        <v>1</v>
      </c>
      <c r="AG187" s="123">
        <v>1</v>
      </c>
      <c r="AH187" s="123">
        <v>0</v>
      </c>
      <c r="AI187" s="123">
        <v>1</v>
      </c>
      <c r="AJ187" s="123">
        <v>0</v>
      </c>
      <c r="AK187" s="210">
        <v>0</v>
      </c>
      <c r="AL187" s="180">
        <v>1</v>
      </c>
      <c r="AM187" s="123">
        <v>1</v>
      </c>
      <c r="AN187" s="125">
        <v>1</v>
      </c>
      <c r="AO187" s="125">
        <v>1</v>
      </c>
      <c r="AP187" s="125">
        <v>1</v>
      </c>
      <c r="AQ187" s="123">
        <v>1</v>
      </c>
      <c r="AR187" s="123">
        <v>1</v>
      </c>
      <c r="AS187" s="123">
        <v>0</v>
      </c>
      <c r="AT187" s="123">
        <v>0</v>
      </c>
      <c r="AU187" s="106">
        <v>0</v>
      </c>
      <c r="AV187" s="106">
        <v>1</v>
      </c>
      <c r="AW187" s="106">
        <v>1</v>
      </c>
      <c r="AX187" s="106">
        <v>0</v>
      </c>
      <c r="AY187" s="106">
        <v>1</v>
      </c>
      <c r="AZ187" s="8">
        <v>1</v>
      </c>
      <c r="BA187" s="8">
        <v>1</v>
      </c>
      <c r="BB187" s="106">
        <v>1</v>
      </c>
      <c r="BC187" s="106">
        <v>1</v>
      </c>
    </row>
    <row r="188" spans="1:55" ht="30" customHeight="1">
      <c r="A188" s="90">
        <f t="shared" si="3"/>
        <v>181</v>
      </c>
      <c r="B188" s="3"/>
      <c r="C188" s="3"/>
      <c r="D188" s="3"/>
      <c r="E188" s="3">
        <v>3</v>
      </c>
      <c r="F188" s="7"/>
      <c r="G188" s="3"/>
      <c r="H188" s="3"/>
      <c r="I188" s="3"/>
      <c r="J188" s="3"/>
      <c r="K188" s="3"/>
      <c r="L188" s="23" t="s">
        <v>301</v>
      </c>
      <c r="M188" s="34" t="s">
        <v>886</v>
      </c>
      <c r="N188" s="35" t="s">
        <v>352</v>
      </c>
      <c r="O188" s="3" t="s">
        <v>353</v>
      </c>
      <c r="P188" s="14" t="s">
        <v>36</v>
      </c>
      <c r="Q188" s="3" t="s">
        <v>37</v>
      </c>
      <c r="R188" s="16"/>
      <c r="S188" s="14" t="s">
        <v>36</v>
      </c>
      <c r="T188" s="3" t="s">
        <v>354</v>
      </c>
      <c r="U188" s="14" t="s">
        <v>36</v>
      </c>
      <c r="V188" s="15" t="s">
        <v>40</v>
      </c>
      <c r="W188" s="15" t="s">
        <v>39</v>
      </c>
      <c r="X188" s="3" t="s">
        <v>355</v>
      </c>
      <c r="Y188" s="3" t="s">
        <v>43</v>
      </c>
      <c r="Z188" s="21" t="s">
        <v>43</v>
      </c>
      <c r="AA188" s="3" t="s">
        <v>43</v>
      </c>
      <c r="AB188" s="19">
        <v>0.1</v>
      </c>
      <c r="AC188" s="18" t="s">
        <v>43</v>
      </c>
      <c r="AD188" s="15"/>
      <c r="AE188" s="120">
        <v>1</v>
      </c>
      <c r="AF188" s="120">
        <v>1</v>
      </c>
      <c r="AG188" s="120">
        <v>1</v>
      </c>
      <c r="AH188" s="120">
        <v>0</v>
      </c>
      <c r="AI188" s="120">
        <v>0</v>
      </c>
      <c r="AJ188" s="120">
        <v>0</v>
      </c>
      <c r="AK188" s="202">
        <v>0</v>
      </c>
      <c r="AL188" s="190">
        <v>0</v>
      </c>
      <c r="AM188" s="120">
        <v>1</v>
      </c>
      <c r="AN188" s="121">
        <v>1</v>
      </c>
      <c r="AO188" s="121">
        <v>1</v>
      </c>
      <c r="AP188" s="121">
        <v>1</v>
      </c>
      <c r="AQ188" s="120">
        <v>1</v>
      </c>
      <c r="AR188" s="120">
        <v>1</v>
      </c>
      <c r="AS188" s="120">
        <v>0</v>
      </c>
      <c r="AT188" s="120">
        <v>0</v>
      </c>
      <c r="AU188" s="105">
        <v>0</v>
      </c>
      <c r="AV188" s="105">
        <v>0</v>
      </c>
      <c r="AW188" s="105">
        <v>0</v>
      </c>
      <c r="AX188" s="105">
        <v>0</v>
      </c>
      <c r="AY188" s="105">
        <v>1</v>
      </c>
      <c r="AZ188" s="8">
        <v>1</v>
      </c>
      <c r="BA188" s="8">
        <v>1</v>
      </c>
      <c r="BB188" s="105">
        <v>1</v>
      </c>
      <c r="BC188" s="105">
        <v>1</v>
      </c>
    </row>
    <row r="189" spans="1:55" ht="30" customHeight="1">
      <c r="A189" s="90">
        <f t="shared" si="3"/>
        <v>182</v>
      </c>
      <c r="B189" s="3"/>
      <c r="C189" s="3"/>
      <c r="D189" s="3"/>
      <c r="E189" s="3">
        <v>3</v>
      </c>
      <c r="F189" s="7"/>
      <c r="G189" s="3"/>
      <c r="H189" s="3"/>
      <c r="I189" s="3"/>
      <c r="J189" s="3"/>
      <c r="K189" s="3"/>
      <c r="L189" s="23"/>
      <c r="M189" s="34" t="s">
        <v>1082</v>
      </c>
      <c r="N189" s="35" t="s">
        <v>352</v>
      </c>
      <c r="O189" s="3" t="s">
        <v>10</v>
      </c>
      <c r="P189" s="14" t="s">
        <v>36</v>
      </c>
      <c r="Q189" s="3" t="s">
        <v>37</v>
      </c>
      <c r="R189" s="16"/>
      <c r="S189" s="14" t="s">
        <v>36</v>
      </c>
      <c r="T189" s="34" t="s">
        <v>356</v>
      </c>
      <c r="U189" s="14" t="s">
        <v>36</v>
      </c>
      <c r="V189" s="15" t="s">
        <v>40</v>
      </c>
      <c r="W189" s="15" t="s">
        <v>39</v>
      </c>
      <c r="X189" s="3" t="s">
        <v>355</v>
      </c>
      <c r="Y189" s="3" t="s">
        <v>43</v>
      </c>
      <c r="Z189" s="21" t="s">
        <v>43</v>
      </c>
      <c r="AA189" s="3" t="s">
        <v>43</v>
      </c>
      <c r="AB189" s="19">
        <v>0.1</v>
      </c>
      <c r="AC189" s="18" t="s">
        <v>43</v>
      </c>
      <c r="AD189" s="15"/>
      <c r="AE189" s="120">
        <v>0</v>
      </c>
      <c r="AF189" s="120">
        <v>0</v>
      </c>
      <c r="AG189" s="120">
        <v>0</v>
      </c>
      <c r="AH189" s="120">
        <v>0</v>
      </c>
      <c r="AI189" s="120">
        <v>1</v>
      </c>
      <c r="AJ189" s="120">
        <v>0</v>
      </c>
      <c r="AK189" s="202">
        <v>0</v>
      </c>
      <c r="AL189" s="190">
        <v>1</v>
      </c>
      <c r="AM189" s="120">
        <v>0</v>
      </c>
      <c r="AN189" s="121">
        <v>0</v>
      </c>
      <c r="AO189" s="121">
        <v>0</v>
      </c>
      <c r="AP189" s="121">
        <v>0</v>
      </c>
      <c r="AQ189" s="120">
        <v>0</v>
      </c>
      <c r="AR189" s="120">
        <v>0</v>
      </c>
      <c r="AS189" s="120">
        <v>0</v>
      </c>
      <c r="AT189" s="120">
        <v>0</v>
      </c>
      <c r="AU189" s="105">
        <v>0</v>
      </c>
      <c r="AV189" s="105">
        <v>0</v>
      </c>
      <c r="AW189" s="105">
        <v>0</v>
      </c>
      <c r="AX189" s="105">
        <v>0</v>
      </c>
      <c r="AY189" s="105">
        <v>0</v>
      </c>
      <c r="AZ189" s="8">
        <v>0</v>
      </c>
      <c r="BA189" s="8">
        <v>0</v>
      </c>
      <c r="BB189" s="105">
        <v>0</v>
      </c>
      <c r="BC189" s="105">
        <v>0</v>
      </c>
    </row>
    <row r="190" spans="1:55" ht="30" customHeight="1">
      <c r="A190" s="90">
        <f t="shared" si="3"/>
        <v>183</v>
      </c>
      <c r="B190" s="3"/>
      <c r="C190" s="3"/>
      <c r="D190" s="3"/>
      <c r="E190" s="3">
        <v>3</v>
      </c>
      <c r="F190" s="3"/>
      <c r="G190" s="3"/>
      <c r="H190" s="3"/>
      <c r="I190" s="3"/>
      <c r="J190" s="3"/>
      <c r="K190" s="3"/>
      <c r="L190" s="3"/>
      <c r="M190" s="37" t="s">
        <v>955</v>
      </c>
      <c r="N190" s="35" t="s">
        <v>956</v>
      </c>
      <c r="O190" s="3" t="s">
        <v>957</v>
      </c>
      <c r="P190" s="14" t="s">
        <v>958</v>
      </c>
      <c r="Q190" s="3" t="s">
        <v>37</v>
      </c>
      <c r="R190" s="16"/>
      <c r="S190" s="14" t="s">
        <v>36</v>
      </c>
      <c r="T190" s="37" t="str">
        <f>M190</f>
        <v>SHT0014832</v>
      </c>
      <c r="U190" s="14" t="s">
        <v>36</v>
      </c>
      <c r="V190" s="15" t="s">
        <v>1078</v>
      </c>
      <c r="W190" s="15" t="s">
        <v>1079</v>
      </c>
      <c r="X190" s="3" t="s">
        <v>355</v>
      </c>
      <c r="Y190" s="3" t="s">
        <v>43</v>
      </c>
      <c r="Z190" s="21" t="s">
        <v>43</v>
      </c>
      <c r="AA190" s="3" t="s">
        <v>43</v>
      </c>
      <c r="AB190" s="19">
        <v>0.1</v>
      </c>
      <c r="AC190" s="18" t="s">
        <v>43</v>
      </c>
      <c r="AD190" s="7"/>
      <c r="AE190" s="123">
        <v>0</v>
      </c>
      <c r="AF190" s="123">
        <v>0</v>
      </c>
      <c r="AG190" s="120">
        <v>0</v>
      </c>
      <c r="AH190" s="123">
        <v>0</v>
      </c>
      <c r="AI190" s="123">
        <v>0</v>
      </c>
      <c r="AJ190" s="123">
        <v>0</v>
      </c>
      <c r="AK190" s="202">
        <v>0</v>
      </c>
      <c r="AL190" s="180">
        <v>0</v>
      </c>
      <c r="AM190" s="120">
        <v>0</v>
      </c>
      <c r="AN190" s="121">
        <v>0</v>
      </c>
      <c r="AO190" s="121">
        <v>0</v>
      </c>
      <c r="AP190" s="121">
        <v>0</v>
      </c>
      <c r="AQ190" s="120">
        <v>0</v>
      </c>
      <c r="AR190" s="120">
        <v>0</v>
      </c>
      <c r="AS190" s="120">
        <v>0</v>
      </c>
      <c r="AT190" s="120">
        <v>0</v>
      </c>
      <c r="AU190" s="105">
        <v>0</v>
      </c>
      <c r="AV190" s="106">
        <v>1</v>
      </c>
      <c r="AW190" s="106">
        <v>0</v>
      </c>
      <c r="AX190" s="105">
        <v>0</v>
      </c>
      <c r="AY190" s="105">
        <v>0</v>
      </c>
      <c r="AZ190" s="8">
        <v>0</v>
      </c>
      <c r="BA190" s="8">
        <v>0</v>
      </c>
      <c r="BB190" s="106">
        <v>0</v>
      </c>
      <c r="BC190" s="106">
        <v>0</v>
      </c>
    </row>
    <row r="191" spans="1:55" ht="30" customHeight="1">
      <c r="A191" s="90">
        <f>ROW()-7</f>
        <v>184</v>
      </c>
      <c r="B191" s="3"/>
      <c r="C191" s="3"/>
      <c r="D191" s="3"/>
      <c r="E191" s="3">
        <v>3</v>
      </c>
      <c r="F191" s="3"/>
      <c r="G191" s="3"/>
      <c r="H191" s="3"/>
      <c r="I191" s="3"/>
      <c r="J191" s="3"/>
      <c r="K191" s="3"/>
      <c r="L191" s="3"/>
      <c r="M191" s="37" t="s">
        <v>1070</v>
      </c>
      <c r="N191" s="35" t="s">
        <v>352</v>
      </c>
      <c r="O191" s="3" t="s">
        <v>957</v>
      </c>
      <c r="P191" s="14" t="s">
        <v>636</v>
      </c>
      <c r="Q191" s="3" t="s">
        <v>37</v>
      </c>
      <c r="R191" s="16"/>
      <c r="S191" s="14" t="s">
        <v>36</v>
      </c>
      <c r="T191" s="37" t="str">
        <f>M191</f>
        <v>SHT0015090</v>
      </c>
      <c r="U191" s="14" t="s">
        <v>36</v>
      </c>
      <c r="V191" s="15" t="s">
        <v>1078</v>
      </c>
      <c r="W191" s="15" t="s">
        <v>1079</v>
      </c>
      <c r="X191" s="3" t="s">
        <v>355</v>
      </c>
      <c r="Y191" s="3" t="s">
        <v>43</v>
      </c>
      <c r="Z191" s="21" t="s">
        <v>43</v>
      </c>
      <c r="AA191" s="3" t="s">
        <v>43</v>
      </c>
      <c r="AB191" s="19">
        <v>0.1</v>
      </c>
      <c r="AC191" s="18" t="s">
        <v>43</v>
      </c>
      <c r="AD191" s="7"/>
      <c r="AE191" s="123">
        <v>0</v>
      </c>
      <c r="AF191" s="123">
        <v>0</v>
      </c>
      <c r="AG191" s="123">
        <v>0</v>
      </c>
      <c r="AH191" s="123">
        <v>0</v>
      </c>
      <c r="AI191" s="123">
        <v>0</v>
      </c>
      <c r="AJ191" s="123">
        <v>0</v>
      </c>
      <c r="AK191" s="123">
        <v>0</v>
      </c>
      <c r="AL191" s="179">
        <v>0</v>
      </c>
      <c r="AM191" s="123">
        <v>0</v>
      </c>
      <c r="AN191" s="123">
        <v>0</v>
      </c>
      <c r="AO191" s="123">
        <v>0</v>
      </c>
      <c r="AP191" s="123">
        <v>0</v>
      </c>
      <c r="AQ191" s="123">
        <v>0</v>
      </c>
      <c r="AR191" s="123">
        <v>0</v>
      </c>
      <c r="AS191" s="123">
        <v>0</v>
      </c>
      <c r="AT191" s="123">
        <v>0</v>
      </c>
      <c r="AU191" s="123">
        <v>0</v>
      </c>
      <c r="AV191" s="123">
        <v>0</v>
      </c>
      <c r="AW191" s="123">
        <v>1</v>
      </c>
      <c r="AX191" s="123">
        <v>0</v>
      </c>
      <c r="AY191" s="123">
        <v>0</v>
      </c>
      <c r="AZ191" s="123">
        <v>0</v>
      </c>
      <c r="BA191" s="123">
        <v>0</v>
      </c>
      <c r="BB191" s="123">
        <v>0</v>
      </c>
      <c r="BC191" s="123">
        <v>0</v>
      </c>
    </row>
    <row r="192" spans="1:55" ht="30" customHeight="1">
      <c r="A192" s="90">
        <f>ROW()-7</f>
        <v>185</v>
      </c>
      <c r="B192" s="3"/>
      <c r="C192" s="3"/>
      <c r="D192" s="3"/>
      <c r="E192" s="3">
        <v>3</v>
      </c>
      <c r="F192" s="3"/>
      <c r="G192" s="3"/>
      <c r="H192" s="3"/>
      <c r="I192" s="3"/>
      <c r="J192" s="3"/>
      <c r="K192" s="3"/>
      <c r="L192" s="3"/>
      <c r="M192" s="37" t="s">
        <v>1066</v>
      </c>
      <c r="N192" s="35" t="s">
        <v>1067</v>
      </c>
      <c r="O192" s="3" t="s">
        <v>1076</v>
      </c>
      <c r="P192" s="14" t="s">
        <v>1068</v>
      </c>
      <c r="Q192" s="3" t="s">
        <v>37</v>
      </c>
      <c r="R192" s="16"/>
      <c r="S192" s="14" t="s">
        <v>1077</v>
      </c>
      <c r="T192" s="37" t="str">
        <f>M192</f>
        <v>BCL0010018</v>
      </c>
      <c r="U192" s="14" t="s">
        <v>1077</v>
      </c>
      <c r="V192" s="15" t="s">
        <v>40</v>
      </c>
      <c r="W192" s="15" t="s">
        <v>39</v>
      </c>
      <c r="X192" s="3"/>
      <c r="Y192" s="3" t="s">
        <v>1080</v>
      </c>
      <c r="Z192" s="21" t="s">
        <v>43</v>
      </c>
      <c r="AA192" s="3" t="s">
        <v>1081</v>
      </c>
      <c r="AB192" s="101">
        <v>2.0000000000000001E-4</v>
      </c>
      <c r="AC192" s="18" t="s">
        <v>43</v>
      </c>
      <c r="AD192" s="7"/>
      <c r="AE192" s="123">
        <v>1</v>
      </c>
      <c r="AF192" s="123">
        <v>1</v>
      </c>
      <c r="AG192" s="123">
        <v>1</v>
      </c>
      <c r="AH192" s="123">
        <v>1</v>
      </c>
      <c r="AI192" s="123">
        <v>1</v>
      </c>
      <c r="AJ192" s="123">
        <v>1</v>
      </c>
      <c r="AK192" s="123">
        <v>1</v>
      </c>
      <c r="AL192" s="179">
        <v>1</v>
      </c>
      <c r="AM192" s="123">
        <v>1</v>
      </c>
      <c r="AN192" s="123">
        <v>1</v>
      </c>
      <c r="AO192" s="123">
        <v>1</v>
      </c>
      <c r="AP192" s="123">
        <v>1</v>
      </c>
      <c r="AQ192" s="123">
        <v>1</v>
      </c>
      <c r="AR192" s="123">
        <v>1</v>
      </c>
      <c r="AS192" s="123">
        <v>1</v>
      </c>
      <c r="AT192" s="123">
        <v>2</v>
      </c>
      <c r="AU192" s="123">
        <v>2</v>
      </c>
      <c r="AV192" s="123">
        <v>1</v>
      </c>
      <c r="AW192" s="123">
        <v>1</v>
      </c>
      <c r="AX192" s="123">
        <v>2</v>
      </c>
      <c r="AY192" s="123">
        <v>1</v>
      </c>
      <c r="AZ192" s="123">
        <v>1</v>
      </c>
      <c r="BA192" s="123">
        <v>1</v>
      </c>
      <c r="BB192" s="123">
        <v>1</v>
      </c>
      <c r="BC192" s="123">
        <v>1</v>
      </c>
    </row>
    <row r="193" spans="1:55" ht="30" customHeight="1">
      <c r="A193" s="90">
        <f t="shared" si="3"/>
        <v>186</v>
      </c>
      <c r="B193" s="3"/>
      <c r="C193" s="3"/>
      <c r="D193" s="3"/>
      <c r="E193" s="3">
        <v>3</v>
      </c>
      <c r="F193" s="7"/>
      <c r="G193" s="3"/>
      <c r="H193" s="3"/>
      <c r="I193" s="3"/>
      <c r="J193" s="3"/>
      <c r="K193" s="3"/>
      <c r="L193" s="23"/>
      <c r="M193" s="35" t="s">
        <v>934</v>
      </c>
      <c r="N193" s="35" t="s">
        <v>347</v>
      </c>
      <c r="O193" s="33" t="s">
        <v>357</v>
      </c>
      <c r="P193" s="14" t="s">
        <v>628</v>
      </c>
      <c r="Q193" s="3" t="s">
        <v>37</v>
      </c>
      <c r="R193" s="16"/>
      <c r="S193" s="14" t="s">
        <v>36</v>
      </c>
      <c r="T193" s="3" t="s">
        <v>43</v>
      </c>
      <c r="U193" s="14" t="s">
        <v>1077</v>
      </c>
      <c r="V193" s="15" t="s">
        <v>40</v>
      </c>
      <c r="W193" s="15" t="s">
        <v>39</v>
      </c>
      <c r="X193" s="7" t="s">
        <v>87</v>
      </c>
      <c r="Y193" s="3">
        <v>4</v>
      </c>
      <c r="Z193" s="21" t="s">
        <v>349</v>
      </c>
      <c r="AA193" s="3"/>
      <c r="AB193" s="29">
        <v>2.9999999999999997E-4</v>
      </c>
      <c r="AC193" s="18" t="s">
        <v>43</v>
      </c>
      <c r="AD193" s="15"/>
      <c r="AE193" s="120">
        <v>0</v>
      </c>
      <c r="AF193" s="120">
        <v>0</v>
      </c>
      <c r="AG193" s="120">
        <v>0</v>
      </c>
      <c r="AH193" s="120">
        <v>1</v>
      </c>
      <c r="AI193" s="120">
        <v>0</v>
      </c>
      <c r="AJ193" s="120">
        <v>1</v>
      </c>
      <c r="AK193" s="202">
        <v>1</v>
      </c>
      <c r="AL193" s="190">
        <v>0</v>
      </c>
      <c r="AM193" s="120">
        <v>0</v>
      </c>
      <c r="AN193" s="121">
        <v>0</v>
      </c>
      <c r="AO193" s="121">
        <v>0</v>
      </c>
      <c r="AP193" s="121">
        <v>0</v>
      </c>
      <c r="AQ193" s="120">
        <v>0</v>
      </c>
      <c r="AR193" s="120">
        <v>0</v>
      </c>
      <c r="AS193" s="120">
        <v>1</v>
      </c>
      <c r="AT193" s="120">
        <v>1</v>
      </c>
      <c r="AU193" s="105">
        <v>1</v>
      </c>
      <c r="AV193" s="105">
        <v>0</v>
      </c>
      <c r="AW193" s="105">
        <v>0</v>
      </c>
      <c r="AX193" s="105">
        <v>1</v>
      </c>
      <c r="AY193" s="105">
        <v>0</v>
      </c>
      <c r="AZ193" s="8">
        <v>0</v>
      </c>
      <c r="BA193" s="8">
        <v>0</v>
      </c>
      <c r="BB193" s="105">
        <v>0</v>
      </c>
      <c r="BC193" s="105">
        <v>0</v>
      </c>
    </row>
    <row r="194" spans="1:55" ht="30" customHeight="1">
      <c r="A194" s="90">
        <f t="shared" si="3"/>
        <v>187</v>
      </c>
      <c r="B194" s="3"/>
      <c r="C194" s="3"/>
      <c r="D194" s="3"/>
      <c r="E194" s="3">
        <v>3</v>
      </c>
      <c r="F194" s="7"/>
      <c r="G194" s="3"/>
      <c r="H194" s="3"/>
      <c r="I194" s="3"/>
      <c r="J194" s="3"/>
      <c r="K194" s="3"/>
      <c r="L194" s="23"/>
      <c r="M194" s="35" t="s">
        <v>641</v>
      </c>
      <c r="N194" s="35" t="s">
        <v>642</v>
      </c>
      <c r="O194" s="33" t="s">
        <v>643</v>
      </c>
      <c r="P194" s="14" t="s">
        <v>644</v>
      </c>
      <c r="Q194" s="3" t="s">
        <v>37</v>
      </c>
      <c r="R194" s="16"/>
      <c r="S194" s="14" t="s">
        <v>36</v>
      </c>
      <c r="T194" s="35" t="s">
        <v>641</v>
      </c>
      <c r="U194" s="14" t="s">
        <v>645</v>
      </c>
      <c r="V194" s="34" t="s">
        <v>39</v>
      </c>
      <c r="W194" s="34" t="s">
        <v>40</v>
      </c>
      <c r="X194" s="3" t="s">
        <v>646</v>
      </c>
      <c r="Y194" s="3" t="s">
        <v>647</v>
      </c>
      <c r="Z194" s="21" t="s">
        <v>648</v>
      </c>
      <c r="AA194" s="3" t="s">
        <v>649</v>
      </c>
      <c r="AB194" s="29">
        <v>5.3199999999999997E-2</v>
      </c>
      <c r="AC194" s="18" t="s">
        <v>650</v>
      </c>
      <c r="AD194" s="15" t="s">
        <v>1046</v>
      </c>
      <c r="AE194" s="120">
        <v>0</v>
      </c>
      <c r="AF194" s="120">
        <v>0</v>
      </c>
      <c r="AG194" s="120">
        <v>0</v>
      </c>
      <c r="AH194" s="120">
        <v>1</v>
      </c>
      <c r="AI194" s="120">
        <v>0</v>
      </c>
      <c r="AJ194" s="120">
        <v>1</v>
      </c>
      <c r="AK194" s="202">
        <v>1</v>
      </c>
      <c r="AL194" s="190">
        <v>0</v>
      </c>
      <c r="AM194" s="120">
        <v>0</v>
      </c>
      <c r="AN194" s="121">
        <v>0</v>
      </c>
      <c r="AO194" s="121">
        <v>0</v>
      </c>
      <c r="AP194" s="121">
        <v>0</v>
      </c>
      <c r="AQ194" s="120">
        <v>0</v>
      </c>
      <c r="AR194" s="120">
        <v>0</v>
      </c>
      <c r="AS194" s="120">
        <v>1</v>
      </c>
      <c r="AT194" s="120">
        <v>1</v>
      </c>
      <c r="AU194" s="105">
        <v>1</v>
      </c>
      <c r="AV194" s="105">
        <v>0</v>
      </c>
      <c r="AW194" s="105">
        <v>0</v>
      </c>
      <c r="AX194" s="105">
        <v>1</v>
      </c>
      <c r="AY194" s="105">
        <v>0</v>
      </c>
      <c r="AZ194" s="8">
        <v>0</v>
      </c>
      <c r="BA194" s="8">
        <v>0</v>
      </c>
      <c r="BB194" s="105">
        <v>0</v>
      </c>
      <c r="BC194" s="105">
        <v>0</v>
      </c>
    </row>
    <row r="195" spans="1:55" ht="30" customHeight="1">
      <c r="A195" s="90">
        <f t="shared" si="3"/>
        <v>188</v>
      </c>
      <c r="B195" s="3"/>
      <c r="C195" s="3"/>
      <c r="D195" s="3"/>
      <c r="E195" s="3">
        <v>3</v>
      </c>
      <c r="F195" s="7"/>
      <c r="G195" s="3"/>
      <c r="H195" s="3"/>
      <c r="I195" s="3"/>
      <c r="J195" s="3"/>
      <c r="K195" s="3"/>
      <c r="L195" s="23"/>
      <c r="M195" s="35" t="s">
        <v>704</v>
      </c>
      <c r="N195" s="35" t="s">
        <v>359</v>
      </c>
      <c r="O195" s="34" t="s">
        <v>360</v>
      </c>
      <c r="P195" s="34" t="s">
        <v>636</v>
      </c>
      <c r="Q195" s="3" t="s">
        <v>37</v>
      </c>
      <c r="R195" s="34"/>
      <c r="S195" s="34" t="s">
        <v>687</v>
      </c>
      <c r="T195" s="35" t="s">
        <v>358</v>
      </c>
      <c r="U195" s="34" t="s">
        <v>688</v>
      </c>
      <c r="V195" s="34" t="s">
        <v>39</v>
      </c>
      <c r="W195" s="34" t="s">
        <v>40</v>
      </c>
      <c r="X195" s="37" t="s">
        <v>41</v>
      </c>
      <c r="Y195" s="34" t="s">
        <v>42</v>
      </c>
      <c r="Z195" s="21" t="s">
        <v>43</v>
      </c>
      <c r="AA195" s="21" t="s">
        <v>43</v>
      </c>
      <c r="AB195" s="34">
        <v>0.13569999999999999</v>
      </c>
      <c r="AC195" s="18" t="s">
        <v>43</v>
      </c>
      <c r="AD195" s="15"/>
      <c r="AE195" s="120">
        <v>0</v>
      </c>
      <c r="AF195" s="120">
        <v>0</v>
      </c>
      <c r="AG195" s="120">
        <v>0</v>
      </c>
      <c r="AH195" s="120">
        <v>1</v>
      </c>
      <c r="AI195" s="120">
        <v>0</v>
      </c>
      <c r="AJ195" s="120">
        <v>1</v>
      </c>
      <c r="AK195" s="202">
        <v>1</v>
      </c>
      <c r="AL195" s="190">
        <v>0</v>
      </c>
      <c r="AM195" s="120">
        <v>0</v>
      </c>
      <c r="AN195" s="121">
        <v>0</v>
      </c>
      <c r="AO195" s="121">
        <v>0</v>
      </c>
      <c r="AP195" s="121">
        <v>0</v>
      </c>
      <c r="AQ195" s="120">
        <v>0</v>
      </c>
      <c r="AR195" s="120">
        <v>0</v>
      </c>
      <c r="AS195" s="120">
        <v>0</v>
      </c>
      <c r="AT195" s="120">
        <v>0</v>
      </c>
      <c r="AU195" s="105">
        <v>0</v>
      </c>
      <c r="AV195" s="105">
        <v>0</v>
      </c>
      <c r="AW195" s="105">
        <v>0</v>
      </c>
      <c r="AX195" s="105">
        <v>0</v>
      </c>
      <c r="AY195" s="105">
        <v>0</v>
      </c>
      <c r="AZ195" s="8">
        <v>0</v>
      </c>
      <c r="BA195" s="8">
        <v>0</v>
      </c>
      <c r="BB195" s="105">
        <v>0</v>
      </c>
      <c r="BC195" s="105">
        <v>0</v>
      </c>
    </row>
    <row r="196" spans="1:55" ht="30" customHeight="1">
      <c r="A196" s="90">
        <f t="shared" si="3"/>
        <v>189</v>
      </c>
      <c r="B196" s="3"/>
      <c r="C196" s="3"/>
      <c r="D196" s="3"/>
      <c r="E196" s="3">
        <v>3</v>
      </c>
      <c r="F196" s="7"/>
      <c r="G196" s="3"/>
      <c r="H196" s="3"/>
      <c r="I196" s="3"/>
      <c r="J196" s="3"/>
      <c r="K196" s="3"/>
      <c r="L196" s="23"/>
      <c r="M196" s="35" t="s">
        <v>758</v>
      </c>
      <c r="N196" s="35" t="s">
        <v>759</v>
      </c>
      <c r="O196" s="35" t="s">
        <v>760</v>
      </c>
      <c r="P196" s="34" t="s">
        <v>636</v>
      </c>
      <c r="Q196" s="3" t="s">
        <v>37</v>
      </c>
      <c r="R196" s="34"/>
      <c r="S196" s="34" t="s">
        <v>636</v>
      </c>
      <c r="T196" s="35" t="s">
        <v>757</v>
      </c>
      <c r="U196" s="34" t="s">
        <v>636</v>
      </c>
      <c r="V196" s="34" t="s">
        <v>761</v>
      </c>
      <c r="W196" s="34" t="s">
        <v>762</v>
      </c>
      <c r="X196" s="37" t="s">
        <v>41</v>
      </c>
      <c r="Y196" s="34" t="s">
        <v>42</v>
      </c>
      <c r="Z196" s="21" t="s">
        <v>43</v>
      </c>
      <c r="AA196" s="21" t="s">
        <v>43</v>
      </c>
      <c r="AB196" s="34">
        <v>0.13569999999999999</v>
      </c>
      <c r="AC196" s="18" t="s">
        <v>43</v>
      </c>
      <c r="AD196" s="15"/>
      <c r="AE196" s="120">
        <v>0</v>
      </c>
      <c r="AF196" s="120">
        <v>0</v>
      </c>
      <c r="AG196" s="120">
        <v>0</v>
      </c>
      <c r="AH196" s="120">
        <v>0</v>
      </c>
      <c r="AI196" s="120">
        <v>0</v>
      </c>
      <c r="AJ196" s="120">
        <v>0</v>
      </c>
      <c r="AK196" s="202">
        <v>0</v>
      </c>
      <c r="AL196" s="190">
        <v>0</v>
      </c>
      <c r="AM196" s="120">
        <v>0</v>
      </c>
      <c r="AN196" s="121">
        <v>0</v>
      </c>
      <c r="AO196" s="121">
        <v>0</v>
      </c>
      <c r="AP196" s="121">
        <v>0</v>
      </c>
      <c r="AQ196" s="120">
        <v>0</v>
      </c>
      <c r="AR196" s="120">
        <v>0</v>
      </c>
      <c r="AS196" s="120">
        <v>1</v>
      </c>
      <c r="AT196" s="120">
        <v>0</v>
      </c>
      <c r="AU196" s="105">
        <v>0</v>
      </c>
      <c r="AV196" s="105">
        <v>0</v>
      </c>
      <c r="AW196" s="105">
        <v>0</v>
      </c>
      <c r="AX196" s="105">
        <v>1</v>
      </c>
      <c r="AY196" s="105">
        <v>0</v>
      </c>
      <c r="AZ196" s="8">
        <v>0</v>
      </c>
      <c r="BA196" s="8">
        <v>0</v>
      </c>
      <c r="BB196" s="105">
        <v>0</v>
      </c>
      <c r="BC196" s="105">
        <v>0</v>
      </c>
    </row>
    <row r="197" spans="1:55" ht="30" customHeight="1">
      <c r="A197" s="90">
        <f t="shared" si="3"/>
        <v>190</v>
      </c>
      <c r="B197" s="3"/>
      <c r="C197" s="3"/>
      <c r="D197" s="3"/>
      <c r="E197" s="3">
        <v>3</v>
      </c>
      <c r="F197" s="3"/>
      <c r="G197" s="3"/>
      <c r="H197" s="3"/>
      <c r="I197" s="3"/>
      <c r="J197" s="3"/>
      <c r="K197" s="3"/>
      <c r="L197" s="3"/>
      <c r="M197" s="35" t="s">
        <v>959</v>
      </c>
      <c r="N197" s="35" t="s">
        <v>960</v>
      </c>
      <c r="O197" s="3" t="s">
        <v>961</v>
      </c>
      <c r="P197" s="34" t="s">
        <v>636</v>
      </c>
      <c r="Q197" s="3" t="s">
        <v>37</v>
      </c>
      <c r="R197" s="34"/>
      <c r="S197" s="34" t="s">
        <v>636</v>
      </c>
      <c r="T197" s="35" t="str">
        <f>M197</f>
        <v>SHT0014831</v>
      </c>
      <c r="U197" s="34" t="s">
        <v>636</v>
      </c>
      <c r="V197" s="34" t="s">
        <v>638</v>
      </c>
      <c r="W197" s="34" t="s">
        <v>639</v>
      </c>
      <c r="X197" s="37" t="s">
        <v>41</v>
      </c>
      <c r="Y197" s="34" t="s">
        <v>42</v>
      </c>
      <c r="Z197" s="21" t="s">
        <v>43</v>
      </c>
      <c r="AA197" s="21" t="s">
        <v>43</v>
      </c>
      <c r="AB197" s="34">
        <v>0.13569999999999999</v>
      </c>
      <c r="AC197" s="18" t="s">
        <v>43</v>
      </c>
      <c r="AD197" s="15"/>
      <c r="AE197" s="123">
        <v>0</v>
      </c>
      <c r="AF197" s="123">
        <v>0</v>
      </c>
      <c r="AG197" s="120">
        <v>0</v>
      </c>
      <c r="AH197" s="123">
        <v>0</v>
      </c>
      <c r="AI197" s="123">
        <v>0</v>
      </c>
      <c r="AJ197" s="123">
        <v>0</v>
      </c>
      <c r="AK197" s="202">
        <v>0</v>
      </c>
      <c r="AL197" s="180">
        <v>0</v>
      </c>
      <c r="AM197" s="120">
        <v>0</v>
      </c>
      <c r="AN197" s="121">
        <v>0</v>
      </c>
      <c r="AO197" s="121">
        <v>0</v>
      </c>
      <c r="AP197" s="121">
        <v>0</v>
      </c>
      <c r="AQ197" s="120">
        <v>0</v>
      </c>
      <c r="AR197" s="120">
        <v>0</v>
      </c>
      <c r="AS197" s="120">
        <v>0</v>
      </c>
      <c r="AT197" s="120">
        <v>0</v>
      </c>
      <c r="AU197" s="105">
        <v>1</v>
      </c>
      <c r="AV197" s="106">
        <v>0</v>
      </c>
      <c r="AW197" s="106">
        <v>0</v>
      </c>
      <c r="AX197" s="105">
        <v>0</v>
      </c>
      <c r="AY197" s="105">
        <v>0</v>
      </c>
      <c r="AZ197" s="8">
        <v>0</v>
      </c>
      <c r="BA197" s="8">
        <v>0</v>
      </c>
      <c r="BB197" s="106">
        <v>0</v>
      </c>
      <c r="BC197" s="106">
        <v>0</v>
      </c>
    </row>
    <row r="198" spans="1:55" ht="30" customHeight="1">
      <c r="A198" s="90">
        <f>ROW()-7</f>
        <v>191</v>
      </c>
      <c r="B198" s="3"/>
      <c r="C198" s="3"/>
      <c r="D198" s="3"/>
      <c r="E198" s="3">
        <v>3</v>
      </c>
      <c r="F198" s="3"/>
      <c r="G198" s="3"/>
      <c r="H198" s="3"/>
      <c r="I198" s="3"/>
      <c r="J198" s="3"/>
      <c r="K198" s="3"/>
      <c r="L198" s="3"/>
      <c r="M198" s="35" t="s">
        <v>1095</v>
      </c>
      <c r="N198" s="35" t="s">
        <v>960</v>
      </c>
      <c r="O198" s="3" t="s">
        <v>1054</v>
      </c>
      <c r="P198" s="34" t="s">
        <v>636</v>
      </c>
      <c r="Q198" s="3" t="s">
        <v>37</v>
      </c>
      <c r="R198" s="34"/>
      <c r="S198" s="34" t="s">
        <v>636</v>
      </c>
      <c r="T198" s="35" t="str">
        <f>M198</f>
        <v>SHT0014722</v>
      </c>
      <c r="U198" s="34" t="s">
        <v>636</v>
      </c>
      <c r="V198" s="34" t="s">
        <v>638</v>
      </c>
      <c r="W198" s="34" t="s">
        <v>639</v>
      </c>
      <c r="X198" s="37" t="s">
        <v>41</v>
      </c>
      <c r="Y198" s="34" t="s">
        <v>42</v>
      </c>
      <c r="Z198" s="21" t="s">
        <v>43</v>
      </c>
      <c r="AA198" s="21" t="s">
        <v>43</v>
      </c>
      <c r="AB198" s="34">
        <v>0.13569999999999999</v>
      </c>
      <c r="AC198" s="18" t="s">
        <v>43</v>
      </c>
      <c r="AD198" s="7"/>
      <c r="AE198" s="123">
        <v>0</v>
      </c>
      <c r="AF198" s="123">
        <v>0</v>
      </c>
      <c r="AG198" s="123">
        <v>0</v>
      </c>
      <c r="AH198" s="123">
        <v>0</v>
      </c>
      <c r="AI198" s="123">
        <v>0</v>
      </c>
      <c r="AJ198" s="123">
        <v>0</v>
      </c>
      <c r="AK198" s="123">
        <v>0</v>
      </c>
      <c r="AL198" s="190">
        <v>0</v>
      </c>
      <c r="AM198" s="123">
        <v>0</v>
      </c>
      <c r="AN198" s="123">
        <v>0</v>
      </c>
      <c r="AO198" s="123">
        <v>0</v>
      </c>
      <c r="AP198" s="123">
        <v>0</v>
      </c>
      <c r="AQ198" s="123">
        <v>0</v>
      </c>
      <c r="AR198" s="123">
        <v>0</v>
      </c>
      <c r="AS198" s="123">
        <v>0</v>
      </c>
      <c r="AT198" s="120">
        <v>1</v>
      </c>
      <c r="AU198" s="105">
        <v>0</v>
      </c>
      <c r="AV198" s="105">
        <v>0</v>
      </c>
      <c r="AW198" s="105">
        <v>0</v>
      </c>
      <c r="AX198" s="105">
        <v>0</v>
      </c>
      <c r="AY198" s="105">
        <v>0</v>
      </c>
      <c r="AZ198" s="105">
        <v>0</v>
      </c>
      <c r="BA198" s="105">
        <v>0</v>
      </c>
      <c r="BB198" s="105">
        <v>0</v>
      </c>
      <c r="BC198" s="105">
        <v>0</v>
      </c>
    </row>
    <row r="199" spans="1:55" ht="30" customHeight="1">
      <c r="A199" s="90">
        <f t="shared" si="3"/>
        <v>192</v>
      </c>
      <c r="B199" s="3"/>
      <c r="C199" s="3"/>
      <c r="D199" s="3"/>
      <c r="E199" s="3">
        <v>3</v>
      </c>
      <c r="F199" s="3"/>
      <c r="G199" s="3"/>
      <c r="H199" s="3"/>
      <c r="I199" s="3"/>
      <c r="J199" s="3"/>
      <c r="K199" s="3"/>
      <c r="L199" s="3"/>
      <c r="M199" s="35" t="s">
        <v>924</v>
      </c>
      <c r="N199" s="35" t="s">
        <v>925</v>
      </c>
      <c r="O199" s="35" t="s">
        <v>931</v>
      </c>
      <c r="P199" s="37" t="s">
        <v>930</v>
      </c>
      <c r="Q199" s="3" t="s">
        <v>37</v>
      </c>
      <c r="R199" s="212"/>
      <c r="S199" s="37" t="s">
        <v>926</v>
      </c>
      <c r="T199" s="35" t="s">
        <v>924</v>
      </c>
      <c r="U199" s="37" t="s">
        <v>926</v>
      </c>
      <c r="V199" s="37" t="s">
        <v>927</v>
      </c>
      <c r="W199" s="37" t="s">
        <v>928</v>
      </c>
      <c r="X199" s="37"/>
      <c r="Y199" s="37" t="s">
        <v>929</v>
      </c>
      <c r="Z199" s="21" t="s">
        <v>43</v>
      </c>
      <c r="AA199" s="21" t="s">
        <v>932</v>
      </c>
      <c r="AB199" s="102">
        <v>1E-3</v>
      </c>
      <c r="AC199" s="18" t="s">
        <v>43</v>
      </c>
      <c r="AD199" s="7"/>
      <c r="AE199" s="123">
        <v>0</v>
      </c>
      <c r="AF199" s="123">
        <v>0</v>
      </c>
      <c r="AG199" s="120">
        <v>0</v>
      </c>
      <c r="AH199" s="123">
        <v>1</v>
      </c>
      <c r="AI199" s="123">
        <v>0</v>
      </c>
      <c r="AJ199" s="123">
        <v>1</v>
      </c>
      <c r="AK199" s="202">
        <v>1</v>
      </c>
      <c r="AL199" s="180">
        <v>0</v>
      </c>
      <c r="AM199" s="120">
        <v>0</v>
      </c>
      <c r="AN199" s="121">
        <v>0</v>
      </c>
      <c r="AO199" s="121">
        <v>0</v>
      </c>
      <c r="AP199" s="121">
        <v>0</v>
      </c>
      <c r="AQ199" s="120">
        <v>0</v>
      </c>
      <c r="AR199" s="120">
        <v>0</v>
      </c>
      <c r="AS199" s="120">
        <v>1</v>
      </c>
      <c r="AT199" s="120">
        <v>1</v>
      </c>
      <c r="AU199" s="105">
        <v>1</v>
      </c>
      <c r="AV199" s="106">
        <v>0</v>
      </c>
      <c r="AW199" s="106">
        <v>0</v>
      </c>
      <c r="AX199" s="105">
        <v>1</v>
      </c>
      <c r="AY199" s="106">
        <v>0</v>
      </c>
      <c r="AZ199" s="8">
        <v>0</v>
      </c>
      <c r="BA199" s="8">
        <v>0</v>
      </c>
      <c r="BB199" s="106">
        <v>0</v>
      </c>
      <c r="BC199" s="106">
        <v>0</v>
      </c>
    </row>
    <row r="200" spans="1:55" s="214" customFormat="1" ht="30" customHeight="1">
      <c r="A200" s="152">
        <f t="shared" si="3"/>
        <v>193</v>
      </c>
      <c r="B200" s="153"/>
      <c r="C200" s="153"/>
      <c r="D200" s="153"/>
      <c r="E200" s="153">
        <v>3</v>
      </c>
      <c r="F200" s="7"/>
      <c r="G200" s="153"/>
      <c r="H200" s="153"/>
      <c r="I200" s="153"/>
      <c r="J200" s="153"/>
      <c r="K200" s="153"/>
      <c r="L200" s="154"/>
      <c r="M200" s="155" t="s">
        <v>1099</v>
      </c>
      <c r="N200" s="155" t="s">
        <v>1100</v>
      </c>
      <c r="O200" s="155" t="s">
        <v>765</v>
      </c>
      <c r="P200" s="156" t="s">
        <v>628</v>
      </c>
      <c r="Q200" s="153" t="s">
        <v>37</v>
      </c>
      <c r="R200" s="156"/>
      <c r="S200" s="156" t="s">
        <v>636</v>
      </c>
      <c r="T200" s="155" t="s">
        <v>764</v>
      </c>
      <c r="U200" s="156" t="s">
        <v>636</v>
      </c>
      <c r="V200" s="156" t="s">
        <v>761</v>
      </c>
      <c r="W200" s="156" t="s">
        <v>762</v>
      </c>
      <c r="X200" s="157" t="s">
        <v>41</v>
      </c>
      <c r="Y200" s="156" t="s">
        <v>42</v>
      </c>
      <c r="Z200" s="158" t="s">
        <v>43</v>
      </c>
      <c r="AA200" s="158" t="s">
        <v>43</v>
      </c>
      <c r="AB200" s="156">
        <v>3.0000000000000001E-3</v>
      </c>
      <c r="AC200" s="18" t="s">
        <v>43</v>
      </c>
      <c r="AD200" s="15"/>
      <c r="AE200" s="159">
        <v>0</v>
      </c>
      <c r="AF200" s="159">
        <v>0</v>
      </c>
      <c r="AG200" s="159">
        <v>0</v>
      </c>
      <c r="AH200" s="159">
        <v>1</v>
      </c>
      <c r="AI200" s="159">
        <v>0</v>
      </c>
      <c r="AJ200" s="159">
        <v>1</v>
      </c>
      <c r="AK200" s="213">
        <v>1</v>
      </c>
      <c r="AL200" s="190">
        <v>0</v>
      </c>
      <c r="AM200" s="159">
        <v>0</v>
      </c>
      <c r="AN200" s="160">
        <v>0</v>
      </c>
      <c r="AO200" s="160">
        <v>0</v>
      </c>
      <c r="AP200" s="160">
        <v>0</v>
      </c>
      <c r="AQ200" s="159">
        <v>0</v>
      </c>
      <c r="AR200" s="159">
        <v>0</v>
      </c>
      <c r="AS200" s="159">
        <v>1</v>
      </c>
      <c r="AT200" s="159">
        <v>1</v>
      </c>
      <c r="AU200" s="161">
        <v>1</v>
      </c>
      <c r="AV200" s="161">
        <v>0</v>
      </c>
      <c r="AW200" s="161">
        <v>0</v>
      </c>
      <c r="AX200" s="161">
        <v>1</v>
      </c>
      <c r="AY200" s="161">
        <v>0</v>
      </c>
      <c r="AZ200" s="162">
        <v>0</v>
      </c>
      <c r="BA200" s="162">
        <v>0</v>
      </c>
      <c r="BB200" s="161">
        <v>0</v>
      </c>
      <c r="BC200" s="161">
        <v>0</v>
      </c>
    </row>
    <row r="201" spans="1:55" ht="30" customHeight="1">
      <c r="A201" s="90">
        <f t="shared" si="3"/>
        <v>194</v>
      </c>
      <c r="B201" s="3"/>
      <c r="C201" s="3"/>
      <c r="D201" s="3"/>
      <c r="E201" s="3">
        <v>3</v>
      </c>
      <c r="F201" s="7"/>
      <c r="G201" s="3"/>
      <c r="H201" s="3"/>
      <c r="I201" s="3"/>
      <c r="J201" s="3"/>
      <c r="K201" s="3"/>
      <c r="L201" s="23"/>
      <c r="M201" s="3" t="s">
        <v>361</v>
      </c>
      <c r="N201" s="7" t="s">
        <v>347</v>
      </c>
      <c r="O201" s="3" t="s">
        <v>87</v>
      </c>
      <c r="P201" s="14" t="s">
        <v>50</v>
      </c>
      <c r="Q201" s="3" t="s">
        <v>37</v>
      </c>
      <c r="R201" s="16"/>
      <c r="S201" s="14" t="s">
        <v>362</v>
      </c>
      <c r="T201" s="3" t="s">
        <v>43</v>
      </c>
      <c r="U201" s="14" t="s">
        <v>74</v>
      </c>
      <c r="V201" s="3" t="s">
        <v>40</v>
      </c>
      <c r="W201" s="15" t="s">
        <v>39</v>
      </c>
      <c r="X201" s="7" t="s">
        <v>87</v>
      </c>
      <c r="Y201" s="3">
        <v>15</v>
      </c>
      <c r="Z201" s="21" t="s">
        <v>349</v>
      </c>
      <c r="AA201" s="3" t="s">
        <v>363</v>
      </c>
      <c r="AB201" s="29">
        <v>4.0000000000000002E-4</v>
      </c>
      <c r="AC201" s="7" t="s">
        <v>351</v>
      </c>
      <c r="AD201" s="18"/>
      <c r="AE201" s="120">
        <v>2</v>
      </c>
      <c r="AF201" s="120">
        <v>2</v>
      </c>
      <c r="AG201" s="120">
        <v>2</v>
      </c>
      <c r="AH201" s="120">
        <v>0</v>
      </c>
      <c r="AI201" s="120">
        <v>2</v>
      </c>
      <c r="AJ201" s="120">
        <v>0</v>
      </c>
      <c r="AK201" s="202">
        <v>0</v>
      </c>
      <c r="AL201" s="190">
        <v>2</v>
      </c>
      <c r="AM201" s="120">
        <v>2</v>
      </c>
      <c r="AN201" s="121">
        <v>2</v>
      </c>
      <c r="AO201" s="121">
        <v>2</v>
      </c>
      <c r="AP201" s="121">
        <v>2</v>
      </c>
      <c r="AQ201" s="120">
        <v>2</v>
      </c>
      <c r="AR201" s="120">
        <v>2</v>
      </c>
      <c r="AS201" s="120">
        <v>0</v>
      </c>
      <c r="AT201" s="120">
        <v>0</v>
      </c>
      <c r="AU201" s="105">
        <v>0</v>
      </c>
      <c r="AV201" s="105">
        <v>2</v>
      </c>
      <c r="AW201" s="105">
        <v>2</v>
      </c>
      <c r="AX201" s="105">
        <v>0</v>
      </c>
      <c r="AY201" s="105">
        <v>2</v>
      </c>
      <c r="AZ201" s="8">
        <v>2</v>
      </c>
      <c r="BA201" s="8">
        <v>2</v>
      </c>
      <c r="BB201" s="105">
        <v>2</v>
      </c>
      <c r="BC201" s="105">
        <v>2</v>
      </c>
    </row>
    <row r="202" spans="1:55" ht="30" customHeight="1">
      <c r="A202" s="90">
        <f t="shared" si="3"/>
        <v>195</v>
      </c>
      <c r="B202" s="7"/>
      <c r="C202" s="7"/>
      <c r="D202" s="7"/>
      <c r="E202" s="7">
        <v>3</v>
      </c>
      <c r="F202" s="7"/>
      <c r="G202" s="7"/>
      <c r="H202" s="7"/>
      <c r="I202" s="7"/>
      <c r="J202" s="7"/>
      <c r="K202" s="3"/>
      <c r="L202" s="10"/>
      <c r="M202" s="7" t="s">
        <v>633</v>
      </c>
      <c r="N202" s="7" t="s">
        <v>364</v>
      </c>
      <c r="O202" s="7" t="s">
        <v>92</v>
      </c>
      <c r="P202" s="7" t="s">
        <v>50</v>
      </c>
      <c r="Q202" s="3" t="s">
        <v>37</v>
      </c>
      <c r="R202" s="7"/>
      <c r="S202" s="14" t="s">
        <v>50</v>
      </c>
      <c r="T202" s="7" t="s">
        <v>633</v>
      </c>
      <c r="U202" s="14" t="s">
        <v>50</v>
      </c>
      <c r="V202" s="15" t="s">
        <v>40</v>
      </c>
      <c r="W202" s="15" t="s">
        <v>39</v>
      </c>
      <c r="X202" s="7" t="s">
        <v>93</v>
      </c>
      <c r="Y202" s="3" t="s">
        <v>365</v>
      </c>
      <c r="Z202" s="3" t="s">
        <v>366</v>
      </c>
      <c r="AA202" s="7" t="s">
        <v>367</v>
      </c>
      <c r="AB202" s="19">
        <v>3.4200000000000001E-2</v>
      </c>
      <c r="AC202" s="15" t="s">
        <v>80</v>
      </c>
      <c r="AD202" s="14"/>
      <c r="AE202" s="123">
        <v>1</v>
      </c>
      <c r="AF202" s="123">
        <v>1</v>
      </c>
      <c r="AG202" s="123">
        <v>1</v>
      </c>
      <c r="AH202" s="123">
        <v>1</v>
      </c>
      <c r="AI202" s="123">
        <v>1</v>
      </c>
      <c r="AJ202" s="123">
        <v>1</v>
      </c>
      <c r="AK202" s="210">
        <v>1</v>
      </c>
      <c r="AL202" s="180">
        <v>0</v>
      </c>
      <c r="AM202" s="123">
        <v>1</v>
      </c>
      <c r="AN202" s="125">
        <v>1</v>
      </c>
      <c r="AO202" s="125">
        <v>1</v>
      </c>
      <c r="AP202" s="125">
        <v>1</v>
      </c>
      <c r="AQ202" s="123">
        <v>1</v>
      </c>
      <c r="AR202" s="123">
        <v>1</v>
      </c>
      <c r="AS202" s="123">
        <v>1</v>
      </c>
      <c r="AT202" s="123">
        <v>1</v>
      </c>
      <c r="AU202" s="106">
        <v>1</v>
      </c>
      <c r="AV202" s="106">
        <v>0</v>
      </c>
      <c r="AW202" s="106">
        <v>0</v>
      </c>
      <c r="AX202" s="106">
        <v>1</v>
      </c>
      <c r="AY202" s="106">
        <v>0</v>
      </c>
      <c r="AZ202" s="8">
        <v>0</v>
      </c>
      <c r="BA202" s="8">
        <v>0</v>
      </c>
      <c r="BB202" s="106">
        <v>0</v>
      </c>
      <c r="BC202" s="106">
        <v>0</v>
      </c>
    </row>
    <row r="203" spans="1:55" ht="30" customHeight="1">
      <c r="A203" s="90">
        <f t="shared" si="3"/>
        <v>196</v>
      </c>
      <c r="B203" s="7"/>
      <c r="C203" s="7"/>
      <c r="D203" s="7"/>
      <c r="E203" s="7">
        <v>3</v>
      </c>
      <c r="F203" s="7"/>
      <c r="G203" s="7"/>
      <c r="H203" s="7"/>
      <c r="I203" s="7"/>
      <c r="J203" s="7"/>
      <c r="K203" s="7"/>
      <c r="L203" s="10"/>
      <c r="M203" s="7" t="s">
        <v>368</v>
      </c>
      <c r="N203" s="7" t="s">
        <v>369</v>
      </c>
      <c r="O203" s="7" t="s">
        <v>87</v>
      </c>
      <c r="P203" s="7" t="s">
        <v>50</v>
      </c>
      <c r="Q203" s="3" t="s">
        <v>37</v>
      </c>
      <c r="R203" s="15"/>
      <c r="S203" s="14" t="s">
        <v>38</v>
      </c>
      <c r="T203" s="7" t="s">
        <v>368</v>
      </c>
      <c r="U203" s="14" t="s">
        <v>74</v>
      </c>
      <c r="V203" s="3" t="s">
        <v>40</v>
      </c>
      <c r="W203" s="15" t="s">
        <v>39</v>
      </c>
      <c r="X203" s="7" t="s">
        <v>87</v>
      </c>
      <c r="Y203" s="15" t="s">
        <v>370</v>
      </c>
      <c r="Z203" s="7" t="s">
        <v>43</v>
      </c>
      <c r="AA203" s="15" t="s">
        <v>371</v>
      </c>
      <c r="AB203" s="19">
        <v>2E-3</v>
      </c>
      <c r="AC203" s="7" t="s">
        <v>337</v>
      </c>
      <c r="AD203" s="7"/>
      <c r="AE203" s="7">
        <v>2</v>
      </c>
      <c r="AF203" s="7">
        <v>2</v>
      </c>
      <c r="AG203" s="7">
        <v>2</v>
      </c>
      <c r="AH203" s="7">
        <v>2</v>
      </c>
      <c r="AI203" s="7">
        <v>2</v>
      </c>
      <c r="AJ203" s="7">
        <v>2</v>
      </c>
      <c r="AK203" s="138">
        <v>2</v>
      </c>
      <c r="AL203" s="180">
        <v>0</v>
      </c>
      <c r="AM203" s="123">
        <v>2</v>
      </c>
      <c r="AN203" s="125">
        <v>2</v>
      </c>
      <c r="AO203" s="125">
        <v>2</v>
      </c>
      <c r="AP203" s="125">
        <v>2</v>
      </c>
      <c r="AQ203" s="123">
        <v>2</v>
      </c>
      <c r="AR203" s="123">
        <v>2</v>
      </c>
      <c r="AS203" s="123">
        <v>2</v>
      </c>
      <c r="AT203" s="123">
        <v>2</v>
      </c>
      <c r="AU203" s="106">
        <v>2</v>
      </c>
      <c r="AV203" s="106">
        <v>0</v>
      </c>
      <c r="AW203" s="106">
        <v>0</v>
      </c>
      <c r="AX203" s="106">
        <v>2</v>
      </c>
      <c r="AY203" s="106">
        <v>0</v>
      </c>
      <c r="AZ203" s="8">
        <v>0</v>
      </c>
      <c r="BA203" s="8">
        <v>0</v>
      </c>
      <c r="BB203" s="106">
        <v>0</v>
      </c>
      <c r="BC203" s="106">
        <v>0</v>
      </c>
    </row>
    <row r="204" spans="1:55" ht="30" customHeight="1">
      <c r="A204" s="90">
        <f t="shared" si="3"/>
        <v>197</v>
      </c>
      <c r="B204" s="3"/>
      <c r="C204" s="3"/>
      <c r="D204" s="3"/>
      <c r="E204" s="3">
        <v>3</v>
      </c>
      <c r="F204" s="3"/>
      <c r="G204" s="3"/>
      <c r="H204" s="3"/>
      <c r="I204" s="3"/>
      <c r="J204" s="3"/>
      <c r="K204" s="3"/>
      <c r="L204" s="23" t="s">
        <v>301</v>
      </c>
      <c r="M204" s="3" t="s">
        <v>373</v>
      </c>
      <c r="N204" s="3" t="s">
        <v>374</v>
      </c>
      <c r="O204" s="3" t="s">
        <v>375</v>
      </c>
      <c r="P204" s="14" t="s">
        <v>50</v>
      </c>
      <c r="Q204" s="3" t="s">
        <v>37</v>
      </c>
      <c r="R204" s="16"/>
      <c r="S204" s="14" t="s">
        <v>38</v>
      </c>
      <c r="T204" s="3" t="s">
        <v>373</v>
      </c>
      <c r="U204" s="14" t="s">
        <v>74</v>
      </c>
      <c r="V204" s="3" t="s">
        <v>40</v>
      </c>
      <c r="W204" s="15" t="s">
        <v>39</v>
      </c>
      <c r="X204" s="7" t="s">
        <v>375</v>
      </c>
      <c r="Y204" s="3" t="s">
        <v>376</v>
      </c>
      <c r="Z204" s="3" t="s">
        <v>43</v>
      </c>
      <c r="AA204" s="3" t="s">
        <v>377</v>
      </c>
      <c r="AB204" s="29">
        <v>2.8999999999999998E-3</v>
      </c>
      <c r="AC204" s="14" t="s">
        <v>43</v>
      </c>
      <c r="AD204" s="14"/>
      <c r="AE204" s="120">
        <v>2</v>
      </c>
      <c r="AF204" s="120">
        <v>2</v>
      </c>
      <c r="AG204" s="120">
        <v>2</v>
      </c>
      <c r="AH204" s="120">
        <v>2</v>
      </c>
      <c r="AI204" s="120">
        <v>2</v>
      </c>
      <c r="AJ204" s="120">
        <v>2</v>
      </c>
      <c r="AK204" s="202">
        <v>2</v>
      </c>
      <c r="AL204" s="190">
        <v>0</v>
      </c>
      <c r="AM204" s="120">
        <v>2</v>
      </c>
      <c r="AN204" s="121">
        <v>2</v>
      </c>
      <c r="AO204" s="121">
        <v>2</v>
      </c>
      <c r="AP204" s="121">
        <v>2</v>
      </c>
      <c r="AQ204" s="120">
        <v>2</v>
      </c>
      <c r="AR204" s="120">
        <v>2</v>
      </c>
      <c r="AS204" s="120">
        <v>2</v>
      </c>
      <c r="AT204" s="120">
        <v>2</v>
      </c>
      <c r="AU204" s="105">
        <v>2</v>
      </c>
      <c r="AV204" s="105">
        <v>0</v>
      </c>
      <c r="AW204" s="105">
        <v>0</v>
      </c>
      <c r="AX204" s="105">
        <v>2</v>
      </c>
      <c r="AY204" s="105">
        <v>0</v>
      </c>
      <c r="AZ204" s="8">
        <v>0</v>
      </c>
      <c r="BA204" s="8">
        <v>0</v>
      </c>
      <c r="BB204" s="105">
        <v>0</v>
      </c>
      <c r="BC204" s="105">
        <v>0</v>
      </c>
    </row>
    <row r="205" spans="1:55" ht="30" customHeight="1">
      <c r="A205" s="90">
        <f t="shared" si="3"/>
        <v>198</v>
      </c>
      <c r="B205" s="7"/>
      <c r="C205" s="7"/>
      <c r="D205" s="7"/>
      <c r="E205" s="7">
        <v>3</v>
      </c>
      <c r="F205" s="7"/>
      <c r="G205" s="7"/>
      <c r="H205" s="7"/>
      <c r="I205" s="7"/>
      <c r="J205" s="7"/>
      <c r="K205" s="3"/>
      <c r="L205" s="10"/>
      <c r="M205" s="7" t="s">
        <v>378</v>
      </c>
      <c r="N205" s="25" t="s">
        <v>885</v>
      </c>
      <c r="O205" s="7" t="s">
        <v>211</v>
      </c>
      <c r="P205" s="14" t="s">
        <v>50</v>
      </c>
      <c r="Q205" s="3" t="s">
        <v>37</v>
      </c>
      <c r="R205" s="15"/>
      <c r="S205" s="14" t="s">
        <v>38</v>
      </c>
      <c r="T205" s="7" t="s">
        <v>378</v>
      </c>
      <c r="U205" s="14" t="s">
        <v>36</v>
      </c>
      <c r="V205" s="3" t="s">
        <v>39</v>
      </c>
      <c r="W205" s="15" t="s">
        <v>40</v>
      </c>
      <c r="X205" s="7" t="s">
        <v>41</v>
      </c>
      <c r="Y205" s="15" t="s">
        <v>42</v>
      </c>
      <c r="Z205" s="3" t="s">
        <v>43</v>
      </c>
      <c r="AA205" s="15" t="s">
        <v>379</v>
      </c>
      <c r="AB205" s="19">
        <f>AB206*2+AB207+AB210*2+AB211*2+AB212+AB213</f>
        <v>0.1754</v>
      </c>
      <c r="AC205" s="14" t="s">
        <v>43</v>
      </c>
      <c r="AD205" s="14"/>
      <c r="AE205" s="7">
        <v>1</v>
      </c>
      <c r="AF205" s="7">
        <v>1</v>
      </c>
      <c r="AG205" s="7">
        <v>1</v>
      </c>
      <c r="AH205" s="7">
        <v>1</v>
      </c>
      <c r="AI205" s="7">
        <v>1</v>
      </c>
      <c r="AJ205" s="7">
        <v>1</v>
      </c>
      <c r="AK205" s="138">
        <v>1</v>
      </c>
      <c r="AL205" s="180">
        <v>0</v>
      </c>
      <c r="AM205" s="123">
        <v>1</v>
      </c>
      <c r="AN205" s="125">
        <v>1</v>
      </c>
      <c r="AO205" s="125">
        <v>1</v>
      </c>
      <c r="AP205" s="125">
        <v>1</v>
      </c>
      <c r="AQ205" s="123">
        <v>1</v>
      </c>
      <c r="AR205" s="123">
        <v>1</v>
      </c>
      <c r="AS205" s="123">
        <v>1</v>
      </c>
      <c r="AT205" s="123">
        <v>1</v>
      </c>
      <c r="AU205" s="106">
        <v>1</v>
      </c>
      <c r="AV205" s="106">
        <v>0</v>
      </c>
      <c r="AW205" s="106">
        <v>0</v>
      </c>
      <c r="AX205" s="106">
        <v>1</v>
      </c>
      <c r="AY205" s="106">
        <v>0</v>
      </c>
      <c r="AZ205" s="8">
        <v>0</v>
      </c>
      <c r="BA205" s="8">
        <v>0</v>
      </c>
      <c r="BB205" s="106">
        <v>0</v>
      </c>
      <c r="BC205" s="106">
        <v>0</v>
      </c>
    </row>
    <row r="206" spans="1:55" ht="30" customHeight="1">
      <c r="A206" s="90">
        <f t="shared" si="3"/>
        <v>199</v>
      </c>
      <c r="B206" s="7"/>
      <c r="C206" s="7"/>
      <c r="D206" s="7"/>
      <c r="E206" s="7"/>
      <c r="F206" s="7">
        <v>4</v>
      </c>
      <c r="G206" s="7"/>
      <c r="H206" s="7"/>
      <c r="I206" s="7"/>
      <c r="J206" s="7"/>
      <c r="K206" s="3"/>
      <c r="L206" s="10"/>
      <c r="M206" s="3" t="s">
        <v>380</v>
      </c>
      <c r="N206" s="25" t="s">
        <v>381</v>
      </c>
      <c r="O206" s="7" t="s">
        <v>92</v>
      </c>
      <c r="P206" s="7" t="s">
        <v>50</v>
      </c>
      <c r="Q206" s="3" t="s">
        <v>37</v>
      </c>
      <c r="R206" s="15"/>
      <c r="S206" s="14" t="s">
        <v>50</v>
      </c>
      <c r="T206" s="3" t="s">
        <v>380</v>
      </c>
      <c r="U206" s="14" t="s">
        <v>50</v>
      </c>
      <c r="V206" s="15" t="s">
        <v>40</v>
      </c>
      <c r="W206" s="15" t="s">
        <v>39</v>
      </c>
      <c r="X206" s="7" t="s">
        <v>93</v>
      </c>
      <c r="Y206" s="3" t="s">
        <v>365</v>
      </c>
      <c r="Z206" s="3" t="s">
        <v>366</v>
      </c>
      <c r="AA206" s="3" t="s">
        <v>382</v>
      </c>
      <c r="AB206" s="29">
        <v>1.4200000000000001E-2</v>
      </c>
      <c r="AC206" s="3" t="s">
        <v>337</v>
      </c>
      <c r="AD206" s="14"/>
      <c r="AE206" s="7">
        <v>2</v>
      </c>
      <c r="AF206" s="7">
        <v>2</v>
      </c>
      <c r="AG206" s="7">
        <v>2</v>
      </c>
      <c r="AH206" s="7">
        <v>2</v>
      </c>
      <c r="AI206" s="7">
        <v>2</v>
      </c>
      <c r="AJ206" s="7">
        <v>2</v>
      </c>
      <c r="AK206" s="138">
        <v>2</v>
      </c>
      <c r="AL206" s="180">
        <v>0</v>
      </c>
      <c r="AM206" s="123">
        <v>2</v>
      </c>
      <c r="AN206" s="125">
        <v>2</v>
      </c>
      <c r="AO206" s="125">
        <v>2</v>
      </c>
      <c r="AP206" s="125">
        <v>2</v>
      </c>
      <c r="AQ206" s="123">
        <v>2</v>
      </c>
      <c r="AR206" s="123">
        <v>2</v>
      </c>
      <c r="AS206" s="123">
        <v>2</v>
      </c>
      <c r="AT206" s="123">
        <v>2</v>
      </c>
      <c r="AU206" s="106">
        <v>2</v>
      </c>
      <c r="AV206" s="106">
        <v>0</v>
      </c>
      <c r="AW206" s="106">
        <v>0</v>
      </c>
      <c r="AX206" s="106">
        <v>2</v>
      </c>
      <c r="AY206" s="106">
        <v>0</v>
      </c>
      <c r="AZ206" s="8">
        <v>0</v>
      </c>
      <c r="BA206" s="8">
        <v>0</v>
      </c>
      <c r="BB206" s="106">
        <v>0</v>
      </c>
      <c r="BC206" s="106">
        <v>0</v>
      </c>
    </row>
    <row r="207" spans="1:55" ht="30" customHeight="1">
      <c r="A207" s="90">
        <f t="shared" si="3"/>
        <v>200</v>
      </c>
      <c r="B207" s="7"/>
      <c r="C207" s="7"/>
      <c r="D207" s="7"/>
      <c r="E207" s="7"/>
      <c r="F207" s="7">
        <v>4</v>
      </c>
      <c r="G207" s="7"/>
      <c r="H207" s="7"/>
      <c r="I207" s="7"/>
      <c r="J207" s="7"/>
      <c r="K207" s="3"/>
      <c r="L207" s="10"/>
      <c r="M207" s="7" t="s">
        <v>383</v>
      </c>
      <c r="N207" s="7" t="s">
        <v>384</v>
      </c>
      <c r="O207" s="7" t="s">
        <v>331</v>
      </c>
      <c r="P207" s="7" t="s">
        <v>50</v>
      </c>
      <c r="Q207" s="3" t="s">
        <v>37</v>
      </c>
      <c r="R207" s="15"/>
      <c r="S207" s="14" t="s">
        <v>38</v>
      </c>
      <c r="T207" s="7" t="s">
        <v>383</v>
      </c>
      <c r="U207" s="14" t="s">
        <v>74</v>
      </c>
      <c r="V207" s="15" t="s">
        <v>40</v>
      </c>
      <c r="W207" s="15" t="s">
        <v>39</v>
      </c>
      <c r="X207" s="7" t="s">
        <v>211</v>
      </c>
      <c r="Y207" s="3" t="s">
        <v>42</v>
      </c>
      <c r="Z207" s="3" t="s">
        <v>43</v>
      </c>
      <c r="AA207" s="15" t="s">
        <v>385</v>
      </c>
      <c r="AB207" s="19">
        <f>AB208+AB209*2</f>
        <v>1.2E-2</v>
      </c>
      <c r="AC207" s="14" t="s">
        <v>43</v>
      </c>
      <c r="AD207" s="14"/>
      <c r="AE207" s="7">
        <v>1</v>
      </c>
      <c r="AF207" s="7">
        <v>1</v>
      </c>
      <c r="AG207" s="7">
        <v>1</v>
      </c>
      <c r="AH207" s="7">
        <v>1</v>
      </c>
      <c r="AI207" s="7">
        <v>1</v>
      </c>
      <c r="AJ207" s="7">
        <v>1</v>
      </c>
      <c r="AK207" s="138">
        <v>1</v>
      </c>
      <c r="AL207" s="180">
        <v>0</v>
      </c>
      <c r="AM207" s="123">
        <v>1</v>
      </c>
      <c r="AN207" s="125">
        <v>1</v>
      </c>
      <c r="AO207" s="125">
        <v>1</v>
      </c>
      <c r="AP207" s="125">
        <v>1</v>
      </c>
      <c r="AQ207" s="123">
        <v>1</v>
      </c>
      <c r="AR207" s="123">
        <v>1</v>
      </c>
      <c r="AS207" s="123">
        <v>1</v>
      </c>
      <c r="AT207" s="123">
        <v>1</v>
      </c>
      <c r="AU207" s="106">
        <v>1</v>
      </c>
      <c r="AV207" s="106">
        <v>0</v>
      </c>
      <c r="AW207" s="106">
        <v>0</v>
      </c>
      <c r="AX207" s="106">
        <v>1</v>
      </c>
      <c r="AY207" s="106">
        <v>0</v>
      </c>
      <c r="AZ207" s="8">
        <v>0</v>
      </c>
      <c r="BA207" s="8">
        <v>0</v>
      </c>
      <c r="BB207" s="106">
        <v>0</v>
      </c>
      <c r="BC207" s="106">
        <v>0</v>
      </c>
    </row>
    <row r="208" spans="1:55" ht="30" customHeight="1">
      <c r="A208" s="90">
        <f t="shared" si="3"/>
        <v>201</v>
      </c>
      <c r="B208" s="7"/>
      <c r="C208" s="7"/>
      <c r="D208" s="7"/>
      <c r="E208" s="7"/>
      <c r="F208" s="7"/>
      <c r="G208" s="7">
        <v>5</v>
      </c>
      <c r="H208" s="7"/>
      <c r="I208" s="7"/>
      <c r="J208" s="7"/>
      <c r="K208" s="3"/>
      <c r="L208" s="10"/>
      <c r="M208" s="7" t="s">
        <v>386</v>
      </c>
      <c r="N208" s="7" t="s">
        <v>384</v>
      </c>
      <c r="O208" s="7" t="s">
        <v>331</v>
      </c>
      <c r="P208" s="7" t="s">
        <v>50</v>
      </c>
      <c r="Q208" s="3" t="s">
        <v>37</v>
      </c>
      <c r="R208" s="15"/>
      <c r="S208" s="14" t="s">
        <v>38</v>
      </c>
      <c r="T208" s="7" t="s">
        <v>43</v>
      </c>
      <c r="U208" s="14" t="s">
        <v>74</v>
      </c>
      <c r="V208" s="15" t="s">
        <v>40</v>
      </c>
      <c r="W208" s="15" t="s">
        <v>39</v>
      </c>
      <c r="X208" s="7" t="s">
        <v>331</v>
      </c>
      <c r="Y208" s="3" t="s">
        <v>387</v>
      </c>
      <c r="Z208" s="3" t="s">
        <v>43</v>
      </c>
      <c r="AA208" s="15" t="s">
        <v>385</v>
      </c>
      <c r="AB208" s="19">
        <v>6.0000000000000001E-3</v>
      </c>
      <c r="AC208" s="14" t="s">
        <v>43</v>
      </c>
      <c r="AD208" s="14"/>
      <c r="AE208" s="123">
        <v>1</v>
      </c>
      <c r="AF208" s="123">
        <v>1</v>
      </c>
      <c r="AG208" s="123">
        <v>1</v>
      </c>
      <c r="AH208" s="123">
        <v>1</v>
      </c>
      <c r="AI208" s="123">
        <v>1</v>
      </c>
      <c r="AJ208" s="123">
        <v>1</v>
      </c>
      <c r="AK208" s="210">
        <v>1</v>
      </c>
      <c r="AL208" s="180">
        <v>0</v>
      </c>
      <c r="AM208" s="123">
        <v>1</v>
      </c>
      <c r="AN208" s="125">
        <v>1</v>
      </c>
      <c r="AO208" s="125">
        <v>1</v>
      </c>
      <c r="AP208" s="125">
        <v>1</v>
      </c>
      <c r="AQ208" s="123">
        <v>1</v>
      </c>
      <c r="AR208" s="123">
        <v>1</v>
      </c>
      <c r="AS208" s="123">
        <v>1</v>
      </c>
      <c r="AT208" s="123">
        <v>1</v>
      </c>
      <c r="AU208" s="106">
        <v>1</v>
      </c>
      <c r="AV208" s="106">
        <v>0</v>
      </c>
      <c r="AW208" s="106">
        <v>0</v>
      </c>
      <c r="AX208" s="106">
        <v>1</v>
      </c>
      <c r="AY208" s="106">
        <v>0</v>
      </c>
      <c r="AZ208" s="8">
        <v>0</v>
      </c>
      <c r="BA208" s="8">
        <v>0</v>
      </c>
      <c r="BB208" s="106">
        <v>0</v>
      </c>
      <c r="BC208" s="106">
        <v>0</v>
      </c>
    </row>
    <row r="209" spans="1:55" ht="30" customHeight="1">
      <c r="A209" s="90">
        <f t="shared" si="3"/>
        <v>202</v>
      </c>
      <c r="B209" s="7"/>
      <c r="C209" s="7"/>
      <c r="D209" s="7"/>
      <c r="E209" s="7"/>
      <c r="F209" s="7"/>
      <c r="G209" s="7">
        <v>5</v>
      </c>
      <c r="H209" s="7"/>
      <c r="I209" s="7"/>
      <c r="J209" s="7"/>
      <c r="K209" s="3"/>
      <c r="L209" s="10"/>
      <c r="M209" s="7" t="s">
        <v>388</v>
      </c>
      <c r="N209" s="7" t="s">
        <v>389</v>
      </c>
      <c r="O209" s="7" t="s">
        <v>390</v>
      </c>
      <c r="P209" s="7" t="s">
        <v>50</v>
      </c>
      <c r="Q209" s="3" t="s">
        <v>37</v>
      </c>
      <c r="R209" s="15"/>
      <c r="S209" s="14" t="s">
        <v>38</v>
      </c>
      <c r="T209" s="7" t="s">
        <v>388</v>
      </c>
      <c r="U209" s="14" t="s">
        <v>74</v>
      </c>
      <c r="V209" s="15" t="s">
        <v>40</v>
      </c>
      <c r="W209" s="15" t="s">
        <v>39</v>
      </c>
      <c r="X209" s="7" t="s">
        <v>390</v>
      </c>
      <c r="Y209" s="3" t="s">
        <v>160</v>
      </c>
      <c r="Z209" s="7" t="s">
        <v>319</v>
      </c>
      <c r="AA209" s="15" t="s">
        <v>391</v>
      </c>
      <c r="AB209" s="19">
        <v>3.0000000000000001E-3</v>
      </c>
      <c r="AC209" s="14" t="s">
        <v>337</v>
      </c>
      <c r="AD209" s="14"/>
      <c r="AE209" s="123">
        <v>2</v>
      </c>
      <c r="AF209" s="123">
        <v>2</v>
      </c>
      <c r="AG209" s="123">
        <v>2</v>
      </c>
      <c r="AH209" s="123">
        <v>2</v>
      </c>
      <c r="AI209" s="123">
        <v>2</v>
      </c>
      <c r="AJ209" s="123">
        <v>2</v>
      </c>
      <c r="AK209" s="210">
        <v>2</v>
      </c>
      <c r="AL209" s="180">
        <v>0</v>
      </c>
      <c r="AM209" s="123">
        <v>2</v>
      </c>
      <c r="AN209" s="125">
        <v>2</v>
      </c>
      <c r="AO209" s="125">
        <v>2</v>
      </c>
      <c r="AP209" s="125">
        <v>2</v>
      </c>
      <c r="AQ209" s="123">
        <v>2</v>
      </c>
      <c r="AR209" s="123">
        <v>2</v>
      </c>
      <c r="AS209" s="123">
        <v>2</v>
      </c>
      <c r="AT209" s="123">
        <v>2</v>
      </c>
      <c r="AU209" s="106">
        <v>2</v>
      </c>
      <c r="AV209" s="106">
        <v>0</v>
      </c>
      <c r="AW209" s="106">
        <v>0</v>
      </c>
      <c r="AX209" s="106">
        <v>2</v>
      </c>
      <c r="AY209" s="106">
        <v>0</v>
      </c>
      <c r="AZ209" s="8">
        <v>0</v>
      </c>
      <c r="BA209" s="8">
        <v>0</v>
      </c>
      <c r="BB209" s="106">
        <v>0</v>
      </c>
      <c r="BC209" s="106">
        <v>0</v>
      </c>
    </row>
    <row r="210" spans="1:55" ht="30" customHeight="1">
      <c r="A210" s="90">
        <f t="shared" si="3"/>
        <v>203</v>
      </c>
      <c r="B210" s="3"/>
      <c r="C210" s="3"/>
      <c r="D210" s="3"/>
      <c r="E210" s="3"/>
      <c r="F210" s="7">
        <v>4</v>
      </c>
      <c r="G210" s="3"/>
      <c r="H210" s="3"/>
      <c r="I210" s="3"/>
      <c r="J210" s="3"/>
      <c r="K210" s="3"/>
      <c r="L210" s="36"/>
      <c r="M210" s="7" t="s">
        <v>392</v>
      </c>
      <c r="N210" s="7" t="s">
        <v>393</v>
      </c>
      <c r="O210" s="7" t="s">
        <v>390</v>
      </c>
      <c r="P210" s="7" t="s">
        <v>50</v>
      </c>
      <c r="Q210" s="3" t="s">
        <v>37</v>
      </c>
      <c r="R210" s="15"/>
      <c r="S210" s="14" t="s">
        <v>38</v>
      </c>
      <c r="T210" s="7" t="s">
        <v>392</v>
      </c>
      <c r="U210" s="14" t="s">
        <v>74</v>
      </c>
      <c r="V210" s="15" t="s">
        <v>40</v>
      </c>
      <c r="W210" s="15" t="s">
        <v>39</v>
      </c>
      <c r="X210" s="7" t="s">
        <v>390</v>
      </c>
      <c r="Y210" s="41" t="s">
        <v>394</v>
      </c>
      <c r="Z210" s="3" t="s">
        <v>395</v>
      </c>
      <c r="AA210" s="3" t="s">
        <v>396</v>
      </c>
      <c r="AB210" s="29">
        <v>2E-3</v>
      </c>
      <c r="AC210" s="14" t="s">
        <v>43</v>
      </c>
      <c r="AD210" s="14"/>
      <c r="AE210" s="7">
        <v>2</v>
      </c>
      <c r="AF210" s="7">
        <v>2</v>
      </c>
      <c r="AG210" s="7">
        <v>2</v>
      </c>
      <c r="AH210" s="7">
        <v>2</v>
      </c>
      <c r="AI210" s="7">
        <v>2</v>
      </c>
      <c r="AJ210" s="7">
        <v>2</v>
      </c>
      <c r="AK210" s="138">
        <v>2</v>
      </c>
      <c r="AL210" s="180">
        <v>0</v>
      </c>
      <c r="AM210" s="123">
        <v>2</v>
      </c>
      <c r="AN210" s="125">
        <v>2</v>
      </c>
      <c r="AO210" s="125">
        <v>2</v>
      </c>
      <c r="AP210" s="125">
        <v>2</v>
      </c>
      <c r="AQ210" s="123">
        <v>2</v>
      </c>
      <c r="AR210" s="123">
        <v>2</v>
      </c>
      <c r="AS210" s="123">
        <v>2</v>
      </c>
      <c r="AT210" s="123">
        <v>2</v>
      </c>
      <c r="AU210" s="106">
        <v>2</v>
      </c>
      <c r="AV210" s="106">
        <v>0</v>
      </c>
      <c r="AW210" s="106">
        <v>0</v>
      </c>
      <c r="AX210" s="106">
        <v>2</v>
      </c>
      <c r="AY210" s="106">
        <v>0</v>
      </c>
      <c r="AZ210" s="8">
        <v>0</v>
      </c>
      <c r="BA210" s="8">
        <v>0</v>
      </c>
      <c r="BB210" s="106">
        <v>0</v>
      </c>
      <c r="BC210" s="106">
        <v>0</v>
      </c>
    </row>
    <row r="211" spans="1:55" ht="30" customHeight="1">
      <c r="A211" s="90">
        <f t="shared" si="3"/>
        <v>204</v>
      </c>
      <c r="B211" s="3"/>
      <c r="C211" s="3"/>
      <c r="D211" s="3"/>
      <c r="E211" s="3"/>
      <c r="F211" s="7">
        <v>4</v>
      </c>
      <c r="G211" s="3"/>
      <c r="H211" s="3"/>
      <c r="I211" s="3"/>
      <c r="J211" s="3"/>
      <c r="K211" s="3"/>
      <c r="L211" s="22"/>
      <c r="M211" s="7" t="s">
        <v>397</v>
      </c>
      <c r="N211" s="7" t="s">
        <v>398</v>
      </c>
      <c r="O211" s="7" t="s">
        <v>92</v>
      </c>
      <c r="P211" s="7" t="s">
        <v>50</v>
      </c>
      <c r="Q211" s="3" t="s">
        <v>37</v>
      </c>
      <c r="R211" s="15"/>
      <c r="S211" s="14" t="s">
        <v>38</v>
      </c>
      <c r="T211" s="7" t="s">
        <v>397</v>
      </c>
      <c r="U211" s="14" t="s">
        <v>36</v>
      </c>
      <c r="V211" s="3" t="s">
        <v>39</v>
      </c>
      <c r="W211" s="15" t="s">
        <v>40</v>
      </c>
      <c r="X211" s="7" t="s">
        <v>93</v>
      </c>
      <c r="Y211" s="3" t="s">
        <v>257</v>
      </c>
      <c r="Z211" s="3" t="s">
        <v>366</v>
      </c>
      <c r="AA211" s="3" t="s">
        <v>399</v>
      </c>
      <c r="AB211" s="29">
        <v>4.2999999999999997E-2</v>
      </c>
      <c r="AC211" s="7" t="s">
        <v>337</v>
      </c>
      <c r="AD211" s="18"/>
      <c r="AE211" s="7">
        <v>2</v>
      </c>
      <c r="AF211" s="7">
        <v>2</v>
      </c>
      <c r="AG211" s="7">
        <v>2</v>
      </c>
      <c r="AH211" s="7">
        <v>2</v>
      </c>
      <c r="AI211" s="7">
        <v>2</v>
      </c>
      <c r="AJ211" s="7">
        <v>2</v>
      </c>
      <c r="AK211" s="138">
        <v>2</v>
      </c>
      <c r="AL211" s="180">
        <v>0</v>
      </c>
      <c r="AM211" s="123">
        <v>1</v>
      </c>
      <c r="AN211" s="125">
        <v>1</v>
      </c>
      <c r="AO211" s="125">
        <v>1</v>
      </c>
      <c r="AP211" s="125">
        <v>1</v>
      </c>
      <c r="AQ211" s="123">
        <v>1</v>
      </c>
      <c r="AR211" s="123">
        <v>1</v>
      </c>
      <c r="AS211" s="123">
        <v>1</v>
      </c>
      <c r="AT211" s="123">
        <v>2</v>
      </c>
      <c r="AU211" s="106">
        <v>1</v>
      </c>
      <c r="AV211" s="106">
        <v>0</v>
      </c>
      <c r="AW211" s="106">
        <v>0</v>
      </c>
      <c r="AX211" s="106">
        <v>1</v>
      </c>
      <c r="AY211" s="106">
        <v>0</v>
      </c>
      <c r="AZ211" s="8">
        <v>0</v>
      </c>
      <c r="BA211" s="8">
        <v>0</v>
      </c>
      <c r="BB211" s="106">
        <v>0</v>
      </c>
      <c r="BC211" s="106">
        <v>0</v>
      </c>
    </row>
    <row r="212" spans="1:55" ht="30" customHeight="1">
      <c r="A212" s="90">
        <f t="shared" si="3"/>
        <v>205</v>
      </c>
      <c r="B212" s="3"/>
      <c r="C212" s="3"/>
      <c r="D212" s="3"/>
      <c r="E212" s="3"/>
      <c r="F212" s="7">
        <v>4</v>
      </c>
      <c r="G212" s="3"/>
      <c r="H212" s="3"/>
      <c r="I212" s="3"/>
      <c r="J212" s="3"/>
      <c r="K212" s="3"/>
      <c r="L212" s="23"/>
      <c r="M212" s="7" t="s">
        <v>400</v>
      </c>
      <c r="N212" s="7" t="s">
        <v>401</v>
      </c>
      <c r="O212" s="7" t="s">
        <v>331</v>
      </c>
      <c r="P212" s="7" t="s">
        <v>50</v>
      </c>
      <c r="Q212" s="3" t="s">
        <v>37</v>
      </c>
      <c r="R212" s="15"/>
      <c r="S212" s="14" t="s">
        <v>38</v>
      </c>
      <c r="T212" s="7" t="s">
        <v>400</v>
      </c>
      <c r="U212" s="14" t="s">
        <v>74</v>
      </c>
      <c r="V212" s="15" t="s">
        <v>40</v>
      </c>
      <c r="W212" s="15" t="s">
        <v>39</v>
      </c>
      <c r="X212" s="7" t="s">
        <v>331</v>
      </c>
      <c r="Y212" s="3" t="s">
        <v>402</v>
      </c>
      <c r="Z212" s="3" t="s">
        <v>43</v>
      </c>
      <c r="AA212" s="3" t="s">
        <v>403</v>
      </c>
      <c r="AB212" s="29">
        <v>0.03</v>
      </c>
      <c r="AC212" s="15" t="s">
        <v>43</v>
      </c>
      <c r="AD212" s="15"/>
      <c r="AE212" s="7">
        <v>1</v>
      </c>
      <c r="AF212" s="7">
        <v>1</v>
      </c>
      <c r="AG212" s="7">
        <v>1</v>
      </c>
      <c r="AH212" s="7">
        <v>1</v>
      </c>
      <c r="AI212" s="7">
        <v>1</v>
      </c>
      <c r="AJ212" s="7">
        <v>1</v>
      </c>
      <c r="AK212" s="138">
        <v>1</v>
      </c>
      <c r="AL212" s="180">
        <v>0</v>
      </c>
      <c r="AM212" s="123">
        <v>1</v>
      </c>
      <c r="AN212" s="125">
        <v>1</v>
      </c>
      <c r="AO212" s="125">
        <v>1</v>
      </c>
      <c r="AP212" s="125">
        <v>1</v>
      </c>
      <c r="AQ212" s="123">
        <v>1</v>
      </c>
      <c r="AR212" s="123">
        <v>1</v>
      </c>
      <c r="AS212" s="123">
        <v>1</v>
      </c>
      <c r="AT212" s="123">
        <v>1</v>
      </c>
      <c r="AU212" s="106">
        <v>1</v>
      </c>
      <c r="AV212" s="106">
        <v>0</v>
      </c>
      <c r="AW212" s="106">
        <v>0</v>
      </c>
      <c r="AX212" s="106">
        <v>1</v>
      </c>
      <c r="AY212" s="106">
        <v>0</v>
      </c>
      <c r="AZ212" s="8">
        <v>0</v>
      </c>
      <c r="BA212" s="8">
        <v>0</v>
      </c>
      <c r="BB212" s="106">
        <v>0</v>
      </c>
      <c r="BC212" s="106">
        <v>0</v>
      </c>
    </row>
    <row r="213" spans="1:55" ht="30" customHeight="1">
      <c r="A213" s="90">
        <f t="shared" si="3"/>
        <v>206</v>
      </c>
      <c r="B213" s="7"/>
      <c r="C213" s="7"/>
      <c r="D213" s="7"/>
      <c r="E213" s="7"/>
      <c r="F213" s="7">
        <v>4</v>
      </c>
      <c r="G213" s="7"/>
      <c r="H213" s="7"/>
      <c r="I213" s="7"/>
      <c r="J213" s="7"/>
      <c r="K213" s="3"/>
      <c r="L213" s="22"/>
      <c r="M213" s="7" t="s">
        <v>404</v>
      </c>
      <c r="N213" s="7" t="s">
        <v>405</v>
      </c>
      <c r="O213" s="7" t="s">
        <v>331</v>
      </c>
      <c r="P213" s="7" t="s">
        <v>50</v>
      </c>
      <c r="Q213" s="3" t="s">
        <v>37</v>
      </c>
      <c r="R213" s="15"/>
      <c r="S213" s="14" t="s">
        <v>38</v>
      </c>
      <c r="T213" s="7" t="s">
        <v>404</v>
      </c>
      <c r="U213" s="14" t="s">
        <v>74</v>
      </c>
      <c r="V213" s="15" t="s">
        <v>40</v>
      </c>
      <c r="W213" s="15" t="s">
        <v>39</v>
      </c>
      <c r="X213" s="7" t="s">
        <v>331</v>
      </c>
      <c r="Y213" s="15" t="s">
        <v>406</v>
      </c>
      <c r="Z213" s="3" t="s">
        <v>43</v>
      </c>
      <c r="AA213" s="7" t="s">
        <v>407</v>
      </c>
      <c r="AB213" s="19">
        <v>1.4999999999999999E-2</v>
      </c>
      <c r="AC213" s="18" t="s">
        <v>43</v>
      </c>
      <c r="AD213" s="18"/>
      <c r="AE213" s="7">
        <v>1</v>
      </c>
      <c r="AF213" s="7">
        <v>1</v>
      </c>
      <c r="AG213" s="7">
        <v>1</v>
      </c>
      <c r="AH213" s="7">
        <v>1</v>
      </c>
      <c r="AI213" s="7">
        <v>1</v>
      </c>
      <c r="AJ213" s="7">
        <v>1</v>
      </c>
      <c r="AK213" s="138">
        <v>1</v>
      </c>
      <c r="AL213" s="180">
        <v>0</v>
      </c>
      <c r="AM213" s="123">
        <v>1</v>
      </c>
      <c r="AN213" s="125">
        <v>1</v>
      </c>
      <c r="AO213" s="125">
        <v>1</v>
      </c>
      <c r="AP213" s="125">
        <v>1</v>
      </c>
      <c r="AQ213" s="123">
        <v>1</v>
      </c>
      <c r="AR213" s="123">
        <v>1</v>
      </c>
      <c r="AS213" s="123">
        <v>1</v>
      </c>
      <c r="AT213" s="123">
        <v>1</v>
      </c>
      <c r="AU213" s="106">
        <v>1</v>
      </c>
      <c r="AV213" s="106">
        <v>0</v>
      </c>
      <c r="AW213" s="106">
        <v>0</v>
      </c>
      <c r="AX213" s="106">
        <v>1</v>
      </c>
      <c r="AY213" s="106">
        <v>0</v>
      </c>
      <c r="AZ213" s="8">
        <v>0</v>
      </c>
      <c r="BA213" s="8">
        <v>0</v>
      </c>
      <c r="BB213" s="106">
        <v>0</v>
      </c>
      <c r="BC213" s="106">
        <v>0</v>
      </c>
    </row>
    <row r="214" spans="1:55" ht="30" customHeight="1">
      <c r="A214" s="90">
        <f t="shared" si="3"/>
        <v>207</v>
      </c>
      <c r="B214" s="7"/>
      <c r="C214" s="7"/>
      <c r="D214" s="7"/>
      <c r="E214" s="7">
        <v>3</v>
      </c>
      <c r="F214" s="7"/>
      <c r="G214" s="7"/>
      <c r="H214" s="7"/>
      <c r="I214" s="7"/>
      <c r="J214" s="7"/>
      <c r="K214" s="3"/>
      <c r="L214" s="10"/>
      <c r="M214" s="7" t="s">
        <v>878</v>
      </c>
      <c r="N214" s="7" t="s">
        <v>409</v>
      </c>
      <c r="O214" s="7" t="s">
        <v>124</v>
      </c>
      <c r="P214" s="7" t="s">
        <v>50</v>
      </c>
      <c r="Q214" s="3" t="s">
        <v>37</v>
      </c>
      <c r="R214" s="15"/>
      <c r="S214" s="14" t="s">
        <v>38</v>
      </c>
      <c r="T214" s="7" t="s">
        <v>408</v>
      </c>
      <c r="U214" s="14" t="s">
        <v>74</v>
      </c>
      <c r="V214" s="15" t="s">
        <v>40</v>
      </c>
      <c r="W214" s="15" t="s">
        <v>39</v>
      </c>
      <c r="X214" s="7" t="s">
        <v>171</v>
      </c>
      <c r="Y214" s="15" t="s">
        <v>831</v>
      </c>
      <c r="Z214" s="21" t="s">
        <v>125</v>
      </c>
      <c r="AA214" s="7" t="s">
        <v>410</v>
      </c>
      <c r="AB214" s="19">
        <v>7.1000000000000004E-3</v>
      </c>
      <c r="AC214" s="7" t="s">
        <v>337</v>
      </c>
      <c r="AD214" s="7"/>
      <c r="AE214" s="7">
        <v>1</v>
      </c>
      <c r="AF214" s="7">
        <v>1</v>
      </c>
      <c r="AG214" s="7">
        <v>1</v>
      </c>
      <c r="AH214" s="7">
        <v>1</v>
      </c>
      <c r="AI214" s="7">
        <v>1</v>
      </c>
      <c r="AJ214" s="7">
        <v>1</v>
      </c>
      <c r="AK214" s="138">
        <v>1</v>
      </c>
      <c r="AL214" s="180">
        <v>0</v>
      </c>
      <c r="AM214" s="123">
        <v>1</v>
      </c>
      <c r="AN214" s="125">
        <v>1</v>
      </c>
      <c r="AO214" s="125">
        <v>1</v>
      </c>
      <c r="AP214" s="125">
        <v>1</v>
      </c>
      <c r="AQ214" s="123">
        <v>1</v>
      </c>
      <c r="AR214" s="123">
        <v>1</v>
      </c>
      <c r="AS214" s="123">
        <v>1</v>
      </c>
      <c r="AT214" s="123">
        <v>1</v>
      </c>
      <c r="AU214" s="106">
        <v>1</v>
      </c>
      <c r="AV214" s="106">
        <v>0</v>
      </c>
      <c r="AW214" s="106">
        <v>0</v>
      </c>
      <c r="AX214" s="106">
        <v>1</v>
      </c>
      <c r="AY214" s="106">
        <v>0</v>
      </c>
      <c r="AZ214" s="8">
        <v>0</v>
      </c>
      <c r="BA214" s="8">
        <v>0</v>
      </c>
      <c r="BB214" s="106">
        <v>0</v>
      </c>
      <c r="BC214" s="106">
        <v>0</v>
      </c>
    </row>
    <row r="215" spans="1:55" ht="30" customHeight="1">
      <c r="A215" s="90">
        <f t="shared" ref="A215:A278" si="4">ROW()-7</f>
        <v>208</v>
      </c>
      <c r="B215" s="3"/>
      <c r="C215" s="3"/>
      <c r="D215" s="3"/>
      <c r="E215" s="7">
        <v>3</v>
      </c>
      <c r="F215" s="3"/>
      <c r="G215" s="3"/>
      <c r="H215" s="3"/>
      <c r="I215" s="3"/>
      <c r="J215" s="3"/>
      <c r="K215" s="3"/>
      <c r="L215" s="10"/>
      <c r="M215" s="33" t="s">
        <v>411</v>
      </c>
      <c r="N215" s="7" t="s">
        <v>347</v>
      </c>
      <c r="O215" s="33" t="s">
        <v>412</v>
      </c>
      <c r="P215" s="7" t="s">
        <v>50</v>
      </c>
      <c r="Q215" s="3" t="s">
        <v>37</v>
      </c>
      <c r="R215" s="15"/>
      <c r="S215" s="14" t="s">
        <v>38</v>
      </c>
      <c r="T215" s="33" t="s">
        <v>43</v>
      </c>
      <c r="U215" s="14" t="s">
        <v>74</v>
      </c>
      <c r="V215" s="15" t="s">
        <v>40</v>
      </c>
      <c r="W215" s="15" t="s">
        <v>39</v>
      </c>
      <c r="X215" s="7" t="s">
        <v>87</v>
      </c>
      <c r="Y215" s="3" t="s">
        <v>413</v>
      </c>
      <c r="Z215" s="7" t="s">
        <v>43</v>
      </c>
      <c r="AA215" s="3" t="s">
        <v>414</v>
      </c>
      <c r="AB215" s="29">
        <v>2.9999999999999997E-4</v>
      </c>
      <c r="AC215" s="7" t="s">
        <v>351</v>
      </c>
      <c r="AD215" s="7"/>
      <c r="AE215" s="123">
        <v>1</v>
      </c>
      <c r="AF215" s="123">
        <v>1</v>
      </c>
      <c r="AG215" s="123">
        <v>1</v>
      </c>
      <c r="AH215" s="123">
        <v>1</v>
      </c>
      <c r="AI215" s="123">
        <v>1</v>
      </c>
      <c r="AJ215" s="123">
        <v>1</v>
      </c>
      <c r="AK215" s="210">
        <v>1</v>
      </c>
      <c r="AL215" s="180">
        <v>0</v>
      </c>
      <c r="AM215" s="123">
        <v>1</v>
      </c>
      <c r="AN215" s="125">
        <v>1</v>
      </c>
      <c r="AO215" s="125">
        <v>1</v>
      </c>
      <c r="AP215" s="125">
        <v>1</v>
      </c>
      <c r="AQ215" s="123">
        <v>1</v>
      </c>
      <c r="AR215" s="123">
        <v>1</v>
      </c>
      <c r="AS215" s="123">
        <v>1</v>
      </c>
      <c r="AT215" s="123">
        <v>1</v>
      </c>
      <c r="AU215" s="106">
        <v>1</v>
      </c>
      <c r="AV215" s="106">
        <v>0</v>
      </c>
      <c r="AW215" s="106">
        <v>0</v>
      </c>
      <c r="AX215" s="106">
        <v>1</v>
      </c>
      <c r="AY215" s="106">
        <v>0</v>
      </c>
      <c r="AZ215" s="8">
        <v>0</v>
      </c>
      <c r="BA215" s="8">
        <v>0</v>
      </c>
      <c r="BB215" s="106">
        <v>0</v>
      </c>
      <c r="BC215" s="106">
        <v>0</v>
      </c>
    </row>
    <row r="216" spans="1:55" ht="30" customHeight="1">
      <c r="A216" s="90">
        <f t="shared" si="4"/>
        <v>209</v>
      </c>
      <c r="B216" s="3"/>
      <c r="C216" s="3"/>
      <c r="D216" s="3"/>
      <c r="E216" s="7">
        <v>3</v>
      </c>
      <c r="F216" s="3"/>
      <c r="G216" s="3"/>
      <c r="H216" s="3"/>
      <c r="I216" s="3"/>
      <c r="J216" s="3"/>
      <c r="K216" s="3"/>
      <c r="L216" s="9"/>
      <c r="M216" s="7" t="s">
        <v>660</v>
      </c>
      <c r="N216" s="7" t="s">
        <v>416</v>
      </c>
      <c r="O216" s="7" t="s">
        <v>211</v>
      </c>
      <c r="P216" s="7" t="s">
        <v>50</v>
      </c>
      <c r="Q216" s="3" t="s">
        <v>37</v>
      </c>
      <c r="R216" s="15"/>
      <c r="S216" s="14" t="s">
        <v>38</v>
      </c>
      <c r="T216" s="7" t="s">
        <v>415</v>
      </c>
      <c r="U216" s="14" t="s">
        <v>74</v>
      </c>
      <c r="V216" s="15" t="s">
        <v>40</v>
      </c>
      <c r="W216" s="15" t="s">
        <v>39</v>
      </c>
      <c r="X216" s="7" t="s">
        <v>41</v>
      </c>
      <c r="Y216" s="3" t="s">
        <v>417</v>
      </c>
      <c r="Z216" s="3" t="s">
        <v>43</v>
      </c>
      <c r="AA216" s="3" t="s">
        <v>43</v>
      </c>
      <c r="AB216" s="29">
        <v>0.2</v>
      </c>
      <c r="AC216" s="14" t="s">
        <v>43</v>
      </c>
      <c r="AD216" s="15"/>
      <c r="AE216" s="123">
        <v>1</v>
      </c>
      <c r="AF216" s="123">
        <v>1</v>
      </c>
      <c r="AG216" s="123">
        <v>1</v>
      </c>
      <c r="AH216" s="123">
        <v>1</v>
      </c>
      <c r="AI216" s="123">
        <v>1</v>
      </c>
      <c r="AJ216" s="123">
        <v>1</v>
      </c>
      <c r="AK216" s="210">
        <v>1</v>
      </c>
      <c r="AL216" s="180">
        <v>0</v>
      </c>
      <c r="AM216" s="123">
        <v>1</v>
      </c>
      <c r="AN216" s="125">
        <v>1</v>
      </c>
      <c r="AO216" s="125">
        <v>0</v>
      </c>
      <c r="AP216" s="125">
        <v>1</v>
      </c>
      <c r="AQ216" s="123">
        <v>0</v>
      </c>
      <c r="AR216" s="123">
        <v>0</v>
      </c>
      <c r="AS216" s="123">
        <v>1</v>
      </c>
      <c r="AT216" s="123">
        <v>1</v>
      </c>
      <c r="AU216" s="106">
        <v>1</v>
      </c>
      <c r="AV216" s="106">
        <v>0</v>
      </c>
      <c r="AW216" s="106">
        <v>0</v>
      </c>
      <c r="AX216" s="106">
        <v>1</v>
      </c>
      <c r="AY216" s="106">
        <v>1</v>
      </c>
      <c r="AZ216" s="8">
        <v>0</v>
      </c>
      <c r="BA216" s="8">
        <v>1</v>
      </c>
      <c r="BB216" s="106">
        <v>0</v>
      </c>
      <c r="BC216" s="8">
        <v>1</v>
      </c>
    </row>
    <row r="217" spans="1:55" ht="30" customHeight="1">
      <c r="A217" s="90">
        <f t="shared" si="4"/>
        <v>210</v>
      </c>
      <c r="B217" s="3"/>
      <c r="C217" s="3"/>
      <c r="D217" s="3"/>
      <c r="E217" s="7">
        <v>3</v>
      </c>
      <c r="F217" s="3"/>
      <c r="G217" s="3"/>
      <c r="H217" s="3"/>
      <c r="I217" s="3"/>
      <c r="J217" s="3"/>
      <c r="K217" s="3"/>
      <c r="L217" s="9"/>
      <c r="M217" s="7" t="s">
        <v>826</v>
      </c>
      <c r="N217" s="7" t="s">
        <v>418</v>
      </c>
      <c r="O217" s="7" t="s">
        <v>211</v>
      </c>
      <c r="P217" s="7" t="s">
        <v>50</v>
      </c>
      <c r="Q217" s="3" t="s">
        <v>37</v>
      </c>
      <c r="R217" s="15"/>
      <c r="S217" s="14" t="s">
        <v>38</v>
      </c>
      <c r="T217" s="7" t="s">
        <v>415</v>
      </c>
      <c r="U217" s="14" t="s">
        <v>74</v>
      </c>
      <c r="V217" s="15" t="s">
        <v>40</v>
      </c>
      <c r="W217" s="15" t="s">
        <v>39</v>
      </c>
      <c r="X217" s="7" t="s">
        <v>41</v>
      </c>
      <c r="Y217" s="3" t="s">
        <v>417</v>
      </c>
      <c r="Z217" s="3" t="s">
        <v>43</v>
      </c>
      <c r="AA217" s="3" t="s">
        <v>43</v>
      </c>
      <c r="AB217" s="29">
        <v>0.2</v>
      </c>
      <c r="AC217" s="14" t="s">
        <v>43</v>
      </c>
      <c r="AD217" s="15"/>
      <c r="AE217" s="123">
        <v>0</v>
      </c>
      <c r="AF217" s="123">
        <v>0</v>
      </c>
      <c r="AG217" s="123">
        <v>0</v>
      </c>
      <c r="AH217" s="123">
        <v>0</v>
      </c>
      <c r="AI217" s="123">
        <v>0</v>
      </c>
      <c r="AJ217" s="123">
        <v>0</v>
      </c>
      <c r="AK217" s="210">
        <v>0</v>
      </c>
      <c r="AL217" s="180">
        <v>1</v>
      </c>
      <c r="AM217" s="123">
        <v>0</v>
      </c>
      <c r="AN217" s="125">
        <v>0</v>
      </c>
      <c r="AO217" s="125">
        <v>1</v>
      </c>
      <c r="AP217" s="125">
        <v>0</v>
      </c>
      <c r="AQ217" s="123">
        <v>1</v>
      </c>
      <c r="AR217" s="123">
        <v>1</v>
      </c>
      <c r="AS217" s="123">
        <v>0</v>
      </c>
      <c r="AT217" s="123">
        <v>0</v>
      </c>
      <c r="AU217" s="106">
        <v>0</v>
      </c>
      <c r="AV217" s="106">
        <v>1</v>
      </c>
      <c r="AW217" s="106">
        <v>1</v>
      </c>
      <c r="AX217" s="106">
        <v>0</v>
      </c>
      <c r="AY217" s="106">
        <v>0</v>
      </c>
      <c r="AZ217" s="8">
        <v>1</v>
      </c>
      <c r="BA217" s="8">
        <v>0</v>
      </c>
      <c r="BB217" s="106">
        <v>1</v>
      </c>
      <c r="BC217" s="8">
        <v>0</v>
      </c>
    </row>
    <row r="218" spans="1:55" ht="30" customHeight="1">
      <c r="A218" s="90">
        <f t="shared" si="4"/>
        <v>211</v>
      </c>
      <c r="B218" s="7"/>
      <c r="C218" s="3"/>
      <c r="D218" s="7"/>
      <c r="E218" s="7">
        <v>3</v>
      </c>
      <c r="F218" s="7"/>
      <c r="G218" s="7"/>
      <c r="H218" s="7"/>
      <c r="I218" s="7"/>
      <c r="J218" s="7"/>
      <c r="K218" s="7"/>
      <c r="L218" s="23"/>
      <c r="M218" s="8" t="s">
        <v>419</v>
      </c>
      <c r="N218" s="8" t="s">
        <v>420</v>
      </c>
      <c r="O218" s="7" t="s">
        <v>331</v>
      </c>
      <c r="P218" s="14" t="s">
        <v>50</v>
      </c>
      <c r="Q218" s="3" t="s">
        <v>37</v>
      </c>
      <c r="R218" s="16"/>
      <c r="S218" s="14" t="s">
        <v>38</v>
      </c>
      <c r="T218" s="8" t="s">
        <v>419</v>
      </c>
      <c r="U218" s="14" t="s">
        <v>74</v>
      </c>
      <c r="V218" s="15" t="s">
        <v>40</v>
      </c>
      <c r="W218" s="15" t="s">
        <v>39</v>
      </c>
      <c r="X218" s="7" t="s">
        <v>331</v>
      </c>
      <c r="Y218" s="8" t="s">
        <v>387</v>
      </c>
      <c r="Z218" s="3" t="s">
        <v>43</v>
      </c>
      <c r="AA218" s="3" t="s">
        <v>421</v>
      </c>
      <c r="AB218" s="42">
        <v>1E-3</v>
      </c>
      <c r="AC218" s="7" t="s">
        <v>43</v>
      </c>
      <c r="AD218" s="7"/>
      <c r="AE218" s="123">
        <v>1</v>
      </c>
      <c r="AF218" s="123">
        <v>1</v>
      </c>
      <c r="AG218" s="123">
        <v>1</v>
      </c>
      <c r="AH218" s="123">
        <v>1</v>
      </c>
      <c r="AI218" s="123">
        <v>1</v>
      </c>
      <c r="AJ218" s="123">
        <v>1</v>
      </c>
      <c r="AK218" s="210">
        <v>1</v>
      </c>
      <c r="AL218" s="180">
        <v>0</v>
      </c>
      <c r="AM218" s="123">
        <v>1</v>
      </c>
      <c r="AN218" s="125">
        <v>1</v>
      </c>
      <c r="AO218" s="125">
        <v>0</v>
      </c>
      <c r="AP218" s="125">
        <v>1</v>
      </c>
      <c r="AQ218" s="123">
        <v>0</v>
      </c>
      <c r="AR218" s="123">
        <v>0</v>
      </c>
      <c r="AS218" s="123">
        <v>1</v>
      </c>
      <c r="AT218" s="123">
        <v>1</v>
      </c>
      <c r="AU218" s="106">
        <v>1</v>
      </c>
      <c r="AV218" s="106">
        <v>0</v>
      </c>
      <c r="AW218" s="106">
        <v>0</v>
      </c>
      <c r="AX218" s="106">
        <v>1</v>
      </c>
      <c r="AY218" s="106">
        <v>1</v>
      </c>
      <c r="AZ218" s="8">
        <v>0</v>
      </c>
      <c r="BA218" s="8">
        <v>1</v>
      </c>
      <c r="BB218" s="106">
        <v>0</v>
      </c>
      <c r="BC218" s="8">
        <v>1</v>
      </c>
    </row>
    <row r="219" spans="1:55" ht="30" customHeight="1">
      <c r="A219" s="90">
        <f t="shared" si="4"/>
        <v>212</v>
      </c>
      <c r="B219" s="7"/>
      <c r="C219" s="3"/>
      <c r="D219" s="7"/>
      <c r="E219" s="7">
        <v>3</v>
      </c>
      <c r="F219" s="7"/>
      <c r="G219" s="7"/>
      <c r="H219" s="7"/>
      <c r="I219" s="7"/>
      <c r="J219" s="7"/>
      <c r="K219" s="7"/>
      <c r="L219" s="23"/>
      <c r="M219" s="8" t="s">
        <v>422</v>
      </c>
      <c r="N219" s="8" t="s">
        <v>423</v>
      </c>
      <c r="O219" s="7" t="s">
        <v>331</v>
      </c>
      <c r="P219" s="14" t="s">
        <v>50</v>
      </c>
      <c r="Q219" s="3" t="s">
        <v>37</v>
      </c>
      <c r="R219" s="16"/>
      <c r="S219" s="14" t="s">
        <v>38</v>
      </c>
      <c r="T219" s="8" t="s">
        <v>422</v>
      </c>
      <c r="U219" s="14" t="s">
        <v>74</v>
      </c>
      <c r="V219" s="15" t="s">
        <v>40</v>
      </c>
      <c r="W219" s="15" t="s">
        <v>39</v>
      </c>
      <c r="X219" s="7" t="s">
        <v>331</v>
      </c>
      <c r="Y219" s="8" t="s">
        <v>387</v>
      </c>
      <c r="Z219" s="3" t="s">
        <v>43</v>
      </c>
      <c r="AA219" s="3" t="s">
        <v>424</v>
      </c>
      <c r="AB219" s="42">
        <v>2.0000000000000001E-4</v>
      </c>
      <c r="AC219" s="7" t="s">
        <v>43</v>
      </c>
      <c r="AD219" s="7"/>
      <c r="AE219" s="123">
        <v>1</v>
      </c>
      <c r="AF219" s="123">
        <v>1</v>
      </c>
      <c r="AG219" s="123">
        <v>1</v>
      </c>
      <c r="AH219" s="123">
        <v>1</v>
      </c>
      <c r="AI219" s="123">
        <v>1</v>
      </c>
      <c r="AJ219" s="123">
        <v>1</v>
      </c>
      <c r="AK219" s="210">
        <v>1</v>
      </c>
      <c r="AL219" s="180">
        <v>0</v>
      </c>
      <c r="AM219" s="123">
        <v>1</v>
      </c>
      <c r="AN219" s="125">
        <v>1</v>
      </c>
      <c r="AO219" s="125">
        <v>0</v>
      </c>
      <c r="AP219" s="125">
        <v>1</v>
      </c>
      <c r="AQ219" s="123">
        <v>0</v>
      </c>
      <c r="AR219" s="123">
        <v>0</v>
      </c>
      <c r="AS219" s="123">
        <v>1</v>
      </c>
      <c r="AT219" s="123">
        <v>1</v>
      </c>
      <c r="AU219" s="106">
        <v>1</v>
      </c>
      <c r="AV219" s="106">
        <v>0</v>
      </c>
      <c r="AW219" s="106">
        <v>0</v>
      </c>
      <c r="AX219" s="106">
        <v>1</v>
      </c>
      <c r="AY219" s="106">
        <v>1</v>
      </c>
      <c r="AZ219" s="8">
        <v>0</v>
      </c>
      <c r="BA219" s="8">
        <v>1</v>
      </c>
      <c r="BB219" s="106">
        <v>0</v>
      </c>
      <c r="BC219" s="8">
        <v>1</v>
      </c>
    </row>
    <row r="220" spans="1:55" ht="30" customHeight="1">
      <c r="A220" s="90">
        <f t="shared" si="4"/>
        <v>213</v>
      </c>
      <c r="B220" s="3"/>
      <c r="C220" s="3"/>
      <c r="D220" s="3"/>
      <c r="E220" s="7">
        <v>3</v>
      </c>
      <c r="F220" s="3"/>
      <c r="G220" s="3"/>
      <c r="H220" s="3"/>
      <c r="I220" s="3"/>
      <c r="J220" s="3"/>
      <c r="K220" s="3"/>
      <c r="L220" s="9"/>
      <c r="M220" s="7" t="s">
        <v>425</v>
      </c>
      <c r="N220" s="7" t="s">
        <v>364</v>
      </c>
      <c r="O220" s="7" t="s">
        <v>331</v>
      </c>
      <c r="P220" s="7" t="s">
        <v>50</v>
      </c>
      <c r="Q220" s="3" t="s">
        <v>37</v>
      </c>
      <c r="R220" s="15"/>
      <c r="S220" s="14" t="s">
        <v>38</v>
      </c>
      <c r="T220" s="7" t="s">
        <v>425</v>
      </c>
      <c r="U220" s="14" t="s">
        <v>74</v>
      </c>
      <c r="V220" s="15" t="s">
        <v>40</v>
      </c>
      <c r="W220" s="15" t="s">
        <v>39</v>
      </c>
      <c r="X220" s="7" t="s">
        <v>331</v>
      </c>
      <c r="Y220" s="15" t="s">
        <v>387</v>
      </c>
      <c r="Z220" s="21" t="s">
        <v>43</v>
      </c>
      <c r="AA220" s="7"/>
      <c r="AB220" s="19">
        <v>0.05</v>
      </c>
      <c r="AC220" s="7" t="s">
        <v>43</v>
      </c>
      <c r="AD220" s="7"/>
      <c r="AE220" s="123">
        <v>1</v>
      </c>
      <c r="AF220" s="123">
        <v>1</v>
      </c>
      <c r="AG220" s="123">
        <v>1</v>
      </c>
      <c r="AH220" s="123">
        <v>1</v>
      </c>
      <c r="AI220" s="123">
        <v>1</v>
      </c>
      <c r="AJ220" s="123">
        <v>1</v>
      </c>
      <c r="AK220" s="210">
        <v>1</v>
      </c>
      <c r="AL220" s="180">
        <v>0</v>
      </c>
      <c r="AM220" s="123">
        <v>1</v>
      </c>
      <c r="AN220" s="125">
        <v>1</v>
      </c>
      <c r="AO220" s="125">
        <v>0</v>
      </c>
      <c r="AP220" s="125">
        <v>1</v>
      </c>
      <c r="AQ220" s="123">
        <v>0</v>
      </c>
      <c r="AR220" s="123">
        <v>0</v>
      </c>
      <c r="AS220" s="123">
        <v>1</v>
      </c>
      <c r="AT220" s="123">
        <v>1</v>
      </c>
      <c r="AU220" s="106">
        <v>1</v>
      </c>
      <c r="AV220" s="106">
        <v>0</v>
      </c>
      <c r="AW220" s="106">
        <v>0</v>
      </c>
      <c r="AX220" s="106">
        <v>1</v>
      </c>
      <c r="AY220" s="106">
        <v>1</v>
      </c>
      <c r="AZ220" s="8">
        <v>0</v>
      </c>
      <c r="BA220" s="8">
        <v>1</v>
      </c>
      <c r="BB220" s="106">
        <v>0</v>
      </c>
      <c r="BC220" s="8">
        <v>1</v>
      </c>
    </row>
    <row r="221" spans="1:55" ht="30" customHeight="1">
      <c r="A221" s="90">
        <f t="shared" si="4"/>
        <v>214</v>
      </c>
      <c r="B221" s="3"/>
      <c r="C221" s="3"/>
      <c r="D221" s="3"/>
      <c r="E221" s="7">
        <v>3</v>
      </c>
      <c r="F221" s="3"/>
      <c r="G221" s="3"/>
      <c r="H221" s="3"/>
      <c r="I221" s="3"/>
      <c r="J221" s="3"/>
      <c r="K221" s="3"/>
      <c r="L221" s="23"/>
      <c r="M221" s="33" t="s">
        <v>426</v>
      </c>
      <c r="N221" s="7" t="s">
        <v>347</v>
      </c>
      <c r="O221" s="33" t="s">
        <v>427</v>
      </c>
      <c r="P221" s="7" t="s">
        <v>50</v>
      </c>
      <c r="Q221" s="3" t="s">
        <v>37</v>
      </c>
      <c r="R221" s="15"/>
      <c r="S221" s="14" t="s">
        <v>38</v>
      </c>
      <c r="T221" s="33" t="s">
        <v>43</v>
      </c>
      <c r="U221" s="14" t="s">
        <v>74</v>
      </c>
      <c r="V221" s="3" t="s">
        <v>40</v>
      </c>
      <c r="W221" s="15" t="s">
        <v>39</v>
      </c>
      <c r="X221" s="7" t="s">
        <v>87</v>
      </c>
      <c r="Y221" s="3" t="s">
        <v>428</v>
      </c>
      <c r="Z221" s="7" t="s">
        <v>43</v>
      </c>
      <c r="AA221" s="3" t="s">
        <v>429</v>
      </c>
      <c r="AB221" s="29">
        <v>8.9999999999999998E-4</v>
      </c>
      <c r="AC221" s="14" t="s">
        <v>351</v>
      </c>
      <c r="AD221" s="14"/>
      <c r="AE221" s="123">
        <v>1</v>
      </c>
      <c r="AF221" s="123">
        <v>1</v>
      </c>
      <c r="AG221" s="123">
        <v>1</v>
      </c>
      <c r="AH221" s="123">
        <v>1</v>
      </c>
      <c r="AI221" s="123">
        <v>1</v>
      </c>
      <c r="AJ221" s="123">
        <v>1</v>
      </c>
      <c r="AK221" s="210">
        <v>1</v>
      </c>
      <c r="AL221" s="180">
        <v>1</v>
      </c>
      <c r="AM221" s="123">
        <v>1</v>
      </c>
      <c r="AN221" s="125">
        <v>1</v>
      </c>
      <c r="AO221" s="125">
        <v>1</v>
      </c>
      <c r="AP221" s="125">
        <v>1</v>
      </c>
      <c r="AQ221" s="123">
        <v>1</v>
      </c>
      <c r="AR221" s="123">
        <v>1</v>
      </c>
      <c r="AS221" s="123">
        <v>1</v>
      </c>
      <c r="AT221" s="123">
        <v>1</v>
      </c>
      <c r="AU221" s="106">
        <v>1</v>
      </c>
      <c r="AV221" s="106">
        <v>1</v>
      </c>
      <c r="AW221" s="106">
        <v>1</v>
      </c>
      <c r="AX221" s="106">
        <v>1</v>
      </c>
      <c r="AY221" s="106">
        <v>1</v>
      </c>
      <c r="AZ221" s="8">
        <v>1</v>
      </c>
      <c r="BA221" s="8">
        <v>1</v>
      </c>
      <c r="BB221" s="106">
        <v>1</v>
      </c>
      <c r="BC221" s="106">
        <v>1</v>
      </c>
    </row>
    <row r="222" spans="1:55" ht="30" customHeight="1">
      <c r="A222" s="90">
        <f t="shared" si="4"/>
        <v>215</v>
      </c>
      <c r="B222" s="3"/>
      <c r="C222" s="3"/>
      <c r="D222" s="3"/>
      <c r="E222" s="7">
        <v>3</v>
      </c>
      <c r="F222" s="3"/>
      <c r="G222" s="3"/>
      <c r="H222" s="3"/>
      <c r="I222" s="3"/>
      <c r="J222" s="3"/>
      <c r="K222" s="3"/>
      <c r="L222" s="23"/>
      <c r="M222" s="34" t="s">
        <v>780</v>
      </c>
      <c r="N222" s="35" t="s">
        <v>431</v>
      </c>
      <c r="O222" s="3" t="s">
        <v>432</v>
      </c>
      <c r="P222" s="7" t="s">
        <v>50</v>
      </c>
      <c r="Q222" s="3" t="s">
        <v>37</v>
      </c>
      <c r="R222" s="15"/>
      <c r="S222" s="14" t="s">
        <v>36</v>
      </c>
      <c r="T222" s="34" t="s">
        <v>430</v>
      </c>
      <c r="U222" s="14" t="s">
        <v>36</v>
      </c>
      <c r="V222" s="3" t="s">
        <v>40</v>
      </c>
      <c r="W222" s="15" t="s">
        <v>39</v>
      </c>
      <c r="X222" s="7" t="s">
        <v>433</v>
      </c>
      <c r="Y222" s="3" t="s">
        <v>42</v>
      </c>
      <c r="Z222" s="3" t="s">
        <v>43</v>
      </c>
      <c r="AA222" s="3" t="s">
        <v>434</v>
      </c>
      <c r="AB222" s="29">
        <v>4.36E-2</v>
      </c>
      <c r="AC222" s="14" t="s">
        <v>43</v>
      </c>
      <c r="AD222" s="14"/>
      <c r="AE222" s="7">
        <v>1</v>
      </c>
      <c r="AF222" s="7">
        <v>1</v>
      </c>
      <c r="AG222" s="7">
        <v>1</v>
      </c>
      <c r="AH222" s="123">
        <v>0</v>
      </c>
      <c r="AI222" s="7">
        <v>1</v>
      </c>
      <c r="AJ222" s="123">
        <v>0</v>
      </c>
      <c r="AK222" s="210">
        <v>0</v>
      </c>
      <c r="AL222" s="196">
        <v>1</v>
      </c>
      <c r="AM222" s="123">
        <v>1</v>
      </c>
      <c r="AN222" s="125">
        <v>1</v>
      </c>
      <c r="AO222" s="125">
        <v>1</v>
      </c>
      <c r="AP222" s="125">
        <v>1</v>
      </c>
      <c r="AQ222" s="123">
        <v>1</v>
      </c>
      <c r="AR222" s="123">
        <v>1</v>
      </c>
      <c r="AS222" s="123">
        <v>0</v>
      </c>
      <c r="AT222" s="123">
        <v>0</v>
      </c>
      <c r="AU222" s="106">
        <v>0</v>
      </c>
      <c r="AV222" s="55">
        <v>1</v>
      </c>
      <c r="AW222" s="55">
        <v>1</v>
      </c>
      <c r="AX222" s="106">
        <v>0</v>
      </c>
      <c r="AY222" s="55">
        <v>1</v>
      </c>
      <c r="AZ222" s="8">
        <v>1</v>
      </c>
      <c r="BA222" s="8">
        <v>1</v>
      </c>
      <c r="BB222" s="55">
        <v>1</v>
      </c>
      <c r="BC222" s="55">
        <v>1</v>
      </c>
    </row>
    <row r="223" spans="1:55" ht="30" customHeight="1">
      <c r="A223" s="90">
        <f t="shared" si="4"/>
        <v>216</v>
      </c>
      <c r="B223" s="3"/>
      <c r="C223" s="3"/>
      <c r="D223" s="3"/>
      <c r="E223" s="7">
        <v>3</v>
      </c>
      <c r="F223" s="3"/>
      <c r="G223" s="3"/>
      <c r="H223" s="3"/>
      <c r="I223" s="3"/>
      <c r="J223" s="3"/>
      <c r="K223" s="3"/>
      <c r="L223" s="23"/>
      <c r="M223" s="34" t="s">
        <v>705</v>
      </c>
      <c r="N223" s="37" t="s">
        <v>692</v>
      </c>
      <c r="O223" s="3" t="s">
        <v>693</v>
      </c>
      <c r="P223" s="7" t="s">
        <v>50</v>
      </c>
      <c r="Q223" s="3" t="s">
        <v>37</v>
      </c>
      <c r="R223" s="15"/>
      <c r="S223" s="14" t="s">
        <v>36</v>
      </c>
      <c r="T223" s="34" t="s">
        <v>435</v>
      </c>
      <c r="U223" s="14" t="s">
        <v>36</v>
      </c>
      <c r="V223" s="3" t="s">
        <v>40</v>
      </c>
      <c r="W223" s="15" t="s">
        <v>39</v>
      </c>
      <c r="X223" s="7" t="s">
        <v>433</v>
      </c>
      <c r="Y223" s="3" t="s">
        <v>42</v>
      </c>
      <c r="Z223" s="3" t="s">
        <v>43</v>
      </c>
      <c r="AA223" s="3" t="s">
        <v>434</v>
      </c>
      <c r="AB223" s="29">
        <v>4.36E-2</v>
      </c>
      <c r="AC223" s="14" t="s">
        <v>43</v>
      </c>
      <c r="AD223" s="14"/>
      <c r="AE223" s="123">
        <v>0</v>
      </c>
      <c r="AF223" s="123">
        <v>0</v>
      </c>
      <c r="AG223" s="123">
        <v>0</v>
      </c>
      <c r="AH223" s="123">
        <v>1</v>
      </c>
      <c r="AI223" s="123">
        <v>0</v>
      </c>
      <c r="AJ223" s="123">
        <v>1</v>
      </c>
      <c r="AK223" s="210">
        <v>1</v>
      </c>
      <c r="AL223" s="180">
        <v>0</v>
      </c>
      <c r="AM223" s="123">
        <v>0</v>
      </c>
      <c r="AN223" s="125">
        <v>0</v>
      </c>
      <c r="AO223" s="125">
        <v>0</v>
      </c>
      <c r="AP223" s="125">
        <v>0</v>
      </c>
      <c r="AQ223" s="123">
        <v>0</v>
      </c>
      <c r="AR223" s="123">
        <v>0</v>
      </c>
      <c r="AS223" s="123">
        <v>1</v>
      </c>
      <c r="AT223" s="123">
        <v>1</v>
      </c>
      <c r="AU223" s="106">
        <v>1</v>
      </c>
      <c r="AV223" s="106">
        <v>0</v>
      </c>
      <c r="AW223" s="106">
        <v>0</v>
      </c>
      <c r="AX223" s="106">
        <v>1</v>
      </c>
      <c r="AY223" s="106">
        <v>0</v>
      </c>
      <c r="AZ223" s="8">
        <v>0</v>
      </c>
      <c r="BA223" s="8">
        <v>0</v>
      </c>
      <c r="BB223" s="106">
        <v>0</v>
      </c>
      <c r="BC223" s="106">
        <v>0</v>
      </c>
    </row>
    <row r="224" spans="1:55" ht="30" customHeight="1">
      <c r="A224" s="90">
        <f t="shared" si="4"/>
        <v>217</v>
      </c>
      <c r="B224" s="7"/>
      <c r="C224" s="7"/>
      <c r="D224" s="7"/>
      <c r="E224" s="7">
        <v>3</v>
      </c>
      <c r="F224" s="7"/>
      <c r="G224" s="7"/>
      <c r="H224" s="7"/>
      <c r="I224" s="7"/>
      <c r="J224" s="7"/>
      <c r="K224" s="7"/>
      <c r="L224" s="23" t="s">
        <v>287</v>
      </c>
      <c r="M224" s="38" t="s">
        <v>436</v>
      </c>
      <c r="N224" s="7" t="s">
        <v>437</v>
      </c>
      <c r="O224" s="38" t="s">
        <v>211</v>
      </c>
      <c r="P224" s="7" t="s">
        <v>50</v>
      </c>
      <c r="Q224" s="3" t="s">
        <v>37</v>
      </c>
      <c r="R224" s="15"/>
      <c r="S224" s="14" t="s">
        <v>38</v>
      </c>
      <c r="T224" s="38" t="s">
        <v>436</v>
      </c>
      <c r="U224" s="14" t="s">
        <v>36</v>
      </c>
      <c r="V224" s="3" t="s">
        <v>40</v>
      </c>
      <c r="W224" s="15" t="s">
        <v>39</v>
      </c>
      <c r="X224" s="7" t="s">
        <v>211</v>
      </c>
      <c r="Y224" s="15" t="s">
        <v>42</v>
      </c>
      <c r="Z224" s="3" t="s">
        <v>43</v>
      </c>
      <c r="AA224" s="15" t="s">
        <v>438</v>
      </c>
      <c r="AB224" s="19">
        <f>AB225+AB226</f>
        <v>6.6299999999999998E-2</v>
      </c>
      <c r="AC224" s="14" t="s">
        <v>43</v>
      </c>
      <c r="AD224" s="7"/>
      <c r="AE224" s="7">
        <v>4</v>
      </c>
      <c r="AF224" s="7">
        <v>4</v>
      </c>
      <c r="AG224" s="7">
        <v>4</v>
      </c>
      <c r="AH224" s="7">
        <v>4</v>
      </c>
      <c r="AI224" s="7">
        <v>4</v>
      </c>
      <c r="AJ224" s="7">
        <v>4</v>
      </c>
      <c r="AK224" s="138">
        <v>4</v>
      </c>
      <c r="AL224" s="196">
        <v>4</v>
      </c>
      <c r="AM224" s="123">
        <v>4</v>
      </c>
      <c r="AN224" s="125">
        <v>4</v>
      </c>
      <c r="AO224" s="125">
        <v>4</v>
      </c>
      <c r="AP224" s="125">
        <v>4</v>
      </c>
      <c r="AQ224" s="123">
        <v>4</v>
      </c>
      <c r="AR224" s="123">
        <v>4</v>
      </c>
      <c r="AS224" s="123">
        <v>4</v>
      </c>
      <c r="AT224" s="123">
        <v>4</v>
      </c>
      <c r="AU224" s="106">
        <v>4</v>
      </c>
      <c r="AV224" s="55">
        <v>4</v>
      </c>
      <c r="AW224" s="55">
        <v>4</v>
      </c>
      <c r="AX224" s="106">
        <v>4</v>
      </c>
      <c r="AY224" s="55">
        <v>4</v>
      </c>
      <c r="AZ224" s="8">
        <v>4</v>
      </c>
      <c r="BA224" s="8">
        <v>4</v>
      </c>
      <c r="BB224" s="55">
        <v>4</v>
      </c>
      <c r="BC224" s="55">
        <v>4</v>
      </c>
    </row>
    <row r="225" spans="1:55" ht="30" customHeight="1">
      <c r="A225" s="90">
        <f t="shared" si="4"/>
        <v>218</v>
      </c>
      <c r="B225" s="7"/>
      <c r="C225" s="7"/>
      <c r="D225" s="7"/>
      <c r="E225" s="7"/>
      <c r="F225" s="7">
        <v>4</v>
      </c>
      <c r="G225" s="7"/>
      <c r="H225" s="7"/>
      <c r="I225" s="7"/>
      <c r="J225" s="7"/>
      <c r="K225" s="7"/>
      <c r="L225" s="23" t="s">
        <v>287</v>
      </c>
      <c r="M225" s="38" t="s">
        <v>440</v>
      </c>
      <c r="N225" s="7" t="s">
        <v>441</v>
      </c>
      <c r="O225" s="38" t="s">
        <v>124</v>
      </c>
      <c r="P225" s="7" t="s">
        <v>50</v>
      </c>
      <c r="Q225" s="3" t="s">
        <v>37</v>
      </c>
      <c r="R225" s="15"/>
      <c r="S225" s="14" t="s">
        <v>38</v>
      </c>
      <c r="T225" s="38" t="s">
        <v>440</v>
      </c>
      <c r="U225" s="14" t="s">
        <v>36</v>
      </c>
      <c r="V225" s="3" t="s">
        <v>40</v>
      </c>
      <c r="W225" s="15" t="s">
        <v>39</v>
      </c>
      <c r="X225" s="7" t="s">
        <v>124</v>
      </c>
      <c r="Y225" s="15" t="s">
        <v>442</v>
      </c>
      <c r="Z225" s="3" t="s">
        <v>281</v>
      </c>
      <c r="AA225" s="15" t="s">
        <v>443</v>
      </c>
      <c r="AB225" s="19">
        <v>5.04E-2</v>
      </c>
      <c r="AC225" s="7" t="s">
        <v>444</v>
      </c>
      <c r="AD225" s="7"/>
      <c r="AE225" s="123">
        <v>1</v>
      </c>
      <c r="AF225" s="123">
        <v>1</v>
      </c>
      <c r="AG225" s="123">
        <v>1</v>
      </c>
      <c r="AH225" s="123">
        <v>1</v>
      </c>
      <c r="AI225" s="123">
        <v>1</v>
      </c>
      <c r="AJ225" s="123">
        <v>1</v>
      </c>
      <c r="AK225" s="210">
        <v>1</v>
      </c>
      <c r="AL225" s="180">
        <v>1</v>
      </c>
      <c r="AM225" s="123">
        <v>1</v>
      </c>
      <c r="AN225" s="125">
        <v>1</v>
      </c>
      <c r="AO225" s="125">
        <v>1</v>
      </c>
      <c r="AP225" s="125">
        <v>1</v>
      </c>
      <c r="AQ225" s="123">
        <v>1</v>
      </c>
      <c r="AR225" s="123">
        <v>1</v>
      </c>
      <c r="AS225" s="123">
        <v>1</v>
      </c>
      <c r="AT225" s="123">
        <v>1</v>
      </c>
      <c r="AU225" s="106">
        <v>1</v>
      </c>
      <c r="AV225" s="106">
        <v>1</v>
      </c>
      <c r="AW225" s="106">
        <v>1</v>
      </c>
      <c r="AX225" s="106">
        <v>1</v>
      </c>
      <c r="AY225" s="106">
        <v>1</v>
      </c>
      <c r="AZ225" s="8">
        <v>1</v>
      </c>
      <c r="BA225" s="8">
        <v>1</v>
      </c>
      <c r="BB225" s="106">
        <v>1</v>
      </c>
      <c r="BC225" s="106">
        <v>1</v>
      </c>
    </row>
    <row r="226" spans="1:55" ht="30" customHeight="1">
      <c r="A226" s="90">
        <f t="shared" si="4"/>
        <v>219</v>
      </c>
      <c r="B226" s="7"/>
      <c r="C226" s="7"/>
      <c r="D226" s="7"/>
      <c r="E226" s="7"/>
      <c r="F226" s="7">
        <v>4</v>
      </c>
      <c r="G226" s="7"/>
      <c r="H226" s="7"/>
      <c r="I226" s="7"/>
      <c r="J226" s="7"/>
      <c r="K226" s="7"/>
      <c r="L226" s="23" t="s">
        <v>287</v>
      </c>
      <c r="M226" s="38" t="s">
        <v>445</v>
      </c>
      <c r="N226" s="7" t="s">
        <v>446</v>
      </c>
      <c r="O226" s="38" t="s">
        <v>331</v>
      </c>
      <c r="P226" s="7" t="s">
        <v>50</v>
      </c>
      <c r="Q226" s="3" t="s">
        <v>37</v>
      </c>
      <c r="R226" s="15"/>
      <c r="S226" s="14" t="s">
        <v>38</v>
      </c>
      <c r="T226" s="38" t="s">
        <v>445</v>
      </c>
      <c r="U226" s="14" t="s">
        <v>36</v>
      </c>
      <c r="V226" s="3" t="s">
        <v>40</v>
      </c>
      <c r="W226" s="15" t="s">
        <v>39</v>
      </c>
      <c r="X226" s="7" t="s">
        <v>331</v>
      </c>
      <c r="Y226" s="15" t="s">
        <v>387</v>
      </c>
      <c r="Z226" s="3" t="s">
        <v>43</v>
      </c>
      <c r="AA226" s="15" t="s">
        <v>447</v>
      </c>
      <c r="AB226" s="19">
        <v>1.5900000000000001E-2</v>
      </c>
      <c r="AC226" s="7" t="s">
        <v>43</v>
      </c>
      <c r="AD226" s="7"/>
      <c r="AE226" s="123">
        <v>1</v>
      </c>
      <c r="AF226" s="123">
        <v>1</v>
      </c>
      <c r="AG226" s="123">
        <v>1</v>
      </c>
      <c r="AH226" s="123">
        <v>1</v>
      </c>
      <c r="AI226" s="123">
        <v>1</v>
      </c>
      <c r="AJ226" s="123">
        <v>1</v>
      </c>
      <c r="AK226" s="210">
        <v>1</v>
      </c>
      <c r="AL226" s="180">
        <v>1</v>
      </c>
      <c r="AM226" s="123">
        <v>1</v>
      </c>
      <c r="AN226" s="125">
        <v>1</v>
      </c>
      <c r="AO226" s="125">
        <v>1</v>
      </c>
      <c r="AP226" s="125">
        <v>1</v>
      </c>
      <c r="AQ226" s="123">
        <v>1</v>
      </c>
      <c r="AR226" s="123">
        <v>1</v>
      </c>
      <c r="AS226" s="123">
        <v>1</v>
      </c>
      <c r="AT226" s="123">
        <v>1</v>
      </c>
      <c r="AU226" s="106">
        <v>1</v>
      </c>
      <c r="AV226" s="106">
        <v>1</v>
      </c>
      <c r="AW226" s="106">
        <v>1</v>
      </c>
      <c r="AX226" s="106">
        <v>1</v>
      </c>
      <c r="AY226" s="106">
        <v>1</v>
      </c>
      <c r="AZ226" s="8">
        <v>1</v>
      </c>
      <c r="BA226" s="8">
        <v>1</v>
      </c>
      <c r="BB226" s="106">
        <v>1</v>
      </c>
      <c r="BC226" s="106">
        <v>1</v>
      </c>
    </row>
    <row r="227" spans="1:55" ht="30" customHeight="1">
      <c r="A227" s="90">
        <f t="shared" si="4"/>
        <v>220</v>
      </c>
      <c r="B227" s="7"/>
      <c r="C227" s="7"/>
      <c r="D227" s="7"/>
      <c r="E227" s="7">
        <v>3</v>
      </c>
      <c r="F227" s="7"/>
      <c r="G227" s="7"/>
      <c r="H227" s="7"/>
      <c r="I227" s="7"/>
      <c r="J227" s="7"/>
      <c r="K227" s="3"/>
      <c r="L227" s="10" t="s">
        <v>66</v>
      </c>
      <c r="M227" s="39" t="s">
        <v>448</v>
      </c>
      <c r="N227" s="26" t="s">
        <v>449</v>
      </c>
      <c r="O227" s="38" t="s">
        <v>331</v>
      </c>
      <c r="P227" s="7" t="s">
        <v>50</v>
      </c>
      <c r="Q227" s="3" t="s">
        <v>37</v>
      </c>
      <c r="R227" s="15"/>
      <c r="S227" s="14" t="s">
        <v>38</v>
      </c>
      <c r="T227" s="39" t="s">
        <v>448</v>
      </c>
      <c r="U227" s="14" t="s">
        <v>36</v>
      </c>
      <c r="V227" s="3" t="s">
        <v>39</v>
      </c>
      <c r="W227" s="15" t="s">
        <v>40</v>
      </c>
      <c r="X227" s="7" t="s">
        <v>331</v>
      </c>
      <c r="Y227" s="15" t="s">
        <v>450</v>
      </c>
      <c r="Z227" s="3" t="s">
        <v>43</v>
      </c>
      <c r="AA227" s="15" t="s">
        <v>451</v>
      </c>
      <c r="AB227" s="19">
        <v>3.5900000000000001E-2</v>
      </c>
      <c r="AC227" s="7" t="s">
        <v>43</v>
      </c>
      <c r="AD227" s="7"/>
      <c r="AE227" s="7">
        <v>2</v>
      </c>
      <c r="AF227" s="7">
        <v>2</v>
      </c>
      <c r="AG227" s="7">
        <v>2</v>
      </c>
      <c r="AH227" s="7">
        <v>2</v>
      </c>
      <c r="AI227" s="7">
        <v>2</v>
      </c>
      <c r="AJ227" s="7">
        <v>2</v>
      </c>
      <c r="AK227" s="138">
        <v>2</v>
      </c>
      <c r="AL227" s="180">
        <v>0</v>
      </c>
      <c r="AM227" s="123">
        <v>0</v>
      </c>
      <c r="AN227" s="125">
        <v>0</v>
      </c>
      <c r="AO227" s="125">
        <v>0</v>
      </c>
      <c r="AP227" s="125">
        <v>0</v>
      </c>
      <c r="AQ227" s="123">
        <v>0</v>
      </c>
      <c r="AR227" s="123">
        <v>0</v>
      </c>
      <c r="AS227" s="123">
        <v>2</v>
      </c>
      <c r="AT227" s="123">
        <v>2</v>
      </c>
      <c r="AU227" s="106">
        <v>2</v>
      </c>
      <c r="AV227" s="106">
        <v>0</v>
      </c>
      <c r="AW227" s="106">
        <v>0</v>
      </c>
      <c r="AX227" s="106">
        <v>2</v>
      </c>
      <c r="AY227" s="106">
        <v>0</v>
      </c>
      <c r="AZ227" s="8">
        <v>0</v>
      </c>
      <c r="BA227" s="8">
        <v>0</v>
      </c>
      <c r="BB227" s="106">
        <v>0</v>
      </c>
      <c r="BC227" s="106">
        <v>0</v>
      </c>
    </row>
    <row r="228" spans="1:55" ht="30" customHeight="1">
      <c r="A228" s="90">
        <f t="shared" si="4"/>
        <v>221</v>
      </c>
      <c r="B228" s="7"/>
      <c r="C228" s="7"/>
      <c r="D228" s="7"/>
      <c r="E228" s="7">
        <v>3</v>
      </c>
      <c r="F228" s="7"/>
      <c r="G228" s="7"/>
      <c r="H228" s="7"/>
      <c r="I228" s="7"/>
      <c r="J228" s="7"/>
      <c r="K228" s="3"/>
      <c r="L228" s="10" t="s">
        <v>56</v>
      </c>
      <c r="M228" s="39" t="s">
        <v>827</v>
      </c>
      <c r="N228" s="26" t="s">
        <v>453</v>
      </c>
      <c r="O228" s="39" t="s">
        <v>331</v>
      </c>
      <c r="P228" s="39" t="s">
        <v>50</v>
      </c>
      <c r="Q228" s="39" t="s">
        <v>37</v>
      </c>
      <c r="R228" s="39"/>
      <c r="S228" s="39" t="s">
        <v>38</v>
      </c>
      <c r="T228" s="39" t="s">
        <v>452</v>
      </c>
      <c r="U228" s="39" t="s">
        <v>50</v>
      </c>
      <c r="V228" s="39" t="s">
        <v>40</v>
      </c>
      <c r="W228" s="39" t="s">
        <v>39</v>
      </c>
      <c r="X228" s="39" t="s">
        <v>331</v>
      </c>
      <c r="Y228" s="39" t="s">
        <v>450</v>
      </c>
      <c r="Z228" s="39" t="s">
        <v>43</v>
      </c>
      <c r="AA228" s="39" t="s">
        <v>451</v>
      </c>
      <c r="AB228" s="19">
        <v>2.46E-2</v>
      </c>
      <c r="AC228" s="7"/>
      <c r="AD228" s="7"/>
      <c r="AE228" s="123">
        <v>0</v>
      </c>
      <c r="AF228" s="123">
        <v>0</v>
      </c>
      <c r="AG228" s="123">
        <v>0</v>
      </c>
      <c r="AH228" s="123">
        <v>0</v>
      </c>
      <c r="AI228" s="123">
        <v>0</v>
      </c>
      <c r="AJ228" s="123">
        <v>0</v>
      </c>
      <c r="AK228" s="210">
        <v>0</v>
      </c>
      <c r="AL228" s="180">
        <v>2</v>
      </c>
      <c r="AM228" s="123">
        <v>2</v>
      </c>
      <c r="AN228" s="125">
        <v>2</v>
      </c>
      <c r="AO228" s="125">
        <v>2</v>
      </c>
      <c r="AP228" s="125">
        <v>2</v>
      </c>
      <c r="AQ228" s="123">
        <v>2</v>
      </c>
      <c r="AR228" s="123">
        <v>2</v>
      </c>
      <c r="AS228" s="123">
        <v>0</v>
      </c>
      <c r="AT228" s="123">
        <v>0</v>
      </c>
      <c r="AU228" s="106">
        <v>0</v>
      </c>
      <c r="AV228" s="106">
        <v>2</v>
      </c>
      <c r="AW228" s="106">
        <v>2</v>
      </c>
      <c r="AX228" s="106">
        <v>0</v>
      </c>
      <c r="AY228" s="106">
        <v>2</v>
      </c>
      <c r="AZ228" s="8">
        <v>2</v>
      </c>
      <c r="BA228" s="8">
        <v>2</v>
      </c>
      <c r="BB228" s="106">
        <v>2</v>
      </c>
      <c r="BC228" s="106">
        <v>2</v>
      </c>
    </row>
    <row r="229" spans="1:55" ht="30" customHeight="1">
      <c r="A229" s="90">
        <f t="shared" si="4"/>
        <v>222</v>
      </c>
      <c r="B229" s="7"/>
      <c r="C229" s="7"/>
      <c r="D229" s="7"/>
      <c r="E229" s="7">
        <v>3</v>
      </c>
      <c r="F229" s="7"/>
      <c r="G229" s="7"/>
      <c r="H229" s="7"/>
      <c r="I229" s="7"/>
      <c r="J229" s="7"/>
      <c r="K229" s="7"/>
      <c r="L229" s="23" t="s">
        <v>301</v>
      </c>
      <c r="M229" s="7" t="s">
        <v>454</v>
      </c>
      <c r="N229" s="7" t="s">
        <v>455</v>
      </c>
      <c r="O229" s="7" t="s">
        <v>267</v>
      </c>
      <c r="P229" s="7" t="s">
        <v>50</v>
      </c>
      <c r="Q229" s="3" t="s">
        <v>37</v>
      </c>
      <c r="R229" s="15"/>
      <c r="S229" s="14" t="s">
        <v>38</v>
      </c>
      <c r="T229" s="7" t="s">
        <v>454</v>
      </c>
      <c r="U229" s="14" t="s">
        <v>74</v>
      </c>
      <c r="V229" s="3" t="s">
        <v>40</v>
      </c>
      <c r="W229" s="15" t="s">
        <v>39</v>
      </c>
      <c r="X229" s="7" t="s">
        <v>171</v>
      </c>
      <c r="Y229" s="21" t="s">
        <v>113</v>
      </c>
      <c r="Z229" s="15" t="s">
        <v>281</v>
      </c>
      <c r="AA229" s="7" t="s">
        <v>456</v>
      </c>
      <c r="AB229" s="19">
        <v>0.01</v>
      </c>
      <c r="AC229" s="7" t="s">
        <v>43</v>
      </c>
      <c r="AD229" s="7"/>
      <c r="AE229" s="7">
        <v>4</v>
      </c>
      <c r="AF229" s="7">
        <v>4</v>
      </c>
      <c r="AG229" s="7">
        <v>4</v>
      </c>
      <c r="AH229" s="7">
        <v>4</v>
      </c>
      <c r="AI229" s="7">
        <v>4</v>
      </c>
      <c r="AJ229" s="7">
        <v>4</v>
      </c>
      <c r="AK229" s="138">
        <v>4</v>
      </c>
      <c r="AL229" s="196">
        <v>4</v>
      </c>
      <c r="AM229" s="123">
        <v>4</v>
      </c>
      <c r="AN229" s="125">
        <v>4</v>
      </c>
      <c r="AO229" s="125">
        <v>4</v>
      </c>
      <c r="AP229" s="125">
        <v>4</v>
      </c>
      <c r="AQ229" s="123">
        <v>4</v>
      </c>
      <c r="AR229" s="123">
        <v>4</v>
      </c>
      <c r="AS229" s="123">
        <v>4</v>
      </c>
      <c r="AT229" s="123">
        <v>4</v>
      </c>
      <c r="AU229" s="106">
        <v>4</v>
      </c>
      <c r="AV229" s="55">
        <v>4</v>
      </c>
      <c r="AW229" s="55">
        <v>4</v>
      </c>
      <c r="AX229" s="106">
        <v>4</v>
      </c>
      <c r="AY229" s="55">
        <v>4</v>
      </c>
      <c r="AZ229" s="8">
        <v>4</v>
      </c>
      <c r="BA229" s="8">
        <v>4</v>
      </c>
      <c r="BB229" s="55">
        <v>4</v>
      </c>
      <c r="BC229" s="55">
        <v>4</v>
      </c>
    </row>
    <row r="230" spans="1:55" ht="30" customHeight="1">
      <c r="A230" s="90">
        <f t="shared" si="4"/>
        <v>223</v>
      </c>
      <c r="B230" s="7"/>
      <c r="C230" s="7"/>
      <c r="D230" s="7"/>
      <c r="E230" s="7">
        <v>3</v>
      </c>
      <c r="F230" s="7"/>
      <c r="G230" s="7"/>
      <c r="H230" s="7"/>
      <c r="I230" s="7"/>
      <c r="J230" s="7"/>
      <c r="K230" s="3"/>
      <c r="L230" s="10"/>
      <c r="M230" s="7" t="s">
        <v>457</v>
      </c>
      <c r="N230" s="7" t="s">
        <v>458</v>
      </c>
      <c r="O230" s="33" t="s">
        <v>116</v>
      </c>
      <c r="P230" s="7" t="s">
        <v>50</v>
      </c>
      <c r="Q230" s="3" t="s">
        <v>37</v>
      </c>
      <c r="R230" s="15"/>
      <c r="S230" s="14" t="s">
        <v>38</v>
      </c>
      <c r="T230" s="7" t="s">
        <v>457</v>
      </c>
      <c r="U230" s="14" t="s">
        <v>261</v>
      </c>
      <c r="V230" s="3" t="s">
        <v>40</v>
      </c>
      <c r="W230" s="15" t="s">
        <v>39</v>
      </c>
      <c r="X230" s="7" t="s">
        <v>117</v>
      </c>
      <c r="Y230" s="3" t="s">
        <v>42</v>
      </c>
      <c r="Z230" s="15" t="s">
        <v>43</v>
      </c>
      <c r="AA230" s="15" t="s">
        <v>459</v>
      </c>
      <c r="AB230" s="19">
        <f>AB231+AB232*2</f>
        <v>0.44170000000000004</v>
      </c>
      <c r="AC230" s="14" t="s">
        <v>80</v>
      </c>
      <c r="AD230" s="18"/>
      <c r="AE230" s="123">
        <v>1</v>
      </c>
      <c r="AF230" s="123">
        <v>1</v>
      </c>
      <c r="AG230" s="123">
        <v>1</v>
      </c>
      <c r="AH230" s="123">
        <v>1</v>
      </c>
      <c r="AI230" s="123">
        <v>1</v>
      </c>
      <c r="AJ230" s="123">
        <v>1</v>
      </c>
      <c r="AK230" s="210">
        <v>1</v>
      </c>
      <c r="AL230" s="180">
        <v>1</v>
      </c>
      <c r="AM230" s="123">
        <v>1</v>
      </c>
      <c r="AN230" s="125">
        <v>1</v>
      </c>
      <c r="AO230" s="125">
        <v>1</v>
      </c>
      <c r="AP230" s="125">
        <v>1</v>
      </c>
      <c r="AQ230" s="123">
        <v>1</v>
      </c>
      <c r="AR230" s="123">
        <v>1</v>
      </c>
      <c r="AS230" s="123">
        <v>1</v>
      </c>
      <c r="AT230" s="123">
        <v>1</v>
      </c>
      <c r="AU230" s="106">
        <v>1</v>
      </c>
      <c r="AV230" s="106">
        <v>1</v>
      </c>
      <c r="AW230" s="106">
        <v>1</v>
      </c>
      <c r="AX230" s="106">
        <v>1</v>
      </c>
      <c r="AY230" s="106">
        <v>1</v>
      </c>
      <c r="AZ230" s="8">
        <v>1</v>
      </c>
      <c r="BA230" s="8">
        <v>1</v>
      </c>
      <c r="BB230" s="106">
        <v>1</v>
      </c>
      <c r="BC230" s="106">
        <v>1</v>
      </c>
    </row>
    <row r="231" spans="1:55" ht="30" customHeight="1">
      <c r="A231" s="90">
        <f t="shared" si="4"/>
        <v>224</v>
      </c>
      <c r="B231" s="7"/>
      <c r="C231" s="7"/>
      <c r="D231" s="3"/>
      <c r="E231" s="7"/>
      <c r="F231" s="7">
        <v>4</v>
      </c>
      <c r="G231" s="7"/>
      <c r="H231" s="7"/>
      <c r="I231" s="7"/>
      <c r="J231" s="7"/>
      <c r="K231" s="3"/>
      <c r="L231" s="10"/>
      <c r="M231" s="7" t="s">
        <v>460</v>
      </c>
      <c r="N231" s="7" t="s">
        <v>461</v>
      </c>
      <c r="O231" s="7" t="s">
        <v>92</v>
      </c>
      <c r="P231" s="7" t="s">
        <v>50</v>
      </c>
      <c r="Q231" s="3" t="s">
        <v>37</v>
      </c>
      <c r="R231" s="15"/>
      <c r="S231" s="14" t="s">
        <v>38</v>
      </c>
      <c r="T231" s="7" t="s">
        <v>460</v>
      </c>
      <c r="U231" s="14" t="s">
        <v>74</v>
      </c>
      <c r="V231" s="3" t="s">
        <v>40</v>
      </c>
      <c r="W231" s="15" t="s">
        <v>39</v>
      </c>
      <c r="X231" s="7" t="s">
        <v>93</v>
      </c>
      <c r="Y231" s="15" t="s">
        <v>98</v>
      </c>
      <c r="Z231" s="3" t="s">
        <v>95</v>
      </c>
      <c r="AA231" s="15" t="s">
        <v>462</v>
      </c>
      <c r="AB231" s="19">
        <v>0.43070000000000003</v>
      </c>
      <c r="AC231" s="15" t="s">
        <v>43</v>
      </c>
      <c r="AD231" s="14"/>
      <c r="AE231" s="7">
        <v>1</v>
      </c>
      <c r="AF231" s="7">
        <v>1</v>
      </c>
      <c r="AG231" s="7">
        <v>1</v>
      </c>
      <c r="AH231" s="7">
        <v>1</v>
      </c>
      <c r="AI231" s="7">
        <v>1</v>
      </c>
      <c r="AJ231" s="7">
        <v>1</v>
      </c>
      <c r="AK231" s="138">
        <v>1</v>
      </c>
      <c r="AL231" s="196">
        <v>1</v>
      </c>
      <c r="AM231" s="123">
        <v>1</v>
      </c>
      <c r="AN231" s="125">
        <v>1</v>
      </c>
      <c r="AO231" s="125">
        <v>1</v>
      </c>
      <c r="AP231" s="125">
        <v>1</v>
      </c>
      <c r="AQ231" s="123">
        <v>1</v>
      </c>
      <c r="AR231" s="123">
        <v>1</v>
      </c>
      <c r="AS231" s="123">
        <v>1</v>
      </c>
      <c r="AT231" s="123">
        <v>1</v>
      </c>
      <c r="AU231" s="106">
        <v>1</v>
      </c>
      <c r="AV231" s="55">
        <v>1</v>
      </c>
      <c r="AW231" s="55">
        <v>1</v>
      </c>
      <c r="AX231" s="106">
        <v>1</v>
      </c>
      <c r="AY231" s="55">
        <v>1</v>
      </c>
      <c r="AZ231" s="8">
        <v>1</v>
      </c>
      <c r="BA231" s="8">
        <v>1</v>
      </c>
      <c r="BB231" s="55">
        <v>1</v>
      </c>
      <c r="BC231" s="55">
        <v>1</v>
      </c>
    </row>
    <row r="232" spans="1:55" ht="30" customHeight="1">
      <c r="A232" s="90">
        <f t="shared" si="4"/>
        <v>225</v>
      </c>
      <c r="B232" s="7"/>
      <c r="C232" s="7"/>
      <c r="D232" s="3"/>
      <c r="E232" s="7"/>
      <c r="F232" s="3">
        <v>4</v>
      </c>
      <c r="G232" s="7"/>
      <c r="H232" s="7"/>
      <c r="I232" s="7"/>
      <c r="J232" s="7"/>
      <c r="K232" s="7"/>
      <c r="L232" s="9"/>
      <c r="M232" s="33" t="s">
        <v>200</v>
      </c>
      <c r="N232" s="7" t="s">
        <v>201</v>
      </c>
      <c r="O232" s="8" t="s">
        <v>87</v>
      </c>
      <c r="P232" s="7" t="s">
        <v>50</v>
      </c>
      <c r="Q232" s="3" t="s">
        <v>37</v>
      </c>
      <c r="R232" s="16"/>
      <c r="S232" s="14" t="s">
        <v>38</v>
      </c>
      <c r="T232" s="33" t="s">
        <v>200</v>
      </c>
      <c r="U232" s="14" t="s">
        <v>74</v>
      </c>
      <c r="V232" s="3" t="s">
        <v>40</v>
      </c>
      <c r="W232" s="15" t="s">
        <v>39</v>
      </c>
      <c r="X232" s="7" t="s">
        <v>87</v>
      </c>
      <c r="Y232" s="3" t="s">
        <v>157</v>
      </c>
      <c r="Z232" s="7" t="s">
        <v>43</v>
      </c>
      <c r="AA232" s="3" t="s">
        <v>463</v>
      </c>
      <c r="AB232" s="29">
        <v>5.4999999999999997E-3</v>
      </c>
      <c r="AC232" s="3" t="s">
        <v>43</v>
      </c>
      <c r="AD232" s="3"/>
      <c r="AE232" s="123">
        <v>2</v>
      </c>
      <c r="AF232" s="123">
        <v>2</v>
      </c>
      <c r="AG232" s="123">
        <v>2</v>
      </c>
      <c r="AH232" s="123">
        <v>2</v>
      </c>
      <c r="AI232" s="123">
        <v>2</v>
      </c>
      <c r="AJ232" s="123">
        <v>2</v>
      </c>
      <c r="AK232" s="210">
        <v>2</v>
      </c>
      <c r="AL232" s="180">
        <v>2</v>
      </c>
      <c r="AM232" s="123">
        <v>2</v>
      </c>
      <c r="AN232" s="125">
        <v>2</v>
      </c>
      <c r="AO232" s="125">
        <v>2</v>
      </c>
      <c r="AP232" s="125">
        <v>2</v>
      </c>
      <c r="AQ232" s="123">
        <v>2</v>
      </c>
      <c r="AR232" s="123">
        <v>2</v>
      </c>
      <c r="AS232" s="123">
        <v>2</v>
      </c>
      <c r="AT232" s="123">
        <v>2</v>
      </c>
      <c r="AU232" s="106">
        <v>2</v>
      </c>
      <c r="AV232" s="106">
        <v>2</v>
      </c>
      <c r="AW232" s="106">
        <v>2</v>
      </c>
      <c r="AX232" s="106">
        <v>2</v>
      </c>
      <c r="AY232" s="106">
        <v>2</v>
      </c>
      <c r="AZ232" s="8">
        <v>2</v>
      </c>
      <c r="BA232" s="8">
        <v>2</v>
      </c>
      <c r="BB232" s="106">
        <v>2</v>
      </c>
      <c r="BC232" s="106">
        <v>2</v>
      </c>
    </row>
    <row r="233" spans="1:55" ht="30" customHeight="1">
      <c r="A233" s="90">
        <f t="shared" si="4"/>
        <v>226</v>
      </c>
      <c r="B233" s="7"/>
      <c r="C233" s="7"/>
      <c r="D233" s="7"/>
      <c r="E233" s="7">
        <v>3</v>
      </c>
      <c r="F233" s="7"/>
      <c r="G233" s="7"/>
      <c r="H233" s="7"/>
      <c r="I233" s="7"/>
      <c r="J233" s="7"/>
      <c r="K233" s="7"/>
      <c r="L233" s="23" t="s">
        <v>464</v>
      </c>
      <c r="M233" s="7" t="s">
        <v>465</v>
      </c>
      <c r="N233" s="7" t="s">
        <v>466</v>
      </c>
      <c r="O233" s="7" t="s">
        <v>331</v>
      </c>
      <c r="P233" s="7" t="s">
        <v>50</v>
      </c>
      <c r="Q233" s="3" t="s">
        <v>37</v>
      </c>
      <c r="R233" s="15"/>
      <c r="S233" s="14" t="s">
        <v>38</v>
      </c>
      <c r="T233" s="7" t="s">
        <v>465</v>
      </c>
      <c r="U233" s="14" t="s">
        <v>74</v>
      </c>
      <c r="V233" s="3" t="s">
        <v>40</v>
      </c>
      <c r="W233" s="15" t="s">
        <v>39</v>
      </c>
      <c r="X233" s="7" t="s">
        <v>331</v>
      </c>
      <c r="Y233" s="15" t="s">
        <v>450</v>
      </c>
      <c r="Z233" s="3" t="s">
        <v>43</v>
      </c>
      <c r="AA233" s="15" t="s">
        <v>467</v>
      </c>
      <c r="AB233" s="19">
        <v>1.54E-2</v>
      </c>
      <c r="AC233" s="7" t="s">
        <v>43</v>
      </c>
      <c r="AD233" s="7"/>
      <c r="AE233" s="7">
        <v>2</v>
      </c>
      <c r="AF233" s="7">
        <v>2</v>
      </c>
      <c r="AG233" s="7">
        <v>2</v>
      </c>
      <c r="AH233" s="7">
        <v>2</v>
      </c>
      <c r="AI233" s="7">
        <v>2</v>
      </c>
      <c r="AJ233" s="7">
        <v>2</v>
      </c>
      <c r="AK233" s="138">
        <v>2</v>
      </c>
      <c r="AL233" s="196">
        <v>2</v>
      </c>
      <c r="AM233" s="123">
        <v>2</v>
      </c>
      <c r="AN233" s="125">
        <v>2</v>
      </c>
      <c r="AO233" s="125">
        <v>2</v>
      </c>
      <c r="AP233" s="125">
        <v>2</v>
      </c>
      <c r="AQ233" s="123">
        <v>2</v>
      </c>
      <c r="AR233" s="123">
        <v>2</v>
      </c>
      <c r="AS233" s="123">
        <v>2</v>
      </c>
      <c r="AT233" s="123">
        <v>2</v>
      </c>
      <c r="AU233" s="106">
        <v>2</v>
      </c>
      <c r="AV233" s="55">
        <v>2</v>
      </c>
      <c r="AW233" s="55">
        <v>2</v>
      </c>
      <c r="AX233" s="106">
        <v>2</v>
      </c>
      <c r="AY233" s="55">
        <v>2</v>
      </c>
      <c r="AZ233" s="8">
        <v>2</v>
      </c>
      <c r="BA233" s="8">
        <v>2</v>
      </c>
      <c r="BB233" s="55">
        <v>2</v>
      </c>
      <c r="BC233" s="55">
        <v>2</v>
      </c>
    </row>
    <row r="234" spans="1:55" ht="30" customHeight="1">
      <c r="A234" s="90">
        <f t="shared" si="4"/>
        <v>227</v>
      </c>
      <c r="B234" s="3"/>
      <c r="C234" s="3"/>
      <c r="D234" s="3"/>
      <c r="E234" s="3">
        <v>3</v>
      </c>
      <c r="F234" s="3"/>
      <c r="G234" s="3"/>
      <c r="H234" s="3"/>
      <c r="I234" s="3"/>
      <c r="J234" s="3"/>
      <c r="K234" s="3"/>
      <c r="L234" s="23" t="s">
        <v>464</v>
      </c>
      <c r="M234" s="33" t="s">
        <v>468</v>
      </c>
      <c r="N234" s="7" t="s">
        <v>469</v>
      </c>
      <c r="O234" s="33" t="s">
        <v>116</v>
      </c>
      <c r="P234" s="7" t="s">
        <v>50</v>
      </c>
      <c r="Q234" s="3" t="s">
        <v>37</v>
      </c>
      <c r="R234" s="15"/>
      <c r="S234" s="14" t="s">
        <v>38</v>
      </c>
      <c r="T234" s="33" t="s">
        <v>468</v>
      </c>
      <c r="U234" s="14" t="s">
        <v>74</v>
      </c>
      <c r="V234" s="3" t="s">
        <v>40</v>
      </c>
      <c r="W234" s="15" t="s">
        <v>39</v>
      </c>
      <c r="X234" s="7" t="s">
        <v>117</v>
      </c>
      <c r="Y234" s="3" t="s">
        <v>42</v>
      </c>
      <c r="Z234" s="15" t="s">
        <v>43</v>
      </c>
      <c r="AA234" s="3" t="s">
        <v>470</v>
      </c>
      <c r="AB234" s="29">
        <f>AB235+AB236*2</f>
        <v>3.6999999999999998E-2</v>
      </c>
      <c r="AC234" s="18" t="s">
        <v>80</v>
      </c>
      <c r="AD234" s="18"/>
      <c r="AE234" s="7">
        <v>2</v>
      </c>
      <c r="AF234" s="7">
        <v>2</v>
      </c>
      <c r="AG234" s="7">
        <v>2</v>
      </c>
      <c r="AH234" s="7">
        <v>2</v>
      </c>
      <c r="AI234" s="7">
        <v>2</v>
      </c>
      <c r="AJ234" s="7">
        <v>2</v>
      </c>
      <c r="AK234" s="138">
        <v>2</v>
      </c>
      <c r="AL234" s="196">
        <v>2</v>
      </c>
      <c r="AM234" s="123">
        <v>2</v>
      </c>
      <c r="AN234" s="125">
        <v>2</v>
      </c>
      <c r="AO234" s="125">
        <v>2</v>
      </c>
      <c r="AP234" s="125">
        <v>2</v>
      </c>
      <c r="AQ234" s="123">
        <v>2</v>
      </c>
      <c r="AR234" s="123">
        <v>2</v>
      </c>
      <c r="AS234" s="123">
        <v>2</v>
      </c>
      <c r="AT234" s="123">
        <v>2</v>
      </c>
      <c r="AU234" s="106">
        <v>2</v>
      </c>
      <c r="AV234" s="55">
        <v>2</v>
      </c>
      <c r="AW234" s="55">
        <v>2</v>
      </c>
      <c r="AX234" s="106">
        <v>2</v>
      </c>
      <c r="AY234" s="55">
        <v>2</v>
      </c>
      <c r="AZ234" s="8">
        <v>2</v>
      </c>
      <c r="BA234" s="8">
        <v>2</v>
      </c>
      <c r="BB234" s="55">
        <v>2</v>
      </c>
      <c r="BC234" s="55">
        <v>2</v>
      </c>
    </row>
    <row r="235" spans="1:55" ht="30" customHeight="1">
      <c r="A235" s="90">
        <f t="shared" si="4"/>
        <v>228</v>
      </c>
      <c r="B235" s="3"/>
      <c r="C235" s="3"/>
      <c r="D235" s="3"/>
      <c r="E235" s="3"/>
      <c r="F235" s="3">
        <v>4</v>
      </c>
      <c r="G235" s="3"/>
      <c r="H235" s="3"/>
      <c r="I235" s="3"/>
      <c r="J235" s="3"/>
      <c r="K235" s="3"/>
      <c r="L235" s="23"/>
      <c r="M235" s="33" t="s">
        <v>471</v>
      </c>
      <c r="N235" s="7" t="s">
        <v>472</v>
      </c>
      <c r="O235" s="33" t="s">
        <v>92</v>
      </c>
      <c r="P235" s="7" t="s">
        <v>50</v>
      </c>
      <c r="Q235" s="3" t="s">
        <v>37</v>
      </c>
      <c r="R235" s="15"/>
      <c r="S235" s="14" t="s">
        <v>38</v>
      </c>
      <c r="T235" s="33" t="s">
        <v>471</v>
      </c>
      <c r="U235" s="14" t="s">
        <v>74</v>
      </c>
      <c r="V235" s="3" t="s">
        <v>40</v>
      </c>
      <c r="W235" s="15" t="s">
        <v>39</v>
      </c>
      <c r="X235" s="7" t="s">
        <v>93</v>
      </c>
      <c r="Y235" s="3" t="s">
        <v>98</v>
      </c>
      <c r="Z235" s="3" t="s">
        <v>95</v>
      </c>
      <c r="AA235" s="3" t="s">
        <v>470</v>
      </c>
      <c r="AB235" s="29">
        <v>2.5999999999999999E-2</v>
      </c>
      <c r="AC235" s="14" t="s">
        <v>43</v>
      </c>
      <c r="AD235" s="14"/>
      <c r="AE235" s="123">
        <v>1</v>
      </c>
      <c r="AF235" s="123">
        <v>1</v>
      </c>
      <c r="AG235" s="123">
        <v>1</v>
      </c>
      <c r="AH235" s="123">
        <v>1</v>
      </c>
      <c r="AI235" s="123">
        <v>1</v>
      </c>
      <c r="AJ235" s="123">
        <v>1</v>
      </c>
      <c r="AK235" s="210">
        <v>1</v>
      </c>
      <c r="AL235" s="180">
        <v>1</v>
      </c>
      <c r="AM235" s="123">
        <v>1</v>
      </c>
      <c r="AN235" s="125">
        <v>1</v>
      </c>
      <c r="AO235" s="125">
        <v>1</v>
      </c>
      <c r="AP235" s="125">
        <v>1</v>
      </c>
      <c r="AQ235" s="123">
        <v>1</v>
      </c>
      <c r="AR235" s="123">
        <v>1</v>
      </c>
      <c r="AS235" s="123">
        <v>1</v>
      </c>
      <c r="AT235" s="123">
        <v>1</v>
      </c>
      <c r="AU235" s="106">
        <v>1</v>
      </c>
      <c r="AV235" s="106">
        <v>1</v>
      </c>
      <c r="AW235" s="106">
        <v>1</v>
      </c>
      <c r="AX235" s="106">
        <v>1</v>
      </c>
      <c r="AY235" s="106">
        <v>1</v>
      </c>
      <c r="AZ235" s="8">
        <v>1</v>
      </c>
      <c r="BA235" s="8">
        <v>1</v>
      </c>
      <c r="BB235" s="106">
        <v>1</v>
      </c>
      <c r="BC235" s="106">
        <v>1</v>
      </c>
    </row>
    <row r="236" spans="1:55" ht="30" customHeight="1">
      <c r="A236" s="90">
        <f t="shared" si="4"/>
        <v>229</v>
      </c>
      <c r="B236" s="3"/>
      <c r="C236" s="3"/>
      <c r="D236" s="3"/>
      <c r="E236" s="3"/>
      <c r="F236" s="3">
        <v>4</v>
      </c>
      <c r="G236" s="3"/>
      <c r="H236" s="3"/>
      <c r="I236" s="3"/>
      <c r="J236" s="3"/>
      <c r="K236" s="3"/>
      <c r="L236" s="23"/>
      <c r="M236" s="33" t="s">
        <v>200</v>
      </c>
      <c r="N236" s="7" t="s">
        <v>201</v>
      </c>
      <c r="O236" s="8" t="s">
        <v>87</v>
      </c>
      <c r="P236" s="7" t="s">
        <v>50</v>
      </c>
      <c r="Q236" s="3" t="s">
        <v>37</v>
      </c>
      <c r="R236" s="15"/>
      <c r="S236" s="14" t="s">
        <v>38</v>
      </c>
      <c r="T236" s="33" t="s">
        <v>200</v>
      </c>
      <c r="U236" s="14" t="s">
        <v>74</v>
      </c>
      <c r="V236" s="3" t="s">
        <v>40</v>
      </c>
      <c r="W236" s="15" t="s">
        <v>39</v>
      </c>
      <c r="X236" s="7" t="s">
        <v>87</v>
      </c>
      <c r="Y236" s="3" t="s">
        <v>157</v>
      </c>
      <c r="Z236" s="7" t="s">
        <v>43</v>
      </c>
      <c r="AA236" s="3" t="s">
        <v>463</v>
      </c>
      <c r="AB236" s="29">
        <v>5.4999999999999997E-3</v>
      </c>
      <c r="AC236" s="3" t="s">
        <v>43</v>
      </c>
      <c r="AD236" s="3"/>
      <c r="AE236" s="123">
        <v>2</v>
      </c>
      <c r="AF236" s="123">
        <v>2</v>
      </c>
      <c r="AG236" s="123">
        <v>2</v>
      </c>
      <c r="AH236" s="123">
        <v>2</v>
      </c>
      <c r="AI236" s="123">
        <v>2</v>
      </c>
      <c r="AJ236" s="123">
        <v>2</v>
      </c>
      <c r="AK236" s="210">
        <v>2</v>
      </c>
      <c r="AL236" s="180">
        <v>2</v>
      </c>
      <c r="AM236" s="123">
        <v>2</v>
      </c>
      <c r="AN236" s="125">
        <v>2</v>
      </c>
      <c r="AO236" s="125">
        <v>2</v>
      </c>
      <c r="AP236" s="125">
        <v>2</v>
      </c>
      <c r="AQ236" s="123">
        <v>2</v>
      </c>
      <c r="AR236" s="123">
        <v>2</v>
      </c>
      <c r="AS236" s="123">
        <v>2</v>
      </c>
      <c r="AT236" s="123">
        <v>2</v>
      </c>
      <c r="AU236" s="106">
        <v>2</v>
      </c>
      <c r="AV236" s="106">
        <v>2</v>
      </c>
      <c r="AW236" s="106">
        <v>2</v>
      </c>
      <c r="AX236" s="106">
        <v>2</v>
      </c>
      <c r="AY236" s="106">
        <v>2</v>
      </c>
      <c r="AZ236" s="8">
        <v>2</v>
      </c>
      <c r="BA236" s="8">
        <v>2</v>
      </c>
      <c r="BB236" s="106">
        <v>2</v>
      </c>
      <c r="BC236" s="106">
        <v>2</v>
      </c>
    </row>
    <row r="237" spans="1:55" ht="30" customHeight="1">
      <c r="A237" s="90">
        <f t="shared" si="4"/>
        <v>230</v>
      </c>
      <c r="B237" s="3"/>
      <c r="C237" s="3"/>
      <c r="D237" s="3"/>
      <c r="E237" s="3">
        <v>3</v>
      </c>
      <c r="F237" s="3"/>
      <c r="G237" s="3"/>
      <c r="H237" s="3"/>
      <c r="I237" s="3"/>
      <c r="J237" s="3"/>
      <c r="K237" s="3"/>
      <c r="L237" s="23"/>
      <c r="M237" s="33" t="s">
        <v>736</v>
      </c>
      <c r="N237" s="7" t="s">
        <v>474</v>
      </c>
      <c r="O237" s="33" t="s">
        <v>475</v>
      </c>
      <c r="P237" s="7" t="s">
        <v>50</v>
      </c>
      <c r="Q237" s="3" t="s">
        <v>37</v>
      </c>
      <c r="R237" s="15"/>
      <c r="S237" s="14" t="s">
        <v>38</v>
      </c>
      <c r="T237" s="33" t="s">
        <v>473</v>
      </c>
      <c r="U237" s="14" t="s">
        <v>74</v>
      </c>
      <c r="V237" s="3" t="s">
        <v>40</v>
      </c>
      <c r="W237" s="15" t="s">
        <v>39</v>
      </c>
      <c r="X237" s="7" t="s">
        <v>331</v>
      </c>
      <c r="Y237" s="3" t="s">
        <v>475</v>
      </c>
      <c r="Z237" s="3" t="s">
        <v>43</v>
      </c>
      <c r="AA237" s="3" t="s">
        <v>476</v>
      </c>
      <c r="AB237" s="29">
        <v>6.0000000000000001E-3</v>
      </c>
      <c r="AC237" s="3" t="s">
        <v>43</v>
      </c>
      <c r="AD237" s="3"/>
      <c r="AE237" s="123">
        <v>2</v>
      </c>
      <c r="AF237" s="123">
        <v>2</v>
      </c>
      <c r="AG237" s="123">
        <v>2</v>
      </c>
      <c r="AH237" s="123">
        <v>0</v>
      </c>
      <c r="AI237" s="123">
        <v>2</v>
      </c>
      <c r="AJ237" s="123">
        <v>0</v>
      </c>
      <c r="AK237" s="210">
        <v>0</v>
      </c>
      <c r="AL237" s="180">
        <v>2</v>
      </c>
      <c r="AM237" s="123">
        <v>2</v>
      </c>
      <c r="AN237" s="125">
        <v>2</v>
      </c>
      <c r="AO237" s="125">
        <v>2</v>
      </c>
      <c r="AP237" s="125">
        <v>2</v>
      </c>
      <c r="AQ237" s="123">
        <v>2</v>
      </c>
      <c r="AR237" s="123">
        <v>2</v>
      </c>
      <c r="AS237" s="123">
        <v>0</v>
      </c>
      <c r="AT237" s="123">
        <v>0</v>
      </c>
      <c r="AU237" s="106">
        <v>0</v>
      </c>
      <c r="AV237" s="106">
        <v>2</v>
      </c>
      <c r="AW237" s="106">
        <v>2</v>
      </c>
      <c r="AX237" s="106">
        <v>0</v>
      </c>
      <c r="AY237" s="106">
        <v>2</v>
      </c>
      <c r="AZ237" s="8">
        <v>2</v>
      </c>
      <c r="BA237" s="8">
        <v>2</v>
      </c>
      <c r="BB237" s="106">
        <v>2</v>
      </c>
      <c r="BC237" s="106">
        <v>2</v>
      </c>
    </row>
    <row r="238" spans="1:55" ht="30" customHeight="1">
      <c r="A238" s="90">
        <f t="shared" si="4"/>
        <v>231</v>
      </c>
      <c r="B238" s="3"/>
      <c r="C238" s="3"/>
      <c r="D238" s="3"/>
      <c r="E238" s="3">
        <v>3</v>
      </c>
      <c r="F238" s="3"/>
      <c r="G238" s="3"/>
      <c r="H238" s="3"/>
      <c r="I238" s="3"/>
      <c r="J238" s="3"/>
      <c r="K238" s="3"/>
      <c r="L238" s="23"/>
      <c r="M238" s="33" t="s">
        <v>1096</v>
      </c>
      <c r="N238" s="7" t="s">
        <v>474</v>
      </c>
      <c r="O238" s="33" t="s">
        <v>475</v>
      </c>
      <c r="P238" s="7" t="s">
        <v>50</v>
      </c>
      <c r="Q238" s="3" t="s">
        <v>37</v>
      </c>
      <c r="R238" s="15"/>
      <c r="S238" s="14" t="s">
        <v>36</v>
      </c>
      <c r="T238" s="33" t="s">
        <v>477</v>
      </c>
      <c r="U238" s="14" t="s">
        <v>36</v>
      </c>
      <c r="V238" s="3" t="s">
        <v>39</v>
      </c>
      <c r="W238" s="15" t="s">
        <v>40</v>
      </c>
      <c r="X238" s="7" t="s">
        <v>331</v>
      </c>
      <c r="Y238" s="3" t="s">
        <v>475</v>
      </c>
      <c r="Z238" s="3" t="s">
        <v>43</v>
      </c>
      <c r="AA238" s="3" t="s">
        <v>478</v>
      </c>
      <c r="AB238" s="29">
        <v>1.9E-3</v>
      </c>
      <c r="AC238" s="3" t="s">
        <v>43</v>
      </c>
      <c r="AD238" s="3"/>
      <c r="AE238" s="123">
        <v>0</v>
      </c>
      <c r="AF238" s="123">
        <v>0</v>
      </c>
      <c r="AG238" s="123">
        <v>0</v>
      </c>
      <c r="AH238" s="123">
        <v>2</v>
      </c>
      <c r="AI238" s="123">
        <v>0</v>
      </c>
      <c r="AJ238" s="123">
        <v>2</v>
      </c>
      <c r="AK238" s="210">
        <v>2</v>
      </c>
      <c r="AL238" s="180">
        <v>0</v>
      </c>
      <c r="AM238" s="123">
        <v>0</v>
      </c>
      <c r="AN238" s="125">
        <v>0</v>
      </c>
      <c r="AO238" s="125">
        <v>0</v>
      </c>
      <c r="AP238" s="125">
        <v>0</v>
      </c>
      <c r="AQ238" s="123">
        <v>0</v>
      </c>
      <c r="AR238" s="123">
        <v>0</v>
      </c>
      <c r="AS238" s="123">
        <v>2</v>
      </c>
      <c r="AT238" s="123">
        <v>2</v>
      </c>
      <c r="AU238" s="106">
        <v>2</v>
      </c>
      <c r="AV238" s="106">
        <v>0</v>
      </c>
      <c r="AW238" s="106">
        <v>0</v>
      </c>
      <c r="AX238" s="106">
        <v>2</v>
      </c>
      <c r="AY238" s="106">
        <v>0</v>
      </c>
      <c r="AZ238" s="8">
        <v>0</v>
      </c>
      <c r="BA238" s="8">
        <v>0</v>
      </c>
      <c r="BB238" s="106">
        <v>0</v>
      </c>
      <c r="BC238" s="106">
        <v>0</v>
      </c>
    </row>
    <row r="239" spans="1:55" ht="30" customHeight="1">
      <c r="A239" s="90">
        <f t="shared" si="4"/>
        <v>232</v>
      </c>
      <c r="B239" s="3"/>
      <c r="C239" s="3"/>
      <c r="D239" s="3"/>
      <c r="E239" s="3">
        <v>3</v>
      </c>
      <c r="F239" s="3"/>
      <c r="G239" s="3"/>
      <c r="H239" s="3"/>
      <c r="I239" s="3"/>
      <c r="J239" s="3"/>
      <c r="K239" s="3"/>
      <c r="L239" s="23"/>
      <c r="M239" s="7" t="s">
        <v>479</v>
      </c>
      <c r="N239" s="7" t="s">
        <v>480</v>
      </c>
      <c r="O239" s="7" t="s">
        <v>211</v>
      </c>
      <c r="P239" s="7" t="s">
        <v>135</v>
      </c>
      <c r="Q239" s="3" t="s">
        <v>37</v>
      </c>
      <c r="R239" s="15"/>
      <c r="S239" s="14" t="s">
        <v>38</v>
      </c>
      <c r="T239" s="7" t="s">
        <v>479</v>
      </c>
      <c r="U239" s="14" t="s">
        <v>74</v>
      </c>
      <c r="V239" s="3" t="s">
        <v>40</v>
      </c>
      <c r="W239" s="15" t="s">
        <v>39</v>
      </c>
      <c r="X239" s="7" t="s">
        <v>331</v>
      </c>
      <c r="Y239" s="3" t="s">
        <v>475</v>
      </c>
      <c r="Z239" s="3" t="s">
        <v>43</v>
      </c>
      <c r="AA239" s="3" t="s">
        <v>481</v>
      </c>
      <c r="AB239" s="29">
        <v>0.03</v>
      </c>
      <c r="AC239" s="3" t="s">
        <v>43</v>
      </c>
      <c r="AD239" s="3"/>
      <c r="AE239" s="123">
        <v>2</v>
      </c>
      <c r="AF239" s="123">
        <v>2</v>
      </c>
      <c r="AG239" s="123">
        <v>2</v>
      </c>
      <c r="AH239" s="123">
        <v>0</v>
      </c>
      <c r="AI239" s="123">
        <v>2</v>
      </c>
      <c r="AJ239" s="123">
        <v>0</v>
      </c>
      <c r="AK239" s="210">
        <v>0</v>
      </c>
      <c r="AL239" s="180">
        <v>2</v>
      </c>
      <c r="AM239" s="123">
        <v>2</v>
      </c>
      <c r="AN239" s="125">
        <v>2</v>
      </c>
      <c r="AO239" s="125">
        <v>2</v>
      </c>
      <c r="AP239" s="125">
        <v>2</v>
      </c>
      <c r="AQ239" s="123">
        <v>2</v>
      </c>
      <c r="AR239" s="123">
        <v>2</v>
      </c>
      <c r="AS239" s="123">
        <v>0</v>
      </c>
      <c r="AT239" s="123">
        <v>0</v>
      </c>
      <c r="AU239" s="106">
        <v>0</v>
      </c>
      <c r="AV239" s="106">
        <v>2</v>
      </c>
      <c r="AW239" s="106">
        <v>2</v>
      </c>
      <c r="AX239" s="106">
        <v>0</v>
      </c>
      <c r="AY239" s="106">
        <v>2</v>
      </c>
      <c r="AZ239" s="8">
        <v>2</v>
      </c>
      <c r="BA239" s="8">
        <v>2</v>
      </c>
      <c r="BB239" s="106">
        <v>2</v>
      </c>
      <c r="BC239" s="106">
        <v>2</v>
      </c>
    </row>
    <row r="240" spans="1:55" ht="30" customHeight="1">
      <c r="A240" s="90">
        <f t="shared" si="4"/>
        <v>233</v>
      </c>
      <c r="B240" s="3"/>
      <c r="C240" s="3"/>
      <c r="D240" s="3"/>
      <c r="E240" s="3">
        <v>3</v>
      </c>
      <c r="F240" s="3"/>
      <c r="G240" s="3"/>
      <c r="H240" s="3"/>
      <c r="I240" s="3"/>
      <c r="J240" s="3"/>
      <c r="K240" s="3"/>
      <c r="L240" s="23"/>
      <c r="M240" s="7" t="s">
        <v>739</v>
      </c>
      <c r="N240" s="7" t="s">
        <v>740</v>
      </c>
      <c r="O240" s="7" t="s">
        <v>211</v>
      </c>
      <c r="P240" s="7" t="s">
        <v>135</v>
      </c>
      <c r="Q240" s="3" t="s">
        <v>37</v>
      </c>
      <c r="R240" s="15"/>
      <c r="S240" s="14" t="s">
        <v>741</v>
      </c>
      <c r="T240" s="7" t="s">
        <v>739</v>
      </c>
      <c r="U240" s="14" t="s">
        <v>741</v>
      </c>
      <c r="V240" s="3" t="s">
        <v>742</v>
      </c>
      <c r="W240" s="15" t="s">
        <v>639</v>
      </c>
      <c r="X240" s="7" t="s">
        <v>743</v>
      </c>
      <c r="Y240" s="3" t="s">
        <v>42</v>
      </c>
      <c r="Z240" s="15" t="s">
        <v>43</v>
      </c>
      <c r="AA240" s="3" t="s">
        <v>744</v>
      </c>
      <c r="AB240" s="29">
        <v>2.1999999999999999E-2</v>
      </c>
      <c r="AC240" s="3" t="s">
        <v>43</v>
      </c>
      <c r="AD240" s="3"/>
      <c r="AE240" s="123">
        <v>0</v>
      </c>
      <c r="AF240" s="123">
        <v>0</v>
      </c>
      <c r="AG240" s="123">
        <v>0</v>
      </c>
      <c r="AH240" s="123">
        <v>2</v>
      </c>
      <c r="AI240" s="123">
        <v>0</v>
      </c>
      <c r="AJ240" s="123">
        <v>2</v>
      </c>
      <c r="AK240" s="210">
        <v>2</v>
      </c>
      <c r="AL240" s="180">
        <v>0</v>
      </c>
      <c r="AM240" s="123">
        <v>0</v>
      </c>
      <c r="AN240" s="125">
        <v>0</v>
      </c>
      <c r="AO240" s="125">
        <v>0</v>
      </c>
      <c r="AP240" s="125">
        <v>0</v>
      </c>
      <c r="AQ240" s="123">
        <v>0</v>
      </c>
      <c r="AR240" s="123">
        <v>0</v>
      </c>
      <c r="AS240" s="123">
        <v>2</v>
      </c>
      <c r="AT240" s="123">
        <v>2</v>
      </c>
      <c r="AU240" s="106">
        <v>2</v>
      </c>
      <c r="AV240" s="106">
        <v>0</v>
      </c>
      <c r="AW240" s="106">
        <v>0</v>
      </c>
      <c r="AX240" s="106">
        <v>2</v>
      </c>
      <c r="AY240" s="106">
        <v>0</v>
      </c>
      <c r="AZ240" s="8">
        <v>0</v>
      </c>
      <c r="BA240" s="8">
        <v>0</v>
      </c>
      <c r="BB240" s="106">
        <v>0</v>
      </c>
      <c r="BC240" s="106">
        <v>0</v>
      </c>
    </row>
    <row r="241" spans="1:55" ht="30" customHeight="1">
      <c r="A241" s="90">
        <f t="shared" si="4"/>
        <v>234</v>
      </c>
      <c r="B241" s="7"/>
      <c r="C241" s="7"/>
      <c r="D241" s="7"/>
      <c r="E241" s="3">
        <v>3</v>
      </c>
      <c r="F241" s="7"/>
      <c r="G241" s="7"/>
      <c r="H241" s="7"/>
      <c r="I241" s="7"/>
      <c r="J241" s="7"/>
      <c r="K241" s="7"/>
      <c r="L241" s="10" t="s">
        <v>301</v>
      </c>
      <c r="M241" s="7" t="s">
        <v>482</v>
      </c>
      <c r="N241" s="7" t="s">
        <v>483</v>
      </c>
      <c r="O241" s="7" t="s">
        <v>92</v>
      </c>
      <c r="P241" s="7" t="s">
        <v>50</v>
      </c>
      <c r="Q241" s="3" t="s">
        <v>37</v>
      </c>
      <c r="R241" s="15"/>
      <c r="S241" s="14" t="s">
        <v>38</v>
      </c>
      <c r="T241" s="7" t="s">
        <v>482</v>
      </c>
      <c r="U241" s="14" t="s">
        <v>74</v>
      </c>
      <c r="V241" s="3" t="s">
        <v>40</v>
      </c>
      <c r="W241" s="15" t="s">
        <v>39</v>
      </c>
      <c r="X241" s="7" t="s">
        <v>93</v>
      </c>
      <c r="Y241" s="15" t="s">
        <v>98</v>
      </c>
      <c r="Z241" s="3" t="s">
        <v>95</v>
      </c>
      <c r="AA241" s="15" t="s">
        <v>484</v>
      </c>
      <c r="AB241" s="19">
        <v>6.3E-2</v>
      </c>
      <c r="AC241" s="14" t="s">
        <v>80</v>
      </c>
      <c r="AD241" s="14"/>
      <c r="AE241" s="123">
        <v>2</v>
      </c>
      <c r="AF241" s="123">
        <v>2</v>
      </c>
      <c r="AG241" s="123">
        <v>2</v>
      </c>
      <c r="AH241" s="123">
        <v>2</v>
      </c>
      <c r="AI241" s="123">
        <v>2</v>
      </c>
      <c r="AJ241" s="123">
        <v>2</v>
      </c>
      <c r="AK241" s="210">
        <v>2</v>
      </c>
      <c r="AL241" s="180">
        <v>2</v>
      </c>
      <c r="AM241" s="123">
        <v>2</v>
      </c>
      <c r="AN241" s="125">
        <v>2</v>
      </c>
      <c r="AO241" s="125">
        <v>2</v>
      </c>
      <c r="AP241" s="125">
        <v>2</v>
      </c>
      <c r="AQ241" s="123">
        <v>2</v>
      </c>
      <c r="AR241" s="123">
        <v>2</v>
      </c>
      <c r="AS241" s="123">
        <v>2</v>
      </c>
      <c r="AT241" s="123">
        <v>2</v>
      </c>
      <c r="AU241" s="106">
        <v>2</v>
      </c>
      <c r="AV241" s="106">
        <v>2</v>
      </c>
      <c r="AW241" s="106">
        <v>2</v>
      </c>
      <c r="AX241" s="106">
        <v>2</v>
      </c>
      <c r="AY241" s="106">
        <v>2</v>
      </c>
      <c r="AZ241" s="8">
        <v>2</v>
      </c>
      <c r="BA241" s="8">
        <v>2</v>
      </c>
      <c r="BB241" s="106">
        <v>2</v>
      </c>
      <c r="BC241" s="106">
        <v>2</v>
      </c>
    </row>
    <row r="242" spans="1:55" ht="30" customHeight="1">
      <c r="A242" s="90">
        <f t="shared" si="4"/>
        <v>235</v>
      </c>
      <c r="B242" s="7"/>
      <c r="C242" s="7"/>
      <c r="D242" s="7"/>
      <c r="E242" s="3">
        <v>3</v>
      </c>
      <c r="F242" s="7"/>
      <c r="G242" s="7"/>
      <c r="H242" s="7"/>
      <c r="I242" s="7"/>
      <c r="J242" s="7"/>
      <c r="K242" s="3"/>
      <c r="L242" s="10"/>
      <c r="M242" s="7" t="s">
        <v>485</v>
      </c>
      <c r="N242" s="7" t="s">
        <v>486</v>
      </c>
      <c r="O242" s="7" t="s">
        <v>211</v>
      </c>
      <c r="P242" s="7" t="s">
        <v>50</v>
      </c>
      <c r="Q242" s="3" t="s">
        <v>37</v>
      </c>
      <c r="R242" s="15"/>
      <c r="S242" s="14" t="s">
        <v>38</v>
      </c>
      <c r="T242" s="7" t="s">
        <v>485</v>
      </c>
      <c r="U242" s="14" t="s">
        <v>74</v>
      </c>
      <c r="V242" s="3" t="s">
        <v>40</v>
      </c>
      <c r="W242" s="15" t="s">
        <v>39</v>
      </c>
      <c r="X242" s="7" t="s">
        <v>41</v>
      </c>
      <c r="Y242" s="15" t="s">
        <v>43</v>
      </c>
      <c r="Z242" s="3" t="s">
        <v>43</v>
      </c>
      <c r="AA242" s="15" t="s">
        <v>487</v>
      </c>
      <c r="AB242" s="19">
        <f>AB243+AB244*2+AB245*2</f>
        <v>3.8800000000000001E-2</v>
      </c>
      <c r="AC242" s="3" t="s">
        <v>43</v>
      </c>
      <c r="AD242" s="3"/>
      <c r="AE242" s="123">
        <v>1</v>
      </c>
      <c r="AF242" s="123">
        <v>1</v>
      </c>
      <c r="AG242" s="123">
        <v>1</v>
      </c>
      <c r="AH242" s="123">
        <v>1</v>
      </c>
      <c r="AI242" s="123">
        <v>1</v>
      </c>
      <c r="AJ242" s="123">
        <v>1</v>
      </c>
      <c r="AK242" s="210">
        <v>1</v>
      </c>
      <c r="AL242" s="180">
        <v>1</v>
      </c>
      <c r="AM242" s="123">
        <v>1</v>
      </c>
      <c r="AN242" s="125">
        <v>1</v>
      </c>
      <c r="AO242" s="125">
        <v>1</v>
      </c>
      <c r="AP242" s="125">
        <v>1</v>
      </c>
      <c r="AQ242" s="123">
        <v>1</v>
      </c>
      <c r="AR242" s="123">
        <v>1</v>
      </c>
      <c r="AS242" s="123">
        <v>1</v>
      </c>
      <c r="AT242" s="123">
        <v>1</v>
      </c>
      <c r="AU242" s="106">
        <v>1</v>
      </c>
      <c r="AV242" s="106">
        <v>1</v>
      </c>
      <c r="AW242" s="106">
        <v>1</v>
      </c>
      <c r="AX242" s="106">
        <v>1</v>
      </c>
      <c r="AY242" s="106">
        <v>1</v>
      </c>
      <c r="AZ242" s="8">
        <v>1</v>
      </c>
      <c r="BA242" s="8">
        <v>1</v>
      </c>
      <c r="BB242" s="106">
        <v>1</v>
      </c>
      <c r="BC242" s="106">
        <v>1</v>
      </c>
    </row>
    <row r="243" spans="1:55" ht="30" customHeight="1">
      <c r="A243" s="90">
        <f t="shared" si="4"/>
        <v>236</v>
      </c>
      <c r="B243" s="7"/>
      <c r="C243" s="7"/>
      <c r="D243" s="7"/>
      <c r="E243" s="7"/>
      <c r="F243" s="3">
        <v>4</v>
      </c>
      <c r="G243" s="7"/>
      <c r="H243" s="7"/>
      <c r="I243" s="7"/>
      <c r="J243" s="7"/>
      <c r="K243" s="3"/>
      <c r="L243" s="9"/>
      <c r="M243" s="7" t="s">
        <v>488</v>
      </c>
      <c r="N243" s="3" t="s">
        <v>489</v>
      </c>
      <c r="O243" s="8" t="s">
        <v>490</v>
      </c>
      <c r="P243" s="7" t="s">
        <v>50</v>
      </c>
      <c r="Q243" s="3" t="s">
        <v>37</v>
      </c>
      <c r="R243" s="16"/>
      <c r="S243" s="14" t="s">
        <v>38</v>
      </c>
      <c r="T243" s="7" t="s">
        <v>488</v>
      </c>
      <c r="U243" s="14" t="s">
        <v>74</v>
      </c>
      <c r="V243" s="3" t="s">
        <v>40</v>
      </c>
      <c r="W243" s="15" t="s">
        <v>39</v>
      </c>
      <c r="X243" s="7" t="s">
        <v>489</v>
      </c>
      <c r="Y243" s="43" t="s">
        <v>491</v>
      </c>
      <c r="Z243" s="7" t="s">
        <v>43</v>
      </c>
      <c r="AA243" s="7" t="s">
        <v>492</v>
      </c>
      <c r="AB243" s="19">
        <v>2.3E-2</v>
      </c>
      <c r="AC243" s="3" t="s">
        <v>43</v>
      </c>
      <c r="AD243" s="3"/>
      <c r="AE243" s="120">
        <v>1</v>
      </c>
      <c r="AF243" s="120">
        <v>1</v>
      </c>
      <c r="AG243" s="120">
        <v>1</v>
      </c>
      <c r="AH243" s="120">
        <v>1</v>
      </c>
      <c r="AI243" s="120">
        <v>1</v>
      </c>
      <c r="AJ243" s="120">
        <v>1</v>
      </c>
      <c r="AK243" s="202">
        <v>1</v>
      </c>
      <c r="AL243" s="190">
        <v>1</v>
      </c>
      <c r="AM243" s="120">
        <v>1</v>
      </c>
      <c r="AN243" s="121">
        <v>1</v>
      </c>
      <c r="AO243" s="121">
        <v>1</v>
      </c>
      <c r="AP243" s="121">
        <v>1</v>
      </c>
      <c r="AQ243" s="120">
        <v>1</v>
      </c>
      <c r="AR243" s="120">
        <v>1</v>
      </c>
      <c r="AS243" s="120">
        <v>1</v>
      </c>
      <c r="AT243" s="120">
        <v>1</v>
      </c>
      <c r="AU243" s="105">
        <v>1</v>
      </c>
      <c r="AV243" s="105">
        <v>1</v>
      </c>
      <c r="AW243" s="105">
        <v>1</v>
      </c>
      <c r="AX243" s="105">
        <v>1</v>
      </c>
      <c r="AY243" s="105">
        <v>1</v>
      </c>
      <c r="AZ243" s="8">
        <v>1</v>
      </c>
      <c r="BA243" s="8">
        <v>1</v>
      </c>
      <c r="BB243" s="105">
        <v>1</v>
      </c>
      <c r="BC243" s="105">
        <v>1</v>
      </c>
    </row>
    <row r="244" spans="1:55" ht="30" customHeight="1">
      <c r="A244" s="90">
        <f t="shared" si="4"/>
        <v>237</v>
      </c>
      <c r="B244" s="7"/>
      <c r="C244" s="7"/>
      <c r="D244" s="7"/>
      <c r="E244" s="7"/>
      <c r="F244" s="3">
        <v>4</v>
      </c>
      <c r="G244" s="7"/>
      <c r="H244" s="7"/>
      <c r="I244" s="7"/>
      <c r="J244" s="7"/>
      <c r="K244" s="7"/>
      <c r="L244" s="10" t="s">
        <v>301</v>
      </c>
      <c r="M244" s="8" t="s">
        <v>493</v>
      </c>
      <c r="N244" s="3" t="s">
        <v>494</v>
      </c>
      <c r="O244" s="8" t="s">
        <v>390</v>
      </c>
      <c r="P244" s="7" t="s">
        <v>50</v>
      </c>
      <c r="Q244" s="3" t="s">
        <v>37</v>
      </c>
      <c r="R244" s="16"/>
      <c r="S244" s="14" t="s">
        <v>38</v>
      </c>
      <c r="T244" s="8" t="s">
        <v>43</v>
      </c>
      <c r="U244" s="14" t="s">
        <v>74</v>
      </c>
      <c r="V244" s="3" t="s">
        <v>40</v>
      </c>
      <c r="W244" s="15" t="s">
        <v>39</v>
      </c>
      <c r="X244" s="7" t="s">
        <v>390</v>
      </c>
      <c r="Y244" s="43" t="s">
        <v>160</v>
      </c>
      <c r="Z244" s="7" t="s">
        <v>319</v>
      </c>
      <c r="AA244" s="15" t="s">
        <v>495</v>
      </c>
      <c r="AB244" s="19">
        <v>6.8999999999999999E-3</v>
      </c>
      <c r="AC244" s="3" t="s">
        <v>43</v>
      </c>
      <c r="AD244" s="3"/>
      <c r="AE244" s="120">
        <v>2</v>
      </c>
      <c r="AF244" s="120">
        <v>2</v>
      </c>
      <c r="AG244" s="120">
        <v>2</v>
      </c>
      <c r="AH244" s="120">
        <v>2</v>
      </c>
      <c r="AI244" s="120">
        <v>2</v>
      </c>
      <c r="AJ244" s="120">
        <v>2</v>
      </c>
      <c r="AK244" s="202">
        <v>2</v>
      </c>
      <c r="AL244" s="190">
        <v>2</v>
      </c>
      <c r="AM244" s="120">
        <v>2</v>
      </c>
      <c r="AN244" s="121">
        <v>2</v>
      </c>
      <c r="AO244" s="121">
        <v>2</v>
      </c>
      <c r="AP244" s="121">
        <v>2</v>
      </c>
      <c r="AQ244" s="120">
        <v>2</v>
      </c>
      <c r="AR244" s="120">
        <v>2</v>
      </c>
      <c r="AS244" s="120">
        <v>2</v>
      </c>
      <c r="AT244" s="120">
        <v>2</v>
      </c>
      <c r="AU244" s="105">
        <v>2</v>
      </c>
      <c r="AV244" s="105">
        <v>2</v>
      </c>
      <c r="AW244" s="105">
        <v>2</v>
      </c>
      <c r="AX244" s="105">
        <v>2</v>
      </c>
      <c r="AY244" s="105">
        <v>2</v>
      </c>
      <c r="AZ244" s="8">
        <v>2</v>
      </c>
      <c r="BA244" s="8">
        <v>2</v>
      </c>
      <c r="BB244" s="105">
        <v>2</v>
      </c>
      <c r="BC244" s="105">
        <v>2</v>
      </c>
    </row>
    <row r="245" spans="1:55" ht="30" customHeight="1">
      <c r="A245" s="90">
        <f t="shared" si="4"/>
        <v>238</v>
      </c>
      <c r="B245" s="7"/>
      <c r="C245" s="7"/>
      <c r="D245" s="7"/>
      <c r="E245" s="7"/>
      <c r="F245" s="3">
        <v>4</v>
      </c>
      <c r="G245" s="7"/>
      <c r="H245" s="7"/>
      <c r="I245" s="7"/>
      <c r="J245" s="7"/>
      <c r="K245" s="7"/>
      <c r="L245" s="10" t="s">
        <v>301</v>
      </c>
      <c r="M245" s="8" t="s">
        <v>496</v>
      </c>
      <c r="N245" s="3" t="s">
        <v>497</v>
      </c>
      <c r="O245" s="8" t="s">
        <v>331</v>
      </c>
      <c r="P245" s="7" t="s">
        <v>50</v>
      </c>
      <c r="Q245" s="3" t="s">
        <v>37</v>
      </c>
      <c r="R245" s="16"/>
      <c r="S245" s="14" t="s">
        <v>38</v>
      </c>
      <c r="T245" s="8" t="s">
        <v>43</v>
      </c>
      <c r="U245" s="14" t="s">
        <v>74</v>
      </c>
      <c r="V245" s="3" t="s">
        <v>40</v>
      </c>
      <c r="W245" s="15" t="s">
        <v>39</v>
      </c>
      <c r="X245" s="7" t="s">
        <v>331</v>
      </c>
      <c r="Y245" s="43" t="s">
        <v>498</v>
      </c>
      <c r="Z245" s="3" t="s">
        <v>43</v>
      </c>
      <c r="AA245" s="15" t="s">
        <v>499</v>
      </c>
      <c r="AB245" s="19">
        <v>1E-3</v>
      </c>
      <c r="AC245" s="3" t="s">
        <v>43</v>
      </c>
      <c r="AD245" s="3"/>
      <c r="AE245" s="120">
        <v>2</v>
      </c>
      <c r="AF245" s="120">
        <v>2</v>
      </c>
      <c r="AG245" s="120">
        <v>2</v>
      </c>
      <c r="AH245" s="120">
        <v>2</v>
      </c>
      <c r="AI245" s="120">
        <v>2</v>
      </c>
      <c r="AJ245" s="120">
        <v>2</v>
      </c>
      <c r="AK245" s="202">
        <v>2</v>
      </c>
      <c r="AL245" s="190">
        <v>2</v>
      </c>
      <c r="AM245" s="120">
        <v>2</v>
      </c>
      <c r="AN245" s="121">
        <v>2</v>
      </c>
      <c r="AO245" s="121">
        <v>2</v>
      </c>
      <c r="AP245" s="121">
        <v>2</v>
      </c>
      <c r="AQ245" s="120">
        <v>2</v>
      </c>
      <c r="AR245" s="120">
        <v>2</v>
      </c>
      <c r="AS245" s="120">
        <v>2</v>
      </c>
      <c r="AT245" s="120">
        <v>2</v>
      </c>
      <c r="AU245" s="105">
        <v>2</v>
      </c>
      <c r="AV245" s="105">
        <v>2</v>
      </c>
      <c r="AW245" s="105">
        <v>2</v>
      </c>
      <c r="AX245" s="105">
        <v>2</v>
      </c>
      <c r="AY245" s="105">
        <v>2</v>
      </c>
      <c r="AZ245" s="8">
        <v>2</v>
      </c>
      <c r="BA245" s="8">
        <v>2</v>
      </c>
      <c r="BB245" s="105">
        <v>2</v>
      </c>
      <c r="BC245" s="105">
        <v>2</v>
      </c>
    </row>
    <row r="246" spans="1:55" ht="30" customHeight="1">
      <c r="A246" s="90">
        <f t="shared" si="4"/>
        <v>239</v>
      </c>
      <c r="B246" s="3"/>
      <c r="C246" s="3"/>
      <c r="D246" s="3"/>
      <c r="E246" s="3">
        <v>3</v>
      </c>
      <c r="F246" s="31"/>
      <c r="G246" s="31"/>
      <c r="H246" s="31"/>
      <c r="I246" s="31"/>
      <c r="J246" s="31"/>
      <c r="K246" s="31"/>
      <c r="L246" s="40"/>
      <c r="M246" s="33" t="s">
        <v>500</v>
      </c>
      <c r="N246" s="7" t="s">
        <v>501</v>
      </c>
      <c r="O246" s="33" t="s">
        <v>87</v>
      </c>
      <c r="P246" s="7" t="s">
        <v>50</v>
      </c>
      <c r="Q246" s="3" t="s">
        <v>37</v>
      </c>
      <c r="R246" s="15"/>
      <c r="S246" s="14" t="s">
        <v>38</v>
      </c>
      <c r="T246" s="33" t="s">
        <v>43</v>
      </c>
      <c r="U246" s="14" t="s">
        <v>74</v>
      </c>
      <c r="V246" s="3" t="s">
        <v>40</v>
      </c>
      <c r="W246" s="15" t="s">
        <v>39</v>
      </c>
      <c r="X246" s="7" t="s">
        <v>87</v>
      </c>
      <c r="Y246" s="3" t="s">
        <v>502</v>
      </c>
      <c r="Z246" s="7" t="s">
        <v>43</v>
      </c>
      <c r="AA246" s="3" t="s">
        <v>503</v>
      </c>
      <c r="AB246" s="29">
        <v>1.34E-2</v>
      </c>
      <c r="AC246" s="3" t="s">
        <v>351</v>
      </c>
      <c r="AD246" s="3"/>
      <c r="AE246" s="123">
        <v>4</v>
      </c>
      <c r="AF246" s="123">
        <v>4</v>
      </c>
      <c r="AG246" s="123">
        <v>4</v>
      </c>
      <c r="AH246" s="123">
        <v>4</v>
      </c>
      <c r="AI246" s="123">
        <v>4</v>
      </c>
      <c r="AJ246" s="123">
        <v>4</v>
      </c>
      <c r="AK246" s="210">
        <v>4</v>
      </c>
      <c r="AL246" s="180">
        <v>4</v>
      </c>
      <c r="AM246" s="123">
        <v>4</v>
      </c>
      <c r="AN246" s="125">
        <v>4</v>
      </c>
      <c r="AO246" s="125">
        <v>4</v>
      </c>
      <c r="AP246" s="125">
        <v>4</v>
      </c>
      <c r="AQ246" s="123">
        <v>4</v>
      </c>
      <c r="AR246" s="123">
        <v>4</v>
      </c>
      <c r="AS246" s="123">
        <v>4</v>
      </c>
      <c r="AT246" s="123">
        <v>4</v>
      </c>
      <c r="AU246" s="106">
        <v>4</v>
      </c>
      <c r="AV246" s="106">
        <v>4</v>
      </c>
      <c r="AW246" s="106">
        <v>4</v>
      </c>
      <c r="AX246" s="106">
        <v>4</v>
      </c>
      <c r="AY246" s="106">
        <v>4</v>
      </c>
      <c r="AZ246" s="8">
        <v>4</v>
      </c>
      <c r="BA246" s="8">
        <v>4</v>
      </c>
      <c r="BB246" s="106">
        <v>4</v>
      </c>
      <c r="BC246" s="106">
        <v>4</v>
      </c>
    </row>
    <row r="247" spans="1:55" ht="30" customHeight="1">
      <c r="A247" s="90">
        <f t="shared" si="4"/>
        <v>240</v>
      </c>
      <c r="B247" s="7"/>
      <c r="C247" s="7"/>
      <c r="D247" s="7"/>
      <c r="E247" s="3">
        <v>3</v>
      </c>
      <c r="F247" s="7"/>
      <c r="G247" s="7"/>
      <c r="H247" s="7"/>
      <c r="I247" s="7"/>
      <c r="J247" s="7"/>
      <c r="K247" s="7"/>
      <c r="L247" s="10"/>
      <c r="M247" s="7" t="s">
        <v>504</v>
      </c>
      <c r="N247" s="7" t="s">
        <v>505</v>
      </c>
      <c r="O247" s="7" t="s">
        <v>87</v>
      </c>
      <c r="P247" s="7" t="s">
        <v>50</v>
      </c>
      <c r="Q247" s="3" t="s">
        <v>37</v>
      </c>
      <c r="R247" s="15"/>
      <c r="S247" s="14" t="s">
        <v>38</v>
      </c>
      <c r="T247" s="7" t="s">
        <v>43</v>
      </c>
      <c r="U247" s="14" t="s">
        <v>74</v>
      </c>
      <c r="V247" s="3" t="s">
        <v>40</v>
      </c>
      <c r="W247" s="15" t="s">
        <v>39</v>
      </c>
      <c r="X247" s="7" t="s">
        <v>87</v>
      </c>
      <c r="Y247" s="3" t="s">
        <v>506</v>
      </c>
      <c r="Z247" s="7" t="s">
        <v>43</v>
      </c>
      <c r="AA247" s="7" t="s">
        <v>340</v>
      </c>
      <c r="AB247" s="19">
        <v>2.5000000000000001E-2</v>
      </c>
      <c r="AC247" s="3" t="s">
        <v>351</v>
      </c>
      <c r="AD247" s="7"/>
      <c r="AE247" s="123">
        <v>2</v>
      </c>
      <c r="AF247" s="123">
        <v>2</v>
      </c>
      <c r="AG247" s="123">
        <v>2</v>
      </c>
      <c r="AH247" s="123">
        <v>2</v>
      </c>
      <c r="AI247" s="123">
        <v>2</v>
      </c>
      <c r="AJ247" s="123">
        <v>2</v>
      </c>
      <c r="AK247" s="210">
        <v>2</v>
      </c>
      <c r="AL247" s="180">
        <v>4</v>
      </c>
      <c r="AM247" s="123">
        <v>4</v>
      </c>
      <c r="AN247" s="125">
        <v>4</v>
      </c>
      <c r="AO247" s="125">
        <v>4</v>
      </c>
      <c r="AP247" s="125">
        <v>4</v>
      </c>
      <c r="AQ247" s="123">
        <v>4</v>
      </c>
      <c r="AR247" s="123">
        <v>4</v>
      </c>
      <c r="AS247" s="123">
        <v>2</v>
      </c>
      <c r="AT247" s="123">
        <v>2</v>
      </c>
      <c r="AU247" s="106">
        <v>2</v>
      </c>
      <c r="AV247" s="106">
        <v>4</v>
      </c>
      <c r="AW247" s="106">
        <v>4</v>
      </c>
      <c r="AX247" s="106">
        <v>2</v>
      </c>
      <c r="AY247" s="106">
        <v>4</v>
      </c>
      <c r="AZ247" s="8">
        <v>4</v>
      </c>
      <c r="BA247" s="8">
        <v>4</v>
      </c>
      <c r="BB247" s="106">
        <v>4</v>
      </c>
      <c r="BC247" s="106">
        <v>4</v>
      </c>
    </row>
    <row r="248" spans="1:55" ht="30" customHeight="1">
      <c r="A248" s="90">
        <f t="shared" si="4"/>
        <v>241</v>
      </c>
      <c r="B248" s="7"/>
      <c r="C248" s="7"/>
      <c r="D248" s="7"/>
      <c r="E248" s="3">
        <v>3</v>
      </c>
      <c r="F248" s="7"/>
      <c r="G248" s="7"/>
      <c r="H248" s="7"/>
      <c r="I248" s="7"/>
      <c r="J248" s="7"/>
      <c r="K248" s="7"/>
      <c r="L248" s="23"/>
      <c r="M248" s="7" t="s">
        <v>507</v>
      </c>
      <c r="N248" s="7" t="s">
        <v>505</v>
      </c>
      <c r="O248" s="8" t="s">
        <v>87</v>
      </c>
      <c r="P248" s="7" t="s">
        <v>50</v>
      </c>
      <c r="Q248" s="3" t="s">
        <v>37</v>
      </c>
      <c r="R248" s="15"/>
      <c r="S248" s="14" t="s">
        <v>38</v>
      </c>
      <c r="T248" s="7" t="s">
        <v>43</v>
      </c>
      <c r="U248" s="14" t="s">
        <v>74</v>
      </c>
      <c r="V248" s="3" t="s">
        <v>40</v>
      </c>
      <c r="W248" s="15" t="s">
        <v>39</v>
      </c>
      <c r="X248" s="7" t="s">
        <v>87</v>
      </c>
      <c r="Y248" s="15" t="s">
        <v>508</v>
      </c>
      <c r="Z248" s="7" t="s">
        <v>43</v>
      </c>
      <c r="AA248" s="15" t="s">
        <v>509</v>
      </c>
      <c r="AB248" s="19">
        <v>2.5000000000000001E-2</v>
      </c>
      <c r="AC248" s="3" t="s">
        <v>351</v>
      </c>
      <c r="AD248" s="7"/>
      <c r="AE248" s="7">
        <v>2</v>
      </c>
      <c r="AF248" s="7">
        <v>2</v>
      </c>
      <c r="AG248" s="7">
        <v>2</v>
      </c>
      <c r="AH248" s="7">
        <v>2</v>
      </c>
      <c r="AI248" s="123">
        <v>2</v>
      </c>
      <c r="AJ248" s="7">
        <v>2</v>
      </c>
      <c r="AK248" s="138">
        <v>2</v>
      </c>
      <c r="AL248" s="196">
        <v>2</v>
      </c>
      <c r="AM248" s="123">
        <v>2</v>
      </c>
      <c r="AN248" s="125">
        <v>2</v>
      </c>
      <c r="AO248" s="125">
        <v>2</v>
      </c>
      <c r="AP248" s="125">
        <v>2</v>
      </c>
      <c r="AQ248" s="123">
        <v>2</v>
      </c>
      <c r="AR248" s="123">
        <v>2</v>
      </c>
      <c r="AS248" s="123">
        <v>2</v>
      </c>
      <c r="AT248" s="123">
        <v>2</v>
      </c>
      <c r="AU248" s="106">
        <v>2</v>
      </c>
      <c r="AV248" s="55">
        <v>2</v>
      </c>
      <c r="AW248" s="55">
        <v>2</v>
      </c>
      <c r="AX248" s="106">
        <v>2</v>
      </c>
      <c r="AY248" s="55">
        <v>2</v>
      </c>
      <c r="AZ248" s="8">
        <v>2</v>
      </c>
      <c r="BA248" s="8">
        <v>2</v>
      </c>
      <c r="BB248" s="55">
        <v>2</v>
      </c>
      <c r="BC248" s="55">
        <v>2</v>
      </c>
    </row>
    <row r="249" spans="1:55" ht="30" customHeight="1">
      <c r="A249" s="90">
        <f t="shared" si="4"/>
        <v>242</v>
      </c>
      <c r="B249" s="7"/>
      <c r="C249" s="7"/>
      <c r="D249" s="7"/>
      <c r="E249" s="3">
        <v>3</v>
      </c>
      <c r="F249" s="7"/>
      <c r="G249" s="7"/>
      <c r="H249" s="7"/>
      <c r="I249" s="7"/>
      <c r="J249" s="7"/>
      <c r="K249" s="7"/>
      <c r="L249" s="23"/>
      <c r="M249" s="7" t="s">
        <v>510</v>
      </c>
      <c r="N249" s="7" t="s">
        <v>511</v>
      </c>
      <c r="O249" s="8" t="s">
        <v>87</v>
      </c>
      <c r="P249" s="7" t="s">
        <v>50</v>
      </c>
      <c r="Q249" s="3" t="s">
        <v>37</v>
      </c>
      <c r="R249" s="15"/>
      <c r="S249" s="14" t="s">
        <v>38</v>
      </c>
      <c r="T249" s="7" t="s">
        <v>43</v>
      </c>
      <c r="U249" s="14" t="s">
        <v>74</v>
      </c>
      <c r="V249" s="3" t="s">
        <v>40</v>
      </c>
      <c r="W249" s="15" t="s">
        <v>39</v>
      </c>
      <c r="X249" s="7" t="s">
        <v>87</v>
      </c>
      <c r="Y249" s="15" t="s">
        <v>157</v>
      </c>
      <c r="Z249" s="7" t="s">
        <v>43</v>
      </c>
      <c r="AA249" s="15" t="s">
        <v>512</v>
      </c>
      <c r="AB249" s="19">
        <v>6.4000000000000003E-3</v>
      </c>
      <c r="AC249" s="7" t="s">
        <v>337</v>
      </c>
      <c r="AD249" s="7"/>
      <c r="AE249" s="123">
        <v>6</v>
      </c>
      <c r="AF249" s="123">
        <v>6</v>
      </c>
      <c r="AG249" s="123">
        <v>6</v>
      </c>
      <c r="AH249" s="123">
        <v>6</v>
      </c>
      <c r="AI249" s="123">
        <v>6</v>
      </c>
      <c r="AJ249" s="123">
        <v>6</v>
      </c>
      <c r="AK249" s="210">
        <v>6</v>
      </c>
      <c r="AL249" s="180">
        <v>6</v>
      </c>
      <c r="AM249" s="123">
        <v>6</v>
      </c>
      <c r="AN249" s="125">
        <v>6</v>
      </c>
      <c r="AO249" s="125">
        <v>6</v>
      </c>
      <c r="AP249" s="125">
        <v>6</v>
      </c>
      <c r="AQ249" s="123">
        <v>6</v>
      </c>
      <c r="AR249" s="123">
        <v>6</v>
      </c>
      <c r="AS249" s="123">
        <v>6</v>
      </c>
      <c r="AT249" s="123">
        <v>6</v>
      </c>
      <c r="AU249" s="106">
        <v>6</v>
      </c>
      <c r="AV249" s="106">
        <v>6</v>
      </c>
      <c r="AW249" s="106">
        <v>6</v>
      </c>
      <c r="AX249" s="106">
        <v>6</v>
      </c>
      <c r="AY249" s="106">
        <v>6</v>
      </c>
      <c r="AZ249" s="8">
        <v>6</v>
      </c>
      <c r="BA249" s="8">
        <v>6</v>
      </c>
      <c r="BB249" s="106">
        <v>6</v>
      </c>
      <c r="BC249" s="106">
        <v>6</v>
      </c>
    </row>
    <row r="250" spans="1:55" ht="30" customHeight="1">
      <c r="A250" s="90">
        <f t="shared" si="4"/>
        <v>243</v>
      </c>
      <c r="B250" s="7"/>
      <c r="C250" s="7"/>
      <c r="D250" s="7"/>
      <c r="E250" s="3">
        <v>3</v>
      </c>
      <c r="F250" s="7"/>
      <c r="G250" s="7"/>
      <c r="H250" s="7"/>
      <c r="I250" s="7"/>
      <c r="J250" s="7"/>
      <c r="K250" s="7"/>
      <c r="L250" s="23"/>
      <c r="M250" s="7" t="s">
        <v>513</v>
      </c>
      <c r="N250" s="7" t="s">
        <v>511</v>
      </c>
      <c r="O250" s="8" t="s">
        <v>87</v>
      </c>
      <c r="P250" s="7" t="s">
        <v>50</v>
      </c>
      <c r="Q250" s="3" t="s">
        <v>37</v>
      </c>
      <c r="R250" s="15"/>
      <c r="S250" s="14" t="s">
        <v>38</v>
      </c>
      <c r="T250" s="7" t="s">
        <v>43</v>
      </c>
      <c r="U250" s="14" t="s">
        <v>74</v>
      </c>
      <c r="V250" s="3" t="s">
        <v>40</v>
      </c>
      <c r="W250" s="15" t="s">
        <v>39</v>
      </c>
      <c r="X250" s="7" t="s">
        <v>87</v>
      </c>
      <c r="Y250" s="15" t="s">
        <v>514</v>
      </c>
      <c r="Z250" s="7" t="s">
        <v>43</v>
      </c>
      <c r="AA250" s="15" t="s">
        <v>515</v>
      </c>
      <c r="AB250" s="19">
        <v>1.04E-2</v>
      </c>
      <c r="AC250" s="7" t="s">
        <v>337</v>
      </c>
      <c r="AD250" s="7"/>
      <c r="AE250" s="123">
        <v>2</v>
      </c>
      <c r="AF250" s="123">
        <v>2</v>
      </c>
      <c r="AG250" s="123">
        <v>2</v>
      </c>
      <c r="AH250" s="123">
        <v>2</v>
      </c>
      <c r="AI250" s="123">
        <v>2</v>
      </c>
      <c r="AJ250" s="123">
        <v>2</v>
      </c>
      <c r="AK250" s="210">
        <v>2</v>
      </c>
      <c r="AL250" s="180">
        <v>2</v>
      </c>
      <c r="AM250" s="123">
        <v>2</v>
      </c>
      <c r="AN250" s="125">
        <v>2</v>
      </c>
      <c r="AO250" s="125">
        <v>2</v>
      </c>
      <c r="AP250" s="125">
        <v>2</v>
      </c>
      <c r="AQ250" s="123">
        <v>2</v>
      </c>
      <c r="AR250" s="123">
        <v>2</v>
      </c>
      <c r="AS250" s="123">
        <v>2</v>
      </c>
      <c r="AT250" s="123">
        <v>2</v>
      </c>
      <c r="AU250" s="106">
        <v>2</v>
      </c>
      <c r="AV250" s="106">
        <v>2</v>
      </c>
      <c r="AW250" s="106">
        <v>2</v>
      </c>
      <c r="AX250" s="106">
        <v>2</v>
      </c>
      <c r="AY250" s="106">
        <v>2</v>
      </c>
      <c r="AZ250" s="8">
        <v>2</v>
      </c>
      <c r="BA250" s="8">
        <v>2</v>
      </c>
      <c r="BB250" s="106">
        <v>2</v>
      </c>
      <c r="BC250" s="106">
        <v>2</v>
      </c>
    </row>
    <row r="251" spans="1:55" ht="30" customHeight="1">
      <c r="A251" s="90">
        <f t="shared" si="4"/>
        <v>244</v>
      </c>
      <c r="B251" s="7"/>
      <c r="C251" s="7"/>
      <c r="D251" s="7"/>
      <c r="E251" s="3">
        <v>3</v>
      </c>
      <c r="F251" s="7"/>
      <c r="G251" s="7"/>
      <c r="H251" s="7"/>
      <c r="I251" s="7"/>
      <c r="J251" s="7"/>
      <c r="K251" s="7"/>
      <c r="L251" s="23" t="s">
        <v>516</v>
      </c>
      <c r="M251" s="7" t="s">
        <v>517</v>
      </c>
      <c r="N251" s="7" t="s">
        <v>518</v>
      </c>
      <c r="O251" s="8" t="s">
        <v>87</v>
      </c>
      <c r="P251" s="7" t="s">
        <v>50</v>
      </c>
      <c r="Q251" s="3" t="s">
        <v>37</v>
      </c>
      <c r="R251" s="15"/>
      <c r="S251" s="14" t="s">
        <v>38</v>
      </c>
      <c r="T251" s="7" t="s">
        <v>517</v>
      </c>
      <c r="U251" s="14" t="s">
        <v>74</v>
      </c>
      <c r="V251" s="3" t="s">
        <v>40</v>
      </c>
      <c r="W251" s="15" t="s">
        <v>39</v>
      </c>
      <c r="X251" s="7" t="s">
        <v>331</v>
      </c>
      <c r="Y251" s="3" t="s">
        <v>450</v>
      </c>
      <c r="Z251" s="3" t="s">
        <v>43</v>
      </c>
      <c r="AA251" s="15" t="s">
        <v>519</v>
      </c>
      <c r="AB251" s="19">
        <v>5.0000000000000001E-4</v>
      </c>
      <c r="AC251" s="7" t="s">
        <v>43</v>
      </c>
      <c r="AD251" s="7"/>
      <c r="AE251" s="123">
        <v>1</v>
      </c>
      <c r="AF251" s="123">
        <v>1</v>
      </c>
      <c r="AG251" s="123">
        <v>1</v>
      </c>
      <c r="AH251" s="123">
        <v>1</v>
      </c>
      <c r="AI251" s="123">
        <v>1</v>
      </c>
      <c r="AJ251" s="123">
        <v>1</v>
      </c>
      <c r="AK251" s="210">
        <v>1</v>
      </c>
      <c r="AL251" s="180">
        <v>0</v>
      </c>
      <c r="AM251" s="123">
        <v>1</v>
      </c>
      <c r="AN251" s="125">
        <v>1</v>
      </c>
      <c r="AO251" s="125">
        <v>1</v>
      </c>
      <c r="AP251" s="125">
        <v>1</v>
      </c>
      <c r="AQ251" s="123">
        <v>1</v>
      </c>
      <c r="AR251" s="123">
        <v>1</v>
      </c>
      <c r="AS251" s="123">
        <v>1</v>
      </c>
      <c r="AT251" s="123">
        <v>1</v>
      </c>
      <c r="AU251" s="106">
        <v>1</v>
      </c>
      <c r="AV251" s="106">
        <v>0</v>
      </c>
      <c r="AW251" s="106">
        <v>0</v>
      </c>
      <c r="AX251" s="106">
        <v>1</v>
      </c>
      <c r="AY251" s="106">
        <v>0</v>
      </c>
      <c r="AZ251" s="8">
        <v>0</v>
      </c>
      <c r="BA251" s="8">
        <v>1</v>
      </c>
      <c r="BB251" s="106">
        <v>0</v>
      </c>
      <c r="BC251" s="106">
        <v>0</v>
      </c>
    </row>
    <row r="252" spans="1:55" ht="30" customHeight="1">
      <c r="A252" s="90">
        <f t="shared" si="4"/>
        <v>245</v>
      </c>
      <c r="B252" s="7"/>
      <c r="C252" s="7"/>
      <c r="D252" s="7"/>
      <c r="E252" s="3">
        <v>3</v>
      </c>
      <c r="F252" s="7"/>
      <c r="G252" s="7"/>
      <c r="H252" s="7"/>
      <c r="I252" s="7"/>
      <c r="J252" s="7"/>
      <c r="K252" s="7"/>
      <c r="L252" s="23"/>
      <c r="M252" s="7" t="s">
        <v>627</v>
      </c>
      <c r="N252" s="7" t="s">
        <v>682</v>
      </c>
      <c r="O252" s="8" t="s">
        <v>87</v>
      </c>
      <c r="P252" s="7" t="s">
        <v>50</v>
      </c>
      <c r="Q252" s="3" t="s">
        <v>37</v>
      </c>
      <c r="R252" s="15"/>
      <c r="S252" s="14" t="s">
        <v>38</v>
      </c>
      <c r="T252" s="7" t="s">
        <v>43</v>
      </c>
      <c r="U252" s="14" t="s">
        <v>74</v>
      </c>
      <c r="V252" s="3" t="s">
        <v>40</v>
      </c>
      <c r="W252" s="15" t="s">
        <v>39</v>
      </c>
      <c r="X252" s="7" t="s">
        <v>87</v>
      </c>
      <c r="Y252" s="15" t="s">
        <v>520</v>
      </c>
      <c r="Z252" s="15" t="s">
        <v>43</v>
      </c>
      <c r="AA252" s="15" t="s">
        <v>521</v>
      </c>
      <c r="AB252" s="19">
        <v>1.9099999999999999E-2</v>
      </c>
      <c r="AC252" s="7" t="s">
        <v>337</v>
      </c>
      <c r="AD252" s="7"/>
      <c r="AE252" s="123">
        <v>1</v>
      </c>
      <c r="AF252" s="123">
        <v>1</v>
      </c>
      <c r="AG252" s="123">
        <v>1</v>
      </c>
      <c r="AH252" s="123">
        <v>1</v>
      </c>
      <c r="AI252" s="123">
        <v>1</v>
      </c>
      <c r="AJ252" s="123">
        <v>1</v>
      </c>
      <c r="AK252" s="210">
        <v>1</v>
      </c>
      <c r="AL252" s="180">
        <v>1</v>
      </c>
      <c r="AM252" s="123">
        <v>1</v>
      </c>
      <c r="AN252" s="125">
        <v>1</v>
      </c>
      <c r="AO252" s="125">
        <v>1</v>
      </c>
      <c r="AP252" s="125">
        <v>1</v>
      </c>
      <c r="AQ252" s="123">
        <v>1</v>
      </c>
      <c r="AR252" s="123">
        <v>1</v>
      </c>
      <c r="AS252" s="123">
        <v>1</v>
      </c>
      <c r="AT252" s="123">
        <v>1</v>
      </c>
      <c r="AU252" s="106">
        <v>1</v>
      </c>
      <c r="AV252" s="106">
        <v>1</v>
      </c>
      <c r="AW252" s="106">
        <v>1</v>
      </c>
      <c r="AX252" s="106">
        <v>1</v>
      </c>
      <c r="AY252" s="106">
        <v>1</v>
      </c>
      <c r="AZ252" s="8">
        <v>1</v>
      </c>
      <c r="BA252" s="8">
        <v>1</v>
      </c>
      <c r="BB252" s="106">
        <v>1</v>
      </c>
      <c r="BC252" s="106">
        <v>1</v>
      </c>
    </row>
    <row r="253" spans="1:55" ht="30" customHeight="1">
      <c r="A253" s="90">
        <f t="shared" si="4"/>
        <v>246</v>
      </c>
      <c r="B253" s="3"/>
      <c r="C253" s="3"/>
      <c r="D253" s="3"/>
      <c r="E253" s="3">
        <v>3</v>
      </c>
      <c r="F253" s="3"/>
      <c r="G253" s="3"/>
      <c r="H253" s="3"/>
      <c r="I253" s="3"/>
      <c r="J253" s="3"/>
      <c r="K253" s="3"/>
      <c r="L253" s="23"/>
      <c r="M253" s="8" t="s">
        <v>779</v>
      </c>
      <c r="N253" s="7" t="s">
        <v>522</v>
      </c>
      <c r="O253" s="3" t="s">
        <v>87</v>
      </c>
      <c r="P253" s="7" t="s">
        <v>50</v>
      </c>
      <c r="Q253" s="3" t="s">
        <v>37</v>
      </c>
      <c r="R253" s="15"/>
      <c r="S253" s="14" t="s">
        <v>38</v>
      </c>
      <c r="T253" s="8" t="s">
        <v>43</v>
      </c>
      <c r="U253" s="14" t="s">
        <v>74</v>
      </c>
      <c r="V253" s="3" t="s">
        <v>40</v>
      </c>
      <c r="W253" s="15" t="s">
        <v>39</v>
      </c>
      <c r="X253" s="7" t="s">
        <v>87</v>
      </c>
      <c r="Y253" s="3" t="s">
        <v>832</v>
      </c>
      <c r="Z253" s="3" t="s">
        <v>43</v>
      </c>
      <c r="AA253" s="3" t="s">
        <v>43</v>
      </c>
      <c r="AB253" s="29">
        <v>2.5000000000000001E-3</v>
      </c>
      <c r="AC253" s="14" t="s">
        <v>351</v>
      </c>
      <c r="AD253" s="14"/>
      <c r="AE253" s="123">
        <v>1</v>
      </c>
      <c r="AF253" s="123">
        <v>1</v>
      </c>
      <c r="AG253" s="123">
        <v>1</v>
      </c>
      <c r="AH253" s="123">
        <v>1</v>
      </c>
      <c r="AI253" s="123">
        <v>1</v>
      </c>
      <c r="AJ253" s="123">
        <v>1</v>
      </c>
      <c r="AK253" s="210">
        <v>1</v>
      </c>
      <c r="AL253" s="180">
        <v>1</v>
      </c>
      <c r="AM253" s="123">
        <v>1</v>
      </c>
      <c r="AN253" s="125">
        <v>1</v>
      </c>
      <c r="AO253" s="125">
        <v>1</v>
      </c>
      <c r="AP253" s="125">
        <v>1</v>
      </c>
      <c r="AQ253" s="123">
        <v>1</v>
      </c>
      <c r="AR253" s="123">
        <v>1</v>
      </c>
      <c r="AS253" s="123">
        <v>1</v>
      </c>
      <c r="AT253" s="123">
        <v>1</v>
      </c>
      <c r="AU253" s="106">
        <v>1</v>
      </c>
      <c r="AV253" s="106">
        <v>1</v>
      </c>
      <c r="AW253" s="106">
        <v>1</v>
      </c>
      <c r="AX253" s="106">
        <v>1</v>
      </c>
      <c r="AY253" s="106">
        <v>1</v>
      </c>
      <c r="AZ253" s="8">
        <v>1</v>
      </c>
      <c r="BA253" s="8">
        <v>1</v>
      </c>
      <c r="BB253" s="106">
        <v>1</v>
      </c>
      <c r="BC253" s="106">
        <v>1</v>
      </c>
    </row>
    <row r="254" spans="1:55" ht="30" customHeight="1">
      <c r="A254" s="90">
        <f t="shared" si="4"/>
        <v>247</v>
      </c>
      <c r="B254" s="3"/>
      <c r="C254" s="3"/>
      <c r="D254" s="3"/>
      <c r="E254" s="3">
        <v>3</v>
      </c>
      <c r="F254" s="3"/>
      <c r="G254" s="3"/>
      <c r="H254" s="3"/>
      <c r="I254" s="3"/>
      <c r="J254" s="3"/>
      <c r="K254" s="3"/>
      <c r="L254" s="23"/>
      <c r="M254" s="8" t="s">
        <v>523</v>
      </c>
      <c r="N254" s="7" t="s">
        <v>524</v>
      </c>
      <c r="O254" s="3" t="s">
        <v>87</v>
      </c>
      <c r="P254" s="7" t="s">
        <v>50</v>
      </c>
      <c r="Q254" s="3" t="s">
        <v>37</v>
      </c>
      <c r="R254" s="15"/>
      <c r="S254" s="14" t="s">
        <v>38</v>
      </c>
      <c r="T254" s="8" t="s">
        <v>43</v>
      </c>
      <c r="U254" s="14" t="s">
        <v>74</v>
      </c>
      <c r="V254" s="3" t="s">
        <v>40</v>
      </c>
      <c r="W254" s="15" t="s">
        <v>39</v>
      </c>
      <c r="X254" s="7" t="s">
        <v>87</v>
      </c>
      <c r="Y254" s="3" t="s">
        <v>832</v>
      </c>
      <c r="Z254" s="3" t="s">
        <v>43</v>
      </c>
      <c r="AA254" s="3" t="s">
        <v>43</v>
      </c>
      <c r="AB254" s="29">
        <v>1.5E-3</v>
      </c>
      <c r="AC254" s="14" t="s">
        <v>351</v>
      </c>
      <c r="AD254" s="14"/>
      <c r="AE254" s="123">
        <v>1</v>
      </c>
      <c r="AF254" s="123">
        <v>1</v>
      </c>
      <c r="AG254" s="123">
        <v>1</v>
      </c>
      <c r="AH254" s="123">
        <v>1</v>
      </c>
      <c r="AI254" s="123">
        <v>1</v>
      </c>
      <c r="AJ254" s="123">
        <v>1</v>
      </c>
      <c r="AK254" s="210">
        <v>1</v>
      </c>
      <c r="AL254" s="180">
        <v>1</v>
      </c>
      <c r="AM254" s="123">
        <v>1</v>
      </c>
      <c r="AN254" s="125">
        <v>1</v>
      </c>
      <c r="AO254" s="125">
        <v>1</v>
      </c>
      <c r="AP254" s="125">
        <v>1</v>
      </c>
      <c r="AQ254" s="123">
        <v>1</v>
      </c>
      <c r="AR254" s="123">
        <v>1</v>
      </c>
      <c r="AS254" s="123">
        <v>1</v>
      </c>
      <c r="AT254" s="123">
        <v>1</v>
      </c>
      <c r="AU254" s="106">
        <v>1</v>
      </c>
      <c r="AV254" s="106">
        <v>1</v>
      </c>
      <c r="AW254" s="106">
        <v>1</v>
      </c>
      <c r="AX254" s="106">
        <v>1</v>
      </c>
      <c r="AY254" s="106">
        <v>1</v>
      </c>
      <c r="AZ254" s="8">
        <v>1</v>
      </c>
      <c r="BA254" s="8">
        <v>1</v>
      </c>
      <c r="BB254" s="106">
        <v>1</v>
      </c>
      <c r="BC254" s="106">
        <v>1</v>
      </c>
    </row>
    <row r="255" spans="1:55" ht="30" customHeight="1">
      <c r="A255" s="90">
        <f t="shared" si="4"/>
        <v>248</v>
      </c>
      <c r="B255" s="3"/>
      <c r="C255" s="3"/>
      <c r="D255" s="3"/>
      <c r="E255" s="3">
        <v>3</v>
      </c>
      <c r="F255" s="3"/>
      <c r="G255" s="3"/>
      <c r="H255" s="3"/>
      <c r="I255" s="3"/>
      <c r="J255" s="3"/>
      <c r="K255" s="3"/>
      <c r="L255" s="23"/>
      <c r="M255" s="8" t="s">
        <v>525</v>
      </c>
      <c r="N255" s="7" t="s">
        <v>526</v>
      </c>
      <c r="O255" s="8" t="s">
        <v>87</v>
      </c>
      <c r="P255" s="7" t="s">
        <v>50</v>
      </c>
      <c r="Q255" s="3" t="s">
        <v>37</v>
      </c>
      <c r="R255" s="15"/>
      <c r="S255" s="14" t="s">
        <v>38</v>
      </c>
      <c r="T255" s="7" t="s">
        <v>43</v>
      </c>
      <c r="U255" s="14" t="s">
        <v>74</v>
      </c>
      <c r="V255" s="3" t="s">
        <v>40</v>
      </c>
      <c r="W255" s="15" t="s">
        <v>39</v>
      </c>
      <c r="X255" s="7" t="s">
        <v>87</v>
      </c>
      <c r="Y255" s="15" t="s">
        <v>502</v>
      </c>
      <c r="Z255" s="7" t="s">
        <v>43</v>
      </c>
      <c r="AA255" s="15" t="s">
        <v>509</v>
      </c>
      <c r="AB255" s="19">
        <v>1.0699999999999999E-2</v>
      </c>
      <c r="AC255" s="14" t="s">
        <v>351</v>
      </c>
      <c r="AD255" s="7"/>
      <c r="AE255" s="123">
        <v>1</v>
      </c>
      <c r="AF255" s="123">
        <v>1</v>
      </c>
      <c r="AG255" s="123">
        <v>1</v>
      </c>
      <c r="AH255" s="123">
        <v>1</v>
      </c>
      <c r="AI255" s="123">
        <v>1</v>
      </c>
      <c r="AJ255" s="123">
        <v>1</v>
      </c>
      <c r="AK255" s="210">
        <v>1</v>
      </c>
      <c r="AL255" s="180">
        <v>1</v>
      </c>
      <c r="AM255" s="123">
        <v>1</v>
      </c>
      <c r="AN255" s="125">
        <v>1</v>
      </c>
      <c r="AO255" s="125">
        <v>1</v>
      </c>
      <c r="AP255" s="125">
        <v>1</v>
      </c>
      <c r="AQ255" s="123">
        <v>1</v>
      </c>
      <c r="AR255" s="123">
        <v>1</v>
      </c>
      <c r="AS255" s="123">
        <v>1</v>
      </c>
      <c r="AT255" s="123">
        <v>1</v>
      </c>
      <c r="AU255" s="106">
        <v>1</v>
      </c>
      <c r="AV255" s="106">
        <v>1</v>
      </c>
      <c r="AW255" s="106">
        <v>1</v>
      </c>
      <c r="AX255" s="106">
        <v>1</v>
      </c>
      <c r="AY255" s="106">
        <v>1</v>
      </c>
      <c r="AZ255" s="8">
        <v>1</v>
      </c>
      <c r="BA255" s="8">
        <v>1</v>
      </c>
      <c r="BB255" s="106">
        <v>1</v>
      </c>
      <c r="BC255" s="106">
        <v>1</v>
      </c>
    </row>
    <row r="256" spans="1:55" ht="30" customHeight="1">
      <c r="A256" s="90">
        <f t="shared" si="4"/>
        <v>249</v>
      </c>
      <c r="B256" s="3"/>
      <c r="C256" s="3"/>
      <c r="D256" s="3"/>
      <c r="E256" s="3">
        <v>3</v>
      </c>
      <c r="F256" s="3"/>
      <c r="G256" s="3"/>
      <c r="H256" s="3"/>
      <c r="I256" s="3"/>
      <c r="J256" s="3"/>
      <c r="K256" s="3"/>
      <c r="L256" s="23"/>
      <c r="M256" s="8" t="s">
        <v>527</v>
      </c>
      <c r="N256" s="8" t="s">
        <v>528</v>
      </c>
      <c r="O256" s="8" t="s">
        <v>87</v>
      </c>
      <c r="P256" s="8" t="s">
        <v>50</v>
      </c>
      <c r="Q256" s="8" t="s">
        <v>37</v>
      </c>
      <c r="R256" s="8"/>
      <c r="S256" s="8" t="s">
        <v>38</v>
      </c>
      <c r="T256" s="8" t="s">
        <v>43</v>
      </c>
      <c r="U256" s="8" t="s">
        <v>74</v>
      </c>
      <c r="V256" s="8" t="s">
        <v>40</v>
      </c>
      <c r="W256" s="8" t="s">
        <v>39</v>
      </c>
      <c r="X256" s="8" t="s">
        <v>87</v>
      </c>
      <c r="Y256" s="8"/>
      <c r="Z256" s="8" t="s">
        <v>43</v>
      </c>
      <c r="AA256" s="8" t="s">
        <v>43</v>
      </c>
      <c r="AB256" s="8">
        <v>1.6000000000000001E-3</v>
      </c>
      <c r="AC256" s="215"/>
      <c r="AD256" s="7"/>
      <c r="AE256" s="123">
        <v>0</v>
      </c>
      <c r="AF256" s="123">
        <v>0</v>
      </c>
      <c r="AG256" s="123">
        <v>0</v>
      </c>
      <c r="AH256" s="123">
        <v>0</v>
      </c>
      <c r="AI256" s="123">
        <v>0</v>
      </c>
      <c r="AJ256" s="123">
        <v>0</v>
      </c>
      <c r="AK256" s="210">
        <v>0</v>
      </c>
      <c r="AL256" s="180">
        <v>0</v>
      </c>
      <c r="AM256" s="123">
        <v>0</v>
      </c>
      <c r="AN256" s="125">
        <v>2</v>
      </c>
      <c r="AO256" s="125">
        <v>2</v>
      </c>
      <c r="AP256" s="125">
        <v>2</v>
      </c>
      <c r="AQ256" s="123">
        <v>0</v>
      </c>
      <c r="AR256" s="123">
        <v>0</v>
      </c>
      <c r="AS256" s="123">
        <v>0</v>
      </c>
      <c r="AT256" s="123">
        <v>0</v>
      </c>
      <c r="AU256" s="106">
        <v>0</v>
      </c>
      <c r="AV256" s="106">
        <v>0</v>
      </c>
      <c r="AW256" s="106">
        <v>0</v>
      </c>
      <c r="AX256" s="106">
        <v>0</v>
      </c>
      <c r="AY256" s="106">
        <v>0</v>
      </c>
      <c r="AZ256" s="8">
        <v>0</v>
      </c>
      <c r="BA256" s="8">
        <v>0</v>
      </c>
      <c r="BB256" s="106">
        <v>0</v>
      </c>
      <c r="BC256" s="106">
        <v>0</v>
      </c>
    </row>
    <row r="257" spans="1:55" ht="30" customHeight="1">
      <c r="A257" s="90">
        <f t="shared" si="4"/>
        <v>250</v>
      </c>
      <c r="B257" s="3"/>
      <c r="C257" s="3"/>
      <c r="D257" s="3"/>
      <c r="E257" s="3">
        <v>3</v>
      </c>
      <c r="F257" s="3"/>
      <c r="G257" s="3"/>
      <c r="H257" s="3"/>
      <c r="I257" s="3"/>
      <c r="J257" s="3"/>
      <c r="K257" s="3"/>
      <c r="L257" s="23"/>
      <c r="M257" s="8" t="s">
        <v>529</v>
      </c>
      <c r="N257" s="7" t="s">
        <v>530</v>
      </c>
      <c r="O257" s="8" t="s">
        <v>87</v>
      </c>
      <c r="P257" s="8" t="s">
        <v>628</v>
      </c>
      <c r="Q257" s="8" t="s">
        <v>37</v>
      </c>
      <c r="R257" s="15"/>
      <c r="S257" s="14" t="s">
        <v>36</v>
      </c>
      <c r="T257" s="7" t="s">
        <v>43</v>
      </c>
      <c r="U257" s="14" t="s">
        <v>36</v>
      </c>
      <c r="V257" s="3" t="s">
        <v>40</v>
      </c>
      <c r="W257" s="15" t="s">
        <v>39</v>
      </c>
      <c r="X257" s="7" t="s">
        <v>87</v>
      </c>
      <c r="Y257" s="15" t="s">
        <v>531</v>
      </c>
      <c r="Z257" s="7" t="s">
        <v>532</v>
      </c>
      <c r="AA257" s="15" t="s">
        <v>533</v>
      </c>
      <c r="AB257" s="19">
        <v>6.3E-3</v>
      </c>
      <c r="AC257" s="14"/>
      <c r="AD257" s="7"/>
      <c r="AE257" s="123">
        <v>1</v>
      </c>
      <c r="AF257" s="123">
        <v>1</v>
      </c>
      <c r="AG257" s="123">
        <v>1</v>
      </c>
      <c r="AH257" s="123">
        <v>1</v>
      </c>
      <c r="AI257" s="123">
        <v>1</v>
      </c>
      <c r="AJ257" s="123">
        <v>1</v>
      </c>
      <c r="AK257" s="210">
        <v>1</v>
      </c>
      <c r="AL257" s="180">
        <v>1</v>
      </c>
      <c r="AM257" s="123">
        <v>1</v>
      </c>
      <c r="AN257" s="125">
        <v>1</v>
      </c>
      <c r="AO257" s="125">
        <v>1</v>
      </c>
      <c r="AP257" s="125">
        <v>1</v>
      </c>
      <c r="AQ257" s="123">
        <v>1</v>
      </c>
      <c r="AR257" s="123">
        <v>1</v>
      </c>
      <c r="AS257" s="123">
        <v>1</v>
      </c>
      <c r="AT257" s="123">
        <v>1</v>
      </c>
      <c r="AU257" s="106">
        <v>1</v>
      </c>
      <c r="AV257" s="106">
        <v>1</v>
      </c>
      <c r="AW257" s="106">
        <v>1</v>
      </c>
      <c r="AX257" s="106">
        <v>1</v>
      </c>
      <c r="AY257" s="106">
        <v>1</v>
      </c>
      <c r="AZ257" s="8">
        <v>1</v>
      </c>
      <c r="BA257" s="8">
        <v>1</v>
      </c>
      <c r="BB257" s="106">
        <v>1</v>
      </c>
      <c r="BC257" s="106">
        <v>1</v>
      </c>
    </row>
    <row r="258" spans="1:55" ht="30" customHeight="1">
      <c r="A258" s="90">
        <f t="shared" si="4"/>
        <v>251</v>
      </c>
      <c r="B258" s="3"/>
      <c r="C258" s="3"/>
      <c r="D258" s="3"/>
      <c r="E258" s="3">
        <v>3</v>
      </c>
      <c r="F258" s="3"/>
      <c r="G258" s="3"/>
      <c r="H258" s="3"/>
      <c r="I258" s="3"/>
      <c r="J258" s="3"/>
      <c r="K258" s="3"/>
      <c r="L258" s="23"/>
      <c r="M258" s="3" t="s">
        <v>624</v>
      </c>
      <c r="N258" s="7" t="s">
        <v>625</v>
      </c>
      <c r="O258" s="3" t="s">
        <v>87</v>
      </c>
      <c r="P258" s="7" t="s">
        <v>50</v>
      </c>
      <c r="Q258" s="3" t="s">
        <v>37</v>
      </c>
      <c r="R258" s="15"/>
      <c r="S258" s="14" t="s">
        <v>626</v>
      </c>
      <c r="T258" s="3" t="s">
        <v>43</v>
      </c>
      <c r="U258" s="14" t="s">
        <v>74</v>
      </c>
      <c r="V258" s="3" t="s">
        <v>40</v>
      </c>
      <c r="W258" s="15" t="s">
        <v>39</v>
      </c>
      <c r="X258" s="7" t="s">
        <v>87</v>
      </c>
      <c r="Y258" s="3" t="s">
        <v>534</v>
      </c>
      <c r="Z258" s="3" t="s">
        <v>43</v>
      </c>
      <c r="AA258" s="3" t="s">
        <v>43</v>
      </c>
      <c r="AB258" s="29">
        <v>2.3699999999999999E-2</v>
      </c>
      <c r="AC258" s="14" t="s">
        <v>351</v>
      </c>
      <c r="AD258" s="14"/>
      <c r="AE258" s="123">
        <v>2</v>
      </c>
      <c r="AF258" s="123">
        <v>2</v>
      </c>
      <c r="AG258" s="123">
        <v>2</v>
      </c>
      <c r="AH258" s="123">
        <v>2</v>
      </c>
      <c r="AI258" s="123">
        <v>2</v>
      </c>
      <c r="AJ258" s="123">
        <v>2</v>
      </c>
      <c r="AK258" s="210">
        <v>2</v>
      </c>
      <c r="AL258" s="180">
        <v>0</v>
      </c>
      <c r="AM258" s="123">
        <v>0</v>
      </c>
      <c r="AN258" s="125">
        <v>0</v>
      </c>
      <c r="AO258" s="125">
        <v>0</v>
      </c>
      <c r="AP258" s="125">
        <v>0</v>
      </c>
      <c r="AQ258" s="123">
        <v>0</v>
      </c>
      <c r="AR258" s="123">
        <v>0</v>
      </c>
      <c r="AS258" s="123">
        <v>2</v>
      </c>
      <c r="AT258" s="123">
        <v>2</v>
      </c>
      <c r="AU258" s="106">
        <v>2</v>
      </c>
      <c r="AV258" s="106">
        <v>0</v>
      </c>
      <c r="AW258" s="106">
        <v>0</v>
      </c>
      <c r="AX258" s="106">
        <v>2</v>
      </c>
      <c r="AY258" s="106">
        <v>0</v>
      </c>
      <c r="AZ258" s="8">
        <v>0</v>
      </c>
      <c r="BA258" s="8">
        <v>0</v>
      </c>
      <c r="BB258" s="106">
        <v>0</v>
      </c>
      <c r="BC258" s="106">
        <v>0</v>
      </c>
    </row>
    <row r="259" spans="1:55" ht="30" customHeight="1">
      <c r="A259" s="90">
        <f t="shared" si="4"/>
        <v>252</v>
      </c>
      <c r="B259" s="3"/>
      <c r="C259" s="3"/>
      <c r="D259" s="3">
        <v>2</v>
      </c>
      <c r="E259" s="7"/>
      <c r="F259" s="3"/>
      <c r="G259" s="3"/>
      <c r="H259" s="3"/>
      <c r="I259" s="3"/>
      <c r="J259" s="3"/>
      <c r="K259" s="3"/>
      <c r="L259" s="10"/>
      <c r="M259" s="33" t="s">
        <v>681</v>
      </c>
      <c r="N259" s="7" t="s">
        <v>748</v>
      </c>
      <c r="O259" s="33" t="s">
        <v>211</v>
      </c>
      <c r="P259" s="7" t="s">
        <v>50</v>
      </c>
      <c r="Q259" s="3" t="s">
        <v>37</v>
      </c>
      <c r="R259" s="15"/>
      <c r="S259" s="14" t="s">
        <v>38</v>
      </c>
      <c r="T259" s="33" t="s">
        <v>535</v>
      </c>
      <c r="U259" s="14" t="s">
        <v>74</v>
      </c>
      <c r="V259" s="15" t="s">
        <v>40</v>
      </c>
      <c r="W259" s="15" t="s">
        <v>39</v>
      </c>
      <c r="X259" s="7" t="s">
        <v>211</v>
      </c>
      <c r="Y259" s="3" t="s">
        <v>42</v>
      </c>
      <c r="Z259" s="3" t="s">
        <v>43</v>
      </c>
      <c r="AA259" s="3" t="s">
        <v>536</v>
      </c>
      <c r="AB259" s="29">
        <v>0.12</v>
      </c>
      <c r="AC259" s="7" t="s">
        <v>43</v>
      </c>
      <c r="AD259" s="7"/>
      <c r="AE259" s="123">
        <v>1</v>
      </c>
      <c r="AF259" s="123">
        <v>1</v>
      </c>
      <c r="AG259" s="123">
        <v>1</v>
      </c>
      <c r="AH259" s="123">
        <v>1</v>
      </c>
      <c r="AI259" s="123">
        <v>1</v>
      </c>
      <c r="AJ259" s="123">
        <v>0</v>
      </c>
      <c r="AK259" s="210">
        <v>0</v>
      </c>
      <c r="AL259" s="180">
        <v>0</v>
      </c>
      <c r="AM259" s="123">
        <v>1</v>
      </c>
      <c r="AN259" s="125">
        <v>1</v>
      </c>
      <c r="AO259" s="125">
        <v>1</v>
      </c>
      <c r="AP259" s="125">
        <v>1</v>
      </c>
      <c r="AQ259" s="123">
        <v>1</v>
      </c>
      <c r="AR259" s="123">
        <v>1</v>
      </c>
      <c r="AS259" s="123">
        <v>1</v>
      </c>
      <c r="AT259" s="123">
        <v>1</v>
      </c>
      <c r="AU259" s="106">
        <v>1</v>
      </c>
      <c r="AV259" s="106">
        <v>0</v>
      </c>
      <c r="AW259" s="106">
        <v>0</v>
      </c>
      <c r="AX259" s="128">
        <v>1</v>
      </c>
      <c r="AY259" s="106">
        <v>0</v>
      </c>
      <c r="AZ259" s="8">
        <v>0</v>
      </c>
      <c r="BA259" s="8">
        <v>0</v>
      </c>
      <c r="BB259" s="106">
        <v>0</v>
      </c>
      <c r="BC259" s="106">
        <v>0</v>
      </c>
    </row>
    <row r="260" spans="1:55" ht="30" customHeight="1">
      <c r="A260" s="90">
        <f t="shared" si="4"/>
        <v>253</v>
      </c>
      <c r="B260" s="3"/>
      <c r="C260" s="3"/>
      <c r="D260" s="3">
        <v>2</v>
      </c>
      <c r="E260" s="7"/>
      <c r="F260" s="3"/>
      <c r="G260" s="3"/>
      <c r="H260" s="3"/>
      <c r="I260" s="3"/>
      <c r="J260" s="3"/>
      <c r="K260" s="3"/>
      <c r="L260" s="10"/>
      <c r="M260" s="33" t="s">
        <v>537</v>
      </c>
      <c r="N260" s="7" t="s">
        <v>538</v>
      </c>
      <c r="O260" s="33" t="s">
        <v>211</v>
      </c>
      <c r="P260" s="7" t="s">
        <v>50</v>
      </c>
      <c r="Q260" s="3" t="s">
        <v>37</v>
      </c>
      <c r="R260" s="15"/>
      <c r="S260" s="14" t="s">
        <v>36</v>
      </c>
      <c r="T260" s="33" t="s">
        <v>537</v>
      </c>
      <c r="U260" s="14" t="s">
        <v>36</v>
      </c>
      <c r="V260" s="15" t="s">
        <v>40</v>
      </c>
      <c r="W260" s="15" t="s">
        <v>39</v>
      </c>
      <c r="X260" s="7" t="s">
        <v>211</v>
      </c>
      <c r="Y260" s="3" t="s">
        <v>42</v>
      </c>
      <c r="Z260" s="3" t="s">
        <v>43</v>
      </c>
      <c r="AA260" s="3" t="s">
        <v>539</v>
      </c>
      <c r="AB260" s="29">
        <v>0.13</v>
      </c>
      <c r="AC260" s="7" t="s">
        <v>43</v>
      </c>
      <c r="AD260" s="7"/>
      <c r="AE260" s="123">
        <v>0</v>
      </c>
      <c r="AF260" s="123">
        <v>0</v>
      </c>
      <c r="AG260" s="123">
        <v>0</v>
      </c>
      <c r="AH260" s="123">
        <v>0</v>
      </c>
      <c r="AI260" s="123">
        <v>0</v>
      </c>
      <c r="AJ260" s="123">
        <v>1</v>
      </c>
      <c r="AK260" s="210">
        <v>1</v>
      </c>
      <c r="AL260" s="180">
        <v>0</v>
      </c>
      <c r="AM260" s="123">
        <v>0</v>
      </c>
      <c r="AN260" s="125">
        <v>0</v>
      </c>
      <c r="AO260" s="125">
        <v>0</v>
      </c>
      <c r="AP260" s="125">
        <v>0</v>
      </c>
      <c r="AQ260" s="123">
        <v>0</v>
      </c>
      <c r="AR260" s="123">
        <v>0</v>
      </c>
      <c r="AS260" s="123">
        <v>0</v>
      </c>
      <c r="AT260" s="123">
        <v>0</v>
      </c>
      <c r="AU260" s="106">
        <v>0</v>
      </c>
      <c r="AV260" s="106">
        <v>0</v>
      </c>
      <c r="AW260" s="106">
        <v>0</v>
      </c>
      <c r="AX260" s="128">
        <v>0</v>
      </c>
      <c r="AY260" s="106">
        <v>0</v>
      </c>
      <c r="AZ260" s="8">
        <v>0</v>
      </c>
      <c r="BA260" s="8">
        <v>0</v>
      </c>
      <c r="BB260" s="106">
        <v>0</v>
      </c>
      <c r="BC260" s="106">
        <v>0</v>
      </c>
    </row>
    <row r="261" spans="1:55" ht="30" customHeight="1">
      <c r="A261" s="90">
        <f t="shared" si="4"/>
        <v>254</v>
      </c>
      <c r="B261" s="3"/>
      <c r="C261" s="3"/>
      <c r="D261" s="3">
        <v>2</v>
      </c>
      <c r="E261" s="3"/>
      <c r="F261" s="3"/>
      <c r="G261" s="3"/>
      <c r="H261" s="3"/>
      <c r="I261" s="3"/>
      <c r="J261" s="3"/>
      <c r="K261" s="3"/>
      <c r="L261" s="23"/>
      <c r="M261" s="7" t="s">
        <v>670</v>
      </c>
      <c r="N261" s="7" t="s">
        <v>671</v>
      </c>
      <c r="O261" s="7" t="s">
        <v>124</v>
      </c>
      <c r="P261" s="7" t="s">
        <v>36</v>
      </c>
      <c r="Q261" s="3" t="s">
        <v>37</v>
      </c>
      <c r="R261" s="15"/>
      <c r="S261" s="14" t="s">
        <v>135</v>
      </c>
      <c r="T261" s="7" t="s">
        <v>540</v>
      </c>
      <c r="U261" s="14" t="s">
        <v>135</v>
      </c>
      <c r="V261" s="3" t="s">
        <v>39</v>
      </c>
      <c r="W261" s="15" t="s">
        <v>40</v>
      </c>
      <c r="X261" s="7" t="s">
        <v>171</v>
      </c>
      <c r="Y261" s="3" t="s">
        <v>833</v>
      </c>
      <c r="Z261" s="21" t="s">
        <v>125</v>
      </c>
      <c r="AA261" s="3" t="s">
        <v>541</v>
      </c>
      <c r="AB261" s="29">
        <v>5.7099999999999998E-2</v>
      </c>
      <c r="AC261" s="3" t="s">
        <v>337</v>
      </c>
      <c r="AD261" s="3"/>
      <c r="AE261" s="7">
        <v>2</v>
      </c>
      <c r="AF261" s="7">
        <v>2</v>
      </c>
      <c r="AG261" s="7">
        <v>2</v>
      </c>
      <c r="AH261" s="7">
        <v>2</v>
      </c>
      <c r="AI261" s="123">
        <v>2</v>
      </c>
      <c r="AJ261" s="7">
        <v>2</v>
      </c>
      <c r="AK261" s="138">
        <v>2</v>
      </c>
      <c r="AL261" s="180">
        <v>0</v>
      </c>
      <c r="AM261" s="123">
        <v>0</v>
      </c>
      <c r="AN261" s="125">
        <v>0</v>
      </c>
      <c r="AO261" s="125">
        <v>0</v>
      </c>
      <c r="AP261" s="125">
        <v>0</v>
      </c>
      <c r="AQ261" s="123">
        <v>0</v>
      </c>
      <c r="AR261" s="123">
        <v>0</v>
      </c>
      <c r="AS261" s="123">
        <v>2</v>
      </c>
      <c r="AT261" s="123">
        <v>2</v>
      </c>
      <c r="AU261" s="106">
        <v>2</v>
      </c>
      <c r="AV261" s="106">
        <v>0</v>
      </c>
      <c r="AW261" s="106">
        <v>0</v>
      </c>
      <c r="AX261" s="128">
        <v>2</v>
      </c>
      <c r="AY261" s="106">
        <v>0</v>
      </c>
      <c r="AZ261" s="8">
        <v>0</v>
      </c>
      <c r="BA261" s="8">
        <v>0</v>
      </c>
      <c r="BB261" s="106">
        <v>0</v>
      </c>
      <c r="BC261" s="106">
        <v>0</v>
      </c>
    </row>
    <row r="262" spans="1:55" ht="30" customHeight="1">
      <c r="A262" s="90">
        <f t="shared" si="4"/>
        <v>255</v>
      </c>
      <c r="B262" s="3"/>
      <c r="C262" s="3"/>
      <c r="D262" s="3">
        <v>2</v>
      </c>
      <c r="E262" s="3"/>
      <c r="F262" s="3"/>
      <c r="G262" s="3"/>
      <c r="H262" s="3"/>
      <c r="I262" s="3"/>
      <c r="J262" s="3"/>
      <c r="K262" s="3"/>
      <c r="L262" s="23"/>
      <c r="M262" s="7" t="s">
        <v>828</v>
      </c>
      <c r="N262" s="7" t="s">
        <v>543</v>
      </c>
      <c r="O262" s="7" t="s">
        <v>124</v>
      </c>
      <c r="P262" s="7" t="s">
        <v>36</v>
      </c>
      <c r="Q262" s="7" t="s">
        <v>37</v>
      </c>
      <c r="R262" s="7"/>
      <c r="S262" s="7" t="s">
        <v>38</v>
      </c>
      <c r="T262" s="7" t="s">
        <v>542</v>
      </c>
      <c r="U262" s="7" t="s">
        <v>74</v>
      </c>
      <c r="V262" s="7" t="s">
        <v>40</v>
      </c>
      <c r="W262" s="7" t="s">
        <v>39</v>
      </c>
      <c r="X262" s="7" t="s">
        <v>171</v>
      </c>
      <c r="Y262" s="7" t="s">
        <v>833</v>
      </c>
      <c r="Z262" s="7" t="s">
        <v>125</v>
      </c>
      <c r="AA262" s="7" t="s">
        <v>541</v>
      </c>
      <c r="AB262" s="29">
        <v>8.3000000000000004E-2</v>
      </c>
      <c r="AC262" s="113" t="s">
        <v>337</v>
      </c>
      <c r="AD262" s="3"/>
      <c r="AE262" s="123">
        <v>0</v>
      </c>
      <c r="AF262" s="123">
        <v>0</v>
      </c>
      <c r="AG262" s="123">
        <v>0</v>
      </c>
      <c r="AH262" s="123">
        <v>0</v>
      </c>
      <c r="AI262" s="123">
        <v>0</v>
      </c>
      <c r="AJ262" s="123">
        <v>0</v>
      </c>
      <c r="AK262" s="210">
        <v>0</v>
      </c>
      <c r="AL262" s="180">
        <v>2</v>
      </c>
      <c r="AM262" s="123">
        <v>2</v>
      </c>
      <c r="AN262" s="125">
        <v>2</v>
      </c>
      <c r="AO262" s="125">
        <v>2</v>
      </c>
      <c r="AP262" s="125">
        <v>2</v>
      </c>
      <c r="AQ262" s="123">
        <v>2</v>
      </c>
      <c r="AR262" s="123">
        <v>2</v>
      </c>
      <c r="AS262" s="123">
        <v>0</v>
      </c>
      <c r="AT262" s="123">
        <v>0</v>
      </c>
      <c r="AU262" s="106">
        <v>0</v>
      </c>
      <c r="AV262" s="106">
        <v>2</v>
      </c>
      <c r="AW262" s="106">
        <v>2</v>
      </c>
      <c r="AX262" s="128">
        <v>0</v>
      </c>
      <c r="AY262" s="106">
        <v>2</v>
      </c>
      <c r="AZ262" s="8">
        <v>2</v>
      </c>
      <c r="BA262" s="8">
        <v>2</v>
      </c>
      <c r="BB262" s="106">
        <v>2</v>
      </c>
      <c r="BC262" s="106">
        <v>2</v>
      </c>
    </row>
    <row r="263" spans="1:55" ht="30" customHeight="1">
      <c r="A263" s="90">
        <f t="shared" si="4"/>
        <v>256</v>
      </c>
      <c r="B263" s="3"/>
      <c r="C263" s="3"/>
      <c r="D263" s="3">
        <v>2</v>
      </c>
      <c r="E263" s="3"/>
      <c r="F263" s="3"/>
      <c r="G263" s="3"/>
      <c r="H263" s="3"/>
      <c r="I263" s="3"/>
      <c r="J263" s="3"/>
      <c r="K263" s="3"/>
      <c r="L263" s="23"/>
      <c r="M263" s="7" t="s">
        <v>672</v>
      </c>
      <c r="N263" s="7" t="s">
        <v>673</v>
      </c>
      <c r="O263" s="7" t="s">
        <v>544</v>
      </c>
      <c r="P263" s="7" t="s">
        <v>36</v>
      </c>
      <c r="Q263" s="3" t="s">
        <v>37</v>
      </c>
      <c r="R263" s="15"/>
      <c r="S263" s="14" t="s">
        <v>36</v>
      </c>
      <c r="T263" s="3" t="s">
        <v>545</v>
      </c>
      <c r="U263" s="14" t="s">
        <v>36</v>
      </c>
      <c r="V263" s="3" t="s">
        <v>39</v>
      </c>
      <c r="W263" s="15" t="s">
        <v>40</v>
      </c>
      <c r="X263" s="7" t="s">
        <v>331</v>
      </c>
      <c r="Y263" s="3" t="s">
        <v>674</v>
      </c>
      <c r="Z263" s="3" t="s">
        <v>43</v>
      </c>
      <c r="AA263" s="3" t="s">
        <v>546</v>
      </c>
      <c r="AB263" s="29">
        <v>1E-3</v>
      </c>
      <c r="AC263" s="14" t="s">
        <v>43</v>
      </c>
      <c r="AD263" s="3"/>
      <c r="AE263" s="7">
        <v>2</v>
      </c>
      <c r="AF263" s="7">
        <v>2</v>
      </c>
      <c r="AG263" s="7">
        <v>2</v>
      </c>
      <c r="AH263" s="7">
        <v>2</v>
      </c>
      <c r="AI263" s="123">
        <v>2</v>
      </c>
      <c r="AJ263" s="7">
        <v>2</v>
      </c>
      <c r="AK263" s="138">
        <v>2</v>
      </c>
      <c r="AL263" s="180">
        <v>0</v>
      </c>
      <c r="AM263" s="123">
        <v>0</v>
      </c>
      <c r="AN263" s="125">
        <v>0</v>
      </c>
      <c r="AO263" s="125">
        <v>0</v>
      </c>
      <c r="AP263" s="125">
        <v>0</v>
      </c>
      <c r="AQ263" s="123">
        <v>0</v>
      </c>
      <c r="AR263" s="123">
        <v>0</v>
      </c>
      <c r="AS263" s="123">
        <v>2</v>
      </c>
      <c r="AT263" s="123">
        <v>2</v>
      </c>
      <c r="AU263" s="106">
        <v>2</v>
      </c>
      <c r="AV263" s="106">
        <v>0</v>
      </c>
      <c r="AW263" s="106">
        <v>0</v>
      </c>
      <c r="AX263" s="128">
        <v>2</v>
      </c>
      <c r="AY263" s="106">
        <v>0</v>
      </c>
      <c r="AZ263" s="8">
        <v>0</v>
      </c>
      <c r="BA263" s="8">
        <v>0</v>
      </c>
      <c r="BB263" s="106">
        <v>0</v>
      </c>
      <c r="BC263" s="106">
        <v>0</v>
      </c>
    </row>
    <row r="264" spans="1:55" ht="30" customHeight="1">
      <c r="A264" s="90">
        <f t="shared" si="4"/>
        <v>257</v>
      </c>
      <c r="B264" s="3"/>
      <c r="C264" s="3"/>
      <c r="D264" s="3">
        <v>2</v>
      </c>
      <c r="E264" s="3"/>
      <c r="F264" s="3"/>
      <c r="G264" s="3"/>
      <c r="H264" s="3"/>
      <c r="I264" s="3"/>
      <c r="J264" s="3"/>
      <c r="K264" s="3"/>
      <c r="L264" s="3"/>
      <c r="M264" s="7" t="s">
        <v>897</v>
      </c>
      <c r="N264" s="7" t="s">
        <v>898</v>
      </c>
      <c r="O264" s="8" t="s">
        <v>87</v>
      </c>
      <c r="P264" s="7" t="s">
        <v>36</v>
      </c>
      <c r="Q264" s="3" t="s">
        <v>37</v>
      </c>
      <c r="R264" s="15"/>
      <c r="S264" s="14" t="s">
        <v>36</v>
      </c>
      <c r="T264" s="3" t="str">
        <f>M264</f>
        <v>BFA0010093</v>
      </c>
      <c r="U264" s="14" t="s">
        <v>36</v>
      </c>
      <c r="V264" s="3" t="s">
        <v>39</v>
      </c>
      <c r="W264" s="15" t="s">
        <v>40</v>
      </c>
      <c r="X264" s="7" t="s">
        <v>87</v>
      </c>
      <c r="Y264" s="3" t="s">
        <v>900</v>
      </c>
      <c r="Z264" s="3" t="s">
        <v>901</v>
      </c>
      <c r="AA264" s="3" t="s">
        <v>902</v>
      </c>
      <c r="AB264" s="75">
        <v>1.09E-2</v>
      </c>
      <c r="AC264" s="14" t="s">
        <v>899</v>
      </c>
      <c r="AD264" s="7"/>
      <c r="AE264" s="123">
        <v>0</v>
      </c>
      <c r="AF264" s="123">
        <v>0</v>
      </c>
      <c r="AG264" s="123">
        <v>0</v>
      </c>
      <c r="AH264" s="123">
        <v>0</v>
      </c>
      <c r="AI264" s="123">
        <v>0</v>
      </c>
      <c r="AJ264" s="123">
        <v>0</v>
      </c>
      <c r="AK264" s="210">
        <v>0</v>
      </c>
      <c r="AL264" s="180">
        <v>2</v>
      </c>
      <c r="AM264" s="123">
        <v>0</v>
      </c>
      <c r="AN264" s="125">
        <v>0</v>
      </c>
      <c r="AO264" s="125">
        <v>0</v>
      </c>
      <c r="AP264" s="125">
        <v>0</v>
      </c>
      <c r="AQ264" s="123">
        <v>0</v>
      </c>
      <c r="AR264" s="123">
        <v>0</v>
      </c>
      <c r="AS264" s="123">
        <v>0</v>
      </c>
      <c r="AT264" s="123">
        <v>0</v>
      </c>
      <c r="AU264" s="106">
        <v>0</v>
      </c>
      <c r="AV264" s="106">
        <v>2</v>
      </c>
      <c r="AW264" s="106">
        <v>2</v>
      </c>
      <c r="AX264" s="128">
        <v>0</v>
      </c>
      <c r="AY264" s="106">
        <v>2</v>
      </c>
      <c r="AZ264" s="8">
        <v>2</v>
      </c>
      <c r="BA264" s="8">
        <v>2</v>
      </c>
      <c r="BB264" s="106">
        <v>2</v>
      </c>
      <c r="BC264" s="106">
        <v>2</v>
      </c>
    </row>
    <row r="265" spans="1:55" ht="30" customHeight="1">
      <c r="A265" s="90">
        <f t="shared" si="4"/>
        <v>258</v>
      </c>
      <c r="B265" s="3"/>
      <c r="C265" s="3"/>
      <c r="D265" s="3">
        <v>2</v>
      </c>
      <c r="E265" s="3"/>
      <c r="F265" s="3"/>
      <c r="G265" s="3"/>
      <c r="H265" s="3"/>
      <c r="I265" s="3"/>
      <c r="J265" s="3"/>
      <c r="K265" s="3"/>
      <c r="L265" s="23"/>
      <c r="M265" s="39" t="s">
        <v>547</v>
      </c>
      <c r="N265" s="7" t="s">
        <v>548</v>
      </c>
      <c r="O265" s="8" t="s">
        <v>549</v>
      </c>
      <c r="P265" s="7" t="s">
        <v>43</v>
      </c>
      <c r="Q265" s="3" t="s">
        <v>37</v>
      </c>
      <c r="R265" s="15"/>
      <c r="S265" s="14" t="s">
        <v>36</v>
      </c>
      <c r="T265" s="39" t="s">
        <v>547</v>
      </c>
      <c r="U265" s="14" t="s">
        <v>36</v>
      </c>
      <c r="V265" s="3" t="s">
        <v>39</v>
      </c>
      <c r="W265" s="15" t="s">
        <v>40</v>
      </c>
      <c r="X265" s="7" t="s">
        <v>41</v>
      </c>
      <c r="Y265" s="3" t="s">
        <v>42</v>
      </c>
      <c r="Z265" s="3" t="s">
        <v>43</v>
      </c>
      <c r="AA265" s="7" t="s">
        <v>559</v>
      </c>
      <c r="AB265" s="29">
        <f>AB271+AB277*2+AB279*4+AB280*4</f>
        <v>4.992</v>
      </c>
      <c r="AC265" s="15" t="s">
        <v>43</v>
      </c>
      <c r="AD265" s="15"/>
      <c r="AE265" s="7">
        <v>1</v>
      </c>
      <c r="AF265" s="123">
        <v>0</v>
      </c>
      <c r="AG265" s="123">
        <v>0</v>
      </c>
      <c r="AH265" s="123">
        <v>0</v>
      </c>
      <c r="AI265" s="123">
        <v>0</v>
      </c>
      <c r="AJ265" s="123">
        <v>0</v>
      </c>
      <c r="AK265" s="210">
        <v>0</v>
      </c>
      <c r="AL265" s="180">
        <v>0</v>
      </c>
      <c r="AM265" s="123">
        <v>0</v>
      </c>
      <c r="AN265" s="125">
        <v>0</v>
      </c>
      <c r="AO265" s="125">
        <v>0</v>
      </c>
      <c r="AP265" s="125">
        <v>0</v>
      </c>
      <c r="AQ265" s="123">
        <v>0</v>
      </c>
      <c r="AR265" s="123">
        <v>0</v>
      </c>
      <c r="AS265" s="123">
        <v>0</v>
      </c>
      <c r="AT265" s="123">
        <v>0</v>
      </c>
      <c r="AU265" s="106">
        <v>0</v>
      </c>
      <c r="AV265" s="106">
        <v>0</v>
      </c>
      <c r="AW265" s="106">
        <v>0</v>
      </c>
      <c r="AX265" s="128">
        <v>0</v>
      </c>
      <c r="AY265" s="106">
        <v>0</v>
      </c>
      <c r="AZ265" s="8">
        <v>0</v>
      </c>
      <c r="BA265" s="8">
        <v>0</v>
      </c>
      <c r="BB265" s="106">
        <v>0</v>
      </c>
      <c r="BC265" s="106">
        <v>0</v>
      </c>
    </row>
    <row r="266" spans="1:55" s="212" customFormat="1" ht="30" customHeight="1">
      <c r="A266" s="90">
        <f t="shared" si="4"/>
        <v>259</v>
      </c>
      <c r="B266" s="3"/>
      <c r="C266" s="3"/>
      <c r="D266" s="3">
        <v>2</v>
      </c>
      <c r="E266" s="3"/>
      <c r="F266" s="3"/>
      <c r="G266" s="3"/>
      <c r="H266" s="3"/>
      <c r="I266" s="3"/>
      <c r="J266" s="3"/>
      <c r="K266" s="3"/>
      <c r="L266" s="23"/>
      <c r="M266" s="39" t="s">
        <v>621</v>
      </c>
      <c r="N266" s="7" t="s">
        <v>620</v>
      </c>
      <c r="O266" s="8" t="s">
        <v>550</v>
      </c>
      <c r="P266" s="7" t="s">
        <v>43</v>
      </c>
      <c r="Q266" s="3" t="s">
        <v>37</v>
      </c>
      <c r="R266" s="15"/>
      <c r="S266" s="14" t="s">
        <v>36</v>
      </c>
      <c r="T266" s="39" t="s">
        <v>547</v>
      </c>
      <c r="U266" s="14" t="s">
        <v>36</v>
      </c>
      <c r="V266" s="3" t="s">
        <v>39</v>
      </c>
      <c r="W266" s="15" t="s">
        <v>40</v>
      </c>
      <c r="X266" s="7" t="s">
        <v>41</v>
      </c>
      <c r="Y266" s="3" t="s">
        <v>42</v>
      </c>
      <c r="Z266" s="3" t="s">
        <v>43</v>
      </c>
      <c r="AA266" s="7" t="s">
        <v>559</v>
      </c>
      <c r="AB266" s="29">
        <f>AB272+AB277*2+AB279*4+AB280*4</f>
        <v>5.0920999999999994</v>
      </c>
      <c r="AC266" s="15" t="s">
        <v>43</v>
      </c>
      <c r="AD266" s="15"/>
      <c r="AE266" s="123">
        <v>0</v>
      </c>
      <c r="AF266" s="7">
        <v>1</v>
      </c>
      <c r="AG266" s="123">
        <v>0</v>
      </c>
      <c r="AH266" s="123">
        <v>0</v>
      </c>
      <c r="AI266" s="123">
        <v>0</v>
      </c>
      <c r="AJ266" s="123">
        <v>0</v>
      </c>
      <c r="AK266" s="210">
        <v>0</v>
      </c>
      <c r="AL266" s="180">
        <v>0</v>
      </c>
      <c r="AM266" s="123">
        <v>0</v>
      </c>
      <c r="AN266" s="125">
        <v>0</v>
      </c>
      <c r="AO266" s="125">
        <v>0</v>
      </c>
      <c r="AP266" s="125">
        <v>0</v>
      </c>
      <c r="AQ266" s="123">
        <v>0</v>
      </c>
      <c r="AR266" s="123">
        <v>0</v>
      </c>
      <c r="AS266" s="123">
        <v>0</v>
      </c>
      <c r="AT266" s="123">
        <v>0</v>
      </c>
      <c r="AU266" s="106">
        <v>0</v>
      </c>
      <c r="AV266" s="106">
        <v>0</v>
      </c>
      <c r="AW266" s="106">
        <v>0</v>
      </c>
      <c r="AX266" s="128">
        <v>0</v>
      </c>
      <c r="AY266" s="106">
        <v>0</v>
      </c>
      <c r="AZ266" s="8">
        <v>0</v>
      </c>
      <c r="BA266" s="8">
        <v>0</v>
      </c>
      <c r="BB266" s="106">
        <v>0</v>
      </c>
      <c r="BC266" s="106">
        <v>0</v>
      </c>
    </row>
    <row r="267" spans="1:55" ht="30" customHeight="1">
      <c r="A267" s="90">
        <f t="shared" si="4"/>
        <v>260</v>
      </c>
      <c r="B267" s="3"/>
      <c r="C267" s="3"/>
      <c r="D267" s="3">
        <v>2</v>
      </c>
      <c r="E267" s="3"/>
      <c r="F267" s="3"/>
      <c r="G267" s="3"/>
      <c r="H267" s="3"/>
      <c r="I267" s="3"/>
      <c r="J267" s="3"/>
      <c r="K267" s="3"/>
      <c r="L267" s="23"/>
      <c r="M267" s="8" t="s">
        <v>669</v>
      </c>
      <c r="N267" s="8" t="s">
        <v>619</v>
      </c>
      <c r="O267" s="8" t="s">
        <v>552</v>
      </c>
      <c r="P267" s="7" t="s">
        <v>43</v>
      </c>
      <c r="Q267" s="3" t="s">
        <v>37</v>
      </c>
      <c r="R267" s="15"/>
      <c r="S267" s="14" t="s">
        <v>36</v>
      </c>
      <c r="T267" s="8" t="s">
        <v>43</v>
      </c>
      <c r="U267" s="14" t="s">
        <v>36</v>
      </c>
      <c r="V267" s="3" t="s">
        <v>39</v>
      </c>
      <c r="W267" s="15" t="s">
        <v>40</v>
      </c>
      <c r="X267" s="7" t="s">
        <v>41</v>
      </c>
      <c r="Y267" s="3" t="s">
        <v>42</v>
      </c>
      <c r="Z267" s="3" t="s">
        <v>43</v>
      </c>
      <c r="AA267" s="7" t="s">
        <v>559</v>
      </c>
      <c r="AB267" s="29">
        <f>AB273+AB278*2+AB279*4+AB280*4</f>
        <v>4.8800999999999997</v>
      </c>
      <c r="AC267" s="15" t="s">
        <v>43</v>
      </c>
      <c r="AD267" s="15"/>
      <c r="AE267" s="123">
        <v>0</v>
      </c>
      <c r="AF267" s="123">
        <v>0</v>
      </c>
      <c r="AG267" s="123">
        <v>0</v>
      </c>
      <c r="AH267" s="7">
        <v>1</v>
      </c>
      <c r="AI267" s="7">
        <v>1</v>
      </c>
      <c r="AJ267" s="123">
        <v>0</v>
      </c>
      <c r="AK267" s="210">
        <v>0</v>
      </c>
      <c r="AL267" s="180">
        <v>0</v>
      </c>
      <c r="AM267" s="123">
        <v>0</v>
      </c>
      <c r="AN267" s="125">
        <v>0</v>
      </c>
      <c r="AO267" s="125">
        <v>0</v>
      </c>
      <c r="AP267" s="125">
        <v>0</v>
      </c>
      <c r="AQ267" s="123">
        <v>0</v>
      </c>
      <c r="AR267" s="123">
        <v>0</v>
      </c>
      <c r="AS267" s="123">
        <v>1</v>
      </c>
      <c r="AT267" s="123">
        <v>1</v>
      </c>
      <c r="AU267" s="106">
        <v>1</v>
      </c>
      <c r="AV267" s="106">
        <v>0</v>
      </c>
      <c r="AW267" s="106">
        <v>0</v>
      </c>
      <c r="AX267" s="128">
        <v>0</v>
      </c>
      <c r="AY267" s="106">
        <v>0</v>
      </c>
      <c r="AZ267" s="8">
        <v>0</v>
      </c>
      <c r="BA267" s="8">
        <v>0</v>
      </c>
      <c r="BB267" s="106">
        <v>0</v>
      </c>
      <c r="BC267" s="106">
        <v>0</v>
      </c>
    </row>
    <row r="268" spans="1:55" ht="30" customHeight="1">
      <c r="A268" s="90">
        <f t="shared" si="4"/>
        <v>261</v>
      </c>
      <c r="B268" s="3"/>
      <c r="C268" s="3"/>
      <c r="D268" s="3">
        <v>2</v>
      </c>
      <c r="E268" s="3"/>
      <c r="F268" s="3"/>
      <c r="G268" s="3"/>
      <c r="H268" s="3"/>
      <c r="I268" s="3"/>
      <c r="J268" s="3"/>
      <c r="K268" s="3"/>
      <c r="L268" s="23"/>
      <c r="M268" s="46" t="s">
        <v>553</v>
      </c>
      <c r="N268" s="47" t="s">
        <v>554</v>
      </c>
      <c r="O268" s="8" t="s">
        <v>552</v>
      </c>
      <c r="P268" s="7" t="s">
        <v>43</v>
      </c>
      <c r="Q268" s="3" t="s">
        <v>37</v>
      </c>
      <c r="R268" s="15"/>
      <c r="S268" s="14" t="s">
        <v>36</v>
      </c>
      <c r="T268" s="8" t="s">
        <v>43</v>
      </c>
      <c r="U268" s="14" t="s">
        <v>36</v>
      </c>
      <c r="V268" s="3" t="s">
        <v>39</v>
      </c>
      <c r="W268" s="15" t="s">
        <v>40</v>
      </c>
      <c r="X268" s="7" t="s">
        <v>41</v>
      </c>
      <c r="Y268" s="3" t="s">
        <v>42</v>
      </c>
      <c r="Z268" s="3" t="s">
        <v>43</v>
      </c>
      <c r="AA268" s="7" t="s">
        <v>559</v>
      </c>
      <c r="AB268" s="29">
        <f>AB274+AB278*2+AB279*4+AB280*4</f>
        <v>4.8800999999999997</v>
      </c>
      <c r="AC268" s="15" t="s">
        <v>43</v>
      </c>
      <c r="AD268" s="15"/>
      <c r="AE268" s="123">
        <v>0</v>
      </c>
      <c r="AF268" s="123">
        <v>0</v>
      </c>
      <c r="AG268" s="123">
        <v>0</v>
      </c>
      <c r="AH268" s="123">
        <v>0</v>
      </c>
      <c r="AI268" s="123">
        <v>0</v>
      </c>
      <c r="AJ268" s="7">
        <v>1</v>
      </c>
      <c r="AK268" s="138">
        <v>1</v>
      </c>
      <c r="AL268" s="180">
        <v>0</v>
      </c>
      <c r="AM268" s="123">
        <v>0</v>
      </c>
      <c r="AN268" s="125">
        <v>0</v>
      </c>
      <c r="AO268" s="125">
        <v>0</v>
      </c>
      <c r="AP268" s="125">
        <v>0</v>
      </c>
      <c r="AQ268" s="123">
        <v>0</v>
      </c>
      <c r="AR268" s="123">
        <v>0</v>
      </c>
      <c r="AS268" s="123">
        <v>0</v>
      </c>
      <c r="AT268" s="123">
        <v>0</v>
      </c>
      <c r="AU268" s="106">
        <v>0</v>
      </c>
      <c r="AV268" s="106">
        <v>0</v>
      </c>
      <c r="AW268" s="106">
        <v>0</v>
      </c>
      <c r="AX268" s="128">
        <v>0</v>
      </c>
      <c r="AY268" s="106">
        <v>0</v>
      </c>
      <c r="AZ268" s="8">
        <v>0</v>
      </c>
      <c r="BA268" s="8">
        <v>0</v>
      </c>
      <c r="BB268" s="106">
        <v>0</v>
      </c>
      <c r="BC268" s="106">
        <v>0</v>
      </c>
    </row>
    <row r="269" spans="1:55" ht="30" customHeight="1">
      <c r="A269" s="90">
        <f t="shared" si="4"/>
        <v>262</v>
      </c>
      <c r="B269" s="3"/>
      <c r="C269" s="3"/>
      <c r="D269" s="3">
        <v>2</v>
      </c>
      <c r="E269" s="3"/>
      <c r="F269" s="3"/>
      <c r="G269" s="3"/>
      <c r="H269" s="3"/>
      <c r="I269" s="3"/>
      <c r="J269" s="3"/>
      <c r="K269" s="3"/>
      <c r="L269" s="23"/>
      <c r="M269" s="46" t="s">
        <v>555</v>
      </c>
      <c r="N269" s="8" t="s">
        <v>551</v>
      </c>
      <c r="O269" s="48" t="s">
        <v>556</v>
      </c>
      <c r="P269" s="7" t="s">
        <v>43</v>
      </c>
      <c r="Q269" s="3" t="s">
        <v>37</v>
      </c>
      <c r="R269" s="15"/>
      <c r="S269" s="14" t="s">
        <v>36</v>
      </c>
      <c r="T269" s="8" t="s">
        <v>43</v>
      </c>
      <c r="U269" s="14" t="s">
        <v>36</v>
      </c>
      <c r="V269" s="3" t="s">
        <v>39</v>
      </c>
      <c r="W269" s="15" t="s">
        <v>40</v>
      </c>
      <c r="X269" s="7" t="s">
        <v>41</v>
      </c>
      <c r="Y269" s="3" t="s">
        <v>42</v>
      </c>
      <c r="Z269" s="3" t="s">
        <v>43</v>
      </c>
      <c r="AA269" s="7" t="s">
        <v>559</v>
      </c>
      <c r="AB269" s="29">
        <f>AB275+AB278*2+AB279*4+AB280*4</f>
        <v>4.8968999999999996</v>
      </c>
      <c r="AC269" s="15" t="s">
        <v>43</v>
      </c>
      <c r="AD269" s="15"/>
      <c r="AE269" s="123">
        <v>0</v>
      </c>
      <c r="AF269" s="123">
        <v>0</v>
      </c>
      <c r="AG269" s="123">
        <v>1</v>
      </c>
      <c r="AH269" s="123">
        <v>0</v>
      </c>
      <c r="AI269" s="123">
        <v>0</v>
      </c>
      <c r="AJ269" s="123">
        <v>0</v>
      </c>
      <c r="AK269" s="210">
        <v>0</v>
      </c>
      <c r="AL269" s="180">
        <v>0</v>
      </c>
      <c r="AM269" s="123">
        <v>0</v>
      </c>
      <c r="AN269" s="125">
        <v>0</v>
      </c>
      <c r="AO269" s="125">
        <v>0</v>
      </c>
      <c r="AP269" s="125">
        <v>0</v>
      </c>
      <c r="AQ269" s="123">
        <v>0</v>
      </c>
      <c r="AR269" s="123">
        <v>0</v>
      </c>
      <c r="AS269" s="123">
        <v>0</v>
      </c>
      <c r="AT269" s="123">
        <v>0</v>
      </c>
      <c r="AU269" s="106">
        <v>0</v>
      </c>
      <c r="AV269" s="106">
        <v>0</v>
      </c>
      <c r="AW269" s="106">
        <v>0</v>
      </c>
      <c r="AX269" s="128">
        <v>0</v>
      </c>
      <c r="AY269" s="106">
        <v>0</v>
      </c>
      <c r="AZ269" s="8">
        <v>0</v>
      </c>
      <c r="BA269" s="8">
        <v>0</v>
      </c>
      <c r="BB269" s="106">
        <v>0</v>
      </c>
      <c r="BC269" s="106">
        <v>0</v>
      </c>
    </row>
    <row r="270" spans="1:55" ht="30" customHeight="1">
      <c r="A270" s="90">
        <f t="shared" si="4"/>
        <v>263</v>
      </c>
      <c r="B270" s="3"/>
      <c r="C270" s="3"/>
      <c r="D270" s="3">
        <v>2</v>
      </c>
      <c r="E270" s="3"/>
      <c r="F270" s="3"/>
      <c r="G270" s="3"/>
      <c r="H270" s="3"/>
      <c r="I270" s="3"/>
      <c r="J270" s="3"/>
      <c r="K270" s="3"/>
      <c r="L270" s="23"/>
      <c r="M270" s="46" t="s">
        <v>839</v>
      </c>
      <c r="N270" s="8" t="s">
        <v>619</v>
      </c>
      <c r="O270" s="8" t="s">
        <v>840</v>
      </c>
      <c r="P270" s="7" t="s">
        <v>636</v>
      </c>
      <c r="Q270" s="3" t="s">
        <v>37</v>
      </c>
      <c r="R270" s="15"/>
      <c r="S270" s="14" t="s">
        <v>36</v>
      </c>
      <c r="T270" s="8" t="s">
        <v>43</v>
      </c>
      <c r="U270" s="14" t="s">
        <v>36</v>
      </c>
      <c r="V270" s="3" t="s">
        <v>39</v>
      </c>
      <c r="W270" s="15" t="s">
        <v>40</v>
      </c>
      <c r="X270" s="7" t="s">
        <v>41</v>
      </c>
      <c r="Y270" s="3" t="s">
        <v>42</v>
      </c>
      <c r="Z270" s="3" t="s">
        <v>43</v>
      </c>
      <c r="AA270" s="7" t="s">
        <v>559</v>
      </c>
      <c r="AB270" s="29">
        <f>AB276+AB278*2+AB279*4+AB280*4</f>
        <v>4.8885999999999994</v>
      </c>
      <c r="AC270" s="15" t="s">
        <v>43</v>
      </c>
      <c r="AD270" s="15"/>
      <c r="AE270" s="123">
        <v>0</v>
      </c>
      <c r="AF270" s="123">
        <v>0</v>
      </c>
      <c r="AG270" s="123">
        <v>0</v>
      </c>
      <c r="AH270" s="123">
        <v>0</v>
      </c>
      <c r="AI270" s="123">
        <v>0</v>
      </c>
      <c r="AJ270" s="123">
        <v>0</v>
      </c>
      <c r="AK270" s="210">
        <v>0</v>
      </c>
      <c r="AL270" s="180">
        <v>0</v>
      </c>
      <c r="AM270" s="123">
        <v>0</v>
      </c>
      <c r="AN270" s="125">
        <v>0</v>
      </c>
      <c r="AO270" s="125">
        <v>0</v>
      </c>
      <c r="AP270" s="125">
        <v>0</v>
      </c>
      <c r="AQ270" s="123">
        <v>0</v>
      </c>
      <c r="AR270" s="123">
        <v>0</v>
      </c>
      <c r="AS270" s="123">
        <v>0</v>
      </c>
      <c r="AT270" s="123">
        <v>0</v>
      </c>
      <c r="AU270" s="106">
        <v>0</v>
      </c>
      <c r="AV270" s="106">
        <v>0</v>
      </c>
      <c r="AW270" s="106">
        <v>0</v>
      </c>
      <c r="AX270" s="128">
        <v>1</v>
      </c>
      <c r="AY270" s="106">
        <v>0</v>
      </c>
      <c r="AZ270" s="8">
        <v>0</v>
      </c>
      <c r="BA270" s="8">
        <v>0</v>
      </c>
      <c r="BB270" s="106">
        <v>0</v>
      </c>
      <c r="BC270" s="106">
        <v>0</v>
      </c>
    </row>
    <row r="271" spans="1:55" ht="30" customHeight="1">
      <c r="A271" s="90">
        <f t="shared" si="4"/>
        <v>264</v>
      </c>
      <c r="B271" s="7"/>
      <c r="C271" s="7"/>
      <c r="D271" s="7"/>
      <c r="E271" s="7">
        <v>3</v>
      </c>
      <c r="F271" s="7"/>
      <c r="G271" s="7"/>
      <c r="H271" s="7"/>
      <c r="I271" s="7"/>
      <c r="J271" s="7"/>
      <c r="K271" s="3"/>
      <c r="L271" s="22"/>
      <c r="M271" s="39" t="s">
        <v>835</v>
      </c>
      <c r="N271" s="26" t="s">
        <v>558</v>
      </c>
      <c r="O271" s="8" t="s">
        <v>549</v>
      </c>
      <c r="P271" s="7" t="s">
        <v>43</v>
      </c>
      <c r="Q271" s="3" t="s">
        <v>37</v>
      </c>
      <c r="R271" s="63"/>
      <c r="S271" s="14" t="s">
        <v>38</v>
      </c>
      <c r="T271" s="39" t="s">
        <v>557</v>
      </c>
      <c r="U271" s="14" t="s">
        <v>36</v>
      </c>
      <c r="V271" s="3" t="s">
        <v>39</v>
      </c>
      <c r="W271" s="15" t="s">
        <v>40</v>
      </c>
      <c r="X271" s="7" t="s">
        <v>117</v>
      </c>
      <c r="Y271" s="15" t="s">
        <v>42</v>
      </c>
      <c r="Z271" s="15" t="s">
        <v>43</v>
      </c>
      <c r="AA271" s="7" t="s">
        <v>559</v>
      </c>
      <c r="AB271" s="19">
        <v>4.9076000000000004</v>
      </c>
      <c r="AC271" s="18" t="s">
        <v>80</v>
      </c>
      <c r="AD271" s="18"/>
      <c r="AE271" s="123">
        <v>1</v>
      </c>
      <c r="AF271" s="123">
        <v>0</v>
      </c>
      <c r="AG271" s="123">
        <v>0</v>
      </c>
      <c r="AH271" s="123">
        <v>0</v>
      </c>
      <c r="AI271" s="123">
        <v>0</v>
      </c>
      <c r="AJ271" s="123">
        <v>0</v>
      </c>
      <c r="AK271" s="210">
        <v>0</v>
      </c>
      <c r="AL271" s="180">
        <v>0</v>
      </c>
      <c r="AM271" s="123">
        <v>0</v>
      </c>
      <c r="AN271" s="125">
        <v>0</v>
      </c>
      <c r="AO271" s="125">
        <v>0</v>
      </c>
      <c r="AP271" s="125">
        <v>0</v>
      </c>
      <c r="AQ271" s="123">
        <v>0</v>
      </c>
      <c r="AR271" s="123">
        <v>0</v>
      </c>
      <c r="AS271" s="123">
        <v>0</v>
      </c>
      <c r="AT271" s="123">
        <v>0</v>
      </c>
      <c r="AU271" s="106">
        <v>0</v>
      </c>
      <c r="AV271" s="106">
        <v>0</v>
      </c>
      <c r="AW271" s="106">
        <v>0</v>
      </c>
      <c r="AX271" s="128">
        <v>0</v>
      </c>
      <c r="AY271" s="106">
        <v>0</v>
      </c>
      <c r="AZ271" s="8">
        <v>0</v>
      </c>
      <c r="BA271" s="8">
        <v>0</v>
      </c>
      <c r="BB271" s="106">
        <v>0</v>
      </c>
      <c r="BC271" s="106">
        <v>0</v>
      </c>
    </row>
    <row r="272" spans="1:55" ht="30" customHeight="1">
      <c r="A272" s="90">
        <f t="shared" si="4"/>
        <v>265</v>
      </c>
      <c r="B272" s="45"/>
      <c r="C272" s="45"/>
      <c r="D272" s="45"/>
      <c r="E272" s="45">
        <v>3</v>
      </c>
      <c r="F272" s="45"/>
      <c r="G272" s="216"/>
      <c r="H272" s="216"/>
      <c r="I272" s="45"/>
      <c r="J272" s="45"/>
      <c r="K272" s="44"/>
      <c r="L272" s="49"/>
      <c r="M272" s="39" t="s">
        <v>560</v>
      </c>
      <c r="N272" s="51" t="s">
        <v>561</v>
      </c>
      <c r="O272" s="8" t="s">
        <v>550</v>
      </c>
      <c r="P272" s="45" t="s">
        <v>36</v>
      </c>
      <c r="Q272" s="44" t="s">
        <v>37</v>
      </c>
      <c r="R272" s="63"/>
      <c r="S272" s="56" t="s">
        <v>36</v>
      </c>
      <c r="T272" s="50" t="s">
        <v>557</v>
      </c>
      <c r="U272" s="14" t="s">
        <v>36</v>
      </c>
      <c r="V272" s="3" t="s">
        <v>39</v>
      </c>
      <c r="W272" s="63" t="s">
        <v>40</v>
      </c>
      <c r="X272" s="45" t="s">
        <v>117</v>
      </c>
      <c r="Y272" s="63" t="s">
        <v>42</v>
      </c>
      <c r="Z272" s="63" t="s">
        <v>43</v>
      </c>
      <c r="AA272" s="45" t="s">
        <v>559</v>
      </c>
      <c r="AB272" s="64">
        <v>5.0076999999999998</v>
      </c>
      <c r="AC272" s="65" t="s">
        <v>80</v>
      </c>
      <c r="AD272" s="18"/>
      <c r="AE272" s="123">
        <v>0</v>
      </c>
      <c r="AF272" s="123">
        <v>1</v>
      </c>
      <c r="AG272" s="123">
        <v>0</v>
      </c>
      <c r="AH272" s="123">
        <v>0</v>
      </c>
      <c r="AI272" s="123">
        <v>0</v>
      </c>
      <c r="AJ272" s="123">
        <v>0</v>
      </c>
      <c r="AK272" s="210">
        <v>0</v>
      </c>
      <c r="AL272" s="180">
        <v>0</v>
      </c>
      <c r="AM272" s="123">
        <v>0</v>
      </c>
      <c r="AN272" s="125">
        <v>0</v>
      </c>
      <c r="AO272" s="125">
        <v>0</v>
      </c>
      <c r="AP272" s="125">
        <v>0</v>
      </c>
      <c r="AQ272" s="123">
        <v>0</v>
      </c>
      <c r="AR272" s="123">
        <v>0</v>
      </c>
      <c r="AS272" s="123">
        <v>0</v>
      </c>
      <c r="AT272" s="123">
        <v>0</v>
      </c>
      <c r="AU272" s="106">
        <v>0</v>
      </c>
      <c r="AV272" s="106">
        <v>0</v>
      </c>
      <c r="AW272" s="106">
        <v>0</v>
      </c>
      <c r="AX272" s="128">
        <v>0</v>
      </c>
      <c r="AY272" s="106">
        <v>0</v>
      </c>
      <c r="AZ272" s="8">
        <v>0</v>
      </c>
      <c r="BA272" s="8">
        <v>0</v>
      </c>
      <c r="BB272" s="106">
        <v>0</v>
      </c>
      <c r="BC272" s="106">
        <v>0</v>
      </c>
    </row>
    <row r="273" spans="1:55" ht="30" customHeight="1">
      <c r="A273" s="90">
        <f t="shared" si="4"/>
        <v>266</v>
      </c>
      <c r="B273" s="7"/>
      <c r="C273" s="7"/>
      <c r="D273" s="7"/>
      <c r="E273" s="7">
        <v>3</v>
      </c>
      <c r="F273" s="7"/>
      <c r="G273" s="7"/>
      <c r="H273" s="7"/>
      <c r="I273" s="7"/>
      <c r="J273" s="7"/>
      <c r="K273" s="3"/>
      <c r="L273" s="22"/>
      <c r="M273" s="8" t="s">
        <v>713</v>
      </c>
      <c r="N273" s="8" t="s">
        <v>714</v>
      </c>
      <c r="O273" s="8" t="s">
        <v>552</v>
      </c>
      <c r="P273" s="52" t="s">
        <v>36</v>
      </c>
      <c r="Q273" s="57" t="s">
        <v>37</v>
      </c>
      <c r="R273" s="58"/>
      <c r="S273" s="59" t="s">
        <v>38</v>
      </c>
      <c r="T273" s="8" t="s">
        <v>562</v>
      </c>
      <c r="U273" s="59" t="s">
        <v>36</v>
      </c>
      <c r="V273" s="57" t="s">
        <v>39</v>
      </c>
      <c r="W273" s="58" t="s">
        <v>40</v>
      </c>
      <c r="X273" s="52" t="s">
        <v>117</v>
      </c>
      <c r="Y273" s="58" t="s">
        <v>42</v>
      </c>
      <c r="Z273" s="58" t="s">
        <v>43</v>
      </c>
      <c r="AA273" s="66" t="s">
        <v>559</v>
      </c>
      <c r="AB273" s="67">
        <v>4.8303000000000003</v>
      </c>
      <c r="AC273" s="68" t="s">
        <v>80</v>
      </c>
      <c r="AD273" s="18"/>
      <c r="AE273" s="123">
        <v>0</v>
      </c>
      <c r="AF273" s="123">
        <v>0</v>
      </c>
      <c r="AG273" s="123">
        <v>0</v>
      </c>
      <c r="AH273" s="123">
        <v>1</v>
      </c>
      <c r="AI273" s="123">
        <v>1</v>
      </c>
      <c r="AJ273" s="123">
        <v>0</v>
      </c>
      <c r="AK273" s="210">
        <v>0</v>
      </c>
      <c r="AL273" s="180">
        <v>0</v>
      </c>
      <c r="AM273" s="123">
        <v>0</v>
      </c>
      <c r="AN273" s="125">
        <v>0</v>
      </c>
      <c r="AO273" s="125">
        <v>0</v>
      </c>
      <c r="AP273" s="125">
        <v>0</v>
      </c>
      <c r="AQ273" s="123">
        <v>0</v>
      </c>
      <c r="AR273" s="123">
        <v>0</v>
      </c>
      <c r="AS273" s="123">
        <v>1</v>
      </c>
      <c r="AT273" s="123">
        <v>1</v>
      </c>
      <c r="AU273" s="106">
        <v>1</v>
      </c>
      <c r="AV273" s="106">
        <v>0</v>
      </c>
      <c r="AW273" s="106">
        <v>0</v>
      </c>
      <c r="AX273" s="128">
        <v>0</v>
      </c>
      <c r="AY273" s="106">
        <v>0</v>
      </c>
      <c r="AZ273" s="8">
        <v>0</v>
      </c>
      <c r="BA273" s="8">
        <v>0</v>
      </c>
      <c r="BB273" s="106">
        <v>0</v>
      </c>
      <c r="BC273" s="106">
        <v>0</v>
      </c>
    </row>
    <row r="274" spans="1:55" ht="30" customHeight="1">
      <c r="A274" s="90">
        <f t="shared" si="4"/>
        <v>267</v>
      </c>
      <c r="B274" s="7"/>
      <c r="C274" s="7"/>
      <c r="D274" s="7"/>
      <c r="E274" s="7">
        <v>3</v>
      </c>
      <c r="F274" s="7"/>
      <c r="G274" s="7"/>
      <c r="H274" s="7"/>
      <c r="I274" s="7"/>
      <c r="J274" s="7"/>
      <c r="K274" s="3"/>
      <c r="L274" s="22"/>
      <c r="M274" s="53" t="s">
        <v>563</v>
      </c>
      <c r="N274" s="54" t="s">
        <v>564</v>
      </c>
      <c r="O274" s="8" t="s">
        <v>552</v>
      </c>
      <c r="P274" s="52" t="s">
        <v>36</v>
      </c>
      <c r="Q274" s="57" t="s">
        <v>37</v>
      </c>
      <c r="R274" s="58"/>
      <c r="S274" s="59" t="s">
        <v>38</v>
      </c>
      <c r="T274" s="8" t="s">
        <v>562</v>
      </c>
      <c r="U274" s="59" t="s">
        <v>36</v>
      </c>
      <c r="V274" s="57" t="s">
        <v>39</v>
      </c>
      <c r="W274" s="58" t="s">
        <v>40</v>
      </c>
      <c r="X274" s="52" t="s">
        <v>117</v>
      </c>
      <c r="Y274" s="58" t="s">
        <v>42</v>
      </c>
      <c r="Z274" s="58" t="s">
        <v>43</v>
      </c>
      <c r="AA274" s="66" t="s">
        <v>559</v>
      </c>
      <c r="AB274" s="67">
        <v>4.8303000000000003</v>
      </c>
      <c r="AC274" s="68" t="s">
        <v>80</v>
      </c>
      <c r="AD274" s="18"/>
      <c r="AE274" s="123">
        <v>0</v>
      </c>
      <c r="AF274" s="123">
        <v>0</v>
      </c>
      <c r="AG274" s="123">
        <v>0</v>
      </c>
      <c r="AH274" s="123">
        <v>0</v>
      </c>
      <c r="AI274" s="123">
        <v>0</v>
      </c>
      <c r="AJ274" s="123">
        <v>1</v>
      </c>
      <c r="AK274" s="210">
        <v>1</v>
      </c>
      <c r="AL274" s="180">
        <v>0</v>
      </c>
      <c r="AM274" s="123">
        <v>0</v>
      </c>
      <c r="AN274" s="125">
        <v>0</v>
      </c>
      <c r="AO274" s="125">
        <v>0</v>
      </c>
      <c r="AP274" s="125">
        <v>0</v>
      </c>
      <c r="AQ274" s="123">
        <v>0</v>
      </c>
      <c r="AR274" s="123">
        <v>0</v>
      </c>
      <c r="AS274" s="123">
        <v>0</v>
      </c>
      <c r="AT274" s="123">
        <v>0</v>
      </c>
      <c r="AU274" s="106">
        <v>0</v>
      </c>
      <c r="AV274" s="106">
        <v>0</v>
      </c>
      <c r="AW274" s="106">
        <v>0</v>
      </c>
      <c r="AX274" s="128">
        <v>0</v>
      </c>
      <c r="AY274" s="106">
        <v>0</v>
      </c>
      <c r="AZ274" s="8">
        <v>0</v>
      </c>
      <c r="BA274" s="8">
        <v>0</v>
      </c>
      <c r="BB274" s="106">
        <v>0</v>
      </c>
      <c r="BC274" s="106">
        <v>0</v>
      </c>
    </row>
    <row r="275" spans="1:55" ht="30" customHeight="1">
      <c r="A275" s="90">
        <f t="shared" si="4"/>
        <v>268</v>
      </c>
      <c r="B275" s="7"/>
      <c r="C275" s="7"/>
      <c r="D275" s="7"/>
      <c r="E275" s="7">
        <v>3</v>
      </c>
      <c r="F275" s="7"/>
      <c r="G275" s="7"/>
      <c r="H275" s="7"/>
      <c r="I275" s="7"/>
      <c r="J275" s="7"/>
      <c r="K275" s="3"/>
      <c r="L275" s="22"/>
      <c r="M275" s="53" t="s">
        <v>565</v>
      </c>
      <c r="N275" s="54" t="s">
        <v>566</v>
      </c>
      <c r="O275" s="48" t="s">
        <v>556</v>
      </c>
      <c r="P275" s="55" t="s">
        <v>36</v>
      </c>
      <c r="Q275" s="60" t="s">
        <v>37</v>
      </c>
      <c r="R275" s="61"/>
      <c r="S275" s="62" t="s">
        <v>36</v>
      </c>
      <c r="T275" s="53" t="s">
        <v>565</v>
      </c>
      <c r="U275" s="62" t="s">
        <v>36</v>
      </c>
      <c r="V275" s="60" t="s">
        <v>39</v>
      </c>
      <c r="W275" s="61" t="s">
        <v>40</v>
      </c>
      <c r="X275" s="55" t="s">
        <v>117</v>
      </c>
      <c r="Y275" s="61" t="s">
        <v>42</v>
      </c>
      <c r="Z275" s="61" t="s">
        <v>43</v>
      </c>
      <c r="AA275" s="55" t="s">
        <v>559</v>
      </c>
      <c r="AB275" s="20">
        <v>4.8471000000000002</v>
      </c>
      <c r="AC275" s="69" t="s">
        <v>80</v>
      </c>
      <c r="AD275" s="18"/>
      <c r="AE275" s="123">
        <v>0</v>
      </c>
      <c r="AF275" s="123">
        <v>0</v>
      </c>
      <c r="AG275" s="123">
        <v>1</v>
      </c>
      <c r="AH275" s="123">
        <v>0</v>
      </c>
      <c r="AI275" s="123">
        <v>0</v>
      </c>
      <c r="AJ275" s="123">
        <v>0</v>
      </c>
      <c r="AK275" s="210">
        <v>0</v>
      </c>
      <c r="AL275" s="180">
        <v>0</v>
      </c>
      <c r="AM275" s="123">
        <v>0</v>
      </c>
      <c r="AN275" s="125">
        <v>0</v>
      </c>
      <c r="AO275" s="125">
        <v>0</v>
      </c>
      <c r="AP275" s="125">
        <v>0</v>
      </c>
      <c r="AQ275" s="123">
        <v>0</v>
      </c>
      <c r="AR275" s="123">
        <v>0</v>
      </c>
      <c r="AS275" s="123">
        <v>0</v>
      </c>
      <c r="AT275" s="123">
        <v>0</v>
      </c>
      <c r="AU275" s="106">
        <v>0</v>
      </c>
      <c r="AV275" s="106">
        <v>0</v>
      </c>
      <c r="AW275" s="106">
        <v>0</v>
      </c>
      <c r="AX275" s="128">
        <v>0</v>
      </c>
      <c r="AY275" s="106">
        <v>0</v>
      </c>
      <c r="AZ275" s="8">
        <v>0</v>
      </c>
      <c r="BA275" s="8">
        <v>0</v>
      </c>
      <c r="BB275" s="106">
        <v>0</v>
      </c>
      <c r="BC275" s="106">
        <v>0</v>
      </c>
    </row>
    <row r="276" spans="1:55" ht="30" customHeight="1">
      <c r="A276" s="90">
        <f t="shared" si="4"/>
        <v>269</v>
      </c>
      <c r="B276" s="7"/>
      <c r="C276" s="7"/>
      <c r="D276" s="7"/>
      <c r="E276" s="7">
        <v>3</v>
      </c>
      <c r="F276" s="7"/>
      <c r="G276" s="7"/>
      <c r="H276" s="7"/>
      <c r="I276" s="7"/>
      <c r="J276" s="7"/>
      <c r="K276" s="3"/>
      <c r="L276" s="22"/>
      <c r="M276" s="53" t="s">
        <v>844</v>
      </c>
      <c r="N276" s="54" t="s">
        <v>845</v>
      </c>
      <c r="O276" s="8" t="s">
        <v>840</v>
      </c>
      <c r="P276" s="55" t="s">
        <v>36</v>
      </c>
      <c r="Q276" s="60" t="s">
        <v>37</v>
      </c>
      <c r="R276" s="61"/>
      <c r="S276" s="62" t="s">
        <v>36</v>
      </c>
      <c r="T276" s="53"/>
      <c r="U276" s="62" t="s">
        <v>36</v>
      </c>
      <c r="V276" s="60" t="s">
        <v>39</v>
      </c>
      <c r="W276" s="61" t="s">
        <v>40</v>
      </c>
      <c r="X276" s="55" t="s">
        <v>117</v>
      </c>
      <c r="Y276" s="61" t="s">
        <v>42</v>
      </c>
      <c r="Z276" s="61"/>
      <c r="AA276" s="55" t="s">
        <v>559</v>
      </c>
      <c r="AB276" s="20">
        <v>4.8388</v>
      </c>
      <c r="AC276" s="69" t="s">
        <v>80</v>
      </c>
      <c r="AD276" s="18"/>
      <c r="AE276" s="123">
        <v>0</v>
      </c>
      <c r="AF276" s="123">
        <v>0</v>
      </c>
      <c r="AG276" s="123">
        <v>0</v>
      </c>
      <c r="AH276" s="123">
        <v>0</v>
      </c>
      <c r="AI276" s="123">
        <v>0</v>
      </c>
      <c r="AJ276" s="123">
        <v>0</v>
      </c>
      <c r="AK276" s="210">
        <v>0</v>
      </c>
      <c r="AL276" s="180">
        <v>0</v>
      </c>
      <c r="AM276" s="123">
        <v>0</v>
      </c>
      <c r="AN276" s="125">
        <v>0</v>
      </c>
      <c r="AO276" s="125">
        <v>0</v>
      </c>
      <c r="AP276" s="125">
        <v>0</v>
      </c>
      <c r="AQ276" s="123">
        <v>0</v>
      </c>
      <c r="AR276" s="123">
        <v>0</v>
      </c>
      <c r="AS276" s="123">
        <v>0</v>
      </c>
      <c r="AT276" s="123">
        <v>0</v>
      </c>
      <c r="AU276" s="106">
        <v>0</v>
      </c>
      <c r="AV276" s="106">
        <v>0</v>
      </c>
      <c r="AW276" s="106">
        <v>0</v>
      </c>
      <c r="AX276" s="128">
        <v>1</v>
      </c>
      <c r="AY276" s="106">
        <v>0</v>
      </c>
      <c r="AZ276" s="8">
        <v>0</v>
      </c>
      <c r="BA276" s="8">
        <v>0</v>
      </c>
      <c r="BB276" s="106">
        <v>0</v>
      </c>
      <c r="BC276" s="106">
        <v>0</v>
      </c>
    </row>
    <row r="277" spans="1:55" ht="30" customHeight="1">
      <c r="A277" s="90">
        <f t="shared" si="4"/>
        <v>270</v>
      </c>
      <c r="B277" s="3"/>
      <c r="C277" s="3"/>
      <c r="D277" s="3"/>
      <c r="E277" s="3">
        <v>3</v>
      </c>
      <c r="F277" s="3"/>
      <c r="G277" s="7"/>
      <c r="H277" s="7"/>
      <c r="I277" s="7"/>
      <c r="J277" s="7"/>
      <c r="K277" s="7"/>
      <c r="L277" s="12"/>
      <c r="M277" s="39" t="s">
        <v>567</v>
      </c>
      <c r="N277" s="26" t="s">
        <v>568</v>
      </c>
      <c r="O277" s="7" t="s">
        <v>569</v>
      </c>
      <c r="P277" s="7" t="s">
        <v>135</v>
      </c>
      <c r="Q277" s="3" t="s">
        <v>37</v>
      </c>
      <c r="R277" s="15"/>
      <c r="S277" s="14" t="s">
        <v>38</v>
      </c>
      <c r="T277" s="39" t="s">
        <v>567</v>
      </c>
      <c r="U277" s="14" t="s">
        <v>36</v>
      </c>
      <c r="V277" s="3" t="s">
        <v>39</v>
      </c>
      <c r="W277" s="15" t="s">
        <v>40</v>
      </c>
      <c r="X277" s="7" t="s">
        <v>331</v>
      </c>
      <c r="Y277" s="15" t="s">
        <v>570</v>
      </c>
      <c r="Z277" s="3" t="s">
        <v>43</v>
      </c>
      <c r="AA277" s="15"/>
      <c r="AB277" s="19">
        <v>0.02</v>
      </c>
      <c r="AC277" s="7" t="s">
        <v>43</v>
      </c>
      <c r="AD277" s="7"/>
      <c r="AE277" s="7">
        <v>2</v>
      </c>
      <c r="AF277" s="7">
        <v>2</v>
      </c>
      <c r="AG277" s="123">
        <v>0</v>
      </c>
      <c r="AH277" s="123">
        <v>0</v>
      </c>
      <c r="AI277" s="123">
        <v>0</v>
      </c>
      <c r="AJ277" s="123">
        <v>0</v>
      </c>
      <c r="AK277" s="210">
        <v>0</v>
      </c>
      <c r="AL277" s="180">
        <v>0</v>
      </c>
      <c r="AM277" s="123">
        <v>0</v>
      </c>
      <c r="AN277" s="125">
        <v>0</v>
      </c>
      <c r="AO277" s="125">
        <v>0</v>
      </c>
      <c r="AP277" s="125">
        <v>0</v>
      </c>
      <c r="AQ277" s="123">
        <v>0</v>
      </c>
      <c r="AR277" s="123">
        <v>0</v>
      </c>
      <c r="AS277" s="123">
        <v>0</v>
      </c>
      <c r="AT277" s="123">
        <v>0</v>
      </c>
      <c r="AU277" s="106">
        <v>0</v>
      </c>
      <c r="AV277" s="106">
        <v>0</v>
      </c>
      <c r="AW277" s="106">
        <v>0</v>
      </c>
      <c r="AX277" s="128">
        <v>0</v>
      </c>
      <c r="AY277" s="106">
        <v>0</v>
      </c>
      <c r="AZ277" s="8">
        <v>0</v>
      </c>
      <c r="BA277" s="8">
        <v>0</v>
      </c>
      <c r="BB277" s="106">
        <v>0</v>
      </c>
      <c r="BC277" s="106">
        <v>0</v>
      </c>
    </row>
    <row r="278" spans="1:55" ht="30" customHeight="1">
      <c r="A278" s="90">
        <f t="shared" si="4"/>
        <v>271</v>
      </c>
      <c r="B278" s="3"/>
      <c r="C278" s="3"/>
      <c r="D278" s="3"/>
      <c r="E278" s="3">
        <v>3</v>
      </c>
      <c r="F278" s="3"/>
      <c r="G278" s="7"/>
      <c r="H278" s="7"/>
      <c r="I278" s="7"/>
      <c r="J278" s="7"/>
      <c r="K278" s="7"/>
      <c r="L278" s="12"/>
      <c r="M278" s="70" t="s">
        <v>571</v>
      </c>
      <c r="N278" s="70" t="s">
        <v>568</v>
      </c>
      <c r="O278" s="71" t="s">
        <v>572</v>
      </c>
      <c r="P278" s="7" t="s">
        <v>50</v>
      </c>
      <c r="Q278" s="57" t="s">
        <v>37</v>
      </c>
      <c r="R278" s="71"/>
      <c r="S278" s="14" t="s">
        <v>36</v>
      </c>
      <c r="T278" s="73" t="s">
        <v>571</v>
      </c>
      <c r="U278" s="14" t="s">
        <v>36</v>
      </c>
      <c r="V278" s="3" t="s">
        <v>39</v>
      </c>
      <c r="W278" s="15" t="s">
        <v>40</v>
      </c>
      <c r="X278" s="7" t="s">
        <v>331</v>
      </c>
      <c r="Y278" s="15" t="s">
        <v>450</v>
      </c>
      <c r="Z278" s="3" t="s">
        <v>43</v>
      </c>
      <c r="AA278" s="15" t="s">
        <v>573</v>
      </c>
      <c r="AB278" s="19">
        <v>2.7000000000000001E-3</v>
      </c>
      <c r="AC278" s="7" t="s">
        <v>43</v>
      </c>
      <c r="AD278" s="7"/>
      <c r="AE278" s="123">
        <v>0</v>
      </c>
      <c r="AF278" s="123">
        <v>0</v>
      </c>
      <c r="AG278" s="123">
        <v>2</v>
      </c>
      <c r="AH278" s="7">
        <v>2</v>
      </c>
      <c r="AI278" s="7">
        <v>2</v>
      </c>
      <c r="AJ278" s="123">
        <v>2</v>
      </c>
      <c r="AK278" s="210">
        <v>2</v>
      </c>
      <c r="AL278" s="180">
        <v>0</v>
      </c>
      <c r="AM278" s="123">
        <v>0</v>
      </c>
      <c r="AN278" s="125">
        <v>0</v>
      </c>
      <c r="AO278" s="125">
        <v>0</v>
      </c>
      <c r="AP278" s="125">
        <v>0</v>
      </c>
      <c r="AQ278" s="123">
        <v>0</v>
      </c>
      <c r="AR278" s="123">
        <v>0</v>
      </c>
      <c r="AS278" s="123">
        <v>2</v>
      </c>
      <c r="AT278" s="123">
        <v>2</v>
      </c>
      <c r="AU278" s="106">
        <v>2</v>
      </c>
      <c r="AV278" s="106">
        <v>0</v>
      </c>
      <c r="AW278" s="106">
        <v>0</v>
      </c>
      <c r="AX278" s="128">
        <v>2</v>
      </c>
      <c r="AY278" s="106">
        <v>0</v>
      </c>
      <c r="AZ278" s="8">
        <v>0</v>
      </c>
      <c r="BA278" s="8">
        <v>0</v>
      </c>
      <c r="BB278" s="106">
        <v>0</v>
      </c>
      <c r="BC278" s="106">
        <v>0</v>
      </c>
    </row>
    <row r="279" spans="1:55" ht="30" customHeight="1">
      <c r="A279" s="90">
        <f t="shared" ref="A279:A311" si="5">ROW()-7</f>
        <v>272</v>
      </c>
      <c r="B279" s="7"/>
      <c r="C279" s="7"/>
      <c r="D279" s="7"/>
      <c r="E279" s="7">
        <v>3</v>
      </c>
      <c r="F279" s="7"/>
      <c r="G279" s="7"/>
      <c r="H279" s="7"/>
      <c r="I279" s="7"/>
      <c r="J279" s="7"/>
      <c r="K279" s="7"/>
      <c r="L279" s="10" t="s">
        <v>341</v>
      </c>
      <c r="M279" s="7" t="s">
        <v>836</v>
      </c>
      <c r="N279" s="7" t="s">
        <v>575</v>
      </c>
      <c r="O279" s="7" t="s">
        <v>331</v>
      </c>
      <c r="P279" s="7" t="s">
        <v>50</v>
      </c>
      <c r="Q279" s="3" t="s">
        <v>37</v>
      </c>
      <c r="R279" s="15"/>
      <c r="S279" s="14" t="s">
        <v>38</v>
      </c>
      <c r="T279" s="7" t="s">
        <v>574</v>
      </c>
      <c r="U279" s="14" t="s">
        <v>74</v>
      </c>
      <c r="V279" s="3" t="s">
        <v>40</v>
      </c>
      <c r="W279" s="15" t="s">
        <v>39</v>
      </c>
      <c r="X279" s="7" t="s">
        <v>331</v>
      </c>
      <c r="Y279" s="3" t="s">
        <v>576</v>
      </c>
      <c r="Z279" s="3" t="s">
        <v>43</v>
      </c>
      <c r="AA279" s="7" t="s">
        <v>577</v>
      </c>
      <c r="AB279" s="19">
        <v>5.0000000000000001E-3</v>
      </c>
      <c r="AC279" s="18" t="s">
        <v>43</v>
      </c>
      <c r="AD279" s="18"/>
      <c r="AE279" s="123">
        <v>4</v>
      </c>
      <c r="AF279" s="123">
        <v>4</v>
      </c>
      <c r="AG279" s="123">
        <v>0</v>
      </c>
      <c r="AH279" s="7">
        <v>4</v>
      </c>
      <c r="AI279" s="7">
        <v>4</v>
      </c>
      <c r="AJ279" s="123">
        <v>4</v>
      </c>
      <c r="AK279" s="210">
        <v>4</v>
      </c>
      <c r="AL279" s="180">
        <v>0</v>
      </c>
      <c r="AM279" s="123">
        <v>0</v>
      </c>
      <c r="AN279" s="125">
        <v>0</v>
      </c>
      <c r="AO279" s="125">
        <v>0</v>
      </c>
      <c r="AP279" s="125">
        <v>0</v>
      </c>
      <c r="AQ279" s="123">
        <v>0</v>
      </c>
      <c r="AR279" s="123">
        <v>0</v>
      </c>
      <c r="AS279" s="123">
        <v>4</v>
      </c>
      <c r="AT279" s="123">
        <v>4</v>
      </c>
      <c r="AU279" s="106">
        <v>4</v>
      </c>
      <c r="AV279" s="106">
        <v>0</v>
      </c>
      <c r="AW279" s="106">
        <v>0</v>
      </c>
      <c r="AX279" s="128">
        <v>4</v>
      </c>
      <c r="AY279" s="106">
        <v>0</v>
      </c>
      <c r="AZ279" s="8">
        <v>0</v>
      </c>
      <c r="BA279" s="8">
        <v>0</v>
      </c>
      <c r="BB279" s="106">
        <v>0</v>
      </c>
      <c r="BC279" s="106">
        <v>0</v>
      </c>
    </row>
    <row r="280" spans="1:55" ht="30" customHeight="1">
      <c r="A280" s="90">
        <f t="shared" si="5"/>
        <v>273</v>
      </c>
      <c r="B280" s="3"/>
      <c r="C280" s="3"/>
      <c r="D280" s="3"/>
      <c r="E280" s="3">
        <v>3</v>
      </c>
      <c r="F280" s="3"/>
      <c r="G280" s="3"/>
      <c r="H280" s="3"/>
      <c r="I280" s="3"/>
      <c r="J280" s="3"/>
      <c r="K280" s="3"/>
      <c r="L280" s="9"/>
      <c r="M280" s="8" t="s">
        <v>991</v>
      </c>
      <c r="N280" s="8" t="s">
        <v>992</v>
      </c>
      <c r="O280" s="8" t="s">
        <v>993</v>
      </c>
      <c r="P280" s="8" t="s">
        <v>994</v>
      </c>
      <c r="Q280" s="8" t="s">
        <v>37</v>
      </c>
      <c r="R280" s="8"/>
      <c r="S280" s="8" t="s">
        <v>994</v>
      </c>
      <c r="T280" s="8" t="s">
        <v>991</v>
      </c>
      <c r="U280" s="8" t="s">
        <v>994</v>
      </c>
      <c r="V280" s="8" t="s">
        <v>995</v>
      </c>
      <c r="W280" s="8" t="s">
        <v>996</v>
      </c>
      <c r="X280" s="8" t="s">
        <v>87</v>
      </c>
      <c r="Y280" s="8" t="s">
        <v>1014</v>
      </c>
      <c r="Z280" s="8" t="s">
        <v>998</v>
      </c>
      <c r="AA280" s="8" t="s">
        <v>999</v>
      </c>
      <c r="AB280" s="8">
        <v>6.1000000000000004E-3</v>
      </c>
      <c r="AC280" s="14" t="s">
        <v>1000</v>
      </c>
      <c r="AD280" s="14"/>
      <c r="AE280" s="123">
        <v>4</v>
      </c>
      <c r="AF280" s="123">
        <v>4</v>
      </c>
      <c r="AG280" s="123">
        <v>0</v>
      </c>
      <c r="AH280" s="7">
        <v>4</v>
      </c>
      <c r="AI280" s="7">
        <v>4</v>
      </c>
      <c r="AJ280" s="123">
        <v>4</v>
      </c>
      <c r="AK280" s="210">
        <v>4</v>
      </c>
      <c r="AL280" s="180">
        <v>0</v>
      </c>
      <c r="AM280" s="123">
        <v>0</v>
      </c>
      <c r="AN280" s="125">
        <v>0</v>
      </c>
      <c r="AO280" s="125">
        <v>0</v>
      </c>
      <c r="AP280" s="125">
        <v>0</v>
      </c>
      <c r="AQ280" s="123">
        <v>0</v>
      </c>
      <c r="AR280" s="123">
        <v>0</v>
      </c>
      <c r="AS280" s="123">
        <v>4</v>
      </c>
      <c r="AT280" s="123">
        <v>4</v>
      </c>
      <c r="AU280" s="106">
        <v>4</v>
      </c>
      <c r="AV280" s="106">
        <v>0</v>
      </c>
      <c r="AW280" s="106">
        <v>0</v>
      </c>
      <c r="AX280" s="128">
        <v>4</v>
      </c>
      <c r="AY280" s="106">
        <v>0</v>
      </c>
      <c r="AZ280" s="8">
        <v>0</v>
      </c>
      <c r="BA280" s="8">
        <v>0</v>
      </c>
      <c r="BB280" s="106">
        <v>0</v>
      </c>
      <c r="BC280" s="106">
        <v>0</v>
      </c>
    </row>
    <row r="281" spans="1:55" ht="30" customHeight="1">
      <c r="A281" s="90">
        <f>ROW()-7</f>
        <v>274</v>
      </c>
      <c r="B281" s="3"/>
      <c r="C281" s="3"/>
      <c r="D281" s="3">
        <v>2</v>
      </c>
      <c r="E281" s="3"/>
      <c r="F281" s="3"/>
      <c r="G281" s="3"/>
      <c r="H281" s="3"/>
      <c r="I281" s="3"/>
      <c r="J281" s="3"/>
      <c r="K281" s="3"/>
      <c r="L281" s="8"/>
      <c r="M281" s="8" t="s">
        <v>1001</v>
      </c>
      <c r="N281" s="8" t="s">
        <v>1002</v>
      </c>
      <c r="O281" s="8"/>
      <c r="P281" s="8" t="s">
        <v>50</v>
      </c>
      <c r="Q281" s="8" t="s">
        <v>37</v>
      </c>
      <c r="R281" s="8"/>
      <c r="S281" s="8" t="s">
        <v>994</v>
      </c>
      <c r="T281" s="8" t="str">
        <f>M281</f>
        <v>SHT0014861</v>
      </c>
      <c r="U281" s="8" t="s">
        <v>994</v>
      </c>
      <c r="V281" s="8" t="s">
        <v>995</v>
      </c>
      <c r="W281" s="8" t="s">
        <v>996</v>
      </c>
      <c r="X281" s="55" t="s">
        <v>117</v>
      </c>
      <c r="Y281" s="8"/>
      <c r="Z281" s="8"/>
      <c r="AA281" s="8" t="s">
        <v>1009</v>
      </c>
      <c r="AB281" s="28">
        <f>AB282+AB283</f>
        <v>1.7100000000000001E-2</v>
      </c>
      <c r="AC281" s="14" t="s">
        <v>1012</v>
      </c>
      <c r="AD281" s="7" t="s">
        <v>1013</v>
      </c>
      <c r="AE281" s="123">
        <v>0</v>
      </c>
      <c r="AF281" s="123">
        <v>0</v>
      </c>
      <c r="AG281" s="123">
        <v>0</v>
      </c>
      <c r="AH281" s="123">
        <v>0</v>
      </c>
      <c r="AI281" s="123">
        <v>0</v>
      </c>
      <c r="AJ281" s="123">
        <v>0</v>
      </c>
      <c r="AK281" s="210">
        <v>0</v>
      </c>
      <c r="AL281" s="180">
        <v>0</v>
      </c>
      <c r="AM281" s="123">
        <v>0</v>
      </c>
      <c r="AN281" s="125">
        <v>0</v>
      </c>
      <c r="AO281" s="125">
        <v>0</v>
      </c>
      <c r="AP281" s="125">
        <v>0</v>
      </c>
      <c r="AQ281" s="123">
        <v>0</v>
      </c>
      <c r="AR281" s="123">
        <v>0</v>
      </c>
      <c r="AS281" s="123">
        <v>1</v>
      </c>
      <c r="AT281" s="123">
        <v>0</v>
      </c>
      <c r="AU281" s="106">
        <v>0</v>
      </c>
      <c r="AV281" s="106">
        <v>0</v>
      </c>
      <c r="AW281" s="106">
        <v>0</v>
      </c>
      <c r="AX281" s="128">
        <v>0</v>
      </c>
      <c r="AY281" s="106">
        <v>0</v>
      </c>
      <c r="AZ281" s="8">
        <v>0</v>
      </c>
      <c r="BA281" s="8">
        <v>0</v>
      </c>
      <c r="BB281" s="106">
        <v>0</v>
      </c>
      <c r="BC281" s="106">
        <v>0</v>
      </c>
    </row>
    <row r="282" spans="1:55" ht="30" customHeight="1">
      <c r="A282" s="90">
        <f>ROW()-7</f>
        <v>275</v>
      </c>
      <c r="B282" s="3"/>
      <c r="C282" s="3"/>
      <c r="D282" s="3"/>
      <c r="E282" s="3">
        <v>3</v>
      </c>
      <c r="F282" s="3"/>
      <c r="G282" s="3"/>
      <c r="H282" s="3"/>
      <c r="I282" s="3"/>
      <c r="J282" s="3"/>
      <c r="K282" s="3"/>
      <c r="L282" s="8"/>
      <c r="M282" s="8" t="s">
        <v>1003</v>
      </c>
      <c r="N282" s="8" t="s">
        <v>1004</v>
      </c>
      <c r="O282" s="8"/>
      <c r="P282" s="8" t="s">
        <v>50</v>
      </c>
      <c r="Q282" s="8" t="s">
        <v>37</v>
      </c>
      <c r="R282" s="8"/>
      <c r="S282" s="8" t="s">
        <v>994</v>
      </c>
      <c r="T282" s="8" t="str">
        <f>M282</f>
        <v>SHT0014862</v>
      </c>
      <c r="U282" s="8" t="s">
        <v>994</v>
      </c>
      <c r="V282" s="8" t="s">
        <v>995</v>
      </c>
      <c r="W282" s="8" t="s">
        <v>996</v>
      </c>
      <c r="X282" s="8" t="s">
        <v>1007</v>
      </c>
      <c r="Y282" s="8" t="s">
        <v>1015</v>
      </c>
      <c r="Z282" s="8" t="s">
        <v>1016</v>
      </c>
      <c r="AA282" s="8" t="s">
        <v>1010</v>
      </c>
      <c r="AB282" s="28">
        <v>1.11E-2</v>
      </c>
      <c r="AC282" s="18" t="s">
        <v>43</v>
      </c>
      <c r="AD282" s="7"/>
      <c r="AE282" s="123">
        <v>0</v>
      </c>
      <c r="AF282" s="123">
        <v>0</v>
      </c>
      <c r="AG282" s="123">
        <v>0</v>
      </c>
      <c r="AH282" s="123">
        <v>0</v>
      </c>
      <c r="AI282" s="123">
        <v>0</v>
      </c>
      <c r="AJ282" s="123">
        <v>0</v>
      </c>
      <c r="AK282" s="210">
        <v>0</v>
      </c>
      <c r="AL282" s="180">
        <v>0</v>
      </c>
      <c r="AM282" s="123">
        <v>0</v>
      </c>
      <c r="AN282" s="125">
        <v>0</v>
      </c>
      <c r="AO282" s="125">
        <v>0</v>
      </c>
      <c r="AP282" s="125">
        <v>0</v>
      </c>
      <c r="AQ282" s="123">
        <v>0</v>
      </c>
      <c r="AR282" s="123">
        <v>0</v>
      </c>
      <c r="AS282" s="123">
        <v>1</v>
      </c>
      <c r="AT282" s="123">
        <v>0</v>
      </c>
      <c r="AU282" s="106">
        <v>0</v>
      </c>
      <c r="AV282" s="106">
        <v>0</v>
      </c>
      <c r="AW282" s="106">
        <v>0</v>
      </c>
      <c r="AX282" s="128">
        <v>0</v>
      </c>
      <c r="AY282" s="106">
        <v>0</v>
      </c>
      <c r="AZ282" s="8">
        <v>0</v>
      </c>
      <c r="BA282" s="8">
        <v>0</v>
      </c>
      <c r="BB282" s="106">
        <v>0</v>
      </c>
      <c r="BC282" s="106">
        <v>0</v>
      </c>
    </row>
    <row r="283" spans="1:55" ht="30" customHeight="1">
      <c r="A283" s="90">
        <f>ROW()-7</f>
        <v>276</v>
      </c>
      <c r="B283" s="3"/>
      <c r="C283" s="3"/>
      <c r="D283" s="3"/>
      <c r="E283" s="3">
        <v>3</v>
      </c>
      <c r="F283" s="3"/>
      <c r="G283" s="3"/>
      <c r="H283" s="3"/>
      <c r="I283" s="3"/>
      <c r="J283" s="3"/>
      <c r="K283" s="3"/>
      <c r="L283" s="8"/>
      <c r="M283" s="8" t="s">
        <v>1005</v>
      </c>
      <c r="N283" s="8" t="s">
        <v>1006</v>
      </c>
      <c r="O283" s="8"/>
      <c r="P283" s="8" t="s">
        <v>50</v>
      </c>
      <c r="Q283" s="8" t="s">
        <v>37</v>
      </c>
      <c r="R283" s="8"/>
      <c r="S283" s="8" t="s">
        <v>994</v>
      </c>
      <c r="T283" s="8" t="str">
        <f>M283</f>
        <v>SHT0014863</v>
      </c>
      <c r="U283" s="8" t="s">
        <v>994</v>
      </c>
      <c r="V283" s="8" t="s">
        <v>995</v>
      </c>
      <c r="W283" s="8" t="s">
        <v>996</v>
      </c>
      <c r="X283" s="8" t="s">
        <v>1008</v>
      </c>
      <c r="Y283" s="8" t="s">
        <v>1017</v>
      </c>
      <c r="Z283" s="8" t="s">
        <v>1016</v>
      </c>
      <c r="AA283" s="8" t="s">
        <v>1011</v>
      </c>
      <c r="AB283" s="28">
        <v>6.0000000000000001E-3</v>
      </c>
      <c r="AC283" s="18" t="s">
        <v>43</v>
      </c>
      <c r="AD283" s="7"/>
      <c r="AE283" s="123">
        <v>0</v>
      </c>
      <c r="AF283" s="123">
        <v>0</v>
      </c>
      <c r="AG283" s="123">
        <v>0</v>
      </c>
      <c r="AH283" s="123">
        <v>0</v>
      </c>
      <c r="AI283" s="123">
        <v>0</v>
      </c>
      <c r="AJ283" s="123">
        <v>0</v>
      </c>
      <c r="AK283" s="210">
        <v>0</v>
      </c>
      <c r="AL283" s="180">
        <v>0</v>
      </c>
      <c r="AM283" s="123">
        <v>0</v>
      </c>
      <c r="AN283" s="125">
        <v>0</v>
      </c>
      <c r="AO283" s="125">
        <v>0</v>
      </c>
      <c r="AP283" s="125">
        <v>0</v>
      </c>
      <c r="AQ283" s="123">
        <v>0</v>
      </c>
      <c r="AR283" s="123">
        <v>0</v>
      </c>
      <c r="AS283" s="123">
        <v>1</v>
      </c>
      <c r="AT283" s="123">
        <v>0</v>
      </c>
      <c r="AU283" s="106">
        <v>0</v>
      </c>
      <c r="AV283" s="106">
        <v>0</v>
      </c>
      <c r="AW283" s="106">
        <v>0</v>
      </c>
      <c r="AX283" s="128">
        <v>0</v>
      </c>
      <c r="AY283" s="106">
        <v>0</v>
      </c>
      <c r="AZ283" s="8">
        <v>0</v>
      </c>
      <c r="BA283" s="8">
        <v>0</v>
      </c>
      <c r="BB283" s="106">
        <v>0</v>
      </c>
      <c r="BC283" s="106">
        <v>0</v>
      </c>
    </row>
    <row r="284" spans="1:55" ht="30" customHeight="1">
      <c r="A284" s="90">
        <f>ROW()-7</f>
        <v>277</v>
      </c>
      <c r="B284" s="3"/>
      <c r="C284" s="3"/>
      <c r="D284" s="3">
        <v>2</v>
      </c>
      <c r="E284" s="3"/>
      <c r="F284" s="3"/>
      <c r="G284" s="3"/>
      <c r="H284" s="3"/>
      <c r="I284" s="3"/>
      <c r="J284" s="3"/>
      <c r="K284" s="3"/>
      <c r="L284" s="8"/>
      <c r="M284" s="8" t="s">
        <v>1029</v>
      </c>
      <c r="N284" s="8" t="s">
        <v>1030</v>
      </c>
      <c r="O284" s="8" t="s">
        <v>1032</v>
      </c>
      <c r="P284" s="8" t="s">
        <v>50</v>
      </c>
      <c r="Q284" s="8" t="s">
        <v>37</v>
      </c>
      <c r="R284" s="8"/>
      <c r="S284" s="8" t="s">
        <v>994</v>
      </c>
      <c r="T284" s="8" t="str">
        <f>M284</f>
        <v>BFA0010097</v>
      </c>
      <c r="U284" s="8" t="s">
        <v>994</v>
      </c>
      <c r="V284" s="8" t="s">
        <v>996</v>
      </c>
      <c r="W284" s="8" t="s">
        <v>995</v>
      </c>
      <c r="X284" s="8" t="s">
        <v>87</v>
      </c>
      <c r="Y284" s="8" t="s">
        <v>1031</v>
      </c>
      <c r="Z284" s="8" t="s">
        <v>998</v>
      </c>
      <c r="AA284" s="8"/>
      <c r="AB284" s="28">
        <v>2.3999999999999998E-3</v>
      </c>
      <c r="AC284" s="14" t="s">
        <v>1000</v>
      </c>
      <c r="AD284" s="7"/>
      <c r="AE284" s="123">
        <v>0</v>
      </c>
      <c r="AF284" s="123">
        <v>0</v>
      </c>
      <c r="AG284" s="123">
        <v>0</v>
      </c>
      <c r="AH284" s="123">
        <v>0</v>
      </c>
      <c r="AI284" s="123">
        <v>0</v>
      </c>
      <c r="AJ284" s="123">
        <v>0</v>
      </c>
      <c r="AK284" s="210">
        <v>0</v>
      </c>
      <c r="AL284" s="180">
        <v>0</v>
      </c>
      <c r="AM284" s="123">
        <v>0</v>
      </c>
      <c r="AN284" s="125">
        <v>0</v>
      </c>
      <c r="AO284" s="125">
        <v>0</v>
      </c>
      <c r="AP284" s="125">
        <v>0</v>
      </c>
      <c r="AQ284" s="123">
        <v>0</v>
      </c>
      <c r="AR284" s="123">
        <v>0</v>
      </c>
      <c r="AS284" s="123">
        <v>2</v>
      </c>
      <c r="AT284" s="123">
        <v>0</v>
      </c>
      <c r="AU284" s="106">
        <v>0</v>
      </c>
      <c r="AV284" s="106">
        <v>0</v>
      </c>
      <c r="AW284" s="106">
        <v>0</v>
      </c>
      <c r="AX284" s="128">
        <v>0</v>
      </c>
      <c r="AY284" s="106">
        <v>0</v>
      </c>
      <c r="AZ284" s="8">
        <v>0</v>
      </c>
      <c r="BA284" s="8">
        <v>0</v>
      </c>
      <c r="BB284" s="106">
        <v>0</v>
      </c>
      <c r="BC284" s="106">
        <v>0</v>
      </c>
    </row>
    <row r="285" spans="1:55" ht="30" customHeight="1">
      <c r="A285" s="90">
        <f t="shared" si="5"/>
        <v>278</v>
      </c>
      <c r="B285" s="3"/>
      <c r="C285" s="3"/>
      <c r="D285" s="3">
        <v>2</v>
      </c>
      <c r="E285" s="3"/>
      <c r="F285" s="3"/>
      <c r="G285" s="3"/>
      <c r="H285" s="3"/>
      <c r="I285" s="3"/>
      <c r="J285" s="3"/>
      <c r="K285" s="3"/>
      <c r="L285" s="9"/>
      <c r="M285" s="8" t="s">
        <v>884</v>
      </c>
      <c r="N285" s="8" t="s">
        <v>579</v>
      </c>
      <c r="O285" s="8" t="s">
        <v>211</v>
      </c>
      <c r="P285" s="8" t="s">
        <v>43</v>
      </c>
      <c r="Q285" s="8" t="s">
        <v>37</v>
      </c>
      <c r="R285" s="8"/>
      <c r="S285" s="8" t="s">
        <v>38</v>
      </c>
      <c r="T285" s="8" t="s">
        <v>578</v>
      </c>
      <c r="U285" s="8" t="s">
        <v>74</v>
      </c>
      <c r="V285" s="8" t="s">
        <v>39</v>
      </c>
      <c r="W285" s="8" t="s">
        <v>40</v>
      </c>
      <c r="X285" s="8" t="s">
        <v>41</v>
      </c>
      <c r="Y285" s="8" t="s">
        <v>42</v>
      </c>
      <c r="Z285" s="8" t="s">
        <v>43</v>
      </c>
      <c r="AA285" s="8" t="s">
        <v>580</v>
      </c>
      <c r="AB285" s="19">
        <f>AB289+AB291*4+AB292*4+AB293*2+AB294*4</f>
        <v>3.9373999999999998</v>
      </c>
      <c r="AC285" s="14"/>
      <c r="AD285" s="14"/>
      <c r="AE285" s="123">
        <v>0</v>
      </c>
      <c r="AF285" s="123">
        <v>0</v>
      </c>
      <c r="AG285" s="123">
        <v>0</v>
      </c>
      <c r="AH285" s="123">
        <v>0</v>
      </c>
      <c r="AI285" s="123">
        <v>0</v>
      </c>
      <c r="AJ285" s="123">
        <v>0</v>
      </c>
      <c r="AK285" s="210">
        <v>0</v>
      </c>
      <c r="AL285" s="180">
        <v>0</v>
      </c>
      <c r="AM285" s="123">
        <v>1</v>
      </c>
      <c r="AN285" s="125">
        <v>1</v>
      </c>
      <c r="AO285" s="125">
        <v>0</v>
      </c>
      <c r="AP285" s="125">
        <v>0</v>
      </c>
      <c r="AQ285" s="123">
        <v>0</v>
      </c>
      <c r="AR285" s="123">
        <v>0</v>
      </c>
      <c r="AS285" s="123">
        <v>0</v>
      </c>
      <c r="AT285" s="123">
        <v>0</v>
      </c>
      <c r="AU285" s="106">
        <v>0</v>
      </c>
      <c r="AV285" s="106">
        <v>0</v>
      </c>
      <c r="AW285" s="106">
        <v>0</v>
      </c>
      <c r="AX285" s="128">
        <v>0</v>
      </c>
      <c r="AY285" s="106">
        <v>0</v>
      </c>
      <c r="AZ285" s="8">
        <v>0</v>
      </c>
      <c r="BA285" s="8">
        <v>0</v>
      </c>
      <c r="BB285" s="106">
        <v>0</v>
      </c>
      <c r="BC285" s="106">
        <v>0</v>
      </c>
    </row>
    <row r="286" spans="1:55" ht="30" customHeight="1">
      <c r="A286" s="90">
        <f t="shared" si="5"/>
        <v>279</v>
      </c>
      <c r="B286" s="3"/>
      <c r="C286" s="3"/>
      <c r="D286" s="3">
        <v>2</v>
      </c>
      <c r="E286" s="3"/>
      <c r="F286" s="3"/>
      <c r="G286" s="3"/>
      <c r="H286" s="3"/>
      <c r="I286" s="3"/>
      <c r="J286" s="3"/>
      <c r="K286" s="3"/>
      <c r="L286" s="9"/>
      <c r="M286" s="8" t="s">
        <v>719</v>
      </c>
      <c r="N286" s="8" t="s">
        <v>579</v>
      </c>
      <c r="O286" s="8" t="s">
        <v>211</v>
      </c>
      <c r="P286" s="8" t="s">
        <v>43</v>
      </c>
      <c r="Q286" s="8" t="s">
        <v>37</v>
      </c>
      <c r="R286" s="8"/>
      <c r="S286" s="8" t="s">
        <v>38</v>
      </c>
      <c r="T286" s="8" t="s">
        <v>719</v>
      </c>
      <c r="U286" s="8" t="s">
        <v>74</v>
      </c>
      <c r="V286" s="8" t="s">
        <v>39</v>
      </c>
      <c r="W286" s="8" t="s">
        <v>40</v>
      </c>
      <c r="X286" s="8" t="s">
        <v>41</v>
      </c>
      <c r="Y286" s="8" t="s">
        <v>42</v>
      </c>
      <c r="Z286" s="8" t="s">
        <v>43</v>
      </c>
      <c r="AA286" s="8" t="s">
        <v>580</v>
      </c>
      <c r="AB286" s="19">
        <f>AB290+AB293*2+AB294*4</f>
        <v>3.8929999999999998</v>
      </c>
      <c r="AC286" s="14"/>
      <c r="AD286" s="14"/>
      <c r="AE286" s="123">
        <v>0</v>
      </c>
      <c r="AF286" s="123">
        <v>0</v>
      </c>
      <c r="AG286" s="123">
        <v>0</v>
      </c>
      <c r="AH286" s="123">
        <v>0</v>
      </c>
      <c r="AI286" s="123">
        <v>0</v>
      </c>
      <c r="AJ286" s="123">
        <v>0</v>
      </c>
      <c r="AK286" s="210">
        <v>0</v>
      </c>
      <c r="AL286" s="180">
        <v>0</v>
      </c>
      <c r="AM286" s="123">
        <v>0</v>
      </c>
      <c r="AN286" s="125">
        <v>0</v>
      </c>
      <c r="AO286" s="125">
        <v>1</v>
      </c>
      <c r="AP286" s="125">
        <v>1</v>
      </c>
      <c r="AQ286" s="123">
        <v>1</v>
      </c>
      <c r="AR286" s="123">
        <v>1</v>
      </c>
      <c r="AS286" s="123">
        <v>0</v>
      </c>
      <c r="AT286" s="123">
        <v>0</v>
      </c>
      <c r="AU286" s="106">
        <v>0</v>
      </c>
      <c r="AV286" s="106">
        <v>0</v>
      </c>
      <c r="AW286" s="106">
        <v>0</v>
      </c>
      <c r="AX286" s="128">
        <v>0</v>
      </c>
      <c r="AY286" s="106">
        <v>0</v>
      </c>
      <c r="AZ286" s="8">
        <v>0</v>
      </c>
      <c r="BA286" s="8">
        <v>0</v>
      </c>
      <c r="BB286" s="106">
        <v>0</v>
      </c>
      <c r="BC286" s="106">
        <v>0</v>
      </c>
    </row>
    <row r="287" spans="1:55" ht="30" customHeight="1">
      <c r="A287" s="90">
        <f t="shared" si="5"/>
        <v>280</v>
      </c>
      <c r="B287" s="3"/>
      <c r="C287" s="3"/>
      <c r="D287" s="3">
        <v>2</v>
      </c>
      <c r="E287" s="3"/>
      <c r="F287" s="3"/>
      <c r="G287" s="3"/>
      <c r="H287" s="3"/>
      <c r="I287" s="3"/>
      <c r="J287" s="3"/>
      <c r="K287" s="3"/>
      <c r="L287" s="8"/>
      <c r="M287" s="8" t="s">
        <v>893</v>
      </c>
      <c r="N287" s="8" t="s">
        <v>619</v>
      </c>
      <c r="O287" s="8" t="s">
        <v>211</v>
      </c>
      <c r="P287" s="8" t="s">
        <v>43</v>
      </c>
      <c r="Q287" s="8" t="s">
        <v>37</v>
      </c>
      <c r="R287" s="8"/>
      <c r="S287" s="8" t="s">
        <v>636</v>
      </c>
      <c r="T287" s="8"/>
      <c r="U287" s="8" t="s">
        <v>636</v>
      </c>
      <c r="V287" s="8" t="s">
        <v>39</v>
      </c>
      <c r="W287" s="8" t="s">
        <v>40</v>
      </c>
      <c r="X287" s="8" t="s">
        <v>41</v>
      </c>
      <c r="Y287" s="8" t="s">
        <v>42</v>
      </c>
      <c r="Z287" s="8" t="s">
        <v>43</v>
      </c>
      <c r="AA287" s="8"/>
      <c r="AB287" s="101">
        <f>AB288+AB291*4+AB292*4</f>
        <v>3.3422000000000001</v>
      </c>
      <c r="AC287" s="14"/>
      <c r="AD287" s="7"/>
      <c r="AE287" s="123">
        <v>0</v>
      </c>
      <c r="AF287" s="123">
        <v>0</v>
      </c>
      <c r="AG287" s="123">
        <v>0</v>
      </c>
      <c r="AH287" s="123">
        <v>0</v>
      </c>
      <c r="AI287" s="123">
        <v>0</v>
      </c>
      <c r="AJ287" s="123">
        <v>0</v>
      </c>
      <c r="AK287" s="210">
        <v>0</v>
      </c>
      <c r="AL287" s="180">
        <v>1</v>
      </c>
      <c r="AM287" s="123">
        <v>0</v>
      </c>
      <c r="AN287" s="125">
        <v>0</v>
      </c>
      <c r="AO287" s="125">
        <v>0</v>
      </c>
      <c r="AP287" s="125">
        <v>0</v>
      </c>
      <c r="AQ287" s="123">
        <v>0</v>
      </c>
      <c r="AR287" s="123">
        <v>0</v>
      </c>
      <c r="AS287" s="123">
        <v>0</v>
      </c>
      <c r="AT287" s="123">
        <v>0</v>
      </c>
      <c r="AU287" s="106">
        <v>0</v>
      </c>
      <c r="AV287" s="106">
        <v>1</v>
      </c>
      <c r="AW287" s="106">
        <v>1</v>
      </c>
      <c r="AX287" s="128">
        <v>0</v>
      </c>
      <c r="AY287" s="106">
        <v>1</v>
      </c>
      <c r="AZ287" s="8">
        <v>1</v>
      </c>
      <c r="BA287" s="8">
        <v>1</v>
      </c>
      <c r="BB287" s="106">
        <v>1</v>
      </c>
      <c r="BC287" s="106">
        <v>1</v>
      </c>
    </row>
    <row r="288" spans="1:55" ht="30" customHeight="1">
      <c r="A288" s="90">
        <f t="shared" si="5"/>
        <v>281</v>
      </c>
      <c r="B288" s="3"/>
      <c r="C288" s="3"/>
      <c r="D288" s="3"/>
      <c r="E288" s="3">
        <v>3</v>
      </c>
      <c r="F288" s="3"/>
      <c r="G288" s="3"/>
      <c r="H288" s="3"/>
      <c r="I288" s="3"/>
      <c r="J288" s="3"/>
      <c r="K288" s="3"/>
      <c r="L288" s="8"/>
      <c r="M288" s="8" t="s">
        <v>877</v>
      </c>
      <c r="N288" s="8" t="s">
        <v>714</v>
      </c>
      <c r="O288" s="8" t="s">
        <v>116</v>
      </c>
      <c r="P288" s="8" t="s">
        <v>43</v>
      </c>
      <c r="Q288" s="8" t="s">
        <v>37</v>
      </c>
      <c r="R288" s="8"/>
      <c r="S288" s="8" t="s">
        <v>636</v>
      </c>
      <c r="T288" s="8" t="str">
        <f>M288</f>
        <v>SHT0014512</v>
      </c>
      <c r="U288" s="8" t="s">
        <v>636</v>
      </c>
      <c r="V288" s="8" t="s">
        <v>39</v>
      </c>
      <c r="W288" s="8" t="s">
        <v>40</v>
      </c>
      <c r="X288" s="8" t="s">
        <v>117</v>
      </c>
      <c r="Y288" s="8" t="s">
        <v>42</v>
      </c>
      <c r="Z288" s="8" t="s">
        <v>43</v>
      </c>
      <c r="AA288" s="8"/>
      <c r="AB288" s="101">
        <v>3.2978000000000001</v>
      </c>
      <c r="AC288" s="14" t="s">
        <v>80</v>
      </c>
      <c r="AD288" s="7" t="s">
        <v>907</v>
      </c>
      <c r="AE288" s="123">
        <v>0</v>
      </c>
      <c r="AF288" s="123">
        <v>0</v>
      </c>
      <c r="AG288" s="123">
        <v>0</v>
      </c>
      <c r="AH288" s="123">
        <v>0</v>
      </c>
      <c r="AI288" s="123">
        <v>0</v>
      </c>
      <c r="AJ288" s="123">
        <v>0</v>
      </c>
      <c r="AK288" s="210">
        <v>0</v>
      </c>
      <c r="AL288" s="180">
        <v>1</v>
      </c>
      <c r="AM288" s="123">
        <v>0</v>
      </c>
      <c r="AN288" s="125">
        <v>0</v>
      </c>
      <c r="AO288" s="125">
        <v>0</v>
      </c>
      <c r="AP288" s="125">
        <v>0</v>
      </c>
      <c r="AQ288" s="123">
        <v>0</v>
      </c>
      <c r="AR288" s="123">
        <v>0</v>
      </c>
      <c r="AS288" s="123">
        <v>0</v>
      </c>
      <c r="AT288" s="123">
        <v>0</v>
      </c>
      <c r="AU288" s="106">
        <v>0</v>
      </c>
      <c r="AV288" s="106">
        <v>1</v>
      </c>
      <c r="AW288" s="106">
        <v>1</v>
      </c>
      <c r="AX288" s="128">
        <v>0</v>
      </c>
      <c r="AY288" s="106">
        <v>1</v>
      </c>
      <c r="AZ288" s="8">
        <v>1</v>
      </c>
      <c r="BA288" s="8">
        <v>1</v>
      </c>
      <c r="BB288" s="106">
        <v>1</v>
      </c>
      <c r="BC288" s="106">
        <v>1</v>
      </c>
    </row>
    <row r="289" spans="1:55" ht="30" customHeight="1">
      <c r="A289" s="90">
        <f t="shared" si="5"/>
        <v>282</v>
      </c>
      <c r="B289" s="3"/>
      <c r="C289" s="3"/>
      <c r="D289" s="3"/>
      <c r="E289" s="3">
        <v>3</v>
      </c>
      <c r="F289" s="3"/>
      <c r="G289" s="3"/>
      <c r="H289" s="3"/>
      <c r="I289" s="3"/>
      <c r="J289" s="3"/>
      <c r="K289" s="3"/>
      <c r="L289" s="9"/>
      <c r="M289" s="8" t="s">
        <v>631</v>
      </c>
      <c r="N289" s="8" t="s">
        <v>582</v>
      </c>
      <c r="O289" s="8" t="s">
        <v>116</v>
      </c>
      <c r="P289" s="8" t="s">
        <v>43</v>
      </c>
      <c r="Q289" s="8" t="s">
        <v>37</v>
      </c>
      <c r="R289" s="8"/>
      <c r="S289" s="8" t="s">
        <v>38</v>
      </c>
      <c r="T289" s="8" t="s">
        <v>581</v>
      </c>
      <c r="U289" s="8" t="s">
        <v>74</v>
      </c>
      <c r="V289" s="8" t="s">
        <v>39</v>
      </c>
      <c r="W289" s="8" t="s">
        <v>40</v>
      </c>
      <c r="X289" s="8" t="s">
        <v>117</v>
      </c>
      <c r="Y289" s="8" t="s">
        <v>42</v>
      </c>
      <c r="Z289" s="8" t="s">
        <v>43</v>
      </c>
      <c r="AA289" s="8" t="s">
        <v>580</v>
      </c>
      <c r="AB289" s="19">
        <v>3.839</v>
      </c>
      <c r="AC289" s="14" t="s">
        <v>80</v>
      </c>
      <c r="AD289" s="14"/>
      <c r="AE289" s="123">
        <v>0</v>
      </c>
      <c r="AF289" s="123">
        <v>0</v>
      </c>
      <c r="AG289" s="123">
        <v>0</v>
      </c>
      <c r="AH289" s="123">
        <v>0</v>
      </c>
      <c r="AI289" s="123">
        <v>0</v>
      </c>
      <c r="AJ289" s="123">
        <v>0</v>
      </c>
      <c r="AK289" s="210">
        <v>0</v>
      </c>
      <c r="AL289" s="180">
        <v>0</v>
      </c>
      <c r="AM289" s="123">
        <v>1</v>
      </c>
      <c r="AN289" s="125">
        <v>1</v>
      </c>
      <c r="AO289" s="125">
        <v>0</v>
      </c>
      <c r="AP289" s="125">
        <v>0</v>
      </c>
      <c r="AQ289" s="123">
        <v>0</v>
      </c>
      <c r="AR289" s="123">
        <v>0</v>
      </c>
      <c r="AS289" s="123">
        <v>0</v>
      </c>
      <c r="AT289" s="123">
        <v>0</v>
      </c>
      <c r="AU289" s="106">
        <v>0</v>
      </c>
      <c r="AV289" s="106">
        <v>0</v>
      </c>
      <c r="AW289" s="106">
        <v>0</v>
      </c>
      <c r="AX289" s="128">
        <v>0</v>
      </c>
      <c r="AY289" s="106">
        <v>0</v>
      </c>
      <c r="AZ289" s="8">
        <v>0</v>
      </c>
      <c r="BA289" s="8">
        <v>0</v>
      </c>
      <c r="BB289" s="106">
        <v>0</v>
      </c>
      <c r="BC289" s="106">
        <v>0</v>
      </c>
    </row>
    <row r="290" spans="1:55" ht="30" customHeight="1">
      <c r="A290" s="90">
        <f t="shared" si="5"/>
        <v>283</v>
      </c>
      <c r="B290" s="3"/>
      <c r="C290" s="3"/>
      <c r="D290" s="3"/>
      <c r="E290" s="3">
        <v>3</v>
      </c>
      <c r="F290" s="3"/>
      <c r="G290" s="3"/>
      <c r="H290" s="3"/>
      <c r="I290" s="3"/>
      <c r="J290" s="3"/>
      <c r="K290" s="3"/>
      <c r="L290" s="9"/>
      <c r="M290" s="8" t="s">
        <v>834</v>
      </c>
      <c r="N290" s="8" t="s">
        <v>582</v>
      </c>
      <c r="O290" s="8" t="s">
        <v>116</v>
      </c>
      <c r="P290" s="8" t="s">
        <v>43</v>
      </c>
      <c r="Q290" s="8" t="s">
        <v>37</v>
      </c>
      <c r="R290" s="8"/>
      <c r="S290" s="8" t="s">
        <v>38</v>
      </c>
      <c r="T290" s="8" t="s">
        <v>581</v>
      </c>
      <c r="U290" s="8" t="s">
        <v>74</v>
      </c>
      <c r="V290" s="8" t="s">
        <v>39</v>
      </c>
      <c r="W290" s="8" t="s">
        <v>40</v>
      </c>
      <c r="X290" s="8" t="s">
        <v>117</v>
      </c>
      <c r="Y290" s="8" t="s">
        <v>42</v>
      </c>
      <c r="Z290" s="8" t="s">
        <v>43</v>
      </c>
      <c r="AA290" s="8" t="s">
        <v>580</v>
      </c>
      <c r="AB290" s="19">
        <v>3.839</v>
      </c>
      <c r="AC290" s="14" t="s">
        <v>80</v>
      </c>
      <c r="AD290" s="14"/>
      <c r="AE290" s="123">
        <v>0</v>
      </c>
      <c r="AF290" s="123">
        <v>0</v>
      </c>
      <c r="AG290" s="123">
        <v>0</v>
      </c>
      <c r="AH290" s="123">
        <v>0</v>
      </c>
      <c r="AI290" s="123">
        <v>0</v>
      </c>
      <c r="AJ290" s="123">
        <v>0</v>
      </c>
      <c r="AK290" s="210">
        <v>0</v>
      </c>
      <c r="AL290" s="180">
        <v>0</v>
      </c>
      <c r="AM290" s="123">
        <v>0</v>
      </c>
      <c r="AN290" s="125">
        <v>0</v>
      </c>
      <c r="AO290" s="125">
        <v>1</v>
      </c>
      <c r="AP290" s="125">
        <v>1</v>
      </c>
      <c r="AQ290" s="123">
        <v>1</v>
      </c>
      <c r="AR290" s="123">
        <v>1</v>
      </c>
      <c r="AS290" s="123">
        <v>0</v>
      </c>
      <c r="AT290" s="123">
        <v>0</v>
      </c>
      <c r="AU290" s="106">
        <v>0</v>
      </c>
      <c r="AV290" s="106">
        <v>0</v>
      </c>
      <c r="AW290" s="106">
        <v>0</v>
      </c>
      <c r="AX290" s="128">
        <v>0</v>
      </c>
      <c r="AY290" s="106">
        <v>0</v>
      </c>
      <c r="AZ290" s="8">
        <v>0</v>
      </c>
      <c r="BA290" s="8">
        <v>0</v>
      </c>
      <c r="BB290" s="106">
        <v>0</v>
      </c>
      <c r="BC290" s="106">
        <v>0</v>
      </c>
    </row>
    <row r="291" spans="1:55" ht="30" customHeight="1">
      <c r="A291" s="90">
        <f t="shared" si="5"/>
        <v>284</v>
      </c>
      <c r="B291" s="3"/>
      <c r="C291" s="3"/>
      <c r="D291" s="3"/>
      <c r="E291" s="3">
        <v>3</v>
      </c>
      <c r="F291" s="3"/>
      <c r="G291" s="3"/>
      <c r="H291" s="3"/>
      <c r="I291" s="3"/>
      <c r="J291" s="3"/>
      <c r="K291" s="3"/>
      <c r="L291" s="9"/>
      <c r="M291" s="8" t="s">
        <v>574</v>
      </c>
      <c r="N291" s="8" t="s">
        <v>575</v>
      </c>
      <c r="O291" s="8" t="s">
        <v>331</v>
      </c>
      <c r="P291" s="8" t="s">
        <v>50</v>
      </c>
      <c r="Q291" s="8" t="s">
        <v>37</v>
      </c>
      <c r="R291" s="8"/>
      <c r="S291" s="8" t="s">
        <v>38</v>
      </c>
      <c r="T291" s="8" t="s">
        <v>574</v>
      </c>
      <c r="U291" s="8" t="s">
        <v>74</v>
      </c>
      <c r="V291" s="8" t="s">
        <v>40</v>
      </c>
      <c r="W291" s="8" t="s">
        <v>39</v>
      </c>
      <c r="X291" s="8" t="s">
        <v>331</v>
      </c>
      <c r="Y291" s="8" t="s">
        <v>576</v>
      </c>
      <c r="Z291" s="8" t="s">
        <v>43</v>
      </c>
      <c r="AA291" s="8" t="s">
        <v>577</v>
      </c>
      <c r="AB291" s="8">
        <v>5.0000000000000001E-3</v>
      </c>
      <c r="AC291" s="14"/>
      <c r="AD291" s="14"/>
      <c r="AE291" s="123">
        <v>0</v>
      </c>
      <c r="AF291" s="123">
        <v>0</v>
      </c>
      <c r="AG291" s="123">
        <v>0</v>
      </c>
      <c r="AH291" s="123">
        <v>0</v>
      </c>
      <c r="AI291" s="123">
        <v>0</v>
      </c>
      <c r="AJ291" s="123">
        <v>0</v>
      </c>
      <c r="AK291" s="210">
        <v>0</v>
      </c>
      <c r="AL291" s="180">
        <v>4</v>
      </c>
      <c r="AM291" s="123">
        <v>4</v>
      </c>
      <c r="AN291" s="125">
        <v>4</v>
      </c>
      <c r="AO291" s="125">
        <v>4</v>
      </c>
      <c r="AP291" s="125">
        <v>4</v>
      </c>
      <c r="AQ291" s="123">
        <v>0</v>
      </c>
      <c r="AR291" s="123">
        <v>0</v>
      </c>
      <c r="AS291" s="123">
        <v>0</v>
      </c>
      <c r="AT291" s="123">
        <v>0</v>
      </c>
      <c r="AU291" s="106">
        <v>0</v>
      </c>
      <c r="AV291" s="106">
        <v>4</v>
      </c>
      <c r="AW291" s="106">
        <v>4</v>
      </c>
      <c r="AX291" s="128">
        <v>0</v>
      </c>
      <c r="AY291" s="106">
        <v>4</v>
      </c>
      <c r="AZ291" s="8">
        <v>4</v>
      </c>
      <c r="BA291" s="8">
        <v>4</v>
      </c>
      <c r="BB291" s="106">
        <v>4</v>
      </c>
      <c r="BC291" s="106">
        <v>4</v>
      </c>
    </row>
    <row r="292" spans="1:55" ht="30" customHeight="1">
      <c r="A292" s="90">
        <f t="shared" si="5"/>
        <v>285</v>
      </c>
      <c r="B292" s="3"/>
      <c r="C292" s="3"/>
      <c r="D292" s="3"/>
      <c r="E292" s="3">
        <v>3</v>
      </c>
      <c r="F292" s="3"/>
      <c r="G292" s="3"/>
      <c r="H292" s="3"/>
      <c r="I292" s="3"/>
      <c r="J292" s="3"/>
      <c r="K292" s="3"/>
      <c r="L292" s="9"/>
      <c r="M292" s="8" t="s">
        <v>991</v>
      </c>
      <c r="N292" s="8" t="s">
        <v>992</v>
      </c>
      <c r="O292" s="8" t="s">
        <v>993</v>
      </c>
      <c r="P292" s="8" t="s">
        <v>50</v>
      </c>
      <c r="Q292" s="8" t="s">
        <v>37</v>
      </c>
      <c r="R292" s="8"/>
      <c r="S292" s="8" t="s">
        <v>994</v>
      </c>
      <c r="T292" s="8" t="s">
        <v>991</v>
      </c>
      <c r="U292" s="8" t="s">
        <v>994</v>
      </c>
      <c r="V292" s="8" t="s">
        <v>995</v>
      </c>
      <c r="W292" s="8" t="s">
        <v>996</v>
      </c>
      <c r="X292" s="8" t="s">
        <v>87</v>
      </c>
      <c r="Y292" s="8" t="s">
        <v>997</v>
      </c>
      <c r="Z292" s="8" t="s">
        <v>998</v>
      </c>
      <c r="AA292" s="8" t="s">
        <v>999</v>
      </c>
      <c r="AB292" s="8">
        <v>6.1000000000000004E-3</v>
      </c>
      <c r="AC292" s="14" t="s">
        <v>1000</v>
      </c>
      <c r="AD292" s="14"/>
      <c r="AE292" s="123">
        <v>0</v>
      </c>
      <c r="AF292" s="123">
        <v>0</v>
      </c>
      <c r="AG292" s="123">
        <v>0</v>
      </c>
      <c r="AH292" s="123">
        <v>0</v>
      </c>
      <c r="AI292" s="123">
        <v>0</v>
      </c>
      <c r="AJ292" s="123">
        <v>0</v>
      </c>
      <c r="AK292" s="210">
        <v>0</v>
      </c>
      <c r="AL292" s="180">
        <v>4</v>
      </c>
      <c r="AM292" s="123">
        <v>4</v>
      </c>
      <c r="AN292" s="125">
        <v>4</v>
      </c>
      <c r="AO292" s="125">
        <v>4</v>
      </c>
      <c r="AP292" s="125">
        <v>4</v>
      </c>
      <c r="AQ292" s="123">
        <v>0</v>
      </c>
      <c r="AR292" s="123">
        <v>0</v>
      </c>
      <c r="AS292" s="123">
        <v>0</v>
      </c>
      <c r="AT292" s="123">
        <v>0</v>
      </c>
      <c r="AU292" s="106">
        <v>0</v>
      </c>
      <c r="AV292" s="106">
        <v>4</v>
      </c>
      <c r="AW292" s="106">
        <v>4</v>
      </c>
      <c r="AX292" s="128">
        <v>0</v>
      </c>
      <c r="AY292" s="106">
        <v>4</v>
      </c>
      <c r="AZ292" s="8">
        <v>4</v>
      </c>
      <c r="BA292" s="8">
        <v>4</v>
      </c>
      <c r="BB292" s="106">
        <v>4</v>
      </c>
      <c r="BC292" s="106">
        <v>4</v>
      </c>
    </row>
    <row r="293" spans="1:55" ht="30" customHeight="1">
      <c r="A293" s="90">
        <f t="shared" si="5"/>
        <v>286</v>
      </c>
      <c r="B293" s="3"/>
      <c r="C293" s="3"/>
      <c r="D293" s="3"/>
      <c r="E293" s="3">
        <v>3</v>
      </c>
      <c r="F293" s="3"/>
      <c r="G293" s="3"/>
      <c r="H293" s="3"/>
      <c r="I293" s="3"/>
      <c r="J293" s="3"/>
      <c r="K293" s="3"/>
      <c r="L293" s="9"/>
      <c r="M293" s="8" t="s">
        <v>583</v>
      </c>
      <c r="N293" s="8" t="s">
        <v>584</v>
      </c>
      <c r="O293" s="8" t="s">
        <v>331</v>
      </c>
      <c r="P293" s="8"/>
      <c r="Q293" s="8" t="s">
        <v>37</v>
      </c>
      <c r="R293" s="8"/>
      <c r="S293" s="8" t="s">
        <v>38</v>
      </c>
      <c r="T293" s="8" t="s">
        <v>583</v>
      </c>
      <c r="U293" s="8" t="s">
        <v>74</v>
      </c>
      <c r="V293" s="8" t="s">
        <v>40</v>
      </c>
      <c r="W293" s="8" t="s">
        <v>39</v>
      </c>
      <c r="X293" s="8" t="s">
        <v>331</v>
      </c>
      <c r="Y293" s="8" t="s">
        <v>585</v>
      </c>
      <c r="Z293" s="8" t="s">
        <v>43</v>
      </c>
      <c r="AA293" s="8" t="s">
        <v>586</v>
      </c>
      <c r="AB293" s="8">
        <v>1.7000000000000001E-2</v>
      </c>
      <c r="AC293" s="14"/>
      <c r="AD293" s="14"/>
      <c r="AE293" s="123">
        <v>0</v>
      </c>
      <c r="AF293" s="123">
        <v>0</v>
      </c>
      <c r="AG293" s="123">
        <v>0</v>
      </c>
      <c r="AH293" s="123">
        <v>0</v>
      </c>
      <c r="AI293" s="123">
        <v>0</v>
      </c>
      <c r="AJ293" s="123">
        <v>0</v>
      </c>
      <c r="AK293" s="210">
        <v>0</v>
      </c>
      <c r="AL293" s="180">
        <v>0</v>
      </c>
      <c r="AM293" s="123">
        <v>2</v>
      </c>
      <c r="AN293" s="125">
        <v>2</v>
      </c>
      <c r="AO293" s="125">
        <v>2</v>
      </c>
      <c r="AP293" s="125">
        <v>2</v>
      </c>
      <c r="AQ293" s="123">
        <v>2</v>
      </c>
      <c r="AR293" s="123">
        <v>2</v>
      </c>
      <c r="AS293" s="123">
        <v>0</v>
      </c>
      <c r="AT293" s="123">
        <v>0</v>
      </c>
      <c r="AU293" s="106">
        <v>0</v>
      </c>
      <c r="AV293" s="106">
        <v>0</v>
      </c>
      <c r="AW293" s="106">
        <v>0</v>
      </c>
      <c r="AX293" s="128">
        <v>0</v>
      </c>
      <c r="AY293" s="106">
        <v>0</v>
      </c>
      <c r="AZ293" s="8">
        <v>0</v>
      </c>
      <c r="BA293" s="8">
        <v>0</v>
      </c>
      <c r="BB293" s="106">
        <v>0</v>
      </c>
      <c r="BC293" s="106">
        <v>0</v>
      </c>
    </row>
    <row r="294" spans="1:55" ht="30" customHeight="1">
      <c r="A294" s="90">
        <f t="shared" si="5"/>
        <v>287</v>
      </c>
      <c r="B294" s="3"/>
      <c r="C294" s="3"/>
      <c r="D294" s="3"/>
      <c r="E294" s="3">
        <v>3</v>
      </c>
      <c r="F294" s="3"/>
      <c r="G294" s="3"/>
      <c r="H294" s="3"/>
      <c r="I294" s="3"/>
      <c r="J294" s="3"/>
      <c r="K294" s="3"/>
      <c r="L294" s="9"/>
      <c r="M294" s="8" t="s">
        <v>587</v>
      </c>
      <c r="N294" s="8" t="s">
        <v>369</v>
      </c>
      <c r="O294" s="8" t="s">
        <v>87</v>
      </c>
      <c r="P294" s="8"/>
      <c r="Q294" s="8" t="s">
        <v>37</v>
      </c>
      <c r="R294" s="8"/>
      <c r="S294" s="8" t="s">
        <v>38</v>
      </c>
      <c r="T294" s="8" t="s">
        <v>43</v>
      </c>
      <c r="U294" s="8" t="s">
        <v>74</v>
      </c>
      <c r="V294" s="8" t="s">
        <v>40</v>
      </c>
      <c r="W294" s="8" t="s">
        <v>39</v>
      </c>
      <c r="X294" s="8" t="s">
        <v>87</v>
      </c>
      <c r="Y294" s="8" t="s">
        <v>588</v>
      </c>
      <c r="Z294" s="8" t="s">
        <v>43</v>
      </c>
      <c r="AA294" s="8" t="s">
        <v>589</v>
      </c>
      <c r="AB294" s="8">
        <v>5.0000000000000001E-3</v>
      </c>
      <c r="AC294" s="14"/>
      <c r="AD294" s="14"/>
      <c r="AE294" s="123">
        <v>0</v>
      </c>
      <c r="AF294" s="123">
        <v>0</v>
      </c>
      <c r="AG294" s="123">
        <v>0</v>
      </c>
      <c r="AH294" s="123">
        <v>0</v>
      </c>
      <c r="AI294" s="123">
        <v>0</v>
      </c>
      <c r="AJ294" s="123">
        <v>0</v>
      </c>
      <c r="AK294" s="210">
        <v>0</v>
      </c>
      <c r="AL294" s="180">
        <v>0</v>
      </c>
      <c r="AM294" s="123">
        <v>4</v>
      </c>
      <c r="AN294" s="125">
        <v>4</v>
      </c>
      <c r="AO294" s="125">
        <v>4</v>
      </c>
      <c r="AP294" s="125">
        <v>4</v>
      </c>
      <c r="AQ294" s="123">
        <v>4</v>
      </c>
      <c r="AR294" s="123">
        <v>4</v>
      </c>
      <c r="AS294" s="123">
        <v>0</v>
      </c>
      <c r="AT294" s="123">
        <v>0</v>
      </c>
      <c r="AU294" s="106">
        <v>0</v>
      </c>
      <c r="AV294" s="106">
        <v>0</v>
      </c>
      <c r="AW294" s="106">
        <v>0</v>
      </c>
      <c r="AX294" s="128">
        <v>0</v>
      </c>
      <c r="AY294" s="106">
        <v>0</v>
      </c>
      <c r="AZ294" s="8">
        <v>0</v>
      </c>
      <c r="BA294" s="8">
        <v>0</v>
      </c>
      <c r="BB294" s="106">
        <v>0</v>
      </c>
      <c r="BC294" s="106">
        <v>0</v>
      </c>
    </row>
    <row r="295" spans="1:55" ht="30" customHeight="1">
      <c r="A295" s="90">
        <f t="shared" si="5"/>
        <v>288</v>
      </c>
      <c r="B295" s="3"/>
      <c r="C295" s="3"/>
      <c r="D295" s="3">
        <v>2</v>
      </c>
      <c r="E295" s="3"/>
      <c r="F295" s="3"/>
      <c r="G295" s="3"/>
      <c r="H295" s="3"/>
      <c r="I295" s="3"/>
      <c r="J295" s="3"/>
      <c r="K295" s="3"/>
      <c r="L295" s="9"/>
      <c r="M295" s="72" t="s">
        <v>679</v>
      </c>
      <c r="N295" s="26" t="s">
        <v>680</v>
      </c>
      <c r="O295" s="15" t="s">
        <v>331</v>
      </c>
      <c r="P295" s="7" t="s">
        <v>50</v>
      </c>
      <c r="Q295" s="3" t="s">
        <v>37</v>
      </c>
      <c r="R295" s="15"/>
      <c r="S295" s="14" t="s">
        <v>38</v>
      </c>
      <c r="T295" s="72" t="s">
        <v>590</v>
      </c>
      <c r="U295" s="14" t="s">
        <v>74</v>
      </c>
      <c r="V295" s="3" t="s">
        <v>40</v>
      </c>
      <c r="W295" s="15" t="s">
        <v>39</v>
      </c>
      <c r="X295" s="15" t="s">
        <v>331</v>
      </c>
      <c r="Y295" s="7" t="s">
        <v>678</v>
      </c>
      <c r="Z295" s="3" t="s">
        <v>43</v>
      </c>
      <c r="AA295" s="34" t="s">
        <v>591</v>
      </c>
      <c r="AB295" s="74">
        <v>6.9999999999999999E-4</v>
      </c>
      <c r="AC295" s="14" t="s">
        <v>43</v>
      </c>
      <c r="AD295" s="14"/>
      <c r="AE295" s="123">
        <v>3</v>
      </c>
      <c r="AF295" s="123">
        <v>3</v>
      </c>
      <c r="AG295" s="123">
        <v>3</v>
      </c>
      <c r="AH295" s="123">
        <v>1</v>
      </c>
      <c r="AI295" s="123">
        <v>3</v>
      </c>
      <c r="AJ295" s="123">
        <v>1</v>
      </c>
      <c r="AK295" s="210">
        <v>1</v>
      </c>
      <c r="AL295" s="180">
        <v>3</v>
      </c>
      <c r="AM295" s="123">
        <v>3</v>
      </c>
      <c r="AN295" s="125">
        <v>3</v>
      </c>
      <c r="AO295" s="125">
        <v>3</v>
      </c>
      <c r="AP295" s="125">
        <v>3</v>
      </c>
      <c r="AQ295" s="123">
        <v>3</v>
      </c>
      <c r="AR295" s="123">
        <v>3</v>
      </c>
      <c r="AS295" s="123">
        <v>1</v>
      </c>
      <c r="AT295" s="123">
        <v>1</v>
      </c>
      <c r="AU295" s="106">
        <v>1</v>
      </c>
      <c r="AV295" s="106">
        <v>3</v>
      </c>
      <c r="AW295" s="106">
        <v>3</v>
      </c>
      <c r="AX295" s="128">
        <v>1</v>
      </c>
      <c r="AY295" s="106">
        <v>3</v>
      </c>
      <c r="AZ295" s="8">
        <v>3</v>
      </c>
      <c r="BA295" s="8">
        <v>3</v>
      </c>
      <c r="BB295" s="106">
        <v>3</v>
      </c>
      <c r="BC295" s="106">
        <v>3</v>
      </c>
    </row>
    <row r="296" spans="1:55" ht="30" customHeight="1">
      <c r="A296" s="90">
        <f t="shared" si="5"/>
        <v>289</v>
      </c>
      <c r="B296" s="3"/>
      <c r="C296" s="3"/>
      <c r="D296" s="3">
        <v>2</v>
      </c>
      <c r="E296" s="3"/>
      <c r="F296" s="3"/>
      <c r="G296" s="3"/>
      <c r="H296" s="3"/>
      <c r="I296" s="3"/>
      <c r="J296" s="3"/>
      <c r="K296" s="3"/>
      <c r="L296" s="9"/>
      <c r="M296" s="72" t="s">
        <v>634</v>
      </c>
      <c r="N296" s="26" t="s">
        <v>635</v>
      </c>
      <c r="O296" s="15" t="s">
        <v>331</v>
      </c>
      <c r="P296" s="7" t="s">
        <v>628</v>
      </c>
      <c r="Q296" s="3" t="s">
        <v>37</v>
      </c>
      <c r="R296" s="15"/>
      <c r="S296" s="14" t="s">
        <v>636</v>
      </c>
      <c r="T296" s="72" t="s">
        <v>634</v>
      </c>
      <c r="U296" s="14" t="s">
        <v>637</v>
      </c>
      <c r="V296" s="3" t="s">
        <v>638</v>
      </c>
      <c r="W296" s="15" t="s">
        <v>639</v>
      </c>
      <c r="X296" s="15" t="s">
        <v>331</v>
      </c>
      <c r="Y296" s="7" t="s">
        <v>678</v>
      </c>
      <c r="Z296" s="3" t="s">
        <v>43</v>
      </c>
      <c r="AA296" s="34" t="s">
        <v>640</v>
      </c>
      <c r="AB296" s="74">
        <v>1.2999999999999999E-3</v>
      </c>
      <c r="AC296" s="14" t="s">
        <v>43</v>
      </c>
      <c r="AD296" s="14"/>
      <c r="AE296" s="123">
        <v>1</v>
      </c>
      <c r="AF296" s="123">
        <v>1</v>
      </c>
      <c r="AG296" s="123">
        <v>1</v>
      </c>
      <c r="AH296" s="123">
        <v>1</v>
      </c>
      <c r="AI296" s="123">
        <v>1</v>
      </c>
      <c r="AJ296" s="123">
        <v>1</v>
      </c>
      <c r="AK296" s="210">
        <v>1</v>
      </c>
      <c r="AL296" s="180">
        <v>1</v>
      </c>
      <c r="AM296" s="123">
        <v>1</v>
      </c>
      <c r="AN296" s="125">
        <v>1</v>
      </c>
      <c r="AO296" s="125">
        <v>1</v>
      </c>
      <c r="AP296" s="125">
        <v>1</v>
      </c>
      <c r="AQ296" s="123">
        <v>1</v>
      </c>
      <c r="AR296" s="123">
        <v>1</v>
      </c>
      <c r="AS296" s="123">
        <v>1</v>
      </c>
      <c r="AT296" s="123">
        <v>1</v>
      </c>
      <c r="AU296" s="106">
        <v>1</v>
      </c>
      <c r="AV296" s="106">
        <v>1</v>
      </c>
      <c r="AW296" s="106">
        <v>1</v>
      </c>
      <c r="AX296" s="128">
        <v>1</v>
      </c>
      <c r="AY296" s="106">
        <v>1</v>
      </c>
      <c r="AZ296" s="8">
        <v>1</v>
      </c>
      <c r="BA296" s="8">
        <v>1</v>
      </c>
      <c r="BB296" s="106">
        <v>1</v>
      </c>
      <c r="BC296" s="106">
        <v>1</v>
      </c>
    </row>
    <row r="297" spans="1:55" ht="30" customHeight="1">
      <c r="A297" s="90">
        <f t="shared" si="5"/>
        <v>290</v>
      </c>
      <c r="B297" s="3"/>
      <c r="C297" s="3"/>
      <c r="D297" s="3">
        <v>2</v>
      </c>
      <c r="E297" s="3"/>
      <c r="F297" s="3"/>
      <c r="G297" s="3"/>
      <c r="H297" s="3"/>
      <c r="I297" s="3"/>
      <c r="J297" s="3"/>
      <c r="K297" s="3"/>
      <c r="L297" s="9"/>
      <c r="M297" s="72" t="s">
        <v>676</v>
      </c>
      <c r="N297" s="26" t="s">
        <v>677</v>
      </c>
      <c r="O297" s="3" t="s">
        <v>92</v>
      </c>
      <c r="P297" s="7" t="s">
        <v>50</v>
      </c>
      <c r="Q297" s="3" t="s">
        <v>37</v>
      </c>
      <c r="R297" s="15"/>
      <c r="S297" s="14" t="s">
        <v>38</v>
      </c>
      <c r="T297" s="72" t="s">
        <v>676</v>
      </c>
      <c r="U297" s="14" t="s">
        <v>74</v>
      </c>
      <c r="V297" s="3" t="s">
        <v>40</v>
      </c>
      <c r="W297" s="15" t="s">
        <v>39</v>
      </c>
      <c r="X297" s="3" t="s">
        <v>92</v>
      </c>
      <c r="Y297" s="3" t="s">
        <v>675</v>
      </c>
      <c r="Z297" s="3" t="s">
        <v>43</v>
      </c>
      <c r="AA297" s="34" t="s">
        <v>592</v>
      </c>
      <c r="AB297" s="74">
        <v>3.3999999999999998E-3</v>
      </c>
      <c r="AC297" s="14" t="s">
        <v>337</v>
      </c>
      <c r="AD297" s="14"/>
      <c r="AE297" s="123">
        <v>4</v>
      </c>
      <c r="AF297" s="123">
        <v>4</v>
      </c>
      <c r="AG297" s="123">
        <v>4</v>
      </c>
      <c r="AH297" s="123">
        <v>0</v>
      </c>
      <c r="AI297" s="123">
        <v>4</v>
      </c>
      <c r="AJ297" s="123">
        <v>0</v>
      </c>
      <c r="AK297" s="210">
        <v>0</v>
      </c>
      <c r="AL297" s="180">
        <v>4</v>
      </c>
      <c r="AM297" s="123">
        <v>4</v>
      </c>
      <c r="AN297" s="125">
        <v>4</v>
      </c>
      <c r="AO297" s="125">
        <v>4</v>
      </c>
      <c r="AP297" s="125">
        <v>4</v>
      </c>
      <c r="AQ297" s="123">
        <v>4</v>
      </c>
      <c r="AR297" s="123">
        <v>4</v>
      </c>
      <c r="AS297" s="123">
        <v>0</v>
      </c>
      <c r="AT297" s="123">
        <v>0</v>
      </c>
      <c r="AU297" s="106">
        <v>0</v>
      </c>
      <c r="AV297" s="106">
        <v>4</v>
      </c>
      <c r="AW297" s="106">
        <v>4</v>
      </c>
      <c r="AX297" s="128">
        <v>0</v>
      </c>
      <c r="AY297" s="106">
        <v>4</v>
      </c>
      <c r="AZ297" s="8">
        <v>4</v>
      </c>
      <c r="BA297" s="8">
        <v>4</v>
      </c>
      <c r="BB297" s="106">
        <v>4</v>
      </c>
      <c r="BC297" s="106">
        <v>4</v>
      </c>
    </row>
    <row r="298" spans="1:55" ht="30" customHeight="1">
      <c r="A298" s="90">
        <f t="shared" si="5"/>
        <v>291</v>
      </c>
      <c r="B298" s="3"/>
      <c r="C298" s="3"/>
      <c r="D298" s="3">
        <v>2</v>
      </c>
      <c r="E298" s="3"/>
      <c r="F298" s="3"/>
      <c r="G298" s="3"/>
      <c r="H298" s="3"/>
      <c r="I298" s="3"/>
      <c r="J298" s="3"/>
      <c r="K298" s="3"/>
      <c r="L298" s="23"/>
      <c r="M298" s="4" t="s">
        <v>593</v>
      </c>
      <c r="N298" s="4" t="s">
        <v>594</v>
      </c>
      <c r="O298" s="7" t="s">
        <v>56</v>
      </c>
      <c r="P298" s="14" t="s">
        <v>50</v>
      </c>
      <c r="Q298" s="3" t="s">
        <v>37</v>
      </c>
      <c r="R298" s="3"/>
      <c r="S298" s="14" t="s">
        <v>38</v>
      </c>
      <c r="T298" s="7" t="s">
        <v>593</v>
      </c>
      <c r="U298" s="14" t="s">
        <v>74</v>
      </c>
      <c r="V298" s="3" t="s">
        <v>40</v>
      </c>
      <c r="W298" s="15" t="s">
        <v>39</v>
      </c>
      <c r="X298" s="7" t="s">
        <v>331</v>
      </c>
      <c r="Y298" s="15" t="s">
        <v>475</v>
      </c>
      <c r="Z298" s="3" t="s">
        <v>43</v>
      </c>
      <c r="AA298" s="3" t="s">
        <v>43</v>
      </c>
      <c r="AB298" s="29">
        <v>0.72</v>
      </c>
      <c r="AC298" s="7" t="s">
        <v>43</v>
      </c>
      <c r="AD298" s="7"/>
      <c r="AE298" s="123">
        <v>0</v>
      </c>
      <c r="AF298" s="123">
        <v>0</v>
      </c>
      <c r="AG298" s="123">
        <v>0</v>
      </c>
      <c r="AH298" s="123">
        <v>0</v>
      </c>
      <c r="AI298" s="123">
        <v>0</v>
      </c>
      <c r="AJ298" s="123">
        <v>0</v>
      </c>
      <c r="AK298" s="210">
        <v>0</v>
      </c>
      <c r="AL298" s="180">
        <v>0</v>
      </c>
      <c r="AM298" s="123">
        <v>1</v>
      </c>
      <c r="AN298" s="125">
        <v>1</v>
      </c>
      <c r="AO298" s="125">
        <v>0</v>
      </c>
      <c r="AP298" s="125">
        <v>0</v>
      </c>
      <c r="AQ298" s="123">
        <v>1</v>
      </c>
      <c r="AR298" s="123">
        <v>0</v>
      </c>
      <c r="AS298" s="123">
        <v>0</v>
      </c>
      <c r="AT298" s="123">
        <v>0</v>
      </c>
      <c r="AU298" s="106">
        <v>0</v>
      </c>
      <c r="AV298" s="106">
        <v>0</v>
      </c>
      <c r="AW298" s="106">
        <v>0</v>
      </c>
      <c r="AX298" s="128">
        <v>0</v>
      </c>
      <c r="AY298" s="106">
        <v>0</v>
      </c>
      <c r="AZ298" s="8">
        <v>1</v>
      </c>
      <c r="BA298" s="8">
        <v>1</v>
      </c>
      <c r="BB298" s="106">
        <v>0</v>
      </c>
      <c r="BC298" s="106">
        <v>0</v>
      </c>
    </row>
    <row r="299" spans="1:55" ht="30" customHeight="1">
      <c r="A299" s="90">
        <f t="shared" si="5"/>
        <v>292</v>
      </c>
      <c r="B299" s="3"/>
      <c r="C299" s="3"/>
      <c r="D299" s="3">
        <v>2</v>
      </c>
      <c r="E299" s="3"/>
      <c r="F299" s="3"/>
      <c r="G299" s="3"/>
      <c r="H299" s="3"/>
      <c r="I299" s="3"/>
      <c r="J299" s="3"/>
      <c r="K299" s="3"/>
      <c r="L299" s="23"/>
      <c r="M299" s="4" t="s">
        <v>595</v>
      </c>
      <c r="N299" s="4" t="s">
        <v>596</v>
      </c>
      <c r="O299" s="7" t="s">
        <v>331</v>
      </c>
      <c r="P299" s="14" t="s">
        <v>50</v>
      </c>
      <c r="Q299" s="3" t="s">
        <v>37</v>
      </c>
      <c r="R299" s="3"/>
      <c r="S299" s="14" t="s">
        <v>38</v>
      </c>
      <c r="T299" s="7" t="s">
        <v>593</v>
      </c>
      <c r="U299" s="14" t="s">
        <v>74</v>
      </c>
      <c r="V299" s="3" t="s">
        <v>40</v>
      </c>
      <c r="W299" s="15" t="s">
        <v>39</v>
      </c>
      <c r="X299" s="7" t="s">
        <v>331</v>
      </c>
      <c r="Y299" s="15" t="s">
        <v>475</v>
      </c>
      <c r="Z299" s="3" t="s">
        <v>43</v>
      </c>
      <c r="AA299" s="3" t="s">
        <v>43</v>
      </c>
      <c r="AB299" s="29">
        <v>0.72</v>
      </c>
      <c r="AC299" s="7" t="s">
        <v>43</v>
      </c>
      <c r="AD299" s="7"/>
      <c r="AE299" s="123">
        <v>0</v>
      </c>
      <c r="AF299" s="123">
        <v>0</v>
      </c>
      <c r="AG299" s="123">
        <v>0</v>
      </c>
      <c r="AH299" s="123">
        <v>0</v>
      </c>
      <c r="AI299" s="123">
        <v>0</v>
      </c>
      <c r="AJ299" s="123">
        <v>0</v>
      </c>
      <c r="AK299" s="210">
        <v>0</v>
      </c>
      <c r="AL299" s="180">
        <v>0</v>
      </c>
      <c r="AM299" s="123">
        <v>0</v>
      </c>
      <c r="AN299" s="125">
        <v>0</v>
      </c>
      <c r="AO299" s="125">
        <v>1</v>
      </c>
      <c r="AP299" s="125">
        <v>1</v>
      </c>
      <c r="AQ299" s="123">
        <v>0</v>
      </c>
      <c r="AR299" s="123">
        <v>0</v>
      </c>
      <c r="AS299" s="123">
        <v>0</v>
      </c>
      <c r="AT299" s="123">
        <v>0</v>
      </c>
      <c r="AU299" s="106">
        <v>0</v>
      </c>
      <c r="AV299" s="106">
        <v>0</v>
      </c>
      <c r="AW299" s="106">
        <v>0</v>
      </c>
      <c r="AX299" s="128">
        <v>0</v>
      </c>
      <c r="AY299" s="106">
        <v>0</v>
      </c>
      <c r="AZ299" s="8">
        <v>0</v>
      </c>
      <c r="BA299" s="8">
        <v>0</v>
      </c>
      <c r="BB299" s="106">
        <v>0</v>
      </c>
      <c r="BC299" s="106">
        <v>0</v>
      </c>
    </row>
    <row r="300" spans="1:55" ht="30" customHeight="1">
      <c r="A300" s="90">
        <f t="shared" si="5"/>
        <v>293</v>
      </c>
      <c r="B300" s="3"/>
      <c r="C300" s="3"/>
      <c r="D300" s="3">
        <v>2</v>
      </c>
      <c r="E300" s="3"/>
      <c r="F300" s="3"/>
      <c r="G300" s="3"/>
      <c r="H300" s="3"/>
      <c r="I300" s="3"/>
      <c r="J300" s="3"/>
      <c r="K300" s="3"/>
      <c r="L300" s="23"/>
      <c r="M300" s="4" t="s">
        <v>751</v>
      </c>
      <c r="N300" s="4" t="s">
        <v>594</v>
      </c>
      <c r="O300" s="7" t="s">
        <v>331</v>
      </c>
      <c r="P300" s="14" t="s">
        <v>50</v>
      </c>
      <c r="Q300" s="3" t="s">
        <v>37</v>
      </c>
      <c r="R300" s="3"/>
      <c r="S300" s="14" t="s">
        <v>38</v>
      </c>
      <c r="T300" s="7" t="s">
        <v>593</v>
      </c>
      <c r="U300" s="14" t="s">
        <v>74</v>
      </c>
      <c r="V300" s="3" t="s">
        <v>40</v>
      </c>
      <c r="W300" s="15" t="s">
        <v>39</v>
      </c>
      <c r="X300" s="7" t="s">
        <v>331</v>
      </c>
      <c r="Y300" s="15" t="s">
        <v>475</v>
      </c>
      <c r="Z300" s="3" t="s">
        <v>43</v>
      </c>
      <c r="AA300" s="3" t="s">
        <v>43</v>
      </c>
      <c r="AB300" s="29">
        <v>0.72</v>
      </c>
      <c r="AC300" s="7" t="s">
        <v>43</v>
      </c>
      <c r="AD300" s="7"/>
      <c r="AE300" s="123">
        <v>0</v>
      </c>
      <c r="AF300" s="123">
        <v>0</v>
      </c>
      <c r="AG300" s="123">
        <v>1</v>
      </c>
      <c r="AH300" s="123">
        <v>0</v>
      </c>
      <c r="AI300" s="123">
        <v>0</v>
      </c>
      <c r="AJ300" s="123">
        <v>0</v>
      </c>
      <c r="AK300" s="210">
        <v>0</v>
      </c>
      <c r="AL300" s="180">
        <v>0</v>
      </c>
      <c r="AM300" s="123">
        <v>0</v>
      </c>
      <c r="AN300" s="125">
        <v>0</v>
      </c>
      <c r="AO300" s="125">
        <v>0</v>
      </c>
      <c r="AP300" s="125">
        <v>0</v>
      </c>
      <c r="AQ300" s="123">
        <v>0</v>
      </c>
      <c r="AR300" s="123">
        <v>1</v>
      </c>
      <c r="AS300" s="123">
        <v>1</v>
      </c>
      <c r="AT300" s="123">
        <v>1</v>
      </c>
      <c r="AU300" s="106">
        <v>0</v>
      </c>
      <c r="AV300" s="106">
        <v>0</v>
      </c>
      <c r="AW300" s="106">
        <v>0</v>
      </c>
      <c r="AX300" s="128">
        <v>1</v>
      </c>
      <c r="AY300" s="106">
        <v>1</v>
      </c>
      <c r="AZ300" s="8">
        <v>0</v>
      </c>
      <c r="BA300" s="8">
        <v>0</v>
      </c>
      <c r="BB300" s="106">
        <v>0</v>
      </c>
      <c r="BC300" s="106">
        <v>0</v>
      </c>
    </row>
    <row r="301" spans="1:55" ht="30" customHeight="1">
      <c r="A301" s="90">
        <f t="shared" si="5"/>
        <v>294</v>
      </c>
      <c r="B301" s="3"/>
      <c r="C301" s="3"/>
      <c r="D301" s="3">
        <v>2</v>
      </c>
      <c r="E301" s="3"/>
      <c r="F301" s="3"/>
      <c r="G301" s="3"/>
      <c r="H301" s="3"/>
      <c r="I301" s="3"/>
      <c r="J301" s="3"/>
      <c r="K301" s="3"/>
      <c r="L301" s="23"/>
      <c r="M301" s="4" t="s">
        <v>597</v>
      </c>
      <c r="N301" s="4" t="s">
        <v>596</v>
      </c>
      <c r="O301" s="7" t="s">
        <v>331</v>
      </c>
      <c r="P301" s="14" t="s">
        <v>50</v>
      </c>
      <c r="Q301" s="3" t="s">
        <v>37</v>
      </c>
      <c r="R301" s="3"/>
      <c r="S301" s="14" t="s">
        <v>38</v>
      </c>
      <c r="T301" s="7" t="s">
        <v>593</v>
      </c>
      <c r="U301" s="14" t="s">
        <v>74</v>
      </c>
      <c r="V301" s="3" t="s">
        <v>40</v>
      </c>
      <c r="W301" s="15" t="s">
        <v>39</v>
      </c>
      <c r="X301" s="7" t="s">
        <v>331</v>
      </c>
      <c r="Y301" s="15" t="s">
        <v>475</v>
      </c>
      <c r="Z301" s="3" t="s">
        <v>43</v>
      </c>
      <c r="AA301" s="3" t="s">
        <v>43</v>
      </c>
      <c r="AB301" s="29">
        <v>0.72</v>
      </c>
      <c r="AC301" s="7" t="s">
        <v>43</v>
      </c>
      <c r="AD301" s="7"/>
      <c r="AE301" s="123">
        <v>0</v>
      </c>
      <c r="AF301" s="123">
        <v>0</v>
      </c>
      <c r="AG301" s="123">
        <v>0</v>
      </c>
      <c r="AH301" s="123">
        <v>0</v>
      </c>
      <c r="AI301" s="123">
        <v>0</v>
      </c>
      <c r="AJ301" s="123">
        <v>0</v>
      </c>
      <c r="AK301" s="210">
        <v>0</v>
      </c>
      <c r="AL301" s="180">
        <v>0</v>
      </c>
      <c r="AM301" s="123">
        <v>0</v>
      </c>
      <c r="AN301" s="125">
        <v>0</v>
      </c>
      <c r="AO301" s="125">
        <v>0</v>
      </c>
      <c r="AP301" s="125">
        <v>0</v>
      </c>
      <c r="AQ301" s="123">
        <v>0</v>
      </c>
      <c r="AR301" s="123">
        <v>0</v>
      </c>
      <c r="AS301" s="123">
        <v>0</v>
      </c>
      <c r="AT301" s="123">
        <v>0</v>
      </c>
      <c r="AU301" s="106">
        <v>0</v>
      </c>
      <c r="AV301" s="106">
        <v>0</v>
      </c>
      <c r="AW301" s="106">
        <v>0</v>
      </c>
      <c r="AX301" s="128">
        <v>0</v>
      </c>
      <c r="AY301" s="106">
        <v>0</v>
      </c>
      <c r="AZ301" s="8">
        <v>0</v>
      </c>
      <c r="BA301" s="8">
        <v>0</v>
      </c>
      <c r="BB301" s="106">
        <v>0</v>
      </c>
      <c r="BC301" s="106">
        <v>0</v>
      </c>
    </row>
    <row r="302" spans="1:55" ht="30" customHeight="1">
      <c r="A302" s="90">
        <f t="shared" si="5"/>
        <v>295</v>
      </c>
      <c r="B302" s="3"/>
      <c r="C302" s="3"/>
      <c r="D302" s="3">
        <v>2</v>
      </c>
      <c r="E302" s="3"/>
      <c r="F302" s="3"/>
      <c r="G302" s="3"/>
      <c r="H302" s="3"/>
      <c r="I302" s="3"/>
      <c r="J302" s="3"/>
      <c r="K302" s="3"/>
      <c r="L302" s="4" t="s">
        <v>301</v>
      </c>
      <c r="M302" s="4" t="s">
        <v>598</v>
      </c>
      <c r="N302" s="4" t="s">
        <v>599</v>
      </c>
      <c r="O302" s="7" t="s">
        <v>331</v>
      </c>
      <c r="P302" s="14" t="s">
        <v>50</v>
      </c>
      <c r="Q302" s="3" t="s">
        <v>37</v>
      </c>
      <c r="R302" s="3"/>
      <c r="S302" s="14" t="s">
        <v>38</v>
      </c>
      <c r="T302" s="7" t="s">
        <v>600</v>
      </c>
      <c r="U302" s="14" t="s">
        <v>74</v>
      </c>
      <c r="V302" s="3" t="s">
        <v>40</v>
      </c>
      <c r="W302" s="15" t="s">
        <v>39</v>
      </c>
      <c r="X302" s="7" t="s">
        <v>331</v>
      </c>
      <c r="Y302" s="15" t="s">
        <v>601</v>
      </c>
      <c r="Z302" s="3" t="s">
        <v>43</v>
      </c>
      <c r="AA302" s="3" t="s">
        <v>43</v>
      </c>
      <c r="AB302" s="29">
        <v>5.9999999999999995E-4</v>
      </c>
      <c r="AC302" s="7" t="s">
        <v>43</v>
      </c>
      <c r="AD302" s="7"/>
      <c r="AE302" s="123">
        <v>28</v>
      </c>
      <c r="AF302" s="123">
        <v>28</v>
      </c>
      <c r="AG302" s="123">
        <v>28</v>
      </c>
      <c r="AH302" s="123">
        <v>28</v>
      </c>
      <c r="AI302" s="123">
        <v>28</v>
      </c>
      <c r="AJ302" s="123">
        <v>28</v>
      </c>
      <c r="AK302" s="210">
        <v>28</v>
      </c>
      <c r="AL302" s="180">
        <v>28</v>
      </c>
      <c r="AM302" s="123">
        <v>28</v>
      </c>
      <c r="AN302" s="125">
        <v>28</v>
      </c>
      <c r="AO302" s="125">
        <v>28</v>
      </c>
      <c r="AP302" s="125">
        <v>28</v>
      </c>
      <c r="AQ302" s="123">
        <v>28</v>
      </c>
      <c r="AR302" s="123">
        <v>28</v>
      </c>
      <c r="AS302" s="123">
        <v>28</v>
      </c>
      <c r="AT302" s="123">
        <v>26</v>
      </c>
      <c r="AU302" s="106">
        <v>28</v>
      </c>
      <c r="AV302" s="106">
        <v>28</v>
      </c>
      <c r="AW302" s="106">
        <v>28</v>
      </c>
      <c r="AX302" s="128">
        <v>28</v>
      </c>
      <c r="AY302" s="106">
        <v>28</v>
      </c>
      <c r="AZ302" s="8">
        <v>28</v>
      </c>
      <c r="BA302" s="8">
        <v>28</v>
      </c>
      <c r="BB302" s="106">
        <v>28</v>
      </c>
      <c r="BC302" s="106">
        <v>28</v>
      </c>
    </row>
    <row r="303" spans="1:55" ht="30" customHeight="1">
      <c r="A303" s="90">
        <f t="shared" si="5"/>
        <v>296</v>
      </c>
      <c r="B303" s="3"/>
      <c r="C303" s="3"/>
      <c r="D303" s="3">
        <v>2</v>
      </c>
      <c r="E303" s="3"/>
      <c r="F303" s="3"/>
      <c r="G303" s="3"/>
      <c r="H303" s="3"/>
      <c r="I303" s="3"/>
      <c r="J303" s="3"/>
      <c r="K303" s="3"/>
      <c r="L303" s="4"/>
      <c r="M303" s="4" t="s">
        <v>654</v>
      </c>
      <c r="N303" s="4" t="s">
        <v>655</v>
      </c>
      <c r="O303" s="7" t="s">
        <v>331</v>
      </c>
      <c r="P303" s="14" t="s">
        <v>50</v>
      </c>
      <c r="Q303" s="3" t="s">
        <v>37</v>
      </c>
      <c r="R303" s="3"/>
      <c r="S303" s="14" t="s">
        <v>636</v>
      </c>
      <c r="T303" s="4" t="s">
        <v>654</v>
      </c>
      <c r="U303" s="14" t="s">
        <v>636</v>
      </c>
      <c r="V303" s="3" t="s">
        <v>656</v>
      </c>
      <c r="W303" s="15" t="s">
        <v>639</v>
      </c>
      <c r="X303" s="7" t="s">
        <v>331</v>
      </c>
      <c r="Y303" s="15" t="s">
        <v>657</v>
      </c>
      <c r="Z303" s="3" t="s">
        <v>43</v>
      </c>
      <c r="AA303" s="3" t="s">
        <v>658</v>
      </c>
      <c r="AB303" s="29">
        <v>1.153</v>
      </c>
      <c r="AC303" s="7" t="s">
        <v>659</v>
      </c>
      <c r="AD303" s="7"/>
      <c r="AE303" s="123">
        <v>1</v>
      </c>
      <c r="AF303" s="123">
        <v>1</v>
      </c>
      <c r="AG303" s="123">
        <v>0</v>
      </c>
      <c r="AH303" s="123">
        <v>1</v>
      </c>
      <c r="AI303" s="123">
        <v>1</v>
      </c>
      <c r="AJ303" s="123">
        <v>1</v>
      </c>
      <c r="AK303" s="210">
        <v>1</v>
      </c>
      <c r="AL303" s="180">
        <v>1</v>
      </c>
      <c r="AM303" s="123">
        <v>0</v>
      </c>
      <c r="AN303" s="125">
        <v>0</v>
      </c>
      <c r="AO303" s="125">
        <v>0</v>
      </c>
      <c r="AP303" s="125">
        <v>0</v>
      </c>
      <c r="AQ303" s="123">
        <v>0</v>
      </c>
      <c r="AR303" s="123">
        <v>0</v>
      </c>
      <c r="AS303" s="123">
        <v>0</v>
      </c>
      <c r="AT303" s="123">
        <v>0</v>
      </c>
      <c r="AU303" s="106">
        <v>1</v>
      </c>
      <c r="AV303" s="106">
        <v>1</v>
      </c>
      <c r="AW303" s="106">
        <v>1</v>
      </c>
      <c r="AX303" s="128">
        <v>0</v>
      </c>
      <c r="AY303" s="106">
        <v>0</v>
      </c>
      <c r="AZ303" s="8">
        <v>0</v>
      </c>
      <c r="BA303" s="8">
        <v>0</v>
      </c>
      <c r="BB303" s="106">
        <v>1</v>
      </c>
      <c r="BC303" s="106">
        <v>1</v>
      </c>
    </row>
    <row r="304" spans="1:55" ht="30" customHeight="1">
      <c r="A304" s="90">
        <f t="shared" si="5"/>
        <v>297</v>
      </c>
      <c r="B304" s="3"/>
      <c r="C304" s="3"/>
      <c r="D304" s="3">
        <v>2</v>
      </c>
      <c r="E304" s="3"/>
      <c r="F304" s="3"/>
      <c r="G304" s="3"/>
      <c r="H304" s="3"/>
      <c r="I304" s="3"/>
      <c r="J304" s="3"/>
      <c r="K304" s="3"/>
      <c r="L304" s="4" t="s">
        <v>301</v>
      </c>
      <c r="M304" s="4" t="s">
        <v>500</v>
      </c>
      <c r="N304" s="4" t="s">
        <v>501</v>
      </c>
      <c r="O304" s="4" t="s">
        <v>87</v>
      </c>
      <c r="P304" s="4" t="s">
        <v>50</v>
      </c>
      <c r="Q304" s="4" t="s">
        <v>37</v>
      </c>
      <c r="R304" s="217"/>
      <c r="S304" s="218" t="s">
        <v>36</v>
      </c>
      <c r="T304" s="8" t="s">
        <v>43</v>
      </c>
      <c r="U304" s="8" t="s">
        <v>43</v>
      </c>
      <c r="V304" s="113" t="s">
        <v>40</v>
      </c>
      <c r="W304" s="113" t="s">
        <v>39</v>
      </c>
      <c r="X304" s="207" t="s">
        <v>87</v>
      </c>
      <c r="Y304" s="3" t="s">
        <v>502</v>
      </c>
      <c r="Z304" s="3" t="s">
        <v>43</v>
      </c>
      <c r="AA304" s="3" t="s">
        <v>602</v>
      </c>
      <c r="AB304" s="75">
        <v>1.34E-2</v>
      </c>
      <c r="AC304" s="7" t="s">
        <v>43</v>
      </c>
      <c r="AD304" s="7"/>
      <c r="AE304" s="123">
        <v>0</v>
      </c>
      <c r="AF304" s="123">
        <v>0</v>
      </c>
      <c r="AG304" s="123">
        <v>8</v>
      </c>
      <c r="AH304" s="123">
        <v>4</v>
      </c>
      <c r="AI304" s="123">
        <v>4</v>
      </c>
      <c r="AJ304" s="123">
        <v>4</v>
      </c>
      <c r="AK304" s="210">
        <v>4</v>
      </c>
      <c r="AL304" s="179">
        <v>4</v>
      </c>
      <c r="AM304" s="123">
        <v>0</v>
      </c>
      <c r="AN304" s="125">
        <v>0</v>
      </c>
      <c r="AO304" s="125">
        <v>0</v>
      </c>
      <c r="AP304" s="125">
        <v>0</v>
      </c>
      <c r="AQ304" s="123">
        <v>8</v>
      </c>
      <c r="AR304" s="123">
        <v>8</v>
      </c>
      <c r="AS304" s="123">
        <v>8</v>
      </c>
      <c r="AT304" s="123">
        <v>0</v>
      </c>
      <c r="AU304" s="106">
        <v>0</v>
      </c>
      <c r="AV304" s="106">
        <v>0</v>
      </c>
      <c r="AW304" s="106">
        <v>0</v>
      </c>
      <c r="AX304" s="128">
        <v>8</v>
      </c>
      <c r="AY304" s="106">
        <v>0</v>
      </c>
      <c r="AZ304" s="8">
        <v>0</v>
      </c>
      <c r="BA304" s="8">
        <v>0</v>
      </c>
      <c r="BB304" s="106">
        <v>0</v>
      </c>
      <c r="BC304" s="106">
        <v>0</v>
      </c>
    </row>
    <row r="305" spans="1:55" ht="30" customHeight="1">
      <c r="A305" s="90">
        <f t="shared" si="5"/>
        <v>298</v>
      </c>
      <c r="B305" s="3"/>
      <c r="C305" s="3"/>
      <c r="D305" s="3">
        <v>2</v>
      </c>
      <c r="E305" s="3"/>
      <c r="F305" s="3"/>
      <c r="G305" s="3"/>
      <c r="H305" s="3"/>
      <c r="I305" s="3"/>
      <c r="J305" s="3"/>
      <c r="K305" s="3"/>
      <c r="L305" s="4" t="s">
        <v>301</v>
      </c>
      <c r="M305" s="4" t="s">
        <v>708</v>
      </c>
      <c r="N305" s="4" t="s">
        <v>652</v>
      </c>
      <c r="O305" s="4" t="s">
        <v>43</v>
      </c>
      <c r="P305" s="4" t="s">
        <v>50</v>
      </c>
      <c r="Q305" s="4" t="s">
        <v>37</v>
      </c>
      <c r="R305" s="4"/>
      <c r="S305" s="4" t="s">
        <v>36</v>
      </c>
      <c r="T305" s="4" t="str">
        <f>M305</f>
        <v>H4B-6805200</v>
      </c>
      <c r="U305" s="4" t="s">
        <v>36</v>
      </c>
      <c r="V305" s="4" t="s">
        <v>39</v>
      </c>
      <c r="W305" s="4" t="s">
        <v>40</v>
      </c>
      <c r="X305" s="4" t="s">
        <v>355</v>
      </c>
      <c r="Y305" s="4" t="s">
        <v>42</v>
      </c>
      <c r="Z305" s="4" t="s">
        <v>43</v>
      </c>
      <c r="AA305" s="4" t="s">
        <v>43</v>
      </c>
      <c r="AB305" s="6">
        <v>2.5</v>
      </c>
      <c r="AC305" s="4" t="s">
        <v>80</v>
      </c>
      <c r="AD305" s="7"/>
      <c r="AE305" s="123">
        <v>0</v>
      </c>
      <c r="AF305" s="123">
        <v>0</v>
      </c>
      <c r="AG305" s="4">
        <v>1</v>
      </c>
      <c r="AH305" s="123">
        <v>0</v>
      </c>
      <c r="AI305" s="123">
        <v>0</v>
      </c>
      <c r="AJ305" s="123">
        <v>0</v>
      </c>
      <c r="AK305" s="219">
        <v>0</v>
      </c>
      <c r="AL305" s="179">
        <v>0</v>
      </c>
      <c r="AM305" s="4">
        <v>0</v>
      </c>
      <c r="AN305" s="129">
        <v>0</v>
      </c>
      <c r="AO305" s="129">
        <v>0</v>
      </c>
      <c r="AP305" s="129">
        <v>0</v>
      </c>
      <c r="AQ305" s="4">
        <v>0</v>
      </c>
      <c r="AR305" s="4">
        <v>1</v>
      </c>
      <c r="AS305" s="4">
        <v>1</v>
      </c>
      <c r="AT305" s="4">
        <v>0</v>
      </c>
      <c r="AU305" s="54">
        <v>0</v>
      </c>
      <c r="AV305" s="106">
        <v>0</v>
      </c>
      <c r="AW305" s="106">
        <v>0</v>
      </c>
      <c r="AX305" s="130">
        <v>0</v>
      </c>
      <c r="AY305" s="106">
        <v>0</v>
      </c>
      <c r="AZ305" s="8">
        <v>0</v>
      </c>
      <c r="BA305" s="8">
        <v>0</v>
      </c>
      <c r="BB305" s="106">
        <v>0</v>
      </c>
      <c r="BC305" s="106">
        <v>0</v>
      </c>
    </row>
    <row r="306" spans="1:55" ht="30" customHeight="1">
      <c r="A306" s="90">
        <f t="shared" si="5"/>
        <v>299</v>
      </c>
      <c r="B306" s="3"/>
      <c r="C306" s="3"/>
      <c r="D306" s="3">
        <v>2</v>
      </c>
      <c r="E306" s="3"/>
      <c r="F306" s="3"/>
      <c r="G306" s="3"/>
      <c r="H306" s="3"/>
      <c r="I306" s="3"/>
      <c r="J306" s="3"/>
      <c r="K306" s="3"/>
      <c r="L306" s="4" t="s">
        <v>301</v>
      </c>
      <c r="M306" s="54" t="s">
        <v>604</v>
      </c>
      <c r="N306" s="4" t="s">
        <v>603</v>
      </c>
      <c r="O306" s="4" t="s">
        <v>43</v>
      </c>
      <c r="P306" s="4" t="s">
        <v>50</v>
      </c>
      <c r="Q306" s="4" t="s">
        <v>37</v>
      </c>
      <c r="R306" s="4"/>
      <c r="S306" s="4" t="s">
        <v>36</v>
      </c>
      <c r="T306" s="4" t="str">
        <f>M306</f>
        <v xml:space="preserve">SQX3000-6805200 </v>
      </c>
      <c r="U306" s="4" t="s">
        <v>36</v>
      </c>
      <c r="V306" s="4" t="s">
        <v>39</v>
      </c>
      <c r="W306" s="4" t="s">
        <v>40</v>
      </c>
      <c r="X306" s="4" t="s">
        <v>355</v>
      </c>
      <c r="Y306" s="4" t="s">
        <v>42</v>
      </c>
      <c r="Z306" s="4" t="s">
        <v>43</v>
      </c>
      <c r="AA306" s="4" t="s">
        <v>43</v>
      </c>
      <c r="AB306" s="6">
        <v>2.5</v>
      </c>
      <c r="AC306" s="4" t="s">
        <v>80</v>
      </c>
      <c r="AD306" s="7"/>
      <c r="AE306" s="123">
        <v>0</v>
      </c>
      <c r="AF306" s="123">
        <v>0</v>
      </c>
      <c r="AG306" s="4">
        <v>0</v>
      </c>
      <c r="AH306" s="123">
        <v>0</v>
      </c>
      <c r="AI306" s="123">
        <v>0</v>
      </c>
      <c r="AJ306" s="123">
        <v>0</v>
      </c>
      <c r="AK306" s="219">
        <v>0</v>
      </c>
      <c r="AL306" s="179">
        <v>0</v>
      </c>
      <c r="AM306" s="4">
        <v>0</v>
      </c>
      <c r="AN306" s="129">
        <v>0</v>
      </c>
      <c r="AO306" s="129">
        <v>0</v>
      </c>
      <c r="AP306" s="129">
        <v>0</v>
      </c>
      <c r="AQ306" s="4">
        <v>1</v>
      </c>
      <c r="AR306" s="4">
        <v>0</v>
      </c>
      <c r="AS306" s="4">
        <v>0</v>
      </c>
      <c r="AT306" s="4">
        <v>0</v>
      </c>
      <c r="AU306" s="54">
        <v>0</v>
      </c>
      <c r="AV306" s="106">
        <v>0</v>
      </c>
      <c r="AW306" s="106">
        <v>0</v>
      </c>
      <c r="AX306" s="131">
        <v>0</v>
      </c>
      <c r="AY306" s="106">
        <v>0</v>
      </c>
      <c r="AZ306" s="8">
        <v>0</v>
      </c>
      <c r="BA306" s="8">
        <v>0</v>
      </c>
      <c r="BB306" s="106">
        <v>0</v>
      </c>
      <c r="BC306" s="106">
        <v>0</v>
      </c>
    </row>
    <row r="307" spans="1:55" ht="30" customHeight="1">
      <c r="A307" s="90">
        <f t="shared" si="5"/>
        <v>300</v>
      </c>
      <c r="B307" s="3"/>
      <c r="C307" s="3"/>
      <c r="D307" s="3">
        <v>2</v>
      </c>
      <c r="E307" s="3"/>
      <c r="F307" s="3"/>
      <c r="G307" s="3"/>
      <c r="H307" s="3"/>
      <c r="I307" s="3"/>
      <c r="J307" s="3"/>
      <c r="K307" s="3"/>
      <c r="L307" s="4" t="s">
        <v>630</v>
      </c>
      <c r="M307" s="4" t="s">
        <v>651</v>
      </c>
      <c r="N307" s="4" t="s">
        <v>652</v>
      </c>
      <c r="O307" s="4" t="s">
        <v>43</v>
      </c>
      <c r="P307" s="4" t="s">
        <v>50</v>
      </c>
      <c r="Q307" s="4" t="s">
        <v>37</v>
      </c>
      <c r="R307" s="4"/>
      <c r="S307" s="4" t="s">
        <v>36</v>
      </c>
      <c r="T307" s="4" t="s">
        <v>651</v>
      </c>
      <c r="U307" s="4" t="s">
        <v>36</v>
      </c>
      <c r="V307" s="4" t="s">
        <v>39</v>
      </c>
      <c r="W307" s="4" t="s">
        <v>40</v>
      </c>
      <c r="X307" s="4" t="s">
        <v>355</v>
      </c>
      <c r="Y307" s="4" t="s">
        <v>42</v>
      </c>
      <c r="Z307" s="4" t="s">
        <v>43</v>
      </c>
      <c r="AA307" s="4" t="s">
        <v>653</v>
      </c>
      <c r="AB307" s="6">
        <v>4.3600000000000003</v>
      </c>
      <c r="AC307" s="4" t="s">
        <v>80</v>
      </c>
      <c r="AD307" s="7"/>
      <c r="AE307" s="123">
        <v>0</v>
      </c>
      <c r="AF307" s="123">
        <v>0</v>
      </c>
      <c r="AG307" s="4">
        <v>0</v>
      </c>
      <c r="AH307" s="123">
        <v>1</v>
      </c>
      <c r="AI307" s="123">
        <v>1</v>
      </c>
      <c r="AJ307" s="123">
        <v>1</v>
      </c>
      <c r="AK307" s="219">
        <v>1</v>
      </c>
      <c r="AL307" s="179">
        <v>1</v>
      </c>
      <c r="AM307" s="123">
        <v>0</v>
      </c>
      <c r="AN307" s="125">
        <v>0</v>
      </c>
      <c r="AO307" s="125">
        <v>0</v>
      </c>
      <c r="AP307" s="125">
        <v>0</v>
      </c>
      <c r="AQ307" s="123">
        <v>0</v>
      </c>
      <c r="AR307" s="123">
        <v>0</v>
      </c>
      <c r="AS307" s="123">
        <v>0</v>
      </c>
      <c r="AT307" s="123">
        <v>0</v>
      </c>
      <c r="AU307" s="106">
        <v>0</v>
      </c>
      <c r="AV307" s="106">
        <v>0</v>
      </c>
      <c r="AW307" s="106">
        <v>0</v>
      </c>
      <c r="AX307" s="128">
        <v>0</v>
      </c>
      <c r="AY307" s="106">
        <v>0</v>
      </c>
      <c r="AZ307" s="8">
        <v>0</v>
      </c>
      <c r="BA307" s="8">
        <v>0</v>
      </c>
      <c r="BB307" s="106">
        <v>0</v>
      </c>
      <c r="BC307" s="106">
        <v>0</v>
      </c>
    </row>
    <row r="308" spans="1:55" ht="30" customHeight="1">
      <c r="A308" s="90">
        <f t="shared" si="5"/>
        <v>301</v>
      </c>
      <c r="B308" s="3"/>
      <c r="C308" s="3"/>
      <c r="D308" s="3">
        <v>2</v>
      </c>
      <c r="E308" s="3"/>
      <c r="F308" s="3"/>
      <c r="G308" s="3"/>
      <c r="H308" s="3"/>
      <c r="I308" s="3"/>
      <c r="J308" s="3"/>
      <c r="K308" s="3"/>
      <c r="L308" s="4" t="s">
        <v>301</v>
      </c>
      <c r="M308" s="4" t="s">
        <v>706</v>
      </c>
      <c r="N308" s="4" t="s">
        <v>707</v>
      </c>
      <c r="O308" s="4" t="s">
        <v>43</v>
      </c>
      <c r="P308" s="4" t="s">
        <v>135</v>
      </c>
      <c r="Q308" s="4" t="s">
        <v>37</v>
      </c>
      <c r="R308" s="4"/>
      <c r="S308" s="4" t="s">
        <v>38</v>
      </c>
      <c r="T308" s="4" t="str">
        <f>M308</f>
        <v>H4681010070A0</v>
      </c>
      <c r="U308" s="4" t="s">
        <v>36</v>
      </c>
      <c r="V308" s="4" t="s">
        <v>39</v>
      </c>
      <c r="W308" s="4" t="s">
        <v>40</v>
      </c>
      <c r="X308" s="4" t="s">
        <v>355</v>
      </c>
      <c r="Y308" s="4" t="s">
        <v>417</v>
      </c>
      <c r="Z308" s="4" t="s">
        <v>43</v>
      </c>
      <c r="AA308" s="4" t="s">
        <v>605</v>
      </c>
      <c r="AB308" s="6">
        <v>3.8872000000000004</v>
      </c>
      <c r="AC308" s="4" t="s">
        <v>80</v>
      </c>
      <c r="AD308" s="7"/>
      <c r="AE308" s="123">
        <v>0</v>
      </c>
      <c r="AF308" s="123">
        <v>0</v>
      </c>
      <c r="AG308" s="4">
        <v>1</v>
      </c>
      <c r="AH308" s="123">
        <v>0</v>
      </c>
      <c r="AI308" s="123">
        <v>0</v>
      </c>
      <c r="AJ308" s="123">
        <v>0</v>
      </c>
      <c r="AK308" s="219">
        <v>0</v>
      </c>
      <c r="AL308" s="179">
        <v>0</v>
      </c>
      <c r="AM308" s="4">
        <v>0</v>
      </c>
      <c r="AN308" s="129">
        <v>0</v>
      </c>
      <c r="AO308" s="129">
        <v>0</v>
      </c>
      <c r="AP308" s="129">
        <v>0</v>
      </c>
      <c r="AQ308" s="4">
        <v>0</v>
      </c>
      <c r="AR308" s="4">
        <v>1</v>
      </c>
      <c r="AS308" s="4">
        <v>1</v>
      </c>
      <c r="AT308" s="4">
        <v>0</v>
      </c>
      <c r="AU308" s="54">
        <v>0</v>
      </c>
      <c r="AV308" s="106">
        <v>0</v>
      </c>
      <c r="AW308" s="106">
        <v>0</v>
      </c>
      <c r="AX308" s="130">
        <v>0</v>
      </c>
      <c r="AY308" s="106">
        <v>0</v>
      </c>
      <c r="AZ308" s="8">
        <v>0</v>
      </c>
      <c r="BA308" s="8">
        <v>0</v>
      </c>
      <c r="BB308" s="106">
        <v>0</v>
      </c>
      <c r="BC308" s="106">
        <v>0</v>
      </c>
    </row>
    <row r="309" spans="1:55" ht="30" customHeight="1">
      <c r="A309" s="90">
        <f t="shared" si="5"/>
        <v>302</v>
      </c>
      <c r="B309" s="97"/>
      <c r="C309" s="97"/>
      <c r="D309" s="97">
        <v>2</v>
      </c>
      <c r="E309" s="97"/>
      <c r="F309" s="97"/>
      <c r="G309" s="97"/>
      <c r="H309" s="97"/>
      <c r="I309" s="97"/>
      <c r="J309" s="97"/>
      <c r="K309" s="97"/>
      <c r="L309" s="98" t="s">
        <v>301</v>
      </c>
      <c r="M309" s="98" t="s">
        <v>606</v>
      </c>
      <c r="N309" s="98" t="s">
        <v>607</v>
      </c>
      <c r="O309" s="98" t="s">
        <v>43</v>
      </c>
      <c r="P309" s="98" t="s">
        <v>135</v>
      </c>
      <c r="Q309" s="98" t="s">
        <v>37</v>
      </c>
      <c r="R309" s="98"/>
      <c r="S309" s="98" t="s">
        <v>38</v>
      </c>
      <c r="T309" s="98" t="str">
        <f>M309</f>
        <v>SHT0012132</v>
      </c>
      <c r="U309" s="98" t="s">
        <v>36</v>
      </c>
      <c r="V309" s="98" t="s">
        <v>39</v>
      </c>
      <c r="W309" s="98" t="s">
        <v>40</v>
      </c>
      <c r="X309" s="98" t="s">
        <v>355</v>
      </c>
      <c r="Y309" s="98" t="s">
        <v>417</v>
      </c>
      <c r="Z309" s="98" t="s">
        <v>43</v>
      </c>
      <c r="AA309" s="98" t="s">
        <v>605</v>
      </c>
      <c r="AB309" s="99">
        <v>2.1320000000000001</v>
      </c>
      <c r="AC309" s="98" t="s">
        <v>80</v>
      </c>
      <c r="AD309" s="100"/>
      <c r="AE309" s="132">
        <v>0</v>
      </c>
      <c r="AF309" s="132">
        <v>0</v>
      </c>
      <c r="AG309" s="98">
        <v>0</v>
      </c>
      <c r="AH309" s="132">
        <v>0</v>
      </c>
      <c r="AI309" s="132">
        <v>0</v>
      </c>
      <c r="AJ309" s="132">
        <v>0</v>
      </c>
      <c r="AK309" s="220">
        <v>0</v>
      </c>
      <c r="AL309" s="194">
        <v>0</v>
      </c>
      <c r="AM309" s="98">
        <v>0</v>
      </c>
      <c r="AN309" s="133">
        <v>0</v>
      </c>
      <c r="AO309" s="133">
        <v>0</v>
      </c>
      <c r="AP309" s="133">
        <v>0</v>
      </c>
      <c r="AQ309" s="98">
        <v>1</v>
      </c>
      <c r="AR309" s="132">
        <v>0</v>
      </c>
      <c r="AS309" s="132">
        <v>0</v>
      </c>
      <c r="AT309" s="132">
        <v>0</v>
      </c>
      <c r="AU309" s="108">
        <v>0</v>
      </c>
      <c r="AV309" s="108">
        <v>0</v>
      </c>
      <c r="AW309" s="108">
        <v>0</v>
      </c>
      <c r="AX309" s="134">
        <v>0</v>
      </c>
      <c r="AY309" s="108">
        <v>0</v>
      </c>
      <c r="AZ309" s="8">
        <v>0</v>
      </c>
      <c r="BA309" s="8">
        <v>0</v>
      </c>
      <c r="BB309" s="108">
        <v>0</v>
      </c>
      <c r="BC309" s="108">
        <v>0</v>
      </c>
    </row>
    <row r="310" spans="1:55" ht="30" customHeight="1">
      <c r="A310" s="90">
        <f t="shared" si="5"/>
        <v>303</v>
      </c>
      <c r="B310" s="3"/>
      <c r="C310" s="3"/>
      <c r="D310" s="97">
        <v>2</v>
      </c>
      <c r="E310" s="3"/>
      <c r="F310" s="3"/>
      <c r="G310" s="3"/>
      <c r="H310" s="3"/>
      <c r="I310" s="3"/>
      <c r="J310" s="3"/>
      <c r="K310" s="3"/>
      <c r="L310" s="3" t="s">
        <v>890</v>
      </c>
      <c r="M310" s="3" t="s">
        <v>888</v>
      </c>
      <c r="N310" s="3" t="s">
        <v>889</v>
      </c>
      <c r="O310" s="98" t="s">
        <v>43</v>
      </c>
      <c r="P310" s="3" t="s">
        <v>636</v>
      </c>
      <c r="Q310" s="98" t="s">
        <v>37</v>
      </c>
      <c r="R310" s="3"/>
      <c r="S310" s="3" t="s">
        <v>636</v>
      </c>
      <c r="T310" s="3" t="s">
        <v>888</v>
      </c>
      <c r="U310" s="3" t="s">
        <v>636</v>
      </c>
      <c r="V310" s="98" t="s">
        <v>40</v>
      </c>
      <c r="W310" s="98" t="s">
        <v>39</v>
      </c>
      <c r="X310" s="98" t="s">
        <v>355</v>
      </c>
      <c r="Y310" s="98" t="s">
        <v>417</v>
      </c>
      <c r="Z310" s="98" t="s">
        <v>43</v>
      </c>
      <c r="AA310" s="3"/>
      <c r="AB310" s="6">
        <v>2.5</v>
      </c>
      <c r="AC310" s="98" t="s">
        <v>80</v>
      </c>
      <c r="AD310" s="7"/>
      <c r="AE310" s="123">
        <v>0</v>
      </c>
      <c r="AF310" s="123">
        <v>0</v>
      </c>
      <c r="AG310" s="3">
        <v>0</v>
      </c>
      <c r="AH310" s="123">
        <v>0</v>
      </c>
      <c r="AI310" s="123">
        <v>0</v>
      </c>
      <c r="AJ310" s="123">
        <v>0</v>
      </c>
      <c r="AK310" s="142">
        <v>0</v>
      </c>
      <c r="AL310" s="179">
        <v>0</v>
      </c>
      <c r="AM310" s="3">
        <v>0</v>
      </c>
      <c r="AN310" s="31">
        <v>0</v>
      </c>
      <c r="AO310" s="31">
        <v>0</v>
      </c>
      <c r="AP310" s="31">
        <v>0</v>
      </c>
      <c r="AQ310" s="3">
        <v>0</v>
      </c>
      <c r="AR310" s="3">
        <v>0</v>
      </c>
      <c r="AS310" s="3">
        <v>0</v>
      </c>
      <c r="AT310" s="3">
        <v>0</v>
      </c>
      <c r="AU310" s="41">
        <v>0</v>
      </c>
      <c r="AV310" s="106">
        <v>0</v>
      </c>
      <c r="AW310" s="106">
        <v>0</v>
      </c>
      <c r="AX310" s="198">
        <v>1</v>
      </c>
      <c r="AY310" s="106">
        <v>0</v>
      </c>
      <c r="AZ310" s="8">
        <v>0</v>
      </c>
      <c r="BA310" s="8">
        <v>0</v>
      </c>
      <c r="BB310" s="106">
        <v>0</v>
      </c>
      <c r="BC310" s="106">
        <v>0</v>
      </c>
    </row>
    <row r="311" spans="1:55" ht="30" customHeight="1">
      <c r="A311" s="90">
        <f t="shared" si="5"/>
        <v>304</v>
      </c>
      <c r="B311" s="3"/>
      <c r="C311" s="3"/>
      <c r="D311" s="97">
        <v>2</v>
      </c>
      <c r="E311" s="3"/>
      <c r="F311" s="3"/>
      <c r="G311" s="3"/>
      <c r="H311" s="3"/>
      <c r="I311" s="3"/>
      <c r="J311" s="3"/>
      <c r="K311" s="3"/>
      <c r="L311" s="3" t="s">
        <v>838</v>
      </c>
      <c r="M311" s="3" t="s">
        <v>1049</v>
      </c>
      <c r="N311" s="3" t="s">
        <v>1050</v>
      </c>
      <c r="O311" s="98" t="s">
        <v>1051</v>
      </c>
      <c r="P311" s="3" t="s">
        <v>636</v>
      </c>
      <c r="Q311" s="98" t="s">
        <v>37</v>
      </c>
      <c r="R311" s="3"/>
      <c r="S311" s="3" t="s">
        <v>1052</v>
      </c>
      <c r="T311" s="3" t="str">
        <f>M311</f>
        <v>SHT0014431</v>
      </c>
      <c r="U311" s="3" t="s">
        <v>636</v>
      </c>
      <c r="V311" s="98" t="s">
        <v>39</v>
      </c>
      <c r="W311" s="98" t="s">
        <v>40</v>
      </c>
      <c r="X311" s="98" t="s">
        <v>355</v>
      </c>
      <c r="Y311" s="98" t="s">
        <v>417</v>
      </c>
      <c r="Z311" s="98" t="s">
        <v>43</v>
      </c>
      <c r="AA311" s="3"/>
      <c r="AB311" s="6">
        <v>3.4156</v>
      </c>
      <c r="AC311" s="98" t="s">
        <v>1053</v>
      </c>
      <c r="AD311" s="7"/>
      <c r="AE311" s="123">
        <v>0</v>
      </c>
      <c r="AF311" s="123">
        <v>0</v>
      </c>
      <c r="AG311" s="3">
        <v>0</v>
      </c>
      <c r="AH311" s="123">
        <v>0</v>
      </c>
      <c r="AI311" s="123">
        <v>0</v>
      </c>
      <c r="AJ311" s="123">
        <v>0</v>
      </c>
      <c r="AK311" s="142">
        <v>0</v>
      </c>
      <c r="AL311" s="179">
        <v>0</v>
      </c>
      <c r="AM311" s="3">
        <v>0</v>
      </c>
      <c r="AN311" s="31">
        <v>0</v>
      </c>
      <c r="AO311" s="31">
        <v>0</v>
      </c>
      <c r="AP311" s="31">
        <v>0</v>
      </c>
      <c r="AQ311" s="3">
        <v>0</v>
      </c>
      <c r="AR311" s="3">
        <v>0</v>
      </c>
      <c r="AS311" s="3">
        <v>0</v>
      </c>
      <c r="AT311" s="3">
        <v>0</v>
      </c>
      <c r="AU311" s="41">
        <v>0</v>
      </c>
      <c r="AV311" s="106">
        <v>0</v>
      </c>
      <c r="AW311" s="106">
        <v>0</v>
      </c>
      <c r="AX311" s="198">
        <v>1</v>
      </c>
      <c r="AY311" s="106">
        <v>0</v>
      </c>
      <c r="AZ311" s="8">
        <v>0</v>
      </c>
      <c r="BA311" s="8">
        <v>0</v>
      </c>
      <c r="BB311" s="106">
        <v>0</v>
      </c>
      <c r="BC311" s="106">
        <v>0</v>
      </c>
    </row>
    <row r="312" spans="1:55" ht="30" customHeight="1"/>
  </sheetData>
  <mergeCells count="9">
    <mergeCell ref="A4:N4"/>
    <mergeCell ref="A5:N5"/>
    <mergeCell ref="O1:AC5"/>
    <mergeCell ref="A1:E1"/>
    <mergeCell ref="F1:K1"/>
    <mergeCell ref="L1:N1"/>
    <mergeCell ref="A2:N2"/>
    <mergeCell ref="A3:K3"/>
    <mergeCell ref="L3:N3"/>
  </mergeCells>
  <phoneticPr fontId="67" type="noConversion"/>
  <printOptions horizontalCentered="1"/>
  <pageMargins left="0.31496062992125984" right="0.27559055118110237" top="0.39370078740157483" bottom="0.55118110236220474" header="0.31496062992125984" footer="0.31496062992125984"/>
  <pageSetup paperSize="8" scale="85" orientation="landscape" r:id="rId1"/>
  <headerFooter>
    <oddFooter>第 &amp;P 页，共 &amp;N 页</oddFooter>
  </headerFooter>
  <ignoredErrors>
    <ignoredError sqref="AE2:BC5" unlockedFormula="1"/>
  </ignoredError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showGridLines="0" topLeftCell="A40" zoomScale="115" zoomScaleNormal="115" workbookViewId="0">
      <selection activeCell="C68" sqref="C68"/>
    </sheetView>
  </sheetViews>
  <sheetFormatPr defaultRowHeight="13.5"/>
  <cols>
    <col min="1" max="1" width="6.5" style="78" customWidth="1"/>
    <col min="2" max="2" width="13.875" style="78" customWidth="1"/>
    <col min="3" max="3" width="132.75" style="80" customWidth="1"/>
    <col min="4" max="4" width="21.125" style="78" customWidth="1"/>
    <col min="5" max="5" width="9" style="78"/>
    <col min="6" max="6" width="18.125" style="78" customWidth="1"/>
    <col min="7" max="16384" width="9" style="78"/>
  </cols>
  <sheetData>
    <row r="1" spans="1:5" ht="15.75">
      <c r="A1" s="76" t="s">
        <v>683</v>
      </c>
      <c r="B1" s="76" t="s">
        <v>684</v>
      </c>
      <c r="C1" s="77" t="s">
        <v>685</v>
      </c>
      <c r="D1" s="76" t="s">
        <v>689</v>
      </c>
      <c r="E1" s="76"/>
    </row>
    <row r="2" spans="1:5" ht="15.75">
      <c r="A2" s="76">
        <f t="shared" ref="A2:A65" si="0">ROW()-1</f>
        <v>1</v>
      </c>
      <c r="B2" s="79">
        <v>44496</v>
      </c>
      <c r="C2" s="77" t="s">
        <v>686</v>
      </c>
      <c r="D2" s="76" t="s">
        <v>690</v>
      </c>
    </row>
    <row r="3" spans="1:5" ht="15.75">
      <c r="A3" s="76">
        <f t="shared" si="0"/>
        <v>2</v>
      </c>
      <c r="B3" s="79">
        <v>44498</v>
      </c>
      <c r="C3" s="77" t="s">
        <v>694</v>
      </c>
      <c r="D3" s="76" t="s">
        <v>690</v>
      </c>
    </row>
    <row r="4" spans="1:5" ht="15.75">
      <c r="A4" s="76">
        <f t="shared" si="0"/>
        <v>3</v>
      </c>
      <c r="B4" s="79">
        <v>44498</v>
      </c>
      <c r="C4" s="77" t="s">
        <v>695</v>
      </c>
      <c r="D4" s="76" t="s">
        <v>690</v>
      </c>
    </row>
    <row r="5" spans="1:5" ht="15.75">
      <c r="A5" s="76">
        <f t="shared" si="0"/>
        <v>4</v>
      </c>
      <c r="B5" s="79">
        <v>44506</v>
      </c>
      <c r="C5" s="77" t="s">
        <v>696</v>
      </c>
      <c r="D5" s="76" t="s">
        <v>697</v>
      </c>
    </row>
    <row r="6" spans="1:5" ht="15.75">
      <c r="A6" s="76">
        <f t="shared" si="0"/>
        <v>5</v>
      </c>
      <c r="B6" s="79">
        <v>44506</v>
      </c>
      <c r="C6" s="77" t="s">
        <v>701</v>
      </c>
      <c r="D6" s="76" t="s">
        <v>697</v>
      </c>
    </row>
    <row r="7" spans="1:5" ht="15.75">
      <c r="A7" s="76">
        <f t="shared" si="0"/>
        <v>6</v>
      </c>
      <c r="B7" s="79">
        <v>44506</v>
      </c>
      <c r="C7" s="77" t="s">
        <v>750</v>
      </c>
      <c r="D7" s="76" t="s">
        <v>717</v>
      </c>
    </row>
    <row r="8" spans="1:5" ht="15.75">
      <c r="A8" s="76">
        <f t="shared" si="0"/>
        <v>7</v>
      </c>
      <c r="B8" s="79">
        <v>44506</v>
      </c>
      <c r="C8" s="77" t="s">
        <v>735</v>
      </c>
      <c r="D8" s="76" t="s">
        <v>717</v>
      </c>
    </row>
    <row r="9" spans="1:5" ht="15.75">
      <c r="A9" s="76">
        <f t="shared" si="0"/>
        <v>8</v>
      </c>
      <c r="B9" s="79">
        <v>44512</v>
      </c>
      <c r="C9" s="77" t="s">
        <v>723</v>
      </c>
      <c r="D9" s="76" t="s">
        <v>722</v>
      </c>
    </row>
    <row r="10" spans="1:5" ht="15.75">
      <c r="A10" s="76">
        <f t="shared" si="0"/>
        <v>9</v>
      </c>
      <c r="B10" s="79">
        <v>44548</v>
      </c>
      <c r="C10" s="77" t="s">
        <v>733</v>
      </c>
      <c r="D10" s="76" t="s">
        <v>717</v>
      </c>
    </row>
    <row r="11" spans="1:5" ht="15.75">
      <c r="A11" s="76">
        <f t="shared" si="0"/>
        <v>10</v>
      </c>
      <c r="B11" s="79">
        <v>44574</v>
      </c>
      <c r="C11" s="77" t="s">
        <v>737</v>
      </c>
      <c r="D11" s="76" t="s">
        <v>745</v>
      </c>
    </row>
    <row r="12" spans="1:5" ht="15.75">
      <c r="A12" s="76">
        <f t="shared" si="0"/>
        <v>11</v>
      </c>
      <c r="B12" s="79">
        <v>44574</v>
      </c>
      <c r="C12" s="77" t="s">
        <v>738</v>
      </c>
      <c r="D12" s="76" t="s">
        <v>745</v>
      </c>
    </row>
    <row r="13" spans="1:5" ht="15.75">
      <c r="A13" s="76">
        <f t="shared" si="0"/>
        <v>12</v>
      </c>
      <c r="B13" s="79">
        <v>44604</v>
      </c>
      <c r="C13" s="77" t="s">
        <v>746</v>
      </c>
      <c r="D13" s="76" t="s">
        <v>747</v>
      </c>
    </row>
    <row r="14" spans="1:5" ht="15.75">
      <c r="A14" s="76">
        <f t="shared" si="0"/>
        <v>13</v>
      </c>
      <c r="B14" s="79">
        <v>44604</v>
      </c>
      <c r="C14" s="77" t="s">
        <v>749</v>
      </c>
      <c r="D14" s="76" t="s">
        <v>747</v>
      </c>
    </row>
    <row r="15" spans="1:5" ht="15.75">
      <c r="A15" s="76">
        <f t="shared" si="0"/>
        <v>14</v>
      </c>
      <c r="B15" s="79">
        <v>44606</v>
      </c>
      <c r="C15" s="77" t="s">
        <v>752</v>
      </c>
      <c r="D15" s="76" t="s">
        <v>754</v>
      </c>
    </row>
    <row r="16" spans="1:5" ht="15.75">
      <c r="A16" s="76">
        <f t="shared" si="0"/>
        <v>15</v>
      </c>
      <c r="B16" s="79">
        <v>44606</v>
      </c>
      <c r="C16" s="77" t="s">
        <v>755</v>
      </c>
      <c r="D16" s="76" t="s">
        <v>754</v>
      </c>
    </row>
    <row r="17" spans="1:6" ht="15.75">
      <c r="A17" s="76">
        <f t="shared" si="0"/>
        <v>16</v>
      </c>
      <c r="B17" s="79">
        <v>44608</v>
      </c>
      <c r="C17" s="77" t="s">
        <v>792</v>
      </c>
      <c r="D17" s="76" t="s">
        <v>747</v>
      </c>
    </row>
    <row r="18" spans="1:6" ht="15.75">
      <c r="A18" s="76">
        <f t="shared" si="0"/>
        <v>17</v>
      </c>
      <c r="B18" s="79">
        <v>44608</v>
      </c>
      <c r="C18" s="77" t="s">
        <v>763</v>
      </c>
      <c r="D18" s="76" t="s">
        <v>697</v>
      </c>
    </row>
    <row r="19" spans="1:6" ht="15.75">
      <c r="A19" s="76">
        <f t="shared" si="0"/>
        <v>18</v>
      </c>
      <c r="B19" s="79">
        <v>44614</v>
      </c>
      <c r="C19" s="77" t="s">
        <v>781</v>
      </c>
      <c r="D19" s="76" t="s">
        <v>747</v>
      </c>
    </row>
    <row r="20" spans="1:6" ht="15.75">
      <c r="A20" s="76">
        <f t="shared" si="0"/>
        <v>19</v>
      </c>
      <c r="B20" s="79">
        <v>44614</v>
      </c>
      <c r="C20" s="77" t="s">
        <v>767</v>
      </c>
      <c r="D20" s="76" t="s">
        <v>766</v>
      </c>
      <c r="F20" s="78" t="s">
        <v>770</v>
      </c>
    </row>
    <row r="21" spans="1:6" ht="15.75">
      <c r="A21" s="76">
        <f t="shared" si="0"/>
        <v>20</v>
      </c>
      <c r="B21" s="79">
        <v>44614</v>
      </c>
      <c r="C21" s="77" t="s">
        <v>768</v>
      </c>
      <c r="D21" s="76" t="s">
        <v>766</v>
      </c>
    </row>
    <row r="22" spans="1:6" ht="15.75">
      <c r="A22" s="76">
        <f t="shared" si="0"/>
        <v>21</v>
      </c>
      <c r="B22" s="79">
        <v>44614</v>
      </c>
      <c r="C22" s="77" t="s">
        <v>769</v>
      </c>
      <c r="D22" s="76" t="s">
        <v>766</v>
      </c>
    </row>
    <row r="23" spans="1:6" ht="15.75">
      <c r="A23" s="76">
        <f t="shared" si="0"/>
        <v>22</v>
      </c>
      <c r="B23" s="79">
        <v>44614</v>
      </c>
      <c r="C23" s="77" t="s">
        <v>789</v>
      </c>
      <c r="D23" s="76" t="s">
        <v>766</v>
      </c>
    </row>
    <row r="24" spans="1:6" ht="15.75">
      <c r="A24" s="76">
        <f t="shared" si="0"/>
        <v>23</v>
      </c>
      <c r="B24" s="79">
        <v>44614</v>
      </c>
      <c r="C24" s="77" t="s">
        <v>790</v>
      </c>
      <c r="D24" s="76" t="s">
        <v>766</v>
      </c>
    </row>
    <row r="25" spans="1:6" ht="15.75">
      <c r="A25" s="76">
        <f t="shared" si="0"/>
        <v>24</v>
      </c>
      <c r="B25" s="79">
        <v>44614</v>
      </c>
      <c r="C25" s="77" t="s">
        <v>791</v>
      </c>
      <c r="D25" s="76" t="s">
        <v>766</v>
      </c>
    </row>
    <row r="26" spans="1:6" ht="15.75">
      <c r="A26" s="76">
        <f t="shared" si="0"/>
        <v>25</v>
      </c>
      <c r="B26" s="79">
        <v>44616</v>
      </c>
      <c r="C26" s="77" t="s">
        <v>800</v>
      </c>
      <c r="D26" s="76" t="s">
        <v>801</v>
      </c>
    </row>
    <row r="27" spans="1:6" ht="15.75">
      <c r="A27" s="76">
        <f t="shared" si="0"/>
        <v>26</v>
      </c>
      <c r="B27" s="79">
        <v>44616</v>
      </c>
      <c r="C27" s="77" t="s">
        <v>804</v>
      </c>
      <c r="D27" s="76" t="s">
        <v>802</v>
      </c>
    </row>
    <row r="28" spans="1:6" ht="15.75">
      <c r="A28" s="76">
        <f t="shared" si="0"/>
        <v>27</v>
      </c>
      <c r="B28" s="79">
        <v>44650</v>
      </c>
      <c r="C28" s="77" t="s">
        <v>813</v>
      </c>
      <c r="D28" s="76" t="s">
        <v>892</v>
      </c>
      <c r="F28" s="78" t="s">
        <v>815</v>
      </c>
    </row>
    <row r="29" spans="1:6" ht="15.75">
      <c r="A29" s="76">
        <f t="shared" si="0"/>
        <v>28</v>
      </c>
      <c r="B29" s="79">
        <v>44650</v>
      </c>
      <c r="C29" s="77" t="s">
        <v>814</v>
      </c>
      <c r="D29" s="76" t="s">
        <v>892</v>
      </c>
      <c r="F29" s="78" t="s">
        <v>770</v>
      </c>
    </row>
    <row r="30" spans="1:6" ht="15.75">
      <c r="A30" s="76">
        <f t="shared" si="0"/>
        <v>29</v>
      </c>
      <c r="B30" s="79">
        <v>44658</v>
      </c>
      <c r="C30" s="77" t="s">
        <v>841</v>
      </c>
      <c r="D30" s="76" t="s">
        <v>842</v>
      </c>
      <c r="F30" s="78" t="s">
        <v>843</v>
      </c>
    </row>
    <row r="31" spans="1:6" ht="15.75">
      <c r="A31" s="76">
        <f t="shared" si="0"/>
        <v>30</v>
      </c>
      <c r="B31" s="79">
        <v>44658</v>
      </c>
      <c r="C31" s="77" t="s">
        <v>870</v>
      </c>
      <c r="D31" s="76"/>
    </row>
    <row r="32" spans="1:6" ht="15.75">
      <c r="A32" s="76">
        <f t="shared" si="0"/>
        <v>31</v>
      </c>
      <c r="B32" s="79">
        <v>44659</v>
      </c>
      <c r="C32" s="77" t="s">
        <v>874</v>
      </c>
      <c r="D32" s="76"/>
    </row>
    <row r="33" spans="1:4" ht="15.75">
      <c r="A33" s="76">
        <f t="shared" si="0"/>
        <v>32</v>
      </c>
      <c r="B33" s="79">
        <v>44705</v>
      </c>
      <c r="C33" s="77" t="s">
        <v>918</v>
      </c>
      <c r="D33" s="76" t="s">
        <v>801</v>
      </c>
    </row>
    <row r="34" spans="1:4" ht="15.75">
      <c r="A34" s="76">
        <f t="shared" si="0"/>
        <v>33</v>
      </c>
      <c r="B34" s="79">
        <v>44707</v>
      </c>
      <c r="C34" s="77" t="s">
        <v>950</v>
      </c>
      <c r="D34" s="76" t="s">
        <v>933</v>
      </c>
    </row>
    <row r="35" spans="1:4" ht="15.75">
      <c r="A35" s="76">
        <f t="shared" si="0"/>
        <v>34</v>
      </c>
      <c r="B35" s="79">
        <v>44716</v>
      </c>
      <c r="C35" s="77" t="s">
        <v>941</v>
      </c>
      <c r="D35" s="76"/>
    </row>
    <row r="36" spans="1:4" ht="15.75">
      <c r="A36" s="76">
        <f t="shared" si="0"/>
        <v>35</v>
      </c>
      <c r="B36" s="79">
        <v>44717</v>
      </c>
      <c r="C36" s="77" t="s">
        <v>948</v>
      </c>
      <c r="D36" s="76" t="s">
        <v>949</v>
      </c>
    </row>
    <row r="37" spans="1:4" ht="15.75">
      <c r="A37" s="76">
        <f t="shared" si="0"/>
        <v>36</v>
      </c>
      <c r="B37" s="79">
        <v>44717</v>
      </c>
      <c r="C37" s="77" t="s">
        <v>952</v>
      </c>
      <c r="D37" s="76" t="s">
        <v>951</v>
      </c>
    </row>
    <row r="38" spans="1:4" ht="15.75">
      <c r="A38" s="76">
        <f t="shared" si="0"/>
        <v>37</v>
      </c>
      <c r="B38" s="79">
        <v>44743</v>
      </c>
      <c r="C38" s="77" t="s">
        <v>953</v>
      </c>
      <c r="D38" s="76" t="s">
        <v>951</v>
      </c>
    </row>
    <row r="39" spans="1:4" ht="15.75">
      <c r="A39" s="76">
        <f t="shared" si="0"/>
        <v>38</v>
      </c>
      <c r="B39" s="79">
        <v>44743</v>
      </c>
      <c r="C39" s="77" t="s">
        <v>954</v>
      </c>
      <c r="D39" s="76" t="s">
        <v>951</v>
      </c>
    </row>
    <row r="40" spans="1:4" ht="15.75">
      <c r="A40" s="76">
        <f t="shared" si="0"/>
        <v>39</v>
      </c>
      <c r="B40" s="79">
        <v>44756</v>
      </c>
      <c r="C40" s="77" t="s">
        <v>982</v>
      </c>
      <c r="D40" s="76" t="s">
        <v>988</v>
      </c>
    </row>
    <row r="41" spans="1:4" ht="15.75">
      <c r="A41" s="76">
        <f t="shared" si="0"/>
        <v>40</v>
      </c>
      <c r="B41" s="79">
        <v>44756</v>
      </c>
      <c r="C41" s="77" t="s">
        <v>981</v>
      </c>
      <c r="D41" s="76" t="s">
        <v>988</v>
      </c>
    </row>
    <row r="42" spans="1:4" ht="15.75">
      <c r="A42" s="76">
        <f t="shared" si="0"/>
        <v>41</v>
      </c>
      <c r="B42" s="79">
        <v>44756</v>
      </c>
      <c r="C42" s="77" t="s">
        <v>984</v>
      </c>
      <c r="D42" s="76" t="s">
        <v>988</v>
      </c>
    </row>
    <row r="43" spans="1:4" ht="15.75">
      <c r="A43" s="76">
        <f t="shared" si="0"/>
        <v>42</v>
      </c>
      <c r="B43" s="79">
        <v>44756</v>
      </c>
      <c r="C43" s="77" t="s">
        <v>983</v>
      </c>
      <c r="D43" s="76" t="s">
        <v>988</v>
      </c>
    </row>
    <row r="44" spans="1:4" ht="15.75">
      <c r="A44" s="76">
        <f t="shared" si="0"/>
        <v>43</v>
      </c>
      <c r="B44" s="79">
        <v>44756</v>
      </c>
      <c r="C44" s="77" t="s">
        <v>985</v>
      </c>
      <c r="D44" s="76" t="s">
        <v>988</v>
      </c>
    </row>
    <row r="45" spans="1:4" ht="15.75">
      <c r="A45" s="76">
        <f t="shared" si="0"/>
        <v>44</v>
      </c>
      <c r="B45" s="79">
        <v>44756</v>
      </c>
      <c r="C45" s="77" t="s">
        <v>986</v>
      </c>
      <c r="D45" s="76" t="s">
        <v>988</v>
      </c>
    </row>
    <row r="46" spans="1:4" ht="15.75">
      <c r="A46" s="76">
        <f t="shared" si="0"/>
        <v>45</v>
      </c>
      <c r="B46" s="79">
        <v>44756</v>
      </c>
      <c r="C46" s="77" t="s">
        <v>987</v>
      </c>
      <c r="D46" s="76" t="s">
        <v>988</v>
      </c>
    </row>
    <row r="47" spans="1:4" ht="15.75">
      <c r="A47" s="76">
        <f t="shared" si="0"/>
        <v>46</v>
      </c>
      <c r="B47" s="79">
        <v>44764</v>
      </c>
      <c r="C47" s="77" t="s">
        <v>990</v>
      </c>
      <c r="D47" s="76" t="s">
        <v>989</v>
      </c>
    </row>
    <row r="48" spans="1:4" ht="15.75">
      <c r="A48" s="76">
        <f t="shared" si="0"/>
        <v>47</v>
      </c>
      <c r="B48" s="79">
        <v>44764</v>
      </c>
      <c r="C48" s="77" t="s">
        <v>1019</v>
      </c>
      <c r="D48" s="76" t="s">
        <v>1018</v>
      </c>
    </row>
    <row r="49" spans="1:5" ht="15.75">
      <c r="A49" s="76">
        <f>ROW()-1</f>
        <v>48</v>
      </c>
      <c r="B49" s="79">
        <v>44770</v>
      </c>
      <c r="C49" s="77" t="s">
        <v>1025</v>
      </c>
      <c r="D49" s="76" t="s">
        <v>1022</v>
      </c>
      <c r="E49" s="110" t="s">
        <v>1026</v>
      </c>
    </row>
    <row r="50" spans="1:5" ht="15.75">
      <c r="A50" s="76">
        <f>ROW()-1</f>
        <v>49</v>
      </c>
      <c r="B50" s="79">
        <v>44770</v>
      </c>
      <c r="C50" s="77" t="s">
        <v>1024</v>
      </c>
      <c r="D50" s="76" t="s">
        <v>1022</v>
      </c>
    </row>
    <row r="51" spans="1:5" ht="15.75">
      <c r="A51" s="76">
        <f t="shared" si="0"/>
        <v>50</v>
      </c>
      <c r="B51" s="79">
        <v>44770</v>
      </c>
      <c r="C51" s="77" t="s">
        <v>1023</v>
      </c>
      <c r="D51" s="76" t="s">
        <v>1021</v>
      </c>
      <c r="E51" s="110" t="s">
        <v>1027</v>
      </c>
    </row>
    <row r="52" spans="1:5" ht="15.75">
      <c r="A52" s="76">
        <f t="shared" si="0"/>
        <v>51</v>
      </c>
      <c r="B52" s="79">
        <v>44798</v>
      </c>
      <c r="C52" s="77" t="s">
        <v>1033</v>
      </c>
      <c r="D52" s="76" t="s">
        <v>1028</v>
      </c>
      <c r="E52" s="110"/>
    </row>
    <row r="53" spans="1:5" ht="15.75">
      <c r="A53" s="76">
        <f t="shared" si="0"/>
        <v>52</v>
      </c>
      <c r="B53" s="79">
        <v>44798</v>
      </c>
      <c r="C53" s="77" t="s">
        <v>1035</v>
      </c>
      <c r="D53" s="76" t="s">
        <v>1034</v>
      </c>
      <c r="E53" s="110" t="s">
        <v>1036</v>
      </c>
    </row>
    <row r="54" spans="1:5" ht="15.75">
      <c r="A54" s="76">
        <f t="shared" si="0"/>
        <v>53</v>
      </c>
      <c r="B54" s="79">
        <v>44798</v>
      </c>
      <c r="C54" s="77" t="s">
        <v>1045</v>
      </c>
      <c r="D54" s="76" t="s">
        <v>1034</v>
      </c>
      <c r="E54" s="110" t="s">
        <v>1036</v>
      </c>
    </row>
    <row r="55" spans="1:5" ht="15.75">
      <c r="A55" s="76">
        <f t="shared" si="0"/>
        <v>54</v>
      </c>
      <c r="B55" s="79">
        <v>44833</v>
      </c>
      <c r="C55" s="77" t="s">
        <v>1047</v>
      </c>
      <c r="D55" s="76" t="s">
        <v>1048</v>
      </c>
    </row>
    <row r="56" spans="1:5" ht="15.75">
      <c r="A56" s="149">
        <f t="shared" si="0"/>
        <v>55</v>
      </c>
      <c r="B56" s="150">
        <v>44864</v>
      </c>
      <c r="C56" s="151" t="s">
        <v>1055</v>
      </c>
      <c r="D56" s="149" t="s">
        <v>1056</v>
      </c>
    </row>
    <row r="57" spans="1:5" ht="15.75">
      <c r="A57" s="149">
        <f t="shared" si="0"/>
        <v>56</v>
      </c>
      <c r="B57" s="150">
        <v>44880</v>
      </c>
      <c r="C57" s="151" t="s">
        <v>1069</v>
      </c>
      <c r="D57" s="151" t="s">
        <v>1059</v>
      </c>
      <c r="E57" s="110" t="s">
        <v>1036</v>
      </c>
    </row>
    <row r="58" spans="1:5" ht="15.75">
      <c r="A58" s="149">
        <f t="shared" si="0"/>
        <v>57</v>
      </c>
      <c r="B58" s="150">
        <v>44882</v>
      </c>
      <c r="C58" s="151" t="s">
        <v>1085</v>
      </c>
      <c r="D58" s="149" t="s">
        <v>1056</v>
      </c>
      <c r="E58" s="110" t="s">
        <v>1060</v>
      </c>
    </row>
    <row r="59" spans="1:5" ht="15.75">
      <c r="A59" s="149">
        <f t="shared" si="0"/>
        <v>58</v>
      </c>
      <c r="B59" s="150">
        <v>44880</v>
      </c>
      <c r="C59" s="151" t="s">
        <v>1063</v>
      </c>
      <c r="D59" s="149" t="s">
        <v>1065</v>
      </c>
      <c r="E59" s="110" t="s">
        <v>1083</v>
      </c>
    </row>
    <row r="60" spans="1:5" ht="15.75">
      <c r="A60" s="149">
        <f t="shared" si="0"/>
        <v>59</v>
      </c>
      <c r="B60" s="150">
        <v>44880</v>
      </c>
      <c r="C60" s="151" t="s">
        <v>1064</v>
      </c>
      <c r="D60" s="149" t="s">
        <v>1065</v>
      </c>
      <c r="E60" s="110" t="s">
        <v>1083</v>
      </c>
    </row>
    <row r="61" spans="1:5" ht="15.75">
      <c r="A61" s="149">
        <f t="shared" si="0"/>
        <v>60</v>
      </c>
      <c r="B61" s="150">
        <v>44882</v>
      </c>
      <c r="C61" s="151" t="s">
        <v>1087</v>
      </c>
      <c r="D61" s="151" t="s">
        <v>1086</v>
      </c>
      <c r="E61" s="110" t="s">
        <v>1088</v>
      </c>
    </row>
    <row r="62" spans="1:5" s="164" customFormat="1" ht="15.75">
      <c r="A62" s="163">
        <f t="shared" si="0"/>
        <v>61</v>
      </c>
      <c r="B62" s="150">
        <v>44903</v>
      </c>
      <c r="C62" s="151" t="s">
        <v>1097</v>
      </c>
      <c r="D62" s="149" t="s">
        <v>1094</v>
      </c>
    </row>
    <row r="63" spans="1:5" s="164" customFormat="1" ht="15.75">
      <c r="A63" s="163">
        <f t="shared" si="0"/>
        <v>62</v>
      </c>
      <c r="B63" s="150">
        <v>44903</v>
      </c>
      <c r="C63" s="151" t="s">
        <v>1101</v>
      </c>
      <c r="D63" s="149" t="s">
        <v>1098</v>
      </c>
    </row>
    <row r="64" spans="1:5" s="164" customFormat="1" ht="31.5">
      <c r="A64" s="163">
        <f t="shared" si="0"/>
        <v>63</v>
      </c>
      <c r="B64" s="150">
        <v>44904</v>
      </c>
      <c r="C64" s="151" t="s">
        <v>1118</v>
      </c>
      <c r="D64" s="149" t="s">
        <v>1102</v>
      </c>
    </row>
    <row r="65" spans="1:4" ht="15.75" customHeight="1">
      <c r="A65" s="148">
        <f t="shared" si="0"/>
        <v>64</v>
      </c>
      <c r="B65" s="103">
        <v>44914</v>
      </c>
      <c r="C65" s="104" t="s">
        <v>1125</v>
      </c>
      <c r="D65" s="104" t="s">
        <v>1124</v>
      </c>
    </row>
  </sheetData>
  <phoneticPr fontId="5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底座模块化总成</vt:lpstr>
      <vt:lpstr>变更记录</vt:lpstr>
      <vt:lpstr>底座模块化总成!Print_Area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Gao Bingchuan</cp:lastModifiedBy>
  <dcterms:created xsi:type="dcterms:W3CDTF">2006-09-16T00:00:00Z</dcterms:created>
  <dcterms:modified xsi:type="dcterms:W3CDTF">2022-12-19T08:58:12Z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ICV">
    <vt:lpwstr>676F8177CECF4A32AE27623397EE41F7</vt:lpwstr>
  </property>
</Properties>
</file>