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4"/>
  </bookViews>
  <sheets>
    <sheet name="水表统计-2018已结清" sheetId="3" r:id="rId1"/>
    <sheet name="水表统计-2019" sheetId="2" r:id="rId2"/>
    <sheet name="水表统计-2020" sheetId="4" r:id="rId3"/>
    <sheet name="水表统计-2021" sheetId="5" r:id="rId4"/>
    <sheet name="水表统计-2022" sheetId="6" r:id="rId5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U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其中包含4.5元违约金</t>
        </r>
      </text>
    </comment>
    <comment ref="C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C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D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此表读数反了
</t>
        </r>
      </text>
    </comment>
    <comment ref="D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C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此表调正转了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P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实际未抄表,低于15吨用量，水务局暂不计入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F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自来水公司2/3月合并抄表收费</t>
        </r>
      </text>
    </comment>
  </commentList>
</comments>
</file>

<file path=xl/sharedStrings.xml><?xml version="1.0" encoding="utf-8"?>
<sst xmlns="http://schemas.openxmlformats.org/spreadsheetml/2006/main" count="422" uniqueCount="53">
  <si>
    <t>成都光华水表统计明细表-2018年</t>
  </si>
  <si>
    <t>读数月份</t>
  </si>
  <si>
    <t>水表位置</t>
  </si>
  <si>
    <t>光华智能抄表数据</t>
  </si>
  <si>
    <t>自来水公司发票金额</t>
  </si>
  <si>
    <t>自来水公司提供（工业用水）</t>
  </si>
  <si>
    <t>自来水公司提供（消防）</t>
  </si>
  <si>
    <t>光华智能应交费用</t>
  </si>
  <si>
    <t>应收光华智能水费</t>
  </si>
  <si>
    <t>实收金额</t>
  </si>
  <si>
    <t>收款日期</t>
  </si>
  <si>
    <t>开票日期</t>
  </si>
  <si>
    <t>发票签收人</t>
  </si>
  <si>
    <t>备注</t>
  </si>
  <si>
    <t>水表起度</t>
  </si>
  <si>
    <t>水表止度</t>
  </si>
  <si>
    <t>用水量(T)</t>
  </si>
  <si>
    <t>自来水费</t>
  </si>
  <si>
    <t>自来水金额</t>
  </si>
  <si>
    <t>污水费单价</t>
  </si>
  <si>
    <t>污水费金额</t>
  </si>
  <si>
    <t>合计金额</t>
  </si>
  <si>
    <t>用水量</t>
  </si>
  <si>
    <t>自来水费金额</t>
  </si>
  <si>
    <t>2月</t>
  </si>
  <si>
    <t>办公室2F女厕</t>
  </si>
  <si>
    <t>未抄表</t>
  </si>
  <si>
    <t>办公室3F女厕</t>
  </si>
  <si>
    <t>2号车间女厕</t>
  </si>
  <si>
    <t>3月</t>
  </si>
  <si>
    <t>4月</t>
  </si>
  <si>
    <t>5月</t>
  </si>
  <si>
    <t>06月</t>
  </si>
  <si>
    <t>07月</t>
  </si>
  <si>
    <t>白成梅2019/2/28</t>
  </si>
  <si>
    <t>08月</t>
  </si>
  <si>
    <t>09月</t>
  </si>
  <si>
    <t>10月</t>
  </si>
  <si>
    <t>11月</t>
  </si>
  <si>
    <t>12月</t>
  </si>
  <si>
    <t>合计</t>
  </si>
  <si>
    <t>成都光华水表统计明细表-2019年</t>
  </si>
  <si>
    <t>01月</t>
  </si>
  <si>
    <t>2019.07.16</t>
  </si>
  <si>
    <t>2019.7.17</t>
  </si>
  <si>
    <t>02月</t>
  </si>
  <si>
    <t>03月</t>
  </si>
  <si>
    <t>04月</t>
  </si>
  <si>
    <t>05月</t>
  </si>
  <si>
    <t>2020.1.13</t>
  </si>
  <si>
    <t>成都光华水表统计明细表-2020年</t>
  </si>
  <si>
    <t>成都光华水表统计明细表-2021年</t>
  </si>
  <si>
    <t>成都光华水表统计明细表-2022年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</si>
</sst>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_ "/>
    <numFmt numFmtId="179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28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31" applyNumberFormat="0" applyAlignment="0" applyProtection="0">
      <alignment vertical="center"/>
    </xf>
    <xf numFmtId="0" fontId="22" fillId="14" borderId="27" applyNumberFormat="0" applyAlignment="0" applyProtection="0">
      <alignment vertical="center"/>
    </xf>
    <xf numFmtId="0" fontId="23" fillId="15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7" fontId="1" fillId="0" borderId="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center" shrinkToFit="1"/>
    </xf>
    <xf numFmtId="177" fontId="1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 shrinkToFit="1"/>
    </xf>
    <xf numFmtId="0" fontId="1" fillId="0" borderId="10" xfId="0" applyNumberFormat="1" applyFont="1" applyBorder="1" applyAlignment="1">
      <alignment horizontal="center" vertical="center" shrinkToFit="1"/>
    </xf>
    <xf numFmtId="0" fontId="1" fillId="0" borderId="11" xfId="0" applyNumberFormat="1" applyFont="1" applyBorder="1" applyAlignment="1">
      <alignment horizontal="center" vertical="center" shrinkToFit="1"/>
    </xf>
    <xf numFmtId="177" fontId="6" fillId="0" borderId="1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" vertical="center" shrinkToFit="1"/>
    </xf>
    <xf numFmtId="0" fontId="4" fillId="2" borderId="3" xfId="0" applyNumberFormat="1" applyFont="1" applyFill="1" applyBorder="1" applyAlignment="1">
      <alignment horizontal="center" vertical="center" shrinkToFit="1"/>
    </xf>
    <xf numFmtId="0" fontId="0" fillId="0" borderId="10" xfId="0" applyNumberFormat="1" applyFill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4" fillId="2" borderId="9" xfId="0" applyNumberFormat="1" applyFont="1" applyFill="1" applyBorder="1" applyAlignment="1">
      <alignment horizontal="center" vertical="center" shrinkToFit="1"/>
    </xf>
    <xf numFmtId="0" fontId="0" fillId="0" borderId="13" xfId="0" applyNumberFormat="1" applyFill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178" fontId="3" fillId="0" borderId="13" xfId="0" applyNumberFormat="1" applyFont="1" applyBorder="1" applyAlignment="1">
      <alignment horizontal="center" vertical="center" shrinkToFit="1"/>
    </xf>
    <xf numFmtId="178" fontId="4" fillId="2" borderId="9" xfId="0" applyNumberFormat="1" applyFont="1" applyFill="1" applyBorder="1" applyAlignment="1">
      <alignment horizontal="center" vertical="center" shrinkToFit="1"/>
    </xf>
    <xf numFmtId="178" fontId="3" fillId="0" borderId="10" xfId="0" applyNumberFormat="1" applyFont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shrinkToFit="1"/>
    </xf>
    <xf numFmtId="0" fontId="0" fillId="0" borderId="10" xfId="0" applyNumberFormat="1" applyBorder="1" applyAlignment="1">
      <alignment horizontal="center" vertical="center" shrinkToFit="1"/>
    </xf>
    <xf numFmtId="0" fontId="0" fillId="0" borderId="13" xfId="0" applyNumberForma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176" fontId="4" fillId="2" borderId="17" xfId="0" applyNumberFormat="1" applyFont="1" applyFill="1" applyBorder="1" applyAlignment="1">
      <alignment horizontal="center" vertical="center" wrapText="1"/>
    </xf>
    <xf numFmtId="177" fontId="1" fillId="0" borderId="18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7" fontId="1" fillId="0" borderId="21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horizontal="center" vertical="center" shrinkToFit="1"/>
    </xf>
    <xf numFmtId="176" fontId="3" fillId="0" borderId="19" xfId="0" applyNumberFormat="1" applyFont="1" applyFill="1" applyBorder="1" applyAlignment="1">
      <alignment horizontal="center" vertical="center" shrinkToFit="1"/>
    </xf>
    <xf numFmtId="177" fontId="3" fillId="0" borderId="23" xfId="0" applyNumberFormat="1" applyFont="1" applyFill="1" applyBorder="1" applyAlignment="1">
      <alignment horizontal="center" vertical="center" shrinkToFit="1"/>
    </xf>
    <xf numFmtId="177" fontId="3" fillId="0" borderId="9" xfId="0" applyNumberFormat="1" applyFont="1" applyFill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 shrinkToFit="1"/>
    </xf>
    <xf numFmtId="176" fontId="3" fillId="2" borderId="9" xfId="0" applyNumberFormat="1" applyFont="1" applyFill="1" applyBorder="1" applyAlignment="1">
      <alignment horizontal="center" vertical="center" shrinkToFit="1"/>
    </xf>
    <xf numFmtId="176" fontId="3" fillId="0" borderId="24" xfId="0" applyNumberFormat="1" applyFont="1" applyFill="1" applyBorder="1" applyAlignment="1">
      <alignment horizontal="center" vertical="center" shrinkToFit="1"/>
    </xf>
    <xf numFmtId="176" fontId="0" fillId="0" borderId="13" xfId="0" applyNumberFormat="1" applyBorder="1" applyAlignment="1">
      <alignment horizontal="center" vertical="center" shrinkToFit="1"/>
    </xf>
    <xf numFmtId="179" fontId="0" fillId="0" borderId="13" xfId="0" applyNumberFormat="1" applyBorder="1" applyAlignment="1">
      <alignment horizontal="center" vertical="center" shrinkToFit="1"/>
    </xf>
    <xf numFmtId="179" fontId="0" fillId="0" borderId="10" xfId="0" applyNumberForma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7" fontId="6" fillId="0" borderId="23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 shrinkToFi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shrinkToFit="1"/>
    </xf>
    <xf numFmtId="176" fontId="6" fillId="0" borderId="9" xfId="0" applyNumberFormat="1" applyFon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 shrinkToFit="1"/>
    </xf>
    <xf numFmtId="0" fontId="0" fillId="0" borderId="11" xfId="0" applyNumberFormat="1" applyFill="1" applyBorder="1" applyAlignment="1">
      <alignment horizontal="center" vertical="center" shrinkToFit="1"/>
    </xf>
    <xf numFmtId="0" fontId="3" fillId="0" borderId="11" xfId="0" applyNumberFormat="1" applyFont="1" applyBorder="1" applyAlignment="1">
      <alignment horizontal="center" vertical="center" shrinkToFit="1"/>
    </xf>
    <xf numFmtId="0" fontId="4" fillId="2" borderId="13" xfId="0" applyNumberFormat="1" applyFont="1" applyFill="1" applyBorder="1" applyAlignment="1">
      <alignment horizontal="center" vertical="center" shrinkToFit="1"/>
    </xf>
    <xf numFmtId="0" fontId="4" fillId="2" borderId="11" xfId="0" applyNumberFormat="1" applyFont="1" applyFill="1" applyBorder="1" applyAlignment="1">
      <alignment horizontal="center" vertical="center" shrinkToFit="1"/>
    </xf>
    <xf numFmtId="0" fontId="4" fillId="2" borderId="10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shrinkToFit="1"/>
    </xf>
    <xf numFmtId="177" fontId="3" fillId="0" borderId="13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  <xf numFmtId="177" fontId="3" fillId="0" borderId="11" xfId="0" applyNumberFormat="1" applyFont="1" applyFill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10" xfId="0" applyNumberFormat="1" applyFont="1" applyFill="1" applyBorder="1" applyAlignment="1">
      <alignment horizontal="center" vertical="center" shrinkToFit="1"/>
    </xf>
    <xf numFmtId="177" fontId="3" fillId="0" borderId="10" xfId="0" applyNumberFormat="1" applyFont="1" applyFill="1" applyBorder="1" applyAlignment="1">
      <alignment horizontal="center" vertical="center" shrinkToFit="1"/>
    </xf>
    <xf numFmtId="177" fontId="1" fillId="0" borderId="9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177" fontId="1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1" xfId="0" applyNumberFormat="1" applyFill="1" applyBorder="1" applyAlignment="1">
      <alignment horizontal="center" vertical="center" shrinkToFit="1"/>
    </xf>
    <xf numFmtId="0" fontId="4" fillId="0" borderId="11" xfId="0" applyNumberFormat="1" applyFont="1" applyBorder="1" applyAlignment="1">
      <alignment horizontal="center" vertical="center" shrinkToFit="1"/>
    </xf>
    <xf numFmtId="0" fontId="0" fillId="2" borderId="10" xfId="0" applyNumberFormat="1" applyFill="1" applyBorder="1" applyAlignment="1">
      <alignment horizontal="center" vertical="center" shrinkToFit="1"/>
    </xf>
    <xf numFmtId="0" fontId="4" fillId="0" borderId="10" xfId="0" applyNumberFormat="1" applyFont="1" applyBorder="1" applyAlignment="1">
      <alignment horizontal="center" vertical="center" shrinkToFit="1"/>
    </xf>
    <xf numFmtId="0" fontId="0" fillId="2" borderId="13" xfId="0" applyNumberFormat="1" applyFill="1" applyBorder="1" applyAlignment="1">
      <alignment horizontal="center" vertical="center" shrinkToFit="1"/>
    </xf>
    <xf numFmtId="0" fontId="4" fillId="0" borderId="13" xfId="0" applyNumberFormat="1" applyFont="1" applyBorder="1" applyAlignment="1">
      <alignment horizontal="center" vertical="center" shrinkToFit="1"/>
    </xf>
    <xf numFmtId="0" fontId="4" fillId="0" borderId="9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shrinkToFit="1"/>
    </xf>
    <xf numFmtId="176" fontId="3" fillId="4" borderId="9" xfId="0" applyNumberFormat="1" applyFont="1" applyFill="1" applyBorder="1" applyAlignment="1">
      <alignment horizontal="center" vertical="center" shrinkToFit="1"/>
    </xf>
    <xf numFmtId="176" fontId="3" fillId="4" borderId="13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wrapText="1" shrinkToFit="1"/>
    </xf>
    <xf numFmtId="176" fontId="3" fillId="4" borderId="11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wrapText="1" shrinkToFit="1"/>
    </xf>
    <xf numFmtId="176" fontId="3" fillId="4" borderId="10" xfId="0" applyNumberFormat="1" applyFont="1" applyFill="1" applyBorder="1" applyAlignment="1">
      <alignment horizontal="center" vertical="center" shrinkToFit="1"/>
    </xf>
    <xf numFmtId="176" fontId="3" fillId="0" borderId="10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F37"/>
  <sheetViews>
    <sheetView workbookViewId="0">
      <pane xSplit="1" ySplit="3" topLeftCell="B13" activePane="bottomRight" state="frozen"/>
      <selection/>
      <selection pane="topRight"/>
      <selection pane="bottomLeft"/>
      <selection pane="bottomRight" activeCell="AA37" sqref="AA37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6" width="8" style="2" customWidth="1"/>
    <col min="7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2" width="7.625" style="7" customWidth="1"/>
    <col min="23" max="23" width="9.125" style="2" customWidth="1"/>
    <col min="24" max="26" width="7.625" style="2" customWidth="1"/>
    <col min="27" max="27" width="7.7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131"/>
      <c r="W1" s="13"/>
      <c r="X1" s="13"/>
      <c r="Y1" s="13"/>
      <c r="Z1" s="13"/>
      <c r="AA1" s="57"/>
      <c r="AB1" s="58"/>
      <c r="AC1" s="59"/>
      <c r="AD1" s="59"/>
      <c r="AE1" s="58"/>
      <c r="AF1" s="13"/>
    </row>
    <row r="2" s="1" customFormat="1" ht="24" customHeight="1" spans="1:32">
      <c r="A2" s="14" t="s">
        <v>1</v>
      </c>
      <c r="B2" s="15" t="s">
        <v>2</v>
      </c>
      <c r="C2" s="90" t="s">
        <v>3</v>
      </c>
      <c r="D2" s="91"/>
      <c r="E2" s="92"/>
      <c r="F2" s="93" t="s">
        <v>4</v>
      </c>
      <c r="G2" s="16" t="s">
        <v>5</v>
      </c>
      <c r="H2" s="16"/>
      <c r="I2" s="16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132"/>
      <c r="W2" s="52" t="s">
        <v>7</v>
      </c>
      <c r="X2" s="53"/>
      <c r="Y2" s="53"/>
      <c r="Z2" s="60"/>
      <c r="AA2" s="61" t="s">
        <v>8</v>
      </c>
      <c r="AB2" s="100" t="s">
        <v>9</v>
      </c>
      <c r="AC2" s="64" t="s">
        <v>10</v>
      </c>
      <c r="AD2" s="64" t="s">
        <v>11</v>
      </c>
      <c r="AE2" s="64" t="s">
        <v>12</v>
      </c>
      <c r="AF2" s="65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94" t="s">
        <v>16</v>
      </c>
      <c r="F3" s="95"/>
      <c r="G3" s="19" t="s">
        <v>14</v>
      </c>
      <c r="H3" s="19" t="s">
        <v>15</v>
      </c>
      <c r="I3" s="19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8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133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6"/>
      <c r="AB3" s="101"/>
      <c r="AC3" s="69"/>
      <c r="AD3" s="69"/>
      <c r="AE3" s="69"/>
      <c r="AF3" s="70"/>
    </row>
    <row r="4" ht="15" customHeight="1" spans="1:32">
      <c r="A4" s="122" t="s">
        <v>24</v>
      </c>
      <c r="B4" s="123" t="s">
        <v>25</v>
      </c>
      <c r="C4" s="55"/>
      <c r="D4" s="55"/>
      <c r="E4" s="55">
        <f t="shared" ref="E4:E35" si="0">D4-C4</f>
        <v>0</v>
      </c>
      <c r="F4" s="104">
        <f>N4+V4</f>
        <v>685.8</v>
      </c>
      <c r="G4" s="104">
        <v>986</v>
      </c>
      <c r="H4" s="104">
        <v>1183</v>
      </c>
      <c r="I4" s="124">
        <f>H4-G4</f>
        <v>197</v>
      </c>
      <c r="J4" s="104">
        <v>1.65</v>
      </c>
      <c r="K4" s="106">
        <f>J4*I4</f>
        <v>325.05</v>
      </c>
      <c r="L4" s="104">
        <v>1.2</v>
      </c>
      <c r="M4" s="106">
        <f>I4*L4</f>
        <v>236.4</v>
      </c>
      <c r="N4" s="125">
        <f>K4+M4</f>
        <v>561.45</v>
      </c>
      <c r="O4" s="104">
        <v>161</v>
      </c>
      <c r="P4" s="104">
        <v>212</v>
      </c>
      <c r="Q4" s="104">
        <f>P4-O4</f>
        <v>51</v>
      </c>
      <c r="R4" s="104">
        <v>1.5</v>
      </c>
      <c r="S4" s="106">
        <f>R4*Q4</f>
        <v>76.5</v>
      </c>
      <c r="T4" s="104">
        <v>0.85</v>
      </c>
      <c r="U4" s="106">
        <f>T4*Q4+4.5</f>
        <v>47.85</v>
      </c>
      <c r="V4" s="106">
        <f>S4+U4</f>
        <v>124.35</v>
      </c>
      <c r="W4" s="104">
        <f>E4+E5+E6</f>
        <v>0</v>
      </c>
      <c r="X4" s="104"/>
      <c r="Y4" s="104"/>
      <c r="Z4" s="104"/>
      <c r="AA4" s="116">
        <f>Z4+Z5+Z6</f>
        <v>0</v>
      </c>
      <c r="AB4" s="117"/>
      <c r="AC4" s="118"/>
      <c r="AD4" s="118"/>
      <c r="AE4" s="117"/>
      <c r="AF4" s="104" t="s">
        <v>26</v>
      </c>
    </row>
    <row r="5" ht="15" customHeight="1" spans="1:32">
      <c r="A5" s="96"/>
      <c r="B5" s="26" t="s">
        <v>27</v>
      </c>
      <c r="C5" s="27"/>
      <c r="D5" s="27"/>
      <c r="E5" s="27">
        <f t="shared" si="0"/>
        <v>0</v>
      </c>
      <c r="F5" s="104"/>
      <c r="G5" s="104"/>
      <c r="H5" s="104"/>
      <c r="I5" s="124"/>
      <c r="J5" s="104"/>
      <c r="K5" s="106"/>
      <c r="L5" s="104"/>
      <c r="M5" s="106"/>
      <c r="N5" s="125"/>
      <c r="O5" s="104"/>
      <c r="P5" s="104"/>
      <c r="Q5" s="104"/>
      <c r="R5" s="104"/>
      <c r="S5" s="106"/>
      <c r="T5" s="104"/>
      <c r="U5" s="106"/>
      <c r="V5" s="106"/>
      <c r="W5" s="104"/>
      <c r="X5" s="104"/>
      <c r="Y5" s="104"/>
      <c r="Z5" s="104"/>
      <c r="AA5" s="102"/>
      <c r="AB5" s="76"/>
      <c r="AC5" s="75"/>
      <c r="AD5" s="75"/>
      <c r="AE5" s="76"/>
      <c r="AF5" s="104"/>
    </row>
    <row r="6" ht="15" customHeight="1" spans="1:32">
      <c r="A6" s="96"/>
      <c r="B6" s="26" t="s">
        <v>28</v>
      </c>
      <c r="C6" s="27"/>
      <c r="D6" s="27"/>
      <c r="E6" s="27">
        <f t="shared" si="0"/>
        <v>0</v>
      </c>
      <c r="F6" s="55"/>
      <c r="G6" s="55"/>
      <c r="H6" s="55"/>
      <c r="I6" s="126"/>
      <c r="J6" s="55"/>
      <c r="K6" s="44"/>
      <c r="L6" s="55"/>
      <c r="M6" s="44"/>
      <c r="N6" s="127"/>
      <c r="O6" s="55"/>
      <c r="P6" s="55"/>
      <c r="Q6" s="55"/>
      <c r="R6" s="55"/>
      <c r="S6" s="44"/>
      <c r="T6" s="55"/>
      <c r="U6" s="44"/>
      <c r="V6" s="44"/>
      <c r="W6" s="55"/>
      <c r="X6" s="55"/>
      <c r="Y6" s="55"/>
      <c r="Z6" s="55"/>
      <c r="AA6" s="102"/>
      <c r="AB6" s="76"/>
      <c r="AC6" s="75"/>
      <c r="AD6" s="75"/>
      <c r="AE6" s="76"/>
      <c r="AF6" s="55"/>
    </row>
    <row r="7" s="2" customFormat="1" ht="15" customHeight="1" spans="1:32">
      <c r="A7" s="96" t="s">
        <v>29</v>
      </c>
      <c r="B7" s="26" t="s">
        <v>25</v>
      </c>
      <c r="C7" s="27">
        <v>14</v>
      </c>
      <c r="D7" s="27">
        <v>14</v>
      </c>
      <c r="E7" s="27">
        <f t="shared" si="0"/>
        <v>0</v>
      </c>
      <c r="F7" s="104">
        <f>N7+V7</f>
        <v>450.3</v>
      </c>
      <c r="G7" s="56">
        <v>1183</v>
      </c>
      <c r="H7" s="56">
        <v>1341</v>
      </c>
      <c r="I7" s="128">
        <f>H7-G7</f>
        <v>158</v>
      </c>
      <c r="J7" s="56">
        <v>1.65</v>
      </c>
      <c r="K7" s="47">
        <f>J7*I7</f>
        <v>260.7</v>
      </c>
      <c r="L7" s="56">
        <v>1.2</v>
      </c>
      <c r="M7" s="47">
        <f>I7*L7</f>
        <v>189.6</v>
      </c>
      <c r="N7" s="129">
        <f>K7+M7</f>
        <v>450.3</v>
      </c>
      <c r="O7" s="56"/>
      <c r="P7" s="56"/>
      <c r="Q7" s="56"/>
      <c r="R7" s="56"/>
      <c r="S7" s="47"/>
      <c r="T7" s="56"/>
      <c r="U7" s="47"/>
      <c r="V7" s="47"/>
      <c r="W7" s="56">
        <f>E7+E8+E9</f>
        <v>0</v>
      </c>
      <c r="X7" s="56"/>
      <c r="Y7" s="56"/>
      <c r="Z7" s="56"/>
      <c r="AA7" s="102">
        <f>Z7+Z8+Z9</f>
        <v>0</v>
      </c>
      <c r="AB7" s="76"/>
      <c r="AC7" s="75"/>
      <c r="AD7" s="75"/>
      <c r="AE7" s="76"/>
      <c r="AF7" s="56" t="s">
        <v>26</v>
      </c>
    </row>
    <row r="8" s="2" customFormat="1" ht="15" customHeight="1" spans="1:32">
      <c r="A8" s="96"/>
      <c r="B8" s="26" t="s">
        <v>27</v>
      </c>
      <c r="C8" s="27">
        <v>15.1</v>
      </c>
      <c r="D8" s="27">
        <v>15.1</v>
      </c>
      <c r="E8" s="27">
        <f t="shared" si="0"/>
        <v>0</v>
      </c>
      <c r="F8" s="104"/>
      <c r="G8" s="104"/>
      <c r="H8" s="104"/>
      <c r="I8" s="124"/>
      <c r="J8" s="104"/>
      <c r="K8" s="106"/>
      <c r="L8" s="104"/>
      <c r="M8" s="106"/>
      <c r="N8" s="125"/>
      <c r="O8" s="104"/>
      <c r="P8" s="104"/>
      <c r="Q8" s="104"/>
      <c r="R8" s="104"/>
      <c r="S8" s="106"/>
      <c r="T8" s="104"/>
      <c r="U8" s="106"/>
      <c r="V8" s="106"/>
      <c r="W8" s="104"/>
      <c r="X8" s="104"/>
      <c r="Y8" s="104"/>
      <c r="Z8" s="104"/>
      <c r="AA8" s="102"/>
      <c r="AB8" s="76"/>
      <c r="AC8" s="75"/>
      <c r="AD8" s="75"/>
      <c r="AE8" s="76"/>
      <c r="AF8" s="104"/>
    </row>
    <row r="9" s="2" customFormat="1" ht="15" customHeight="1" spans="1:32">
      <c r="A9" s="96"/>
      <c r="B9" s="26" t="s">
        <v>28</v>
      </c>
      <c r="C9" s="27">
        <v>9995.9</v>
      </c>
      <c r="D9" s="27">
        <v>9995.9</v>
      </c>
      <c r="E9" s="27">
        <f t="shared" si="0"/>
        <v>0</v>
      </c>
      <c r="F9" s="55"/>
      <c r="G9" s="55"/>
      <c r="H9" s="55"/>
      <c r="I9" s="126"/>
      <c r="J9" s="55"/>
      <c r="K9" s="44"/>
      <c r="L9" s="55"/>
      <c r="M9" s="44"/>
      <c r="N9" s="127"/>
      <c r="O9" s="55"/>
      <c r="P9" s="55"/>
      <c r="Q9" s="55"/>
      <c r="R9" s="55"/>
      <c r="S9" s="44"/>
      <c r="T9" s="55"/>
      <c r="U9" s="44"/>
      <c r="V9" s="44"/>
      <c r="W9" s="55"/>
      <c r="X9" s="55"/>
      <c r="Y9" s="55"/>
      <c r="Z9" s="55"/>
      <c r="AA9" s="102"/>
      <c r="AB9" s="76"/>
      <c r="AC9" s="75"/>
      <c r="AD9" s="75"/>
      <c r="AE9" s="76"/>
      <c r="AF9" s="55"/>
    </row>
    <row r="10" ht="15" customHeight="1" spans="1:32">
      <c r="A10" s="96" t="s">
        <v>30</v>
      </c>
      <c r="B10" s="26" t="s">
        <v>25</v>
      </c>
      <c r="C10" s="27"/>
      <c r="D10" s="27"/>
      <c r="E10" s="27">
        <f t="shared" si="0"/>
        <v>0</v>
      </c>
      <c r="F10" s="104">
        <f>N10+V10</f>
        <v>698.1</v>
      </c>
      <c r="G10" s="56">
        <v>1472</v>
      </c>
      <c r="H10" s="56">
        <v>1665</v>
      </c>
      <c r="I10" s="128">
        <f>H10-G10</f>
        <v>193</v>
      </c>
      <c r="J10" s="56">
        <v>1.65</v>
      </c>
      <c r="K10" s="47">
        <f>J10*I10</f>
        <v>318.45</v>
      </c>
      <c r="L10" s="56">
        <v>1.2</v>
      </c>
      <c r="M10" s="47">
        <f>I10*L10</f>
        <v>231.6</v>
      </c>
      <c r="N10" s="129">
        <f>K10+M10</f>
        <v>550.05</v>
      </c>
      <c r="O10" s="56">
        <v>212</v>
      </c>
      <c r="P10" s="56">
        <v>275</v>
      </c>
      <c r="Q10" s="56">
        <f>P10-O10</f>
        <v>63</v>
      </c>
      <c r="R10" s="56">
        <v>1.5</v>
      </c>
      <c r="S10" s="47">
        <f>R10*Q10</f>
        <v>94.5</v>
      </c>
      <c r="T10" s="56">
        <v>0.85</v>
      </c>
      <c r="U10" s="47">
        <f>T10*Q10</f>
        <v>53.55</v>
      </c>
      <c r="V10" s="47">
        <f>S10+U10</f>
        <v>148.05</v>
      </c>
      <c r="W10" s="56">
        <f>E10+E11+E12</f>
        <v>0</v>
      </c>
      <c r="X10" s="56"/>
      <c r="Y10" s="56"/>
      <c r="Z10" s="56"/>
      <c r="AA10" s="102">
        <f>Z10+Z11+Z12</f>
        <v>0</v>
      </c>
      <c r="AB10" s="76"/>
      <c r="AC10" s="75"/>
      <c r="AD10" s="75"/>
      <c r="AE10" s="76"/>
      <c r="AF10" s="56" t="s">
        <v>26</v>
      </c>
    </row>
    <row r="11" ht="15" customHeight="1" spans="1:32">
      <c r="A11" s="96"/>
      <c r="B11" s="26" t="s">
        <v>27</v>
      </c>
      <c r="C11" s="27"/>
      <c r="D11" s="27"/>
      <c r="E11" s="27">
        <f t="shared" si="0"/>
        <v>0</v>
      </c>
      <c r="F11" s="104"/>
      <c r="G11" s="104"/>
      <c r="H11" s="104"/>
      <c r="I11" s="124"/>
      <c r="J11" s="104"/>
      <c r="K11" s="106"/>
      <c r="L11" s="104"/>
      <c r="M11" s="106"/>
      <c r="N11" s="125"/>
      <c r="O11" s="104"/>
      <c r="P11" s="104"/>
      <c r="Q11" s="104"/>
      <c r="R11" s="104"/>
      <c r="S11" s="106"/>
      <c r="T11" s="104"/>
      <c r="U11" s="106"/>
      <c r="V11" s="106"/>
      <c r="W11" s="104"/>
      <c r="X11" s="104"/>
      <c r="Y11" s="104"/>
      <c r="Z11" s="104"/>
      <c r="AA11" s="102"/>
      <c r="AB11" s="76"/>
      <c r="AC11" s="75"/>
      <c r="AD11" s="75"/>
      <c r="AE11" s="76"/>
      <c r="AF11" s="104"/>
    </row>
    <row r="12" ht="15" customHeight="1" spans="1:32">
      <c r="A12" s="96"/>
      <c r="B12" s="26" t="s">
        <v>28</v>
      </c>
      <c r="C12" s="27"/>
      <c r="D12" s="27"/>
      <c r="E12" s="27">
        <f t="shared" si="0"/>
        <v>0</v>
      </c>
      <c r="F12" s="55"/>
      <c r="G12" s="55"/>
      <c r="H12" s="55"/>
      <c r="I12" s="126"/>
      <c r="J12" s="55"/>
      <c r="K12" s="44"/>
      <c r="L12" s="55"/>
      <c r="M12" s="44"/>
      <c r="N12" s="127"/>
      <c r="O12" s="55"/>
      <c r="P12" s="55"/>
      <c r="Q12" s="55"/>
      <c r="R12" s="55"/>
      <c r="S12" s="44"/>
      <c r="T12" s="55"/>
      <c r="U12" s="44"/>
      <c r="V12" s="44"/>
      <c r="W12" s="55"/>
      <c r="X12" s="55"/>
      <c r="Y12" s="55"/>
      <c r="Z12" s="55"/>
      <c r="AA12" s="102"/>
      <c r="AB12" s="76"/>
      <c r="AC12" s="75"/>
      <c r="AD12" s="75"/>
      <c r="AE12" s="76"/>
      <c r="AF12" s="55"/>
    </row>
    <row r="13" ht="15" customHeight="1" spans="1:32">
      <c r="A13" s="96" t="s">
        <v>31</v>
      </c>
      <c r="B13" s="26" t="s">
        <v>25</v>
      </c>
      <c r="C13" s="27"/>
      <c r="D13" s="27"/>
      <c r="E13" s="27">
        <f t="shared" si="0"/>
        <v>0</v>
      </c>
      <c r="F13" s="104">
        <f>N13+V13</f>
        <v>567.5</v>
      </c>
      <c r="G13" s="56">
        <f>H10</f>
        <v>1665</v>
      </c>
      <c r="H13" s="56">
        <v>1860</v>
      </c>
      <c r="I13" s="128">
        <f>H13-G13</f>
        <v>195</v>
      </c>
      <c r="J13" s="56">
        <v>1.65</v>
      </c>
      <c r="K13" s="47">
        <f>J13*I13</f>
        <v>321.75</v>
      </c>
      <c r="L13" s="56">
        <v>1.2</v>
      </c>
      <c r="M13" s="47">
        <f>I13*L13</f>
        <v>234</v>
      </c>
      <c r="N13" s="129">
        <f>K13+M13</f>
        <v>555.75</v>
      </c>
      <c r="O13" s="56">
        <v>275</v>
      </c>
      <c r="P13" s="56">
        <v>280</v>
      </c>
      <c r="Q13" s="56">
        <f>P13-O13</f>
        <v>5</v>
      </c>
      <c r="R13" s="56">
        <v>1.5</v>
      </c>
      <c r="S13" s="47">
        <f>R13*Q13</f>
        <v>7.5</v>
      </c>
      <c r="T13" s="56">
        <v>0.85</v>
      </c>
      <c r="U13" s="47">
        <f>T13*Q13</f>
        <v>4.25</v>
      </c>
      <c r="V13" s="47">
        <f>S13+U13</f>
        <v>11.75</v>
      </c>
      <c r="W13" s="56">
        <f>E13+E14+E15</f>
        <v>0</v>
      </c>
      <c r="X13" s="56"/>
      <c r="Y13" s="56"/>
      <c r="Z13" s="56"/>
      <c r="AA13" s="102">
        <f>Z13+Z14+Z15</f>
        <v>0</v>
      </c>
      <c r="AB13" s="76"/>
      <c r="AC13" s="75"/>
      <c r="AD13" s="75"/>
      <c r="AE13" s="76"/>
      <c r="AF13" s="56" t="s">
        <v>26</v>
      </c>
    </row>
    <row r="14" ht="15" customHeight="1" spans="1:32">
      <c r="A14" s="96"/>
      <c r="B14" s="26" t="s">
        <v>27</v>
      </c>
      <c r="C14" s="27"/>
      <c r="D14" s="27"/>
      <c r="E14" s="27">
        <f t="shared" si="0"/>
        <v>0</v>
      </c>
      <c r="F14" s="104"/>
      <c r="G14" s="104"/>
      <c r="H14" s="104"/>
      <c r="I14" s="124"/>
      <c r="J14" s="104"/>
      <c r="K14" s="106"/>
      <c r="L14" s="104"/>
      <c r="M14" s="106"/>
      <c r="N14" s="125"/>
      <c r="O14" s="104"/>
      <c r="P14" s="104"/>
      <c r="Q14" s="104"/>
      <c r="R14" s="104"/>
      <c r="S14" s="106"/>
      <c r="T14" s="104"/>
      <c r="U14" s="106"/>
      <c r="V14" s="106"/>
      <c r="W14" s="104"/>
      <c r="X14" s="104"/>
      <c r="Y14" s="104"/>
      <c r="Z14" s="104"/>
      <c r="AA14" s="102"/>
      <c r="AB14" s="76"/>
      <c r="AC14" s="75"/>
      <c r="AD14" s="75"/>
      <c r="AE14" s="76"/>
      <c r="AF14" s="104"/>
    </row>
    <row r="15" ht="15" customHeight="1" spans="1:32">
      <c r="A15" s="96"/>
      <c r="B15" s="26" t="s">
        <v>28</v>
      </c>
      <c r="C15" s="27"/>
      <c r="D15" s="27"/>
      <c r="E15" s="27">
        <f t="shared" si="0"/>
        <v>0</v>
      </c>
      <c r="F15" s="55"/>
      <c r="G15" s="55"/>
      <c r="H15" s="55"/>
      <c r="I15" s="126"/>
      <c r="J15" s="55"/>
      <c r="K15" s="44"/>
      <c r="L15" s="55"/>
      <c r="M15" s="44"/>
      <c r="N15" s="127"/>
      <c r="O15" s="55"/>
      <c r="P15" s="55"/>
      <c r="Q15" s="55"/>
      <c r="R15" s="55"/>
      <c r="S15" s="44"/>
      <c r="T15" s="55"/>
      <c r="U15" s="44"/>
      <c r="V15" s="44"/>
      <c r="W15" s="55"/>
      <c r="X15" s="55"/>
      <c r="Y15" s="55"/>
      <c r="Z15" s="55"/>
      <c r="AA15" s="102"/>
      <c r="AB15" s="76"/>
      <c r="AC15" s="75"/>
      <c r="AD15" s="75"/>
      <c r="AE15" s="76"/>
      <c r="AF15" s="55"/>
    </row>
    <row r="16" ht="15" customHeight="1" spans="1:32">
      <c r="A16" s="96" t="s">
        <v>32</v>
      </c>
      <c r="B16" s="26" t="s">
        <v>25</v>
      </c>
      <c r="C16" s="27"/>
      <c r="D16" s="27"/>
      <c r="E16" s="27">
        <f t="shared" si="0"/>
        <v>0</v>
      </c>
      <c r="F16" s="104">
        <f>N16+V16</f>
        <v>1393.65</v>
      </c>
      <c r="G16" s="56">
        <f>H13</f>
        <v>1860</v>
      </c>
      <c r="H16" s="56">
        <v>2349</v>
      </c>
      <c r="I16" s="128">
        <f>H16-G16</f>
        <v>489</v>
      </c>
      <c r="J16" s="56">
        <v>1.65</v>
      </c>
      <c r="K16" s="47">
        <f>J16*I16</f>
        <v>806.85</v>
      </c>
      <c r="L16" s="56">
        <v>1.2</v>
      </c>
      <c r="M16" s="47">
        <f>I16*L16</f>
        <v>586.8</v>
      </c>
      <c r="N16" s="107">
        <f>K16+M16</f>
        <v>1393.65</v>
      </c>
      <c r="O16" s="56"/>
      <c r="P16" s="56"/>
      <c r="Q16" s="56"/>
      <c r="R16" s="56"/>
      <c r="S16" s="47"/>
      <c r="T16" s="56"/>
      <c r="U16" s="47"/>
      <c r="V16" s="47"/>
      <c r="W16" s="56">
        <f>E16+E17+E18</f>
        <v>0</v>
      </c>
      <c r="X16" s="56"/>
      <c r="Y16" s="56"/>
      <c r="Z16" s="56"/>
      <c r="AA16" s="102">
        <f>Z16+Z17+Z18</f>
        <v>0</v>
      </c>
      <c r="AB16" s="76"/>
      <c r="AC16" s="75"/>
      <c r="AD16" s="75"/>
      <c r="AE16" s="76"/>
      <c r="AF16" s="56" t="s">
        <v>26</v>
      </c>
    </row>
    <row r="17" ht="15" customHeight="1" spans="1:32">
      <c r="A17" s="96"/>
      <c r="B17" s="26" t="s">
        <v>27</v>
      </c>
      <c r="C17" s="27"/>
      <c r="D17" s="27"/>
      <c r="E17" s="27">
        <f t="shared" si="0"/>
        <v>0</v>
      </c>
      <c r="F17" s="104"/>
      <c r="G17" s="104"/>
      <c r="H17" s="104"/>
      <c r="I17" s="124"/>
      <c r="J17" s="104"/>
      <c r="K17" s="106"/>
      <c r="L17" s="104"/>
      <c r="M17" s="106"/>
      <c r="N17" s="108"/>
      <c r="O17" s="104"/>
      <c r="P17" s="104"/>
      <c r="Q17" s="104"/>
      <c r="R17" s="104"/>
      <c r="S17" s="106"/>
      <c r="T17" s="104"/>
      <c r="U17" s="106"/>
      <c r="V17" s="106"/>
      <c r="W17" s="104"/>
      <c r="X17" s="104"/>
      <c r="Y17" s="104"/>
      <c r="Z17" s="104"/>
      <c r="AA17" s="102"/>
      <c r="AB17" s="76"/>
      <c r="AC17" s="75"/>
      <c r="AD17" s="75"/>
      <c r="AE17" s="76"/>
      <c r="AF17" s="104"/>
    </row>
    <row r="18" ht="15" customHeight="1" spans="1:32">
      <c r="A18" s="96"/>
      <c r="B18" s="26" t="s">
        <v>28</v>
      </c>
      <c r="C18" s="27"/>
      <c r="D18" s="27"/>
      <c r="E18" s="27">
        <f t="shared" si="0"/>
        <v>0</v>
      </c>
      <c r="F18" s="55"/>
      <c r="G18" s="55"/>
      <c r="H18" s="55"/>
      <c r="I18" s="126"/>
      <c r="J18" s="55"/>
      <c r="K18" s="44"/>
      <c r="L18" s="55"/>
      <c r="M18" s="44"/>
      <c r="N18" s="109"/>
      <c r="O18" s="55"/>
      <c r="P18" s="55"/>
      <c r="Q18" s="55"/>
      <c r="R18" s="55"/>
      <c r="S18" s="44"/>
      <c r="T18" s="55"/>
      <c r="U18" s="44"/>
      <c r="V18" s="44"/>
      <c r="W18" s="55"/>
      <c r="X18" s="55"/>
      <c r="Y18" s="55"/>
      <c r="Z18" s="55"/>
      <c r="AA18" s="102"/>
      <c r="AB18" s="76"/>
      <c r="AC18" s="75"/>
      <c r="AD18" s="75"/>
      <c r="AE18" s="76"/>
      <c r="AF18" s="55"/>
    </row>
    <row r="19" ht="15" customHeight="1" spans="1:32">
      <c r="A19" s="96" t="s">
        <v>33</v>
      </c>
      <c r="B19" s="26" t="s">
        <v>25</v>
      </c>
      <c r="C19" s="27">
        <v>14</v>
      </c>
      <c r="D19" s="27">
        <v>18.2</v>
      </c>
      <c r="E19" s="27">
        <f t="shared" si="0"/>
        <v>4.2</v>
      </c>
      <c r="F19" s="104">
        <f>N19+V19</f>
        <v>1818.3</v>
      </c>
      <c r="G19" s="56">
        <f>H16</f>
        <v>2349</v>
      </c>
      <c r="H19" s="56">
        <v>2987</v>
      </c>
      <c r="I19" s="128">
        <f>H19-G19</f>
        <v>638</v>
      </c>
      <c r="J19" s="56">
        <v>1.65</v>
      </c>
      <c r="K19" s="47">
        <f>J19*I19</f>
        <v>1052.7</v>
      </c>
      <c r="L19" s="56">
        <v>1.2</v>
      </c>
      <c r="M19" s="47">
        <f>I19*L19</f>
        <v>765.6</v>
      </c>
      <c r="N19" s="107">
        <f>K19+M19</f>
        <v>1818.3</v>
      </c>
      <c r="O19" s="56"/>
      <c r="P19" s="56"/>
      <c r="Q19" s="56"/>
      <c r="R19" s="56"/>
      <c r="S19" s="47"/>
      <c r="T19" s="56"/>
      <c r="U19" s="47"/>
      <c r="V19" s="47"/>
      <c r="W19" s="56">
        <f>E19+E20+E21</f>
        <v>33.9999999999989</v>
      </c>
      <c r="X19" s="56">
        <f>W19*J19</f>
        <v>56.0999999999982</v>
      </c>
      <c r="Y19" s="56">
        <f>W19*L19</f>
        <v>40.7999999999987</v>
      </c>
      <c r="Z19" s="56">
        <f>X19+Y19</f>
        <v>96.8999999999969</v>
      </c>
      <c r="AA19" s="135">
        <f>Z19+Z20+Z21</f>
        <v>96.8999999999969</v>
      </c>
      <c r="AB19" s="136">
        <v>336.01</v>
      </c>
      <c r="AC19" s="112">
        <v>43523</v>
      </c>
      <c r="AD19" s="112">
        <v>43523</v>
      </c>
      <c r="AE19" s="137" t="s">
        <v>34</v>
      </c>
      <c r="AF19" s="27"/>
    </row>
    <row r="20" ht="15" customHeight="1" spans="1:32">
      <c r="A20" s="96"/>
      <c r="B20" s="26" t="s">
        <v>27</v>
      </c>
      <c r="C20" s="27">
        <v>15.1</v>
      </c>
      <c r="D20" s="27">
        <v>28.7</v>
      </c>
      <c r="E20" s="27">
        <f t="shared" si="0"/>
        <v>13.6</v>
      </c>
      <c r="F20" s="104"/>
      <c r="G20" s="104"/>
      <c r="H20" s="104"/>
      <c r="I20" s="124"/>
      <c r="J20" s="104"/>
      <c r="K20" s="106"/>
      <c r="L20" s="104"/>
      <c r="M20" s="106"/>
      <c r="N20" s="108"/>
      <c r="O20" s="104"/>
      <c r="P20" s="104"/>
      <c r="Q20" s="104"/>
      <c r="R20" s="104"/>
      <c r="S20" s="106"/>
      <c r="T20" s="104"/>
      <c r="U20" s="106"/>
      <c r="V20" s="106"/>
      <c r="W20" s="104"/>
      <c r="X20" s="104"/>
      <c r="Y20" s="104"/>
      <c r="Z20" s="104"/>
      <c r="AA20" s="135"/>
      <c r="AB20" s="138"/>
      <c r="AC20" s="115"/>
      <c r="AD20" s="115"/>
      <c r="AE20" s="139"/>
      <c r="AF20" s="27"/>
    </row>
    <row r="21" ht="15" customHeight="1" spans="1:32">
      <c r="A21" s="96"/>
      <c r="B21" s="26" t="s">
        <v>28</v>
      </c>
      <c r="C21" s="27">
        <v>9979.7</v>
      </c>
      <c r="D21" s="27">
        <v>9995.9</v>
      </c>
      <c r="E21" s="27">
        <f t="shared" si="0"/>
        <v>16.1999999999989</v>
      </c>
      <c r="F21" s="55"/>
      <c r="G21" s="55"/>
      <c r="H21" s="55"/>
      <c r="I21" s="126"/>
      <c r="J21" s="55"/>
      <c r="K21" s="44"/>
      <c r="L21" s="55"/>
      <c r="M21" s="44"/>
      <c r="N21" s="109"/>
      <c r="O21" s="55"/>
      <c r="P21" s="55"/>
      <c r="Q21" s="55"/>
      <c r="R21" s="55"/>
      <c r="S21" s="44"/>
      <c r="T21" s="55"/>
      <c r="U21" s="44"/>
      <c r="V21" s="44"/>
      <c r="W21" s="55"/>
      <c r="X21" s="55"/>
      <c r="Y21" s="55"/>
      <c r="Z21" s="55"/>
      <c r="AA21" s="135"/>
      <c r="AB21" s="138"/>
      <c r="AC21" s="115"/>
      <c r="AD21" s="115"/>
      <c r="AE21" s="139"/>
      <c r="AF21" s="27"/>
    </row>
    <row r="22" ht="15" customHeight="1" spans="1:32">
      <c r="A22" s="96" t="s">
        <v>35</v>
      </c>
      <c r="B22" s="26" t="s">
        <v>25</v>
      </c>
      <c r="C22" s="27"/>
      <c r="D22" s="27"/>
      <c r="E22" s="27">
        <f t="shared" si="0"/>
        <v>0</v>
      </c>
      <c r="F22" s="104">
        <f>N22+V22</f>
        <v>3462.75</v>
      </c>
      <c r="G22" s="56">
        <f>H19</f>
        <v>2987</v>
      </c>
      <c r="H22" s="56">
        <v>4202</v>
      </c>
      <c r="I22" s="128">
        <f>H22-G22</f>
        <v>1215</v>
      </c>
      <c r="J22" s="56">
        <v>1.65</v>
      </c>
      <c r="K22" s="47">
        <f>J22*I22</f>
        <v>2004.75</v>
      </c>
      <c r="L22" s="56">
        <v>1.2</v>
      </c>
      <c r="M22" s="47">
        <f>I22*L22</f>
        <v>1458</v>
      </c>
      <c r="N22" s="107">
        <f>K22+M22</f>
        <v>3462.75</v>
      </c>
      <c r="O22" s="56"/>
      <c r="P22" s="56"/>
      <c r="Q22" s="56"/>
      <c r="R22" s="56"/>
      <c r="S22" s="47"/>
      <c r="T22" s="56"/>
      <c r="U22" s="47"/>
      <c r="V22" s="47"/>
      <c r="W22" s="56">
        <f>E22+E23+E24</f>
        <v>16</v>
      </c>
      <c r="X22" s="56">
        <f>W22*J22</f>
        <v>26.4</v>
      </c>
      <c r="Y22" s="56">
        <f>W22*L22</f>
        <v>19.2</v>
      </c>
      <c r="Z22" s="56">
        <f>X22+Y22</f>
        <v>45.6</v>
      </c>
      <c r="AA22" s="135">
        <f>Z22+Z23+Z24</f>
        <v>45.6</v>
      </c>
      <c r="AB22" s="138"/>
      <c r="AC22" s="115"/>
      <c r="AD22" s="115"/>
      <c r="AE22" s="139"/>
      <c r="AF22" s="56"/>
    </row>
    <row r="23" ht="15" customHeight="1" spans="1:32">
      <c r="A23" s="96"/>
      <c r="B23" s="26" t="s">
        <v>27</v>
      </c>
      <c r="C23" s="27"/>
      <c r="D23" s="27"/>
      <c r="E23" s="27">
        <f t="shared" si="0"/>
        <v>0</v>
      </c>
      <c r="F23" s="104"/>
      <c r="G23" s="104"/>
      <c r="H23" s="104"/>
      <c r="I23" s="124"/>
      <c r="J23" s="104"/>
      <c r="K23" s="106"/>
      <c r="L23" s="104"/>
      <c r="M23" s="106"/>
      <c r="N23" s="108"/>
      <c r="O23" s="104"/>
      <c r="P23" s="104"/>
      <c r="Q23" s="104"/>
      <c r="R23" s="104"/>
      <c r="S23" s="106"/>
      <c r="T23" s="104"/>
      <c r="U23" s="106"/>
      <c r="V23" s="106"/>
      <c r="W23" s="104"/>
      <c r="X23" s="104"/>
      <c r="Y23" s="104"/>
      <c r="Z23" s="104"/>
      <c r="AA23" s="135"/>
      <c r="AB23" s="138"/>
      <c r="AC23" s="115"/>
      <c r="AD23" s="115"/>
      <c r="AE23" s="139"/>
      <c r="AF23" s="104"/>
    </row>
    <row r="24" ht="15" customHeight="1" spans="1:32">
      <c r="A24" s="96"/>
      <c r="B24" s="26" t="s">
        <v>28</v>
      </c>
      <c r="C24" s="27">
        <v>9963.7</v>
      </c>
      <c r="D24" s="27">
        <v>9979.7</v>
      </c>
      <c r="E24" s="27">
        <f t="shared" si="0"/>
        <v>16</v>
      </c>
      <c r="F24" s="55"/>
      <c r="G24" s="55"/>
      <c r="H24" s="55"/>
      <c r="I24" s="126"/>
      <c r="J24" s="55"/>
      <c r="K24" s="44"/>
      <c r="L24" s="55"/>
      <c r="M24" s="44"/>
      <c r="N24" s="109"/>
      <c r="O24" s="55"/>
      <c r="P24" s="55"/>
      <c r="Q24" s="55"/>
      <c r="R24" s="55"/>
      <c r="S24" s="44"/>
      <c r="T24" s="55"/>
      <c r="U24" s="44"/>
      <c r="V24" s="44"/>
      <c r="W24" s="55"/>
      <c r="X24" s="55"/>
      <c r="Y24" s="55"/>
      <c r="Z24" s="55"/>
      <c r="AA24" s="135"/>
      <c r="AB24" s="138"/>
      <c r="AC24" s="115"/>
      <c r="AD24" s="115"/>
      <c r="AE24" s="139"/>
      <c r="AF24" s="55"/>
    </row>
    <row r="25" ht="15" customHeight="1" spans="1:32">
      <c r="A25" s="96" t="s">
        <v>36</v>
      </c>
      <c r="B25" s="26" t="s">
        <v>25</v>
      </c>
      <c r="C25" s="27">
        <v>18.2</v>
      </c>
      <c r="D25" s="27">
        <v>18.4</v>
      </c>
      <c r="E25" s="27">
        <f t="shared" si="0"/>
        <v>0.199999999999999</v>
      </c>
      <c r="F25" s="104">
        <f>N25+V25</f>
        <v>2183.9</v>
      </c>
      <c r="G25" s="56">
        <v>4202</v>
      </c>
      <c r="H25" s="56">
        <v>4885</v>
      </c>
      <c r="I25" s="128">
        <f>H25-G25</f>
        <v>683</v>
      </c>
      <c r="J25" s="56">
        <v>1.65</v>
      </c>
      <c r="K25" s="47">
        <f>J25*I25</f>
        <v>1126.95</v>
      </c>
      <c r="L25" s="56">
        <v>1.2</v>
      </c>
      <c r="M25" s="47">
        <f>I25*L25</f>
        <v>819.6</v>
      </c>
      <c r="N25" s="107">
        <f>K25+M25</f>
        <v>1946.55</v>
      </c>
      <c r="O25" s="56">
        <v>280</v>
      </c>
      <c r="P25" s="56">
        <v>381</v>
      </c>
      <c r="Q25" s="56">
        <f>P25-O25</f>
        <v>101</v>
      </c>
      <c r="R25" s="56">
        <v>1.5</v>
      </c>
      <c r="S25" s="47">
        <f>R25*Q25</f>
        <v>151.5</v>
      </c>
      <c r="T25" s="56">
        <v>0.85</v>
      </c>
      <c r="U25" s="47">
        <f>T25*Q25</f>
        <v>85.85</v>
      </c>
      <c r="V25" s="47">
        <f>S25+U25</f>
        <v>237.35</v>
      </c>
      <c r="W25" s="56">
        <f>E25+E26+E27</f>
        <v>15.2</v>
      </c>
      <c r="X25" s="56">
        <f>W25*J25</f>
        <v>25.08</v>
      </c>
      <c r="Y25" s="56">
        <f>W25*L25</f>
        <v>18.24</v>
      </c>
      <c r="Z25" s="56">
        <f>X25+Y25</f>
        <v>43.32</v>
      </c>
      <c r="AA25" s="135">
        <f>Z25+Z26+Z27</f>
        <v>43.32</v>
      </c>
      <c r="AB25" s="138"/>
      <c r="AC25" s="115"/>
      <c r="AD25" s="115"/>
      <c r="AE25" s="139"/>
      <c r="AF25" s="56"/>
    </row>
    <row r="26" ht="15" customHeight="1" spans="1:32">
      <c r="A26" s="96"/>
      <c r="B26" s="26" t="s">
        <v>27</v>
      </c>
      <c r="C26" s="27">
        <v>28.7</v>
      </c>
      <c r="D26" s="27">
        <v>28.7</v>
      </c>
      <c r="E26" s="27">
        <f t="shared" si="0"/>
        <v>0</v>
      </c>
      <c r="F26" s="104"/>
      <c r="G26" s="104"/>
      <c r="H26" s="104"/>
      <c r="I26" s="124"/>
      <c r="J26" s="104"/>
      <c r="K26" s="106"/>
      <c r="L26" s="104"/>
      <c r="M26" s="106"/>
      <c r="N26" s="108"/>
      <c r="O26" s="104"/>
      <c r="P26" s="104"/>
      <c r="Q26" s="104"/>
      <c r="R26" s="104"/>
      <c r="S26" s="106"/>
      <c r="T26" s="104"/>
      <c r="U26" s="106"/>
      <c r="V26" s="106"/>
      <c r="W26" s="104"/>
      <c r="X26" s="104"/>
      <c r="Y26" s="104"/>
      <c r="Z26" s="104"/>
      <c r="AA26" s="135"/>
      <c r="AB26" s="138"/>
      <c r="AC26" s="115"/>
      <c r="AD26" s="115"/>
      <c r="AE26" s="139"/>
      <c r="AF26" s="104"/>
    </row>
    <row r="27" ht="15" customHeight="1" spans="1:32">
      <c r="A27" s="96"/>
      <c r="B27" s="26" t="s">
        <v>28</v>
      </c>
      <c r="C27" s="27">
        <v>9963.7</v>
      </c>
      <c r="D27" s="27">
        <v>9978.7</v>
      </c>
      <c r="E27" s="27">
        <f t="shared" si="0"/>
        <v>15</v>
      </c>
      <c r="F27" s="55"/>
      <c r="G27" s="55"/>
      <c r="H27" s="55"/>
      <c r="I27" s="126"/>
      <c r="J27" s="55"/>
      <c r="K27" s="44"/>
      <c r="L27" s="55"/>
      <c r="M27" s="44"/>
      <c r="N27" s="109"/>
      <c r="O27" s="55"/>
      <c r="P27" s="55"/>
      <c r="Q27" s="55"/>
      <c r="R27" s="55"/>
      <c r="S27" s="44"/>
      <c r="T27" s="55"/>
      <c r="U27" s="44"/>
      <c r="V27" s="44"/>
      <c r="W27" s="55"/>
      <c r="X27" s="55"/>
      <c r="Y27" s="55"/>
      <c r="Z27" s="55"/>
      <c r="AA27" s="135"/>
      <c r="AB27" s="138"/>
      <c r="AC27" s="115"/>
      <c r="AD27" s="115"/>
      <c r="AE27" s="139"/>
      <c r="AF27" s="55"/>
    </row>
    <row r="28" ht="15" customHeight="1" spans="1:32">
      <c r="A28" s="96" t="s">
        <v>37</v>
      </c>
      <c r="B28" s="26" t="s">
        <v>25</v>
      </c>
      <c r="C28" s="27">
        <v>18.4</v>
      </c>
      <c r="D28" s="27">
        <v>19.8</v>
      </c>
      <c r="E28" s="27">
        <f t="shared" si="0"/>
        <v>1.4</v>
      </c>
      <c r="F28" s="104">
        <f>N28+V28</f>
        <v>441.75</v>
      </c>
      <c r="G28" s="56">
        <v>4885</v>
      </c>
      <c r="H28" s="56">
        <v>5040</v>
      </c>
      <c r="I28" s="128">
        <f>H28-G28</f>
        <v>155</v>
      </c>
      <c r="J28" s="56">
        <v>1.65</v>
      </c>
      <c r="K28" s="47">
        <f>J28*I28</f>
        <v>255.75</v>
      </c>
      <c r="L28" s="56">
        <v>1.2</v>
      </c>
      <c r="M28" s="47">
        <f>I28*L28</f>
        <v>186</v>
      </c>
      <c r="N28" s="129">
        <f>K28+M28</f>
        <v>441.75</v>
      </c>
      <c r="O28" s="56"/>
      <c r="P28" s="56"/>
      <c r="Q28" s="56"/>
      <c r="R28" s="56"/>
      <c r="S28" s="47"/>
      <c r="T28" s="56"/>
      <c r="U28" s="47"/>
      <c r="V28" s="47">
        <f>S28+U28</f>
        <v>0</v>
      </c>
      <c r="W28" s="56">
        <f>E28+E29+E30</f>
        <v>14.6999999999985</v>
      </c>
      <c r="X28" s="56">
        <f>W28*J28</f>
        <v>24.2549999999976</v>
      </c>
      <c r="Y28" s="56">
        <f>W28*L28</f>
        <v>17.6399999999983</v>
      </c>
      <c r="Z28" s="56">
        <f>X28+Y28</f>
        <v>41.8949999999959</v>
      </c>
      <c r="AA28" s="135">
        <f>Z28+Z29+Z30</f>
        <v>41.8949999999959</v>
      </c>
      <c r="AB28" s="138"/>
      <c r="AC28" s="115"/>
      <c r="AD28" s="115"/>
      <c r="AE28" s="139"/>
      <c r="AF28" s="56"/>
    </row>
    <row r="29" ht="15" customHeight="1" spans="1:32">
      <c r="A29" s="96"/>
      <c r="B29" s="26" t="s">
        <v>27</v>
      </c>
      <c r="C29" s="27">
        <v>28.7</v>
      </c>
      <c r="D29" s="27">
        <v>30.9</v>
      </c>
      <c r="E29" s="27">
        <f t="shared" si="0"/>
        <v>2.2</v>
      </c>
      <c r="F29" s="104"/>
      <c r="G29" s="104"/>
      <c r="H29" s="104"/>
      <c r="I29" s="124"/>
      <c r="J29" s="104"/>
      <c r="K29" s="106"/>
      <c r="L29" s="104"/>
      <c r="M29" s="106"/>
      <c r="N29" s="125"/>
      <c r="O29" s="104"/>
      <c r="P29" s="104"/>
      <c r="Q29" s="104"/>
      <c r="R29" s="104"/>
      <c r="S29" s="106"/>
      <c r="T29" s="104"/>
      <c r="U29" s="106"/>
      <c r="V29" s="106"/>
      <c r="W29" s="104"/>
      <c r="X29" s="104"/>
      <c r="Y29" s="104"/>
      <c r="Z29" s="104"/>
      <c r="AA29" s="135"/>
      <c r="AB29" s="138"/>
      <c r="AC29" s="115"/>
      <c r="AD29" s="115"/>
      <c r="AE29" s="139"/>
      <c r="AF29" s="104"/>
    </row>
    <row r="30" ht="15" customHeight="1" spans="1:32">
      <c r="A30" s="96"/>
      <c r="B30" s="26" t="s">
        <v>28</v>
      </c>
      <c r="C30" s="27">
        <f>D27</f>
        <v>9978.7</v>
      </c>
      <c r="D30" s="27">
        <v>9989.8</v>
      </c>
      <c r="E30" s="27">
        <f t="shared" si="0"/>
        <v>11.0999999999985</v>
      </c>
      <c r="F30" s="55"/>
      <c r="G30" s="55"/>
      <c r="H30" s="55"/>
      <c r="I30" s="126"/>
      <c r="J30" s="55"/>
      <c r="K30" s="44"/>
      <c r="L30" s="55"/>
      <c r="M30" s="44"/>
      <c r="N30" s="127"/>
      <c r="O30" s="55"/>
      <c r="P30" s="55"/>
      <c r="Q30" s="55"/>
      <c r="R30" s="55"/>
      <c r="S30" s="44"/>
      <c r="T30" s="55"/>
      <c r="U30" s="44"/>
      <c r="V30" s="44"/>
      <c r="W30" s="55"/>
      <c r="X30" s="55"/>
      <c r="Y30" s="55"/>
      <c r="Z30" s="55"/>
      <c r="AA30" s="135"/>
      <c r="AB30" s="138"/>
      <c r="AC30" s="115"/>
      <c r="AD30" s="115"/>
      <c r="AE30" s="139"/>
      <c r="AF30" s="55"/>
    </row>
    <row r="31" ht="15" customHeight="1" spans="1:32">
      <c r="A31" s="96" t="s">
        <v>38</v>
      </c>
      <c r="B31" s="26" t="s">
        <v>25</v>
      </c>
      <c r="C31" s="27"/>
      <c r="D31" s="27"/>
      <c r="E31" s="27">
        <f t="shared" si="0"/>
        <v>0</v>
      </c>
      <c r="F31" s="104">
        <f>N31+V31</f>
        <v>345.4</v>
      </c>
      <c r="G31" s="56">
        <v>5040</v>
      </c>
      <c r="H31" s="56">
        <v>5101</v>
      </c>
      <c r="I31" s="128">
        <f>H31-G31</f>
        <v>61</v>
      </c>
      <c r="J31" s="56">
        <v>1.65</v>
      </c>
      <c r="K31" s="47">
        <f>J31*I31</f>
        <v>100.65</v>
      </c>
      <c r="L31" s="56">
        <v>1.2</v>
      </c>
      <c r="M31" s="47">
        <f>I31*L31</f>
        <v>73.2</v>
      </c>
      <c r="N31" s="129">
        <f>K31+M31</f>
        <v>173.85</v>
      </c>
      <c r="O31" s="56">
        <v>381</v>
      </c>
      <c r="P31" s="56">
        <v>454</v>
      </c>
      <c r="Q31" s="56">
        <f>P31-O31</f>
        <v>73</v>
      </c>
      <c r="R31" s="56">
        <v>1.5</v>
      </c>
      <c r="S31" s="47">
        <f>R31*Q31</f>
        <v>109.5</v>
      </c>
      <c r="T31" s="56">
        <v>0.85</v>
      </c>
      <c r="U31" s="47">
        <f>T31*Q31</f>
        <v>62.05</v>
      </c>
      <c r="V31" s="47">
        <f>S31+U31</f>
        <v>171.55</v>
      </c>
      <c r="W31" s="56">
        <f>E31+E32+E33</f>
        <v>0</v>
      </c>
      <c r="X31" s="56">
        <f>W31*J31</f>
        <v>0</v>
      </c>
      <c r="Y31" s="56">
        <f>W31*L31</f>
        <v>0</v>
      </c>
      <c r="Z31" s="56">
        <f>X31+Y31</f>
        <v>0</v>
      </c>
      <c r="AA31" s="135">
        <f>Z31+Z32+Z33</f>
        <v>0</v>
      </c>
      <c r="AB31" s="138"/>
      <c r="AC31" s="115"/>
      <c r="AD31" s="115"/>
      <c r="AE31" s="139"/>
      <c r="AF31" s="56" t="s">
        <v>26</v>
      </c>
    </row>
    <row r="32" ht="15" customHeight="1" spans="1:32">
      <c r="A32" s="96"/>
      <c r="B32" s="26" t="s">
        <v>27</v>
      </c>
      <c r="C32" s="27"/>
      <c r="D32" s="27"/>
      <c r="E32" s="27">
        <f t="shared" si="0"/>
        <v>0</v>
      </c>
      <c r="F32" s="104"/>
      <c r="G32" s="104"/>
      <c r="H32" s="104"/>
      <c r="I32" s="124"/>
      <c r="J32" s="104"/>
      <c r="K32" s="106"/>
      <c r="L32" s="104"/>
      <c r="M32" s="106"/>
      <c r="N32" s="125"/>
      <c r="O32" s="104"/>
      <c r="P32" s="104"/>
      <c r="Q32" s="104"/>
      <c r="R32" s="104"/>
      <c r="S32" s="106"/>
      <c r="T32" s="104"/>
      <c r="U32" s="106"/>
      <c r="V32" s="106"/>
      <c r="W32" s="104"/>
      <c r="X32" s="104"/>
      <c r="Y32" s="104"/>
      <c r="Z32" s="104"/>
      <c r="AA32" s="135"/>
      <c r="AB32" s="138"/>
      <c r="AC32" s="115"/>
      <c r="AD32" s="115"/>
      <c r="AE32" s="139"/>
      <c r="AF32" s="104"/>
    </row>
    <row r="33" spans="1:32">
      <c r="A33" s="96"/>
      <c r="B33" s="26" t="s">
        <v>28</v>
      </c>
      <c r="C33" s="27"/>
      <c r="D33" s="27"/>
      <c r="E33" s="27">
        <f t="shared" si="0"/>
        <v>0</v>
      </c>
      <c r="F33" s="55"/>
      <c r="G33" s="55"/>
      <c r="H33" s="55"/>
      <c r="I33" s="126"/>
      <c r="J33" s="55"/>
      <c r="K33" s="44"/>
      <c r="L33" s="55"/>
      <c r="M33" s="44"/>
      <c r="N33" s="127"/>
      <c r="O33" s="55"/>
      <c r="P33" s="55"/>
      <c r="Q33" s="55"/>
      <c r="R33" s="55"/>
      <c r="S33" s="44"/>
      <c r="T33" s="55"/>
      <c r="U33" s="44"/>
      <c r="V33" s="44"/>
      <c r="W33" s="55"/>
      <c r="X33" s="55"/>
      <c r="Y33" s="55"/>
      <c r="Z33" s="55"/>
      <c r="AA33" s="135"/>
      <c r="AB33" s="138"/>
      <c r="AC33" s="115"/>
      <c r="AD33" s="115"/>
      <c r="AE33" s="139"/>
      <c r="AF33" s="55"/>
    </row>
    <row r="34" spans="1:32">
      <c r="A34" s="96" t="s">
        <v>39</v>
      </c>
      <c r="B34" s="26" t="s">
        <v>25</v>
      </c>
      <c r="C34" s="27">
        <v>19.8</v>
      </c>
      <c r="D34" s="27">
        <v>27.6</v>
      </c>
      <c r="E34" s="27">
        <f t="shared" si="0"/>
        <v>7.8</v>
      </c>
      <c r="F34" s="104">
        <f>N34+V34</f>
        <v>207.75</v>
      </c>
      <c r="G34" s="27">
        <v>5101</v>
      </c>
      <c r="H34" s="27">
        <v>5164</v>
      </c>
      <c r="I34" s="128">
        <f>H34-G34</f>
        <v>63</v>
      </c>
      <c r="J34" s="27">
        <v>1.65</v>
      </c>
      <c r="K34" s="47">
        <f>J34*I34</f>
        <v>103.95</v>
      </c>
      <c r="L34" s="27">
        <v>1.2</v>
      </c>
      <c r="M34" s="47">
        <f>I34*L34</f>
        <v>75.6</v>
      </c>
      <c r="N34" s="130">
        <f>K34+M34</f>
        <v>179.55</v>
      </c>
      <c r="O34" s="27">
        <v>454</v>
      </c>
      <c r="P34" s="27">
        <v>466</v>
      </c>
      <c r="Q34" s="56">
        <f>P34-O34</f>
        <v>12</v>
      </c>
      <c r="R34" s="56">
        <v>1.5</v>
      </c>
      <c r="S34" s="47">
        <f>R34*Q34</f>
        <v>18</v>
      </c>
      <c r="T34" s="27">
        <v>0.85</v>
      </c>
      <c r="U34" s="47">
        <f>T34*Q34</f>
        <v>10.2</v>
      </c>
      <c r="V34" s="134">
        <f>S34+U34</f>
        <v>28.2</v>
      </c>
      <c r="W34" s="27">
        <f>E34+E35+E36</f>
        <v>38.0000000000007</v>
      </c>
      <c r="X34" s="56">
        <f>W34*J34</f>
        <v>62.7000000000012</v>
      </c>
      <c r="Y34" s="56">
        <f>W34*L34</f>
        <v>45.6000000000009</v>
      </c>
      <c r="Z34" s="56">
        <f>X34+Y34</f>
        <v>108.300000000002</v>
      </c>
      <c r="AA34" s="135">
        <f>Z34+Z35+Z36</f>
        <v>108.300000000002</v>
      </c>
      <c r="AB34" s="138"/>
      <c r="AC34" s="115"/>
      <c r="AD34" s="115"/>
      <c r="AE34" s="139"/>
      <c r="AF34" s="27"/>
    </row>
    <row r="35" spans="1:32">
      <c r="A35" s="96"/>
      <c r="B35" s="26" t="s">
        <v>27</v>
      </c>
      <c r="C35" s="27">
        <v>30.9</v>
      </c>
      <c r="D35" s="27">
        <v>41.5</v>
      </c>
      <c r="E35" s="27">
        <f t="shared" si="0"/>
        <v>10.6</v>
      </c>
      <c r="F35" s="104"/>
      <c r="G35" s="27"/>
      <c r="H35" s="27"/>
      <c r="I35" s="124"/>
      <c r="J35" s="27"/>
      <c r="K35" s="106"/>
      <c r="L35" s="27"/>
      <c r="M35" s="106"/>
      <c r="N35" s="130"/>
      <c r="O35" s="27"/>
      <c r="P35" s="27"/>
      <c r="Q35" s="104"/>
      <c r="R35" s="104"/>
      <c r="S35" s="106"/>
      <c r="T35" s="27"/>
      <c r="U35" s="106"/>
      <c r="V35" s="134"/>
      <c r="W35" s="27"/>
      <c r="X35" s="104"/>
      <c r="Y35" s="104"/>
      <c r="Z35" s="104"/>
      <c r="AA35" s="135"/>
      <c r="AB35" s="138"/>
      <c r="AC35" s="115"/>
      <c r="AD35" s="115"/>
      <c r="AE35" s="139"/>
      <c r="AF35" s="27"/>
    </row>
    <row r="36" spans="1:32">
      <c r="A36" s="96"/>
      <c r="B36" s="26" t="s">
        <v>28</v>
      </c>
      <c r="C36" s="27">
        <v>9989.8</v>
      </c>
      <c r="D36" s="27">
        <v>9.4</v>
      </c>
      <c r="E36" s="27">
        <f>10000-C36+D36</f>
        <v>19.6000000000007</v>
      </c>
      <c r="F36" s="55"/>
      <c r="G36" s="27"/>
      <c r="H36" s="27"/>
      <c r="I36" s="126"/>
      <c r="J36" s="27"/>
      <c r="K36" s="44"/>
      <c r="L36" s="27"/>
      <c r="M36" s="44"/>
      <c r="N36" s="130"/>
      <c r="O36" s="27"/>
      <c r="P36" s="27"/>
      <c r="Q36" s="55"/>
      <c r="R36" s="55"/>
      <c r="S36" s="44"/>
      <c r="T36" s="27"/>
      <c r="U36" s="44"/>
      <c r="V36" s="134"/>
      <c r="W36" s="27"/>
      <c r="X36" s="55"/>
      <c r="Y36" s="55"/>
      <c r="Z36" s="55"/>
      <c r="AA36" s="135"/>
      <c r="AB36" s="140"/>
      <c r="AC36" s="118"/>
      <c r="AD36" s="118"/>
      <c r="AE36" s="141"/>
      <c r="AF36" s="27"/>
    </row>
    <row r="37" s="3" customFormat="1" ht="38" customHeight="1" spans="1:32">
      <c r="A37" s="97" t="s">
        <v>40</v>
      </c>
      <c r="B37" s="89"/>
      <c r="C37" s="89"/>
      <c r="D37" s="89"/>
      <c r="E37" s="89"/>
      <c r="F37" s="89"/>
      <c r="G37" s="89"/>
      <c r="H37" s="89"/>
      <c r="I37" s="98">
        <f t="shared" ref="I37:AA37" si="1">SUM(I4:I36)</f>
        <v>4047</v>
      </c>
      <c r="J37" s="98">
        <f t="shared" si="1"/>
        <v>18.15</v>
      </c>
      <c r="K37" s="98">
        <f t="shared" si="1"/>
        <v>6677.55</v>
      </c>
      <c r="L37" s="98">
        <f t="shared" si="1"/>
        <v>13.2</v>
      </c>
      <c r="M37" s="98">
        <f t="shared" si="1"/>
        <v>4856.4</v>
      </c>
      <c r="N37" s="98">
        <f t="shared" si="1"/>
        <v>11533.95</v>
      </c>
      <c r="O37" s="98">
        <f t="shared" si="1"/>
        <v>1763</v>
      </c>
      <c r="P37" s="98">
        <f t="shared" si="1"/>
        <v>2068</v>
      </c>
      <c r="Q37" s="98">
        <f t="shared" si="1"/>
        <v>305</v>
      </c>
      <c r="R37" s="98">
        <f t="shared" si="1"/>
        <v>9</v>
      </c>
      <c r="S37" s="98">
        <f t="shared" si="1"/>
        <v>457.5</v>
      </c>
      <c r="T37" s="98">
        <f t="shared" si="1"/>
        <v>5.1</v>
      </c>
      <c r="U37" s="98">
        <f t="shared" si="1"/>
        <v>263.75</v>
      </c>
      <c r="V37" s="98">
        <f t="shared" si="1"/>
        <v>721.25</v>
      </c>
      <c r="W37" s="98">
        <f t="shared" si="1"/>
        <v>117.899999999998</v>
      </c>
      <c r="X37" s="98">
        <f t="shared" si="1"/>
        <v>194.534999999997</v>
      </c>
      <c r="Y37" s="98">
        <f t="shared" si="1"/>
        <v>141.479999999998</v>
      </c>
      <c r="Z37" s="98">
        <f t="shared" si="1"/>
        <v>336.014999999995</v>
      </c>
      <c r="AA37" s="98">
        <f t="shared" si="1"/>
        <v>336.014999999995</v>
      </c>
      <c r="AB37" s="88"/>
      <c r="AC37" s="87"/>
      <c r="AD37" s="87"/>
      <c r="AE37" s="88"/>
      <c r="AF37" s="89"/>
    </row>
  </sheetData>
  <mergeCells count="301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B2:B3"/>
    <mergeCell ref="F2:F3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  <mergeCell ref="I31:I33"/>
    <mergeCell ref="I34:I36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6"/>
    <mergeCell ref="K4:K6"/>
    <mergeCell ref="K7:K9"/>
    <mergeCell ref="K10:K12"/>
    <mergeCell ref="K13:K15"/>
    <mergeCell ref="K16:K18"/>
    <mergeCell ref="K19:K21"/>
    <mergeCell ref="K22:K24"/>
    <mergeCell ref="K25:K27"/>
    <mergeCell ref="K28:K30"/>
    <mergeCell ref="K31:K33"/>
    <mergeCell ref="K34:K36"/>
    <mergeCell ref="L4:L6"/>
    <mergeCell ref="L7:L9"/>
    <mergeCell ref="L10:L12"/>
    <mergeCell ref="L13:L15"/>
    <mergeCell ref="L16:L18"/>
    <mergeCell ref="L19:L21"/>
    <mergeCell ref="L22:L24"/>
    <mergeCell ref="L25:L27"/>
    <mergeCell ref="L28:L30"/>
    <mergeCell ref="L31:L33"/>
    <mergeCell ref="L34:L36"/>
    <mergeCell ref="M4:M6"/>
    <mergeCell ref="M7:M9"/>
    <mergeCell ref="M10:M12"/>
    <mergeCell ref="M13:M15"/>
    <mergeCell ref="M16:M18"/>
    <mergeCell ref="M19:M21"/>
    <mergeCell ref="M22:M24"/>
    <mergeCell ref="M25:M27"/>
    <mergeCell ref="M28:M30"/>
    <mergeCell ref="M31:M33"/>
    <mergeCell ref="M34:M36"/>
    <mergeCell ref="N4:N6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O4:O6"/>
    <mergeCell ref="O7:O9"/>
    <mergeCell ref="O10:O12"/>
    <mergeCell ref="O13:O15"/>
    <mergeCell ref="O16:O18"/>
    <mergeCell ref="O19:O21"/>
    <mergeCell ref="O22:O24"/>
    <mergeCell ref="O25:O27"/>
    <mergeCell ref="O28:O30"/>
    <mergeCell ref="O31:O33"/>
    <mergeCell ref="O34:O36"/>
    <mergeCell ref="P4:P6"/>
    <mergeCell ref="P7:P9"/>
    <mergeCell ref="P10:P12"/>
    <mergeCell ref="P13:P15"/>
    <mergeCell ref="P16:P18"/>
    <mergeCell ref="P19:P21"/>
    <mergeCell ref="P22:P24"/>
    <mergeCell ref="P25:P27"/>
    <mergeCell ref="P28:P30"/>
    <mergeCell ref="P31:P33"/>
    <mergeCell ref="P34:P36"/>
    <mergeCell ref="Q4:Q6"/>
    <mergeCell ref="Q7:Q9"/>
    <mergeCell ref="Q10:Q12"/>
    <mergeCell ref="Q13:Q15"/>
    <mergeCell ref="Q16:Q18"/>
    <mergeCell ref="Q19:Q21"/>
    <mergeCell ref="Q22:Q24"/>
    <mergeCell ref="Q25:Q27"/>
    <mergeCell ref="Q28:Q30"/>
    <mergeCell ref="Q31:Q33"/>
    <mergeCell ref="Q34:Q36"/>
    <mergeCell ref="R4:R6"/>
    <mergeCell ref="R7:R9"/>
    <mergeCell ref="R10:R12"/>
    <mergeCell ref="R13:R15"/>
    <mergeCell ref="R16:R18"/>
    <mergeCell ref="R19:R21"/>
    <mergeCell ref="R22:R24"/>
    <mergeCell ref="R25:R27"/>
    <mergeCell ref="R28:R30"/>
    <mergeCell ref="R31:R33"/>
    <mergeCell ref="R34:R36"/>
    <mergeCell ref="S4:S6"/>
    <mergeCell ref="S7:S9"/>
    <mergeCell ref="S10:S12"/>
    <mergeCell ref="S13:S15"/>
    <mergeCell ref="S16:S18"/>
    <mergeCell ref="S19:S21"/>
    <mergeCell ref="S22:S24"/>
    <mergeCell ref="S25:S27"/>
    <mergeCell ref="S28:S30"/>
    <mergeCell ref="S31:S33"/>
    <mergeCell ref="S34:S36"/>
    <mergeCell ref="T4:T6"/>
    <mergeCell ref="T7:T9"/>
    <mergeCell ref="T10:T12"/>
    <mergeCell ref="T13:T15"/>
    <mergeCell ref="T16:T18"/>
    <mergeCell ref="T19:T21"/>
    <mergeCell ref="T22:T24"/>
    <mergeCell ref="T25:T27"/>
    <mergeCell ref="T28:T30"/>
    <mergeCell ref="T31:T33"/>
    <mergeCell ref="T34:T36"/>
    <mergeCell ref="U4:U6"/>
    <mergeCell ref="U7:U9"/>
    <mergeCell ref="U10:U12"/>
    <mergeCell ref="U13:U15"/>
    <mergeCell ref="U16:U18"/>
    <mergeCell ref="U19:U21"/>
    <mergeCell ref="U22:U24"/>
    <mergeCell ref="U25:U27"/>
    <mergeCell ref="U28:U30"/>
    <mergeCell ref="U31:U33"/>
    <mergeCell ref="U34:U36"/>
    <mergeCell ref="V4:V6"/>
    <mergeCell ref="V7:V9"/>
    <mergeCell ref="V10:V12"/>
    <mergeCell ref="V13:V15"/>
    <mergeCell ref="V16:V18"/>
    <mergeCell ref="V19:V21"/>
    <mergeCell ref="V22:V24"/>
    <mergeCell ref="V25:V27"/>
    <mergeCell ref="V28:V30"/>
    <mergeCell ref="V31:V33"/>
    <mergeCell ref="V34:V36"/>
    <mergeCell ref="W4:W6"/>
    <mergeCell ref="W7:W9"/>
    <mergeCell ref="W10:W12"/>
    <mergeCell ref="W13:W15"/>
    <mergeCell ref="W16:W18"/>
    <mergeCell ref="W19:W21"/>
    <mergeCell ref="W22:W24"/>
    <mergeCell ref="W25:W27"/>
    <mergeCell ref="W28:W30"/>
    <mergeCell ref="W31:W33"/>
    <mergeCell ref="W34:W36"/>
    <mergeCell ref="X4:X6"/>
    <mergeCell ref="X7:X9"/>
    <mergeCell ref="X10:X12"/>
    <mergeCell ref="X13:X15"/>
    <mergeCell ref="X16:X18"/>
    <mergeCell ref="X19:X21"/>
    <mergeCell ref="X22:X24"/>
    <mergeCell ref="X25:X27"/>
    <mergeCell ref="X28:X30"/>
    <mergeCell ref="X31:X33"/>
    <mergeCell ref="X34:X36"/>
    <mergeCell ref="Y4:Y6"/>
    <mergeCell ref="Y7:Y9"/>
    <mergeCell ref="Y10:Y12"/>
    <mergeCell ref="Y13:Y15"/>
    <mergeCell ref="Y16:Y18"/>
    <mergeCell ref="Y19:Y21"/>
    <mergeCell ref="Y22:Y24"/>
    <mergeCell ref="Y25:Y27"/>
    <mergeCell ref="Y28:Y30"/>
    <mergeCell ref="Y31:Y33"/>
    <mergeCell ref="Y34:Y36"/>
    <mergeCell ref="Z4:Z6"/>
    <mergeCell ref="Z7:Z9"/>
    <mergeCell ref="Z10:Z12"/>
    <mergeCell ref="Z13:Z15"/>
    <mergeCell ref="Z16:Z18"/>
    <mergeCell ref="Z19:Z21"/>
    <mergeCell ref="Z22:Z24"/>
    <mergeCell ref="Z25:Z27"/>
    <mergeCell ref="Z28:Z30"/>
    <mergeCell ref="Z31:Z33"/>
    <mergeCell ref="Z34:Z36"/>
    <mergeCell ref="AA2:AA3"/>
    <mergeCell ref="AA4:AA6"/>
    <mergeCell ref="AA7:AA9"/>
    <mergeCell ref="AA10:AA12"/>
    <mergeCell ref="AA13:AA15"/>
    <mergeCell ref="AA16:AA18"/>
    <mergeCell ref="AA19:AA21"/>
    <mergeCell ref="AA22:AA24"/>
    <mergeCell ref="AA25:AA27"/>
    <mergeCell ref="AA28:AA30"/>
    <mergeCell ref="AA31:AA33"/>
    <mergeCell ref="AA34:AA36"/>
    <mergeCell ref="AB2:AB3"/>
    <mergeCell ref="AB4:AB6"/>
    <mergeCell ref="AB7:AB9"/>
    <mergeCell ref="AB10:AB12"/>
    <mergeCell ref="AB13:AB15"/>
    <mergeCell ref="AB16:AB18"/>
    <mergeCell ref="AB19:AB36"/>
    <mergeCell ref="AC2:AC3"/>
    <mergeCell ref="AC4:AC6"/>
    <mergeCell ref="AC7:AC9"/>
    <mergeCell ref="AC10:AC12"/>
    <mergeCell ref="AC13:AC15"/>
    <mergeCell ref="AC16:AC18"/>
    <mergeCell ref="AC19:AC36"/>
    <mergeCell ref="AD2:AD3"/>
    <mergeCell ref="AD4:AD6"/>
    <mergeCell ref="AD7:AD9"/>
    <mergeCell ref="AD10:AD12"/>
    <mergeCell ref="AD13:AD15"/>
    <mergeCell ref="AD16:AD18"/>
    <mergeCell ref="AD19:AD36"/>
    <mergeCell ref="AE2:AE3"/>
    <mergeCell ref="AE4:AE6"/>
    <mergeCell ref="AE7:AE9"/>
    <mergeCell ref="AE10:AE12"/>
    <mergeCell ref="AE13:AE15"/>
    <mergeCell ref="AE16:AE18"/>
    <mergeCell ref="AE19:AE36"/>
    <mergeCell ref="AF4:AF6"/>
    <mergeCell ref="AF7:AF9"/>
    <mergeCell ref="AF10:AF12"/>
    <mergeCell ref="AF13:AF15"/>
    <mergeCell ref="AF16:AF18"/>
    <mergeCell ref="AF19:AF21"/>
    <mergeCell ref="AF22:AF24"/>
    <mergeCell ref="AF25:AF27"/>
    <mergeCell ref="AF28:AF30"/>
    <mergeCell ref="AF31:AF33"/>
    <mergeCell ref="AF34:AF36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3"/>
  <sheetViews>
    <sheetView workbookViewId="0">
      <pane xSplit="1" ySplit="3" topLeftCell="D4" activePane="bottomRight" state="frozen"/>
      <selection/>
      <selection pane="topRight"/>
      <selection pane="bottomLeft"/>
      <selection pane="bottomRight" activeCell="P34" sqref="P34:P36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41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7"/>
      <c r="AB1" s="58"/>
      <c r="AC1" s="59"/>
      <c r="AD1" s="59"/>
      <c r="AE1" s="58"/>
      <c r="AF1" s="13"/>
    </row>
    <row r="2" s="1" customFormat="1" ht="24" customHeight="1" spans="1:32">
      <c r="A2" s="14" t="s">
        <v>1</v>
      </c>
      <c r="B2" s="15" t="s">
        <v>2</v>
      </c>
      <c r="C2" s="90" t="s">
        <v>3</v>
      </c>
      <c r="D2" s="91"/>
      <c r="E2" s="92"/>
      <c r="F2" s="93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52" t="s">
        <v>7</v>
      </c>
      <c r="X2" s="53"/>
      <c r="Y2" s="53"/>
      <c r="Z2" s="60"/>
      <c r="AA2" s="61" t="s">
        <v>8</v>
      </c>
      <c r="AB2" s="100" t="s">
        <v>9</v>
      </c>
      <c r="AC2" s="64" t="s">
        <v>10</v>
      </c>
      <c r="AD2" s="64" t="s">
        <v>11</v>
      </c>
      <c r="AE2" s="64" t="s">
        <v>12</v>
      </c>
      <c r="AF2" s="65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94" t="s">
        <v>16</v>
      </c>
      <c r="F3" s="95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6"/>
      <c r="AB3" s="101"/>
      <c r="AC3" s="69"/>
      <c r="AD3" s="69"/>
      <c r="AE3" s="69"/>
      <c r="AF3" s="70"/>
    </row>
    <row r="4" s="2" customFormat="1" spans="1:32">
      <c r="A4" s="96" t="s">
        <v>42</v>
      </c>
      <c r="B4" s="26" t="s">
        <v>25</v>
      </c>
      <c r="C4" s="27">
        <v>27.6</v>
      </c>
      <c r="D4" s="27">
        <v>33</v>
      </c>
      <c r="E4" s="27">
        <f t="shared" ref="E4:E42" si="0">D4-C4</f>
        <v>5.4</v>
      </c>
      <c r="F4" s="29">
        <f>N4+V4</f>
        <v>241.15</v>
      </c>
      <c r="G4" s="27">
        <v>5164</v>
      </c>
      <c r="H4" s="27">
        <v>5228</v>
      </c>
      <c r="I4" s="46">
        <f>H4-G4</f>
        <v>64</v>
      </c>
      <c r="J4" s="27">
        <v>1.65</v>
      </c>
      <c r="K4" s="47">
        <f>J4*I4</f>
        <v>105.6</v>
      </c>
      <c r="L4" s="27">
        <v>1.2</v>
      </c>
      <c r="M4" s="47">
        <f>I4*L4</f>
        <v>76.8</v>
      </c>
      <c r="N4" s="45">
        <f>K4+M4</f>
        <v>182.4</v>
      </c>
      <c r="O4" s="27">
        <v>466</v>
      </c>
      <c r="P4" s="27">
        <v>491</v>
      </c>
      <c r="Q4" s="56">
        <f>P4-O4</f>
        <v>25</v>
      </c>
      <c r="R4" s="56">
        <v>1.5</v>
      </c>
      <c r="S4" s="47">
        <f>R4*Q4</f>
        <v>37.5</v>
      </c>
      <c r="T4" s="27">
        <v>0.85</v>
      </c>
      <c r="U4" s="47">
        <f>T4*Q4</f>
        <v>21.25</v>
      </c>
      <c r="V4" s="45">
        <f>S4+U4</f>
        <v>58.75</v>
      </c>
      <c r="W4" s="27">
        <f>E4+E5+E6</f>
        <v>14.2</v>
      </c>
      <c r="X4" s="56">
        <f>W4*J4</f>
        <v>23.43</v>
      </c>
      <c r="Y4" s="56">
        <f>W4*L4</f>
        <v>17.04</v>
      </c>
      <c r="Z4" s="56">
        <f>X4+Y4</f>
        <v>40.47</v>
      </c>
      <c r="AA4" s="102">
        <f>Z4+Z5+Z6</f>
        <v>40.47</v>
      </c>
      <c r="AB4" s="76">
        <v>40.47</v>
      </c>
      <c r="AC4" s="75" t="s">
        <v>43</v>
      </c>
      <c r="AD4" s="75" t="s">
        <v>44</v>
      </c>
      <c r="AE4" s="76"/>
      <c r="AF4" s="27"/>
    </row>
    <row r="5" s="2" customFormat="1" spans="1:32">
      <c r="A5" s="96"/>
      <c r="B5" s="26" t="s">
        <v>27</v>
      </c>
      <c r="C5" s="27">
        <v>41.5</v>
      </c>
      <c r="D5" s="27">
        <v>41.7</v>
      </c>
      <c r="E5" s="27">
        <f t="shared" si="0"/>
        <v>0.200000000000003</v>
      </c>
      <c r="F5" s="29"/>
      <c r="G5" s="27"/>
      <c r="H5" s="27"/>
      <c r="I5" s="105"/>
      <c r="J5" s="27"/>
      <c r="K5" s="106"/>
      <c r="L5" s="27"/>
      <c r="M5" s="106"/>
      <c r="N5" s="45"/>
      <c r="O5" s="27"/>
      <c r="P5" s="27"/>
      <c r="Q5" s="104"/>
      <c r="R5" s="104"/>
      <c r="S5" s="106"/>
      <c r="T5" s="27"/>
      <c r="U5" s="106"/>
      <c r="V5" s="45"/>
      <c r="W5" s="27"/>
      <c r="X5" s="104"/>
      <c r="Y5" s="104"/>
      <c r="Z5" s="104"/>
      <c r="AA5" s="102"/>
      <c r="AB5" s="76"/>
      <c r="AC5" s="75"/>
      <c r="AD5" s="75"/>
      <c r="AE5" s="76"/>
      <c r="AF5" s="27"/>
    </row>
    <row r="6" s="2" customFormat="1" spans="1:32">
      <c r="A6" s="96"/>
      <c r="B6" s="26" t="s">
        <v>28</v>
      </c>
      <c r="C6" s="27">
        <v>9.4</v>
      </c>
      <c r="D6" s="27">
        <v>18</v>
      </c>
      <c r="E6" s="27">
        <f t="shared" si="0"/>
        <v>8.6</v>
      </c>
      <c r="F6" s="28"/>
      <c r="G6" s="27"/>
      <c r="H6" s="27"/>
      <c r="I6" s="43"/>
      <c r="J6" s="27"/>
      <c r="K6" s="44"/>
      <c r="L6" s="27"/>
      <c r="M6" s="44"/>
      <c r="N6" s="45"/>
      <c r="O6" s="27"/>
      <c r="P6" s="27"/>
      <c r="Q6" s="55"/>
      <c r="R6" s="55"/>
      <c r="S6" s="44"/>
      <c r="T6" s="27"/>
      <c r="U6" s="44"/>
      <c r="V6" s="45"/>
      <c r="W6" s="27"/>
      <c r="X6" s="55"/>
      <c r="Y6" s="55"/>
      <c r="Z6" s="55"/>
      <c r="AA6" s="102"/>
      <c r="AB6" s="76"/>
      <c r="AC6" s="75"/>
      <c r="AD6" s="75"/>
      <c r="AE6" s="76"/>
      <c r="AF6" s="27"/>
    </row>
    <row r="7" s="2" customFormat="1" spans="1:32">
      <c r="A7" s="96" t="s">
        <v>45</v>
      </c>
      <c r="B7" s="26" t="s">
        <v>25</v>
      </c>
      <c r="C7" s="27">
        <f t="shared" ref="C7:C12" si="1">D4</f>
        <v>33</v>
      </c>
      <c r="D7" s="27">
        <v>33</v>
      </c>
      <c r="E7" s="27">
        <f t="shared" si="0"/>
        <v>0</v>
      </c>
      <c r="F7" s="29">
        <f>N7+V7</f>
        <v>217.85</v>
      </c>
      <c r="G7" s="27">
        <f>H4</f>
        <v>5228</v>
      </c>
      <c r="H7" s="27">
        <v>5283</v>
      </c>
      <c r="I7" s="46">
        <f>H7-G7</f>
        <v>55</v>
      </c>
      <c r="J7" s="27">
        <v>1.65</v>
      </c>
      <c r="K7" s="47">
        <f>J7*I7</f>
        <v>90.75</v>
      </c>
      <c r="L7" s="27">
        <v>1.2</v>
      </c>
      <c r="M7" s="47">
        <f>I7*L7</f>
        <v>66</v>
      </c>
      <c r="N7" s="45">
        <f>K7+M7</f>
        <v>156.75</v>
      </c>
      <c r="O7" s="27">
        <f>P4</f>
        <v>491</v>
      </c>
      <c r="P7" s="27">
        <v>517</v>
      </c>
      <c r="Q7" s="56">
        <f>P7-O7</f>
        <v>26</v>
      </c>
      <c r="R7" s="56">
        <v>1.5</v>
      </c>
      <c r="S7" s="47">
        <f>R7*Q7</f>
        <v>39</v>
      </c>
      <c r="T7" s="27">
        <v>0.85</v>
      </c>
      <c r="U7" s="47">
        <f>T7*Q7</f>
        <v>22.1</v>
      </c>
      <c r="V7" s="45">
        <f>S7+U7</f>
        <v>61.1</v>
      </c>
      <c r="W7" s="27">
        <f>E7+E8+E9</f>
        <v>0</v>
      </c>
      <c r="X7" s="56">
        <f>W7*J7</f>
        <v>0</v>
      </c>
      <c r="Y7" s="56">
        <f>W7*L7</f>
        <v>0</v>
      </c>
      <c r="Z7" s="56">
        <f>X7+Y7</f>
        <v>0</v>
      </c>
      <c r="AA7" s="102">
        <f>Z7+Z8+Z9</f>
        <v>0</v>
      </c>
      <c r="AB7" s="76">
        <v>0</v>
      </c>
      <c r="AC7" s="75" t="s">
        <v>43</v>
      </c>
      <c r="AD7" s="75" t="s">
        <v>44</v>
      </c>
      <c r="AE7" s="76"/>
      <c r="AF7" s="56" t="s">
        <v>26</v>
      </c>
    </row>
    <row r="8" s="2" customFormat="1" spans="1:32">
      <c r="A8" s="96"/>
      <c r="B8" s="26" t="s">
        <v>27</v>
      </c>
      <c r="C8" s="27">
        <f t="shared" si="1"/>
        <v>41.7</v>
      </c>
      <c r="D8" s="27">
        <v>41.7</v>
      </c>
      <c r="E8" s="27">
        <f t="shared" si="0"/>
        <v>0</v>
      </c>
      <c r="F8" s="29"/>
      <c r="G8" s="27"/>
      <c r="H8" s="27"/>
      <c r="I8" s="105"/>
      <c r="J8" s="27"/>
      <c r="K8" s="106"/>
      <c r="L8" s="27"/>
      <c r="M8" s="106"/>
      <c r="N8" s="45"/>
      <c r="O8" s="27"/>
      <c r="P8" s="27"/>
      <c r="Q8" s="104"/>
      <c r="R8" s="104"/>
      <c r="S8" s="106"/>
      <c r="T8" s="27"/>
      <c r="U8" s="106"/>
      <c r="V8" s="45"/>
      <c r="W8" s="27"/>
      <c r="X8" s="104"/>
      <c r="Y8" s="104"/>
      <c r="Z8" s="104"/>
      <c r="AA8" s="102"/>
      <c r="AB8" s="76"/>
      <c r="AC8" s="75"/>
      <c r="AD8" s="75"/>
      <c r="AE8" s="76"/>
      <c r="AF8" s="104"/>
    </row>
    <row r="9" s="2" customFormat="1" spans="1:32">
      <c r="A9" s="96"/>
      <c r="B9" s="26" t="s">
        <v>28</v>
      </c>
      <c r="C9" s="27">
        <f t="shared" si="1"/>
        <v>18</v>
      </c>
      <c r="D9" s="27">
        <v>18</v>
      </c>
      <c r="E9" s="27">
        <f t="shared" si="0"/>
        <v>0</v>
      </c>
      <c r="F9" s="28"/>
      <c r="G9" s="27"/>
      <c r="H9" s="27"/>
      <c r="I9" s="43"/>
      <c r="J9" s="27"/>
      <c r="K9" s="44"/>
      <c r="L9" s="27"/>
      <c r="M9" s="44"/>
      <c r="N9" s="45"/>
      <c r="O9" s="27"/>
      <c r="P9" s="27"/>
      <c r="Q9" s="55"/>
      <c r="R9" s="55"/>
      <c r="S9" s="44"/>
      <c r="T9" s="27"/>
      <c r="U9" s="44"/>
      <c r="V9" s="45"/>
      <c r="W9" s="27"/>
      <c r="X9" s="55"/>
      <c r="Y9" s="55"/>
      <c r="Z9" s="55"/>
      <c r="AA9" s="102"/>
      <c r="AB9" s="76"/>
      <c r="AC9" s="75"/>
      <c r="AD9" s="75"/>
      <c r="AE9" s="76"/>
      <c r="AF9" s="55"/>
    </row>
    <row r="10" s="2" customFormat="1" spans="1:32">
      <c r="A10" s="96" t="s">
        <v>46</v>
      </c>
      <c r="B10" s="26" t="s">
        <v>25</v>
      </c>
      <c r="C10" s="27">
        <f t="shared" ref="C10:C42" si="2">D7</f>
        <v>33</v>
      </c>
      <c r="D10" s="27">
        <v>41</v>
      </c>
      <c r="E10" s="27">
        <f t="shared" si="0"/>
        <v>8</v>
      </c>
      <c r="F10" s="29">
        <v>169.7</v>
      </c>
      <c r="G10" s="27">
        <v>5283</v>
      </c>
      <c r="H10" s="27">
        <v>5331</v>
      </c>
      <c r="I10" s="46">
        <f>H10-G10</f>
        <v>48</v>
      </c>
      <c r="J10" s="27">
        <v>1.65</v>
      </c>
      <c r="K10" s="47">
        <f>J10*I10</f>
        <v>79.2</v>
      </c>
      <c r="L10" s="27">
        <v>1.2</v>
      </c>
      <c r="M10" s="47">
        <f>I10*L10</f>
        <v>57.6</v>
      </c>
      <c r="N10" s="45">
        <f>K10+M10</f>
        <v>136.8</v>
      </c>
      <c r="O10" s="27">
        <v>517</v>
      </c>
      <c r="P10" s="27">
        <v>531</v>
      </c>
      <c r="Q10" s="56">
        <f>P10-O10</f>
        <v>14</v>
      </c>
      <c r="R10" s="56">
        <v>1.5</v>
      </c>
      <c r="S10" s="47">
        <f>R10*Q10</f>
        <v>21</v>
      </c>
      <c r="T10" s="27">
        <v>0.85</v>
      </c>
      <c r="U10" s="47">
        <f>T10*Q10</f>
        <v>11.9</v>
      </c>
      <c r="V10" s="45">
        <f>S10+U10</f>
        <v>32.9</v>
      </c>
      <c r="W10" s="27">
        <f>E10+E11+E12</f>
        <v>19</v>
      </c>
      <c r="X10" s="56">
        <f>W10*J10</f>
        <v>31.35</v>
      </c>
      <c r="Y10" s="56">
        <f>W10*L10</f>
        <v>22.8</v>
      </c>
      <c r="Z10" s="56">
        <f>X10+Y10</f>
        <v>54.15</v>
      </c>
      <c r="AA10" s="102">
        <f>Z10+Z11+Z12</f>
        <v>54.15</v>
      </c>
      <c r="AB10" s="76">
        <v>54.15</v>
      </c>
      <c r="AC10" s="75" t="s">
        <v>43</v>
      </c>
      <c r="AD10" s="75" t="s">
        <v>44</v>
      </c>
      <c r="AE10" s="76"/>
      <c r="AF10" s="56"/>
    </row>
    <row r="11" s="2" customFormat="1" spans="1:32">
      <c r="A11" s="96"/>
      <c r="B11" s="26" t="s">
        <v>27</v>
      </c>
      <c r="C11" s="27">
        <f t="shared" si="2"/>
        <v>41.7</v>
      </c>
      <c r="D11" s="27">
        <v>41.7</v>
      </c>
      <c r="E11" s="27">
        <f t="shared" si="0"/>
        <v>0</v>
      </c>
      <c r="F11" s="29"/>
      <c r="G11" s="27"/>
      <c r="H11" s="27"/>
      <c r="I11" s="105"/>
      <c r="J11" s="27"/>
      <c r="K11" s="106"/>
      <c r="L11" s="27"/>
      <c r="M11" s="106"/>
      <c r="N11" s="45"/>
      <c r="O11" s="27"/>
      <c r="P11" s="27"/>
      <c r="Q11" s="104"/>
      <c r="R11" s="104"/>
      <c r="S11" s="106"/>
      <c r="T11" s="27"/>
      <c r="U11" s="106"/>
      <c r="V11" s="45"/>
      <c r="W11" s="27"/>
      <c r="X11" s="104"/>
      <c r="Y11" s="104"/>
      <c r="Z11" s="104"/>
      <c r="AA11" s="102"/>
      <c r="AB11" s="76"/>
      <c r="AC11" s="75"/>
      <c r="AD11" s="75"/>
      <c r="AE11" s="76"/>
      <c r="AF11" s="104"/>
    </row>
    <row r="12" s="2" customFormat="1" spans="1:32">
      <c r="A12" s="96"/>
      <c r="B12" s="26" t="s">
        <v>28</v>
      </c>
      <c r="C12" s="27">
        <f t="shared" si="2"/>
        <v>18</v>
      </c>
      <c r="D12" s="27">
        <v>29</v>
      </c>
      <c r="E12" s="27">
        <f t="shared" si="0"/>
        <v>11</v>
      </c>
      <c r="F12" s="28"/>
      <c r="G12" s="27"/>
      <c r="H12" s="27"/>
      <c r="I12" s="43"/>
      <c r="J12" s="27"/>
      <c r="K12" s="44"/>
      <c r="L12" s="27"/>
      <c r="M12" s="44"/>
      <c r="N12" s="45"/>
      <c r="O12" s="27"/>
      <c r="P12" s="27"/>
      <c r="Q12" s="55"/>
      <c r="R12" s="55"/>
      <c r="S12" s="44"/>
      <c r="T12" s="27"/>
      <c r="U12" s="44"/>
      <c r="V12" s="45"/>
      <c r="W12" s="27"/>
      <c r="X12" s="55"/>
      <c r="Y12" s="55"/>
      <c r="Z12" s="55"/>
      <c r="AA12" s="102"/>
      <c r="AB12" s="76"/>
      <c r="AC12" s="75"/>
      <c r="AD12" s="75"/>
      <c r="AE12" s="76"/>
      <c r="AF12" s="55"/>
    </row>
    <row r="13" s="2" customFormat="1" spans="1:32">
      <c r="A13" s="96" t="s">
        <v>47</v>
      </c>
      <c r="B13" s="26" t="s">
        <v>25</v>
      </c>
      <c r="C13" s="27">
        <f t="shared" si="2"/>
        <v>41</v>
      </c>
      <c r="D13" s="27">
        <v>49</v>
      </c>
      <c r="E13" s="27">
        <f t="shared" si="0"/>
        <v>8</v>
      </c>
      <c r="F13" s="29">
        <f>N13+V13</f>
        <v>225.15</v>
      </c>
      <c r="G13" s="27">
        <v>5331</v>
      </c>
      <c r="H13" s="27">
        <v>5410</v>
      </c>
      <c r="I13" s="46">
        <f>H13-G13</f>
        <v>79</v>
      </c>
      <c r="J13" s="27">
        <v>1.65</v>
      </c>
      <c r="K13" s="47">
        <f>J13*I13</f>
        <v>130.35</v>
      </c>
      <c r="L13" s="27">
        <v>1.2</v>
      </c>
      <c r="M13" s="47">
        <f>I13*L13</f>
        <v>94.8</v>
      </c>
      <c r="N13" s="45">
        <f>K13+M13</f>
        <v>225.15</v>
      </c>
      <c r="O13" s="27">
        <v>531</v>
      </c>
      <c r="P13" s="27">
        <v>531</v>
      </c>
      <c r="Q13" s="56">
        <f>P13-O13</f>
        <v>0</v>
      </c>
      <c r="R13" s="56">
        <v>1.5</v>
      </c>
      <c r="S13" s="47">
        <f>R13*Q13</f>
        <v>0</v>
      </c>
      <c r="T13" s="27">
        <v>0.85</v>
      </c>
      <c r="U13" s="47">
        <f>T13*Q13</f>
        <v>0</v>
      </c>
      <c r="V13" s="45">
        <f>S13+U13</f>
        <v>0</v>
      </c>
      <c r="W13" s="27">
        <f>E13+E14+E15</f>
        <v>51.3</v>
      </c>
      <c r="X13" s="56">
        <f>W13*J13</f>
        <v>84.645</v>
      </c>
      <c r="Y13" s="56">
        <f>W13*L13</f>
        <v>61.56</v>
      </c>
      <c r="Z13" s="56">
        <f>X13+Y13</f>
        <v>146.205</v>
      </c>
      <c r="AA13" s="102">
        <f>Z13+Z14+Z15</f>
        <v>146.205</v>
      </c>
      <c r="AB13" s="76">
        <v>146.205</v>
      </c>
      <c r="AC13" s="75" t="s">
        <v>43</v>
      </c>
      <c r="AD13" s="75" t="s">
        <v>44</v>
      </c>
      <c r="AE13" s="76"/>
      <c r="AF13" s="56"/>
    </row>
    <row r="14" s="2" customFormat="1" spans="1:32">
      <c r="A14" s="96"/>
      <c r="B14" s="26" t="s">
        <v>27</v>
      </c>
      <c r="C14" s="27">
        <f t="shared" si="2"/>
        <v>41.7</v>
      </c>
      <c r="D14" s="27">
        <v>41.7</v>
      </c>
      <c r="E14" s="27">
        <f t="shared" si="0"/>
        <v>0</v>
      </c>
      <c r="F14" s="29"/>
      <c r="G14" s="27"/>
      <c r="H14" s="27"/>
      <c r="I14" s="105"/>
      <c r="J14" s="27"/>
      <c r="K14" s="106"/>
      <c r="L14" s="27"/>
      <c r="M14" s="106"/>
      <c r="N14" s="45"/>
      <c r="O14" s="27"/>
      <c r="P14" s="27"/>
      <c r="Q14" s="104"/>
      <c r="R14" s="104"/>
      <c r="S14" s="106"/>
      <c r="T14" s="27"/>
      <c r="U14" s="106"/>
      <c r="V14" s="45"/>
      <c r="W14" s="27"/>
      <c r="X14" s="104"/>
      <c r="Y14" s="104"/>
      <c r="Z14" s="104"/>
      <c r="AA14" s="102"/>
      <c r="AB14" s="76"/>
      <c r="AC14" s="75"/>
      <c r="AD14" s="75"/>
      <c r="AE14" s="76"/>
      <c r="AF14" s="104"/>
    </row>
    <row r="15" s="2" customFormat="1" spans="1:32">
      <c r="A15" s="96"/>
      <c r="B15" s="26" t="s">
        <v>28</v>
      </c>
      <c r="C15" s="27">
        <f t="shared" si="2"/>
        <v>29</v>
      </c>
      <c r="D15" s="27">
        <v>72.3</v>
      </c>
      <c r="E15" s="27">
        <f t="shared" si="0"/>
        <v>43.3</v>
      </c>
      <c r="F15" s="28"/>
      <c r="G15" s="27"/>
      <c r="H15" s="27"/>
      <c r="I15" s="43"/>
      <c r="J15" s="27"/>
      <c r="K15" s="44"/>
      <c r="L15" s="27"/>
      <c r="M15" s="44"/>
      <c r="N15" s="45"/>
      <c r="O15" s="27"/>
      <c r="P15" s="27"/>
      <c r="Q15" s="55"/>
      <c r="R15" s="55"/>
      <c r="S15" s="44"/>
      <c r="T15" s="27"/>
      <c r="U15" s="44"/>
      <c r="V15" s="45"/>
      <c r="W15" s="27"/>
      <c r="X15" s="55"/>
      <c r="Y15" s="55"/>
      <c r="Z15" s="55"/>
      <c r="AA15" s="102"/>
      <c r="AB15" s="76"/>
      <c r="AC15" s="75"/>
      <c r="AD15" s="75"/>
      <c r="AE15" s="76"/>
      <c r="AF15" s="55"/>
    </row>
    <row r="16" s="2" customFormat="1" spans="1:32">
      <c r="A16" s="96" t="s">
        <v>48</v>
      </c>
      <c r="B16" s="26" t="s">
        <v>25</v>
      </c>
      <c r="C16" s="27">
        <f t="shared" si="2"/>
        <v>49</v>
      </c>
      <c r="D16" s="27">
        <v>63</v>
      </c>
      <c r="E16" s="27">
        <f t="shared" si="0"/>
        <v>14</v>
      </c>
      <c r="F16" s="29">
        <f>N16+V16</f>
        <v>358.15</v>
      </c>
      <c r="G16" s="27">
        <v>5410</v>
      </c>
      <c r="H16" s="27">
        <v>5520</v>
      </c>
      <c r="I16" s="46">
        <f>H16-G16</f>
        <v>110</v>
      </c>
      <c r="J16" s="27">
        <v>1.65</v>
      </c>
      <c r="K16" s="47">
        <f>J16*I16</f>
        <v>181.5</v>
      </c>
      <c r="L16" s="27">
        <v>1.2</v>
      </c>
      <c r="M16" s="47">
        <f>I16*L16</f>
        <v>132</v>
      </c>
      <c r="N16" s="45">
        <f>K16+M16</f>
        <v>313.5</v>
      </c>
      <c r="O16" s="27">
        <v>531</v>
      </c>
      <c r="P16" s="27">
        <v>550</v>
      </c>
      <c r="Q16" s="56">
        <f>P16-O16</f>
        <v>19</v>
      </c>
      <c r="R16" s="56">
        <v>1.5</v>
      </c>
      <c r="S16" s="47">
        <f>R16*Q16</f>
        <v>28.5</v>
      </c>
      <c r="T16" s="27">
        <v>0.85</v>
      </c>
      <c r="U16" s="47">
        <f>T16*Q16</f>
        <v>16.15</v>
      </c>
      <c r="V16" s="45">
        <f>S16+U16</f>
        <v>44.65</v>
      </c>
      <c r="W16" s="27">
        <f>E16+E17+E18</f>
        <v>67.7</v>
      </c>
      <c r="X16" s="56">
        <f>W16*J16</f>
        <v>111.705</v>
      </c>
      <c r="Y16" s="56">
        <f>W16*L16</f>
        <v>81.24</v>
      </c>
      <c r="Z16" s="56">
        <f>X16+Y16</f>
        <v>192.945</v>
      </c>
      <c r="AA16" s="102">
        <f>Z16+Z17+Z18</f>
        <v>192.945</v>
      </c>
      <c r="AB16" s="76">
        <v>192.945</v>
      </c>
      <c r="AC16" s="75" t="s">
        <v>43</v>
      </c>
      <c r="AD16" s="75" t="s">
        <v>44</v>
      </c>
      <c r="AE16" s="76"/>
      <c r="AF16" s="56"/>
    </row>
    <row r="17" s="2" customFormat="1" spans="1:32">
      <c r="A17" s="96"/>
      <c r="B17" s="26" t="s">
        <v>27</v>
      </c>
      <c r="C17" s="27">
        <f t="shared" si="2"/>
        <v>41.7</v>
      </c>
      <c r="D17" s="27">
        <v>41.7</v>
      </c>
      <c r="E17" s="27">
        <f t="shared" si="0"/>
        <v>0</v>
      </c>
      <c r="F17" s="29"/>
      <c r="G17" s="27"/>
      <c r="H17" s="27"/>
      <c r="I17" s="105"/>
      <c r="J17" s="27"/>
      <c r="K17" s="106"/>
      <c r="L17" s="27"/>
      <c r="M17" s="106"/>
      <c r="N17" s="45"/>
      <c r="O17" s="27"/>
      <c r="P17" s="27"/>
      <c r="Q17" s="104"/>
      <c r="R17" s="104"/>
      <c r="S17" s="106"/>
      <c r="T17" s="27"/>
      <c r="U17" s="106"/>
      <c r="V17" s="45"/>
      <c r="W17" s="27"/>
      <c r="X17" s="104"/>
      <c r="Y17" s="104"/>
      <c r="Z17" s="104"/>
      <c r="AA17" s="102"/>
      <c r="AB17" s="76"/>
      <c r="AC17" s="75"/>
      <c r="AD17" s="75"/>
      <c r="AE17" s="76"/>
      <c r="AF17" s="104"/>
    </row>
    <row r="18" s="2" customFormat="1" spans="1:32">
      <c r="A18" s="96"/>
      <c r="B18" s="26" t="s">
        <v>28</v>
      </c>
      <c r="C18" s="27">
        <f t="shared" si="2"/>
        <v>72.3</v>
      </c>
      <c r="D18" s="27">
        <v>126</v>
      </c>
      <c r="E18" s="27">
        <f t="shared" si="0"/>
        <v>53.7</v>
      </c>
      <c r="F18" s="28"/>
      <c r="G18" s="27"/>
      <c r="H18" s="27"/>
      <c r="I18" s="43"/>
      <c r="J18" s="27"/>
      <c r="K18" s="44"/>
      <c r="L18" s="27"/>
      <c r="M18" s="44"/>
      <c r="N18" s="45"/>
      <c r="O18" s="27"/>
      <c r="P18" s="27"/>
      <c r="Q18" s="55"/>
      <c r="R18" s="55"/>
      <c r="S18" s="44"/>
      <c r="T18" s="27"/>
      <c r="U18" s="44"/>
      <c r="V18" s="45"/>
      <c r="W18" s="27"/>
      <c r="X18" s="55"/>
      <c r="Y18" s="55"/>
      <c r="Z18" s="55"/>
      <c r="AA18" s="102"/>
      <c r="AB18" s="76"/>
      <c r="AC18" s="75"/>
      <c r="AD18" s="75"/>
      <c r="AE18" s="76"/>
      <c r="AF18" s="55"/>
    </row>
    <row r="19" s="2" customFormat="1" spans="1:32">
      <c r="A19" s="96" t="s">
        <v>32</v>
      </c>
      <c r="B19" s="26" t="s">
        <v>25</v>
      </c>
      <c r="C19" s="27">
        <f t="shared" si="2"/>
        <v>63</v>
      </c>
      <c r="D19" s="27">
        <v>81</v>
      </c>
      <c r="E19" s="27">
        <f t="shared" si="0"/>
        <v>18</v>
      </c>
      <c r="F19" s="29">
        <f>N19+V19</f>
        <v>518.9</v>
      </c>
      <c r="G19" s="27">
        <v>5520</v>
      </c>
      <c r="H19" s="27">
        <v>5646</v>
      </c>
      <c r="I19" s="46">
        <f>H19-G19</f>
        <v>126</v>
      </c>
      <c r="J19" s="27">
        <v>1.65</v>
      </c>
      <c r="K19" s="47">
        <f>J19*I19</f>
        <v>207.9</v>
      </c>
      <c r="L19" s="27">
        <v>1.2</v>
      </c>
      <c r="M19" s="47">
        <f>I19*L19</f>
        <v>151.2</v>
      </c>
      <c r="N19" s="45">
        <f>K19+M19</f>
        <v>359.1</v>
      </c>
      <c r="O19" s="27">
        <v>550</v>
      </c>
      <c r="P19" s="27">
        <v>618</v>
      </c>
      <c r="Q19" s="56">
        <f>P19-O19</f>
        <v>68</v>
      </c>
      <c r="R19" s="56">
        <v>1.5</v>
      </c>
      <c r="S19" s="47">
        <f>R19*Q19</f>
        <v>102</v>
      </c>
      <c r="T19" s="27">
        <v>0.85</v>
      </c>
      <c r="U19" s="47">
        <f>T19*Q19</f>
        <v>57.8</v>
      </c>
      <c r="V19" s="45">
        <f>S19+U19</f>
        <v>159.8</v>
      </c>
      <c r="W19" s="27">
        <f>E19+E20+E21</f>
        <v>45.6</v>
      </c>
      <c r="X19" s="56">
        <f>W19*J19</f>
        <v>75.24</v>
      </c>
      <c r="Y19" s="56">
        <f>W19*L19</f>
        <v>54.72</v>
      </c>
      <c r="Z19" s="56">
        <f>X19+Y19</f>
        <v>129.96</v>
      </c>
      <c r="AA19" s="102">
        <f>Z19+Z20+Z21</f>
        <v>129.96</v>
      </c>
      <c r="AB19" s="76">
        <v>129.96</v>
      </c>
      <c r="AC19" s="75" t="s">
        <v>43</v>
      </c>
      <c r="AD19" s="75" t="s">
        <v>44</v>
      </c>
      <c r="AE19" s="76"/>
      <c r="AF19" s="56"/>
    </row>
    <row r="20" s="2" customFormat="1" spans="1:32">
      <c r="A20" s="96"/>
      <c r="B20" s="26" t="s">
        <v>27</v>
      </c>
      <c r="C20" s="27">
        <f t="shared" si="2"/>
        <v>41.7</v>
      </c>
      <c r="D20" s="27">
        <v>43.3</v>
      </c>
      <c r="E20" s="27">
        <f t="shared" si="0"/>
        <v>1.59999999999999</v>
      </c>
      <c r="F20" s="29"/>
      <c r="G20" s="27"/>
      <c r="H20" s="27"/>
      <c r="I20" s="105"/>
      <c r="J20" s="27"/>
      <c r="K20" s="106"/>
      <c r="L20" s="27"/>
      <c r="M20" s="106"/>
      <c r="N20" s="45"/>
      <c r="O20" s="27"/>
      <c r="P20" s="27"/>
      <c r="Q20" s="104"/>
      <c r="R20" s="104"/>
      <c r="S20" s="106"/>
      <c r="T20" s="27"/>
      <c r="U20" s="106"/>
      <c r="V20" s="45"/>
      <c r="W20" s="27"/>
      <c r="X20" s="104"/>
      <c r="Y20" s="104"/>
      <c r="Z20" s="104"/>
      <c r="AA20" s="102"/>
      <c r="AB20" s="76"/>
      <c r="AC20" s="75"/>
      <c r="AD20" s="75"/>
      <c r="AE20" s="76"/>
      <c r="AF20" s="104"/>
    </row>
    <row r="21" s="2" customFormat="1" spans="1:32">
      <c r="A21" s="96"/>
      <c r="B21" s="26" t="s">
        <v>28</v>
      </c>
      <c r="C21" s="27">
        <f t="shared" si="2"/>
        <v>126</v>
      </c>
      <c r="D21" s="27">
        <v>152</v>
      </c>
      <c r="E21" s="27">
        <f t="shared" si="0"/>
        <v>26</v>
      </c>
      <c r="F21" s="28"/>
      <c r="G21" s="27"/>
      <c r="H21" s="27"/>
      <c r="I21" s="43"/>
      <c r="J21" s="27"/>
      <c r="K21" s="44"/>
      <c r="L21" s="27"/>
      <c r="M21" s="44"/>
      <c r="N21" s="45"/>
      <c r="O21" s="27"/>
      <c r="P21" s="27"/>
      <c r="Q21" s="55"/>
      <c r="R21" s="55"/>
      <c r="S21" s="44"/>
      <c r="T21" s="27"/>
      <c r="U21" s="44"/>
      <c r="V21" s="45"/>
      <c r="W21" s="27"/>
      <c r="X21" s="55"/>
      <c r="Y21" s="55"/>
      <c r="Z21" s="55"/>
      <c r="AA21" s="102"/>
      <c r="AB21" s="76"/>
      <c r="AC21" s="75"/>
      <c r="AD21" s="75"/>
      <c r="AE21" s="76"/>
      <c r="AF21" s="55"/>
    </row>
    <row r="22" s="2" customFormat="1" spans="1:32">
      <c r="A22" s="96" t="s">
        <v>33</v>
      </c>
      <c r="B22" s="26" t="s">
        <v>25</v>
      </c>
      <c r="C22" s="27">
        <f t="shared" si="2"/>
        <v>81</v>
      </c>
      <c r="D22" s="27">
        <v>94</v>
      </c>
      <c r="E22" s="27">
        <f t="shared" si="0"/>
        <v>13</v>
      </c>
      <c r="F22" s="29">
        <f>N22+V22</f>
        <v>240.1</v>
      </c>
      <c r="G22" s="27">
        <v>5646</v>
      </c>
      <c r="H22" s="27">
        <v>5722</v>
      </c>
      <c r="I22" s="46">
        <f>H22-G22</f>
        <v>76</v>
      </c>
      <c r="J22" s="27">
        <v>1.65</v>
      </c>
      <c r="K22" s="47">
        <f>J22*I22</f>
        <v>125.4</v>
      </c>
      <c r="L22" s="27">
        <v>1.2</v>
      </c>
      <c r="M22" s="47">
        <f>I22*L22</f>
        <v>91.2</v>
      </c>
      <c r="N22" s="45">
        <f>K22+M22</f>
        <v>216.6</v>
      </c>
      <c r="O22" s="27">
        <v>618</v>
      </c>
      <c r="P22" s="27">
        <v>628</v>
      </c>
      <c r="Q22" s="56">
        <f>P22-O22</f>
        <v>10</v>
      </c>
      <c r="R22" s="56">
        <v>1.5</v>
      </c>
      <c r="S22" s="47">
        <f>R22*Q22</f>
        <v>15</v>
      </c>
      <c r="T22" s="27">
        <v>0.85</v>
      </c>
      <c r="U22" s="47">
        <f>T22*Q22</f>
        <v>8.5</v>
      </c>
      <c r="V22" s="45">
        <f>S22+U22</f>
        <v>23.5</v>
      </c>
      <c r="W22" s="27">
        <f>E22+E23+E24</f>
        <v>36</v>
      </c>
      <c r="X22" s="56">
        <f>W22*J22</f>
        <v>59.4</v>
      </c>
      <c r="Y22" s="56">
        <f>W22*L22</f>
        <v>43.2</v>
      </c>
      <c r="Z22" s="120">
        <f>X22+Y22</f>
        <v>102.6</v>
      </c>
      <c r="AA22" s="102">
        <f>Z22+Z23+Z24</f>
        <v>102.6</v>
      </c>
      <c r="AB22" s="76">
        <v>102.6</v>
      </c>
      <c r="AC22" s="75" t="s">
        <v>49</v>
      </c>
      <c r="AD22" s="75"/>
      <c r="AE22" s="76"/>
      <c r="AF22" s="56"/>
    </row>
    <row r="23" s="2" customFormat="1" ht="14" customHeight="1" spans="1:32">
      <c r="A23" s="96"/>
      <c r="B23" s="26" t="s">
        <v>27</v>
      </c>
      <c r="C23" s="27">
        <f t="shared" si="2"/>
        <v>43.3</v>
      </c>
      <c r="D23" s="27">
        <v>43.3</v>
      </c>
      <c r="E23" s="27">
        <f t="shared" si="0"/>
        <v>0</v>
      </c>
      <c r="F23" s="29"/>
      <c r="G23" s="27"/>
      <c r="H23" s="27"/>
      <c r="I23" s="105"/>
      <c r="J23" s="27"/>
      <c r="K23" s="106"/>
      <c r="L23" s="27"/>
      <c r="M23" s="106"/>
      <c r="N23" s="45"/>
      <c r="O23" s="27"/>
      <c r="P23" s="27"/>
      <c r="Q23" s="104"/>
      <c r="R23" s="104"/>
      <c r="S23" s="106"/>
      <c r="T23" s="27"/>
      <c r="U23" s="106"/>
      <c r="V23" s="45"/>
      <c r="W23" s="27"/>
      <c r="X23" s="104"/>
      <c r="Y23" s="104"/>
      <c r="Z23" s="120"/>
      <c r="AA23" s="102"/>
      <c r="AB23" s="76"/>
      <c r="AC23" s="75"/>
      <c r="AD23" s="75"/>
      <c r="AE23" s="76"/>
      <c r="AF23" s="104"/>
    </row>
    <row r="24" s="2" customFormat="1" ht="14" customHeight="1" spans="1:32">
      <c r="A24" s="96"/>
      <c r="B24" s="26" t="s">
        <v>28</v>
      </c>
      <c r="C24" s="27">
        <f t="shared" si="2"/>
        <v>152</v>
      </c>
      <c r="D24" s="27">
        <v>175</v>
      </c>
      <c r="E24" s="27">
        <f t="shared" si="0"/>
        <v>23</v>
      </c>
      <c r="F24" s="28"/>
      <c r="G24" s="27"/>
      <c r="H24" s="27"/>
      <c r="I24" s="43"/>
      <c r="J24" s="27"/>
      <c r="K24" s="44"/>
      <c r="L24" s="27"/>
      <c r="M24" s="44"/>
      <c r="N24" s="45"/>
      <c r="O24" s="27"/>
      <c r="P24" s="27"/>
      <c r="Q24" s="55"/>
      <c r="R24" s="55"/>
      <c r="S24" s="44"/>
      <c r="T24" s="27"/>
      <c r="U24" s="44"/>
      <c r="V24" s="45"/>
      <c r="W24" s="27"/>
      <c r="X24" s="55"/>
      <c r="Y24" s="55"/>
      <c r="Z24" s="120"/>
      <c r="AA24" s="102"/>
      <c r="AB24" s="76"/>
      <c r="AC24" s="75"/>
      <c r="AD24" s="75"/>
      <c r="AE24" s="76"/>
      <c r="AF24" s="55"/>
    </row>
    <row r="25" s="2" customFormat="1" ht="14" customHeight="1" spans="1:32">
      <c r="A25" s="96" t="s">
        <v>35</v>
      </c>
      <c r="B25" s="26" t="s">
        <v>25</v>
      </c>
      <c r="C25" s="27">
        <f t="shared" si="2"/>
        <v>94</v>
      </c>
      <c r="D25" s="27">
        <v>101</v>
      </c>
      <c r="E25" s="27">
        <f t="shared" si="0"/>
        <v>7</v>
      </c>
      <c r="F25" s="29">
        <f>N25+V25</f>
        <v>284.7</v>
      </c>
      <c r="G25" s="27">
        <v>5722</v>
      </c>
      <c r="H25" s="27">
        <v>5812</v>
      </c>
      <c r="I25" s="46">
        <f>H25-G25</f>
        <v>90</v>
      </c>
      <c r="J25" s="27">
        <v>1.65</v>
      </c>
      <c r="K25" s="47">
        <f>J25*I25</f>
        <v>148.5</v>
      </c>
      <c r="L25" s="27">
        <v>1.2</v>
      </c>
      <c r="M25" s="47">
        <f>I25*L25</f>
        <v>108</v>
      </c>
      <c r="N25" s="45">
        <f>K25+M25</f>
        <v>256.5</v>
      </c>
      <c r="O25" s="27">
        <v>628</v>
      </c>
      <c r="P25" s="27">
        <v>640</v>
      </c>
      <c r="Q25" s="56">
        <f>P25-O25</f>
        <v>12</v>
      </c>
      <c r="R25" s="56">
        <v>1.5</v>
      </c>
      <c r="S25" s="47">
        <f>R25*Q25</f>
        <v>18</v>
      </c>
      <c r="T25" s="27">
        <v>0.85</v>
      </c>
      <c r="U25" s="47">
        <f>T25*Q25</f>
        <v>10.2</v>
      </c>
      <c r="V25" s="45">
        <f>S25+U25</f>
        <v>28.2</v>
      </c>
      <c r="W25" s="27">
        <f>E25+E26+E27</f>
        <v>50.7</v>
      </c>
      <c r="X25" s="56">
        <f>W25*J25</f>
        <v>83.655</v>
      </c>
      <c r="Y25" s="56">
        <f>W25*L25</f>
        <v>60.84</v>
      </c>
      <c r="Z25" s="120">
        <f>X25+Y25</f>
        <v>144.495</v>
      </c>
      <c r="AA25" s="102">
        <f>Z25+Z26+Z27</f>
        <v>144.495</v>
      </c>
      <c r="AB25" s="76">
        <v>144.495</v>
      </c>
      <c r="AC25" s="75" t="s">
        <v>49</v>
      </c>
      <c r="AD25" s="75"/>
      <c r="AE25" s="76"/>
      <c r="AF25" s="56"/>
    </row>
    <row r="26" s="2" customFormat="1" ht="14" customHeight="1" spans="1:32">
      <c r="A26" s="96"/>
      <c r="B26" s="26" t="s">
        <v>27</v>
      </c>
      <c r="C26" s="27">
        <f t="shared" si="2"/>
        <v>43.3</v>
      </c>
      <c r="D26" s="27">
        <v>44</v>
      </c>
      <c r="E26" s="27">
        <f t="shared" si="0"/>
        <v>0.700000000000003</v>
      </c>
      <c r="F26" s="29"/>
      <c r="G26" s="27"/>
      <c r="H26" s="27"/>
      <c r="I26" s="105"/>
      <c r="J26" s="27"/>
      <c r="K26" s="106"/>
      <c r="L26" s="27"/>
      <c r="M26" s="106"/>
      <c r="N26" s="45"/>
      <c r="O26" s="27"/>
      <c r="P26" s="27"/>
      <c r="Q26" s="104"/>
      <c r="R26" s="104"/>
      <c r="S26" s="106"/>
      <c r="T26" s="27"/>
      <c r="U26" s="106"/>
      <c r="V26" s="45"/>
      <c r="W26" s="27"/>
      <c r="X26" s="104"/>
      <c r="Y26" s="104"/>
      <c r="Z26" s="120"/>
      <c r="AA26" s="102"/>
      <c r="AB26" s="76"/>
      <c r="AC26" s="75"/>
      <c r="AD26" s="75"/>
      <c r="AE26" s="76"/>
      <c r="AF26" s="104"/>
    </row>
    <row r="27" s="2" customFormat="1" ht="14" customHeight="1" spans="1:32">
      <c r="A27" s="96"/>
      <c r="B27" s="26" t="s">
        <v>28</v>
      </c>
      <c r="C27" s="27">
        <f t="shared" si="2"/>
        <v>175</v>
      </c>
      <c r="D27" s="27">
        <v>218</v>
      </c>
      <c r="E27" s="27">
        <f t="shared" si="0"/>
        <v>43</v>
      </c>
      <c r="F27" s="28"/>
      <c r="G27" s="27"/>
      <c r="H27" s="27"/>
      <c r="I27" s="43"/>
      <c r="J27" s="27"/>
      <c r="K27" s="44"/>
      <c r="L27" s="27"/>
      <c r="M27" s="44"/>
      <c r="N27" s="45"/>
      <c r="O27" s="27"/>
      <c r="P27" s="27"/>
      <c r="Q27" s="55"/>
      <c r="R27" s="55"/>
      <c r="S27" s="44"/>
      <c r="T27" s="27"/>
      <c r="U27" s="44"/>
      <c r="V27" s="45"/>
      <c r="W27" s="27"/>
      <c r="X27" s="55"/>
      <c r="Y27" s="55"/>
      <c r="Z27" s="120"/>
      <c r="AA27" s="102"/>
      <c r="AB27" s="76"/>
      <c r="AC27" s="75"/>
      <c r="AD27" s="75"/>
      <c r="AE27" s="76"/>
      <c r="AF27" s="55"/>
    </row>
    <row r="28" s="2" customFormat="1" ht="14" customHeight="1" spans="1:32">
      <c r="A28" s="96" t="s">
        <v>36</v>
      </c>
      <c r="B28" s="26" t="s">
        <v>25</v>
      </c>
      <c r="C28" s="27">
        <f t="shared" si="2"/>
        <v>101</v>
      </c>
      <c r="D28" s="27">
        <v>110</v>
      </c>
      <c r="E28" s="27">
        <f t="shared" si="0"/>
        <v>9</v>
      </c>
      <c r="F28" s="29">
        <f>N28+V28</f>
        <v>381.9</v>
      </c>
      <c r="G28" s="27">
        <f>H25</f>
        <v>5812</v>
      </c>
      <c r="H28" s="27">
        <v>5946</v>
      </c>
      <c r="I28" s="46">
        <f>H28-G28</f>
        <v>134</v>
      </c>
      <c r="J28" s="27">
        <v>1.65</v>
      </c>
      <c r="K28" s="47">
        <f>J28*I28</f>
        <v>221.1</v>
      </c>
      <c r="L28" s="27">
        <v>1.2</v>
      </c>
      <c r="M28" s="47">
        <f>I28*L28</f>
        <v>160.8</v>
      </c>
      <c r="N28" s="45">
        <f>K28+M28</f>
        <v>381.9</v>
      </c>
      <c r="O28" s="27">
        <v>640</v>
      </c>
      <c r="P28" s="27">
        <v>640</v>
      </c>
      <c r="Q28" s="56">
        <f>P28-O28</f>
        <v>0</v>
      </c>
      <c r="R28" s="56">
        <v>1.5</v>
      </c>
      <c r="S28" s="47">
        <f>R28*Q28</f>
        <v>0</v>
      </c>
      <c r="T28" s="27">
        <v>0.85</v>
      </c>
      <c r="U28" s="47">
        <f>T28*Q28</f>
        <v>0</v>
      </c>
      <c r="V28" s="45">
        <f>S28+U28</f>
        <v>0</v>
      </c>
      <c r="W28" s="27">
        <f>E28+E29+E30</f>
        <v>65</v>
      </c>
      <c r="X28" s="56">
        <f>W28*J28</f>
        <v>107.25</v>
      </c>
      <c r="Y28" s="56">
        <f>W28*L28</f>
        <v>78</v>
      </c>
      <c r="Z28" s="120">
        <f>X28+Y28</f>
        <v>185.25</v>
      </c>
      <c r="AA28" s="102">
        <f>Z28+Z29+Z30</f>
        <v>185.25</v>
      </c>
      <c r="AB28" s="76">
        <v>185.25</v>
      </c>
      <c r="AC28" s="75" t="s">
        <v>49</v>
      </c>
      <c r="AD28" s="75"/>
      <c r="AE28" s="76"/>
      <c r="AF28" s="56"/>
    </row>
    <row r="29" s="2" customFormat="1" ht="14" customHeight="1" spans="1:32">
      <c r="A29" s="96"/>
      <c r="B29" s="26" t="s">
        <v>27</v>
      </c>
      <c r="C29" s="27">
        <f t="shared" si="2"/>
        <v>44</v>
      </c>
      <c r="D29" s="27">
        <v>45</v>
      </c>
      <c r="E29" s="27">
        <f t="shared" si="0"/>
        <v>1</v>
      </c>
      <c r="F29" s="29"/>
      <c r="G29" s="27"/>
      <c r="H29" s="27"/>
      <c r="I29" s="105"/>
      <c r="J29" s="27"/>
      <c r="K29" s="106"/>
      <c r="L29" s="27"/>
      <c r="M29" s="106"/>
      <c r="N29" s="45"/>
      <c r="O29" s="27"/>
      <c r="P29" s="27"/>
      <c r="Q29" s="104"/>
      <c r="R29" s="104"/>
      <c r="S29" s="106"/>
      <c r="T29" s="27"/>
      <c r="U29" s="106"/>
      <c r="V29" s="45"/>
      <c r="W29" s="27"/>
      <c r="X29" s="104"/>
      <c r="Y29" s="104"/>
      <c r="Z29" s="120"/>
      <c r="AA29" s="102"/>
      <c r="AB29" s="76"/>
      <c r="AC29" s="75"/>
      <c r="AD29" s="75"/>
      <c r="AE29" s="76"/>
      <c r="AF29" s="104"/>
    </row>
    <row r="30" s="2" customFormat="1" ht="14" customHeight="1" spans="1:32">
      <c r="A30" s="96"/>
      <c r="B30" s="26" t="s">
        <v>28</v>
      </c>
      <c r="C30" s="27">
        <f t="shared" si="2"/>
        <v>218</v>
      </c>
      <c r="D30" s="27">
        <v>273</v>
      </c>
      <c r="E30" s="27">
        <f t="shared" si="0"/>
        <v>55</v>
      </c>
      <c r="F30" s="28"/>
      <c r="G30" s="27"/>
      <c r="H30" s="27"/>
      <c r="I30" s="43"/>
      <c r="J30" s="27"/>
      <c r="K30" s="44"/>
      <c r="L30" s="27"/>
      <c r="M30" s="44"/>
      <c r="N30" s="45"/>
      <c r="O30" s="27"/>
      <c r="P30" s="27"/>
      <c r="Q30" s="55"/>
      <c r="R30" s="55"/>
      <c r="S30" s="44"/>
      <c r="T30" s="27"/>
      <c r="U30" s="44"/>
      <c r="V30" s="45"/>
      <c r="W30" s="27"/>
      <c r="X30" s="55"/>
      <c r="Y30" s="55"/>
      <c r="Z30" s="120"/>
      <c r="AA30" s="102"/>
      <c r="AB30" s="76"/>
      <c r="AC30" s="75"/>
      <c r="AD30" s="75"/>
      <c r="AE30" s="76"/>
      <c r="AF30" s="55"/>
    </row>
    <row r="31" s="2" customFormat="1" ht="14" customHeight="1" spans="1:32">
      <c r="A31" s="96" t="s">
        <v>37</v>
      </c>
      <c r="B31" s="26" t="s">
        <v>25</v>
      </c>
      <c r="C31" s="27">
        <f t="shared" si="2"/>
        <v>110</v>
      </c>
      <c r="D31" s="27">
        <v>116</v>
      </c>
      <c r="E31" s="27">
        <f t="shared" si="0"/>
        <v>6</v>
      </c>
      <c r="F31" s="29">
        <v>282.5</v>
      </c>
      <c r="G31" s="27">
        <f>H28</f>
        <v>5946</v>
      </c>
      <c r="H31" s="27">
        <v>6041</v>
      </c>
      <c r="I31" s="46">
        <f>H31-G31</f>
        <v>95</v>
      </c>
      <c r="J31" s="27">
        <v>1.65</v>
      </c>
      <c r="K31" s="47">
        <f>J31*I31</f>
        <v>156.75</v>
      </c>
      <c r="L31" s="27">
        <v>1.2</v>
      </c>
      <c r="M31" s="47">
        <f>I31*L31</f>
        <v>114</v>
      </c>
      <c r="N31" s="45">
        <f>K31+M31</f>
        <v>270.75</v>
      </c>
      <c r="O31" s="27">
        <v>640</v>
      </c>
      <c r="P31" s="27">
        <v>645</v>
      </c>
      <c r="Q31" s="56">
        <f>P31-O31</f>
        <v>5</v>
      </c>
      <c r="R31" s="56">
        <v>1.5</v>
      </c>
      <c r="S31" s="47">
        <f>R31*Q31</f>
        <v>7.5</v>
      </c>
      <c r="T31" s="27">
        <v>0.85</v>
      </c>
      <c r="U31" s="47">
        <f>T31*Q31</f>
        <v>4.25</v>
      </c>
      <c r="V31" s="45">
        <f>S31+U31</f>
        <v>11.75</v>
      </c>
      <c r="W31" s="27">
        <f>E31+E32+E33</f>
        <v>46.9</v>
      </c>
      <c r="X31" s="56">
        <f>W31*J31</f>
        <v>77.385</v>
      </c>
      <c r="Y31" s="56">
        <f>W31*L31</f>
        <v>56.28</v>
      </c>
      <c r="Z31" s="120">
        <f>X31+Y31</f>
        <v>133.665</v>
      </c>
      <c r="AA31" s="102">
        <f>Z31+Z32+Z33</f>
        <v>133.665</v>
      </c>
      <c r="AB31" s="76">
        <v>133.665</v>
      </c>
      <c r="AC31" s="75" t="s">
        <v>49</v>
      </c>
      <c r="AD31" s="75"/>
      <c r="AE31" s="76"/>
      <c r="AF31" s="56"/>
    </row>
    <row r="32" s="2" customFormat="1" ht="14" customHeight="1" spans="1:32">
      <c r="A32" s="96"/>
      <c r="B32" s="26" t="s">
        <v>27</v>
      </c>
      <c r="C32" s="27">
        <f t="shared" si="2"/>
        <v>45</v>
      </c>
      <c r="D32" s="27">
        <v>45.9</v>
      </c>
      <c r="E32" s="27">
        <f t="shared" si="0"/>
        <v>0.899999999999999</v>
      </c>
      <c r="F32" s="29"/>
      <c r="G32" s="27"/>
      <c r="H32" s="27"/>
      <c r="I32" s="105"/>
      <c r="J32" s="27"/>
      <c r="K32" s="106"/>
      <c r="L32" s="27"/>
      <c r="M32" s="106"/>
      <c r="N32" s="45"/>
      <c r="O32" s="27"/>
      <c r="P32" s="27"/>
      <c r="Q32" s="104"/>
      <c r="R32" s="104"/>
      <c r="S32" s="106"/>
      <c r="T32" s="27"/>
      <c r="U32" s="106"/>
      <c r="V32" s="45"/>
      <c r="W32" s="27"/>
      <c r="X32" s="104"/>
      <c r="Y32" s="104"/>
      <c r="Z32" s="120"/>
      <c r="AA32" s="102"/>
      <c r="AB32" s="76"/>
      <c r="AC32" s="75"/>
      <c r="AD32" s="75"/>
      <c r="AE32" s="76"/>
      <c r="AF32" s="104"/>
    </row>
    <row r="33" s="2" customFormat="1" ht="14" customHeight="1" spans="1:32">
      <c r="A33" s="96"/>
      <c r="B33" s="26" t="s">
        <v>28</v>
      </c>
      <c r="C33" s="27">
        <f t="shared" si="2"/>
        <v>273</v>
      </c>
      <c r="D33" s="27">
        <v>313</v>
      </c>
      <c r="E33" s="27">
        <f t="shared" si="0"/>
        <v>40</v>
      </c>
      <c r="F33" s="28"/>
      <c r="G33" s="27"/>
      <c r="H33" s="27"/>
      <c r="I33" s="43"/>
      <c r="J33" s="27"/>
      <c r="K33" s="44"/>
      <c r="L33" s="27"/>
      <c r="M33" s="44"/>
      <c r="N33" s="45"/>
      <c r="O33" s="27"/>
      <c r="P33" s="27"/>
      <c r="Q33" s="55"/>
      <c r="R33" s="55"/>
      <c r="S33" s="44"/>
      <c r="T33" s="27"/>
      <c r="U33" s="44"/>
      <c r="V33" s="45"/>
      <c r="W33" s="27"/>
      <c r="X33" s="55"/>
      <c r="Y33" s="55"/>
      <c r="Z33" s="120"/>
      <c r="AA33" s="102"/>
      <c r="AB33" s="76"/>
      <c r="AC33" s="75"/>
      <c r="AD33" s="75"/>
      <c r="AE33" s="76"/>
      <c r="AF33" s="55"/>
    </row>
    <row r="34" s="2" customFormat="1" ht="14" customHeight="1" spans="1:32">
      <c r="A34" s="96" t="s">
        <v>38</v>
      </c>
      <c r="B34" s="26" t="s">
        <v>25</v>
      </c>
      <c r="C34" s="27">
        <f t="shared" si="2"/>
        <v>116</v>
      </c>
      <c r="D34" s="27">
        <v>122.7</v>
      </c>
      <c r="E34" s="27">
        <f t="shared" si="0"/>
        <v>6.7</v>
      </c>
      <c r="F34" s="29">
        <f>N34+V34</f>
        <v>364.35</v>
      </c>
      <c r="G34" s="27">
        <v>6041</v>
      </c>
      <c r="H34" s="27">
        <v>6154</v>
      </c>
      <c r="I34" s="46">
        <f>H34-G34</f>
        <v>113</v>
      </c>
      <c r="J34" s="27">
        <v>1.65</v>
      </c>
      <c r="K34" s="47">
        <f>J34*I34</f>
        <v>186.45</v>
      </c>
      <c r="L34" s="27">
        <v>1.2</v>
      </c>
      <c r="M34" s="47">
        <f>I34*L34</f>
        <v>135.6</v>
      </c>
      <c r="N34" s="45">
        <f>K34+M34</f>
        <v>322.05</v>
      </c>
      <c r="O34" s="27">
        <v>645</v>
      </c>
      <c r="P34" s="27">
        <v>663</v>
      </c>
      <c r="Q34" s="56">
        <f>P34-O34</f>
        <v>18</v>
      </c>
      <c r="R34" s="56">
        <v>1.5</v>
      </c>
      <c r="S34" s="47">
        <f>R34*Q34</f>
        <v>27</v>
      </c>
      <c r="T34" s="27">
        <v>0.85</v>
      </c>
      <c r="U34" s="47">
        <f>T34*Q34</f>
        <v>15.3</v>
      </c>
      <c r="V34" s="45">
        <f>S34+U34</f>
        <v>42.3</v>
      </c>
      <c r="W34" s="27">
        <f>E34+E35+E36</f>
        <v>68.2</v>
      </c>
      <c r="X34" s="56">
        <f>W34*J34</f>
        <v>112.53</v>
      </c>
      <c r="Y34" s="56">
        <f>W34*L34</f>
        <v>81.84</v>
      </c>
      <c r="Z34" s="80">
        <f>X34+Y34</f>
        <v>194.37</v>
      </c>
      <c r="AA34" s="102">
        <f>Z34+Z35+Z36</f>
        <v>194.37</v>
      </c>
      <c r="AB34" s="76">
        <v>194.37</v>
      </c>
      <c r="AC34" s="75" t="s">
        <v>49</v>
      </c>
      <c r="AD34" s="75"/>
      <c r="AE34" s="76"/>
      <c r="AF34" s="56"/>
    </row>
    <row r="35" s="2" customFormat="1" ht="14" customHeight="1" spans="1:32">
      <c r="A35" s="96"/>
      <c r="B35" s="26" t="s">
        <v>27</v>
      </c>
      <c r="C35" s="27">
        <f t="shared" si="2"/>
        <v>45.9</v>
      </c>
      <c r="D35" s="27">
        <v>46</v>
      </c>
      <c r="E35" s="27">
        <f t="shared" si="0"/>
        <v>0.100000000000001</v>
      </c>
      <c r="F35" s="29"/>
      <c r="G35" s="27"/>
      <c r="H35" s="27"/>
      <c r="I35" s="105"/>
      <c r="J35" s="27"/>
      <c r="K35" s="106"/>
      <c r="L35" s="27"/>
      <c r="M35" s="106"/>
      <c r="N35" s="45"/>
      <c r="O35" s="27"/>
      <c r="P35" s="27"/>
      <c r="Q35" s="104"/>
      <c r="R35" s="104"/>
      <c r="S35" s="106"/>
      <c r="T35" s="27"/>
      <c r="U35" s="106"/>
      <c r="V35" s="45"/>
      <c r="W35" s="27"/>
      <c r="X35" s="104"/>
      <c r="Y35" s="104"/>
      <c r="Z35" s="121"/>
      <c r="AA35" s="102"/>
      <c r="AB35" s="76"/>
      <c r="AC35" s="75"/>
      <c r="AD35" s="75"/>
      <c r="AE35" s="76"/>
      <c r="AF35" s="104"/>
    </row>
    <row r="36" s="2" customFormat="1" ht="14" customHeight="1" spans="1:32">
      <c r="A36" s="96"/>
      <c r="B36" s="26" t="s">
        <v>28</v>
      </c>
      <c r="C36" s="27">
        <f t="shared" si="2"/>
        <v>313</v>
      </c>
      <c r="D36" s="27">
        <v>374.4</v>
      </c>
      <c r="E36" s="27">
        <f t="shared" si="0"/>
        <v>61.4</v>
      </c>
      <c r="F36" s="28"/>
      <c r="G36" s="27"/>
      <c r="H36" s="27"/>
      <c r="I36" s="43"/>
      <c r="J36" s="27"/>
      <c r="K36" s="44"/>
      <c r="L36" s="27"/>
      <c r="M36" s="44"/>
      <c r="N36" s="45"/>
      <c r="O36" s="27"/>
      <c r="P36" s="27"/>
      <c r="Q36" s="55"/>
      <c r="R36" s="55"/>
      <c r="S36" s="44"/>
      <c r="T36" s="27"/>
      <c r="U36" s="44"/>
      <c r="V36" s="45"/>
      <c r="W36" s="27"/>
      <c r="X36" s="55"/>
      <c r="Y36" s="55"/>
      <c r="Z36" s="77"/>
      <c r="AA36" s="102"/>
      <c r="AB36" s="76"/>
      <c r="AC36" s="75"/>
      <c r="AD36" s="75"/>
      <c r="AE36" s="76"/>
      <c r="AF36" s="55"/>
    </row>
    <row r="37" s="2" customFormat="1" ht="14" customHeight="1" spans="1:32">
      <c r="A37" s="96" t="s">
        <v>39</v>
      </c>
      <c r="B37" s="26" t="s">
        <v>25</v>
      </c>
      <c r="C37" s="27">
        <f t="shared" si="2"/>
        <v>122.7</v>
      </c>
      <c r="D37" s="27">
        <v>126.7</v>
      </c>
      <c r="E37" s="27">
        <f t="shared" si="0"/>
        <v>4</v>
      </c>
      <c r="F37" s="29">
        <f>N37+V37</f>
        <v>276.8</v>
      </c>
      <c r="G37" s="27">
        <v>6154</v>
      </c>
      <c r="H37" s="27">
        <v>6247</v>
      </c>
      <c r="I37" s="46">
        <f>H37-G37</f>
        <v>93</v>
      </c>
      <c r="J37" s="27">
        <v>1.65</v>
      </c>
      <c r="K37" s="47">
        <f>J37*I37</f>
        <v>153.45</v>
      </c>
      <c r="L37" s="27">
        <v>1.2</v>
      </c>
      <c r="M37" s="47">
        <f>I37*L37</f>
        <v>111.6</v>
      </c>
      <c r="N37" s="45">
        <f>K37+M37</f>
        <v>265.05</v>
      </c>
      <c r="O37" s="27">
        <v>663</v>
      </c>
      <c r="P37" s="27">
        <v>668</v>
      </c>
      <c r="Q37" s="56">
        <f>P37-O37</f>
        <v>5</v>
      </c>
      <c r="R37" s="56">
        <v>1.5</v>
      </c>
      <c r="S37" s="47">
        <f>R37*Q37</f>
        <v>7.5</v>
      </c>
      <c r="T37" s="27">
        <v>0.85</v>
      </c>
      <c r="U37" s="47">
        <f>T37*Q37</f>
        <v>4.25</v>
      </c>
      <c r="V37" s="45">
        <f>S37+U37</f>
        <v>11.75</v>
      </c>
      <c r="W37" s="27">
        <f>E37+E38+E39</f>
        <v>53.4</v>
      </c>
      <c r="X37" s="56">
        <f>W37*J37</f>
        <v>88.1100000000001</v>
      </c>
      <c r="Y37" s="56">
        <f>W37*L37</f>
        <v>64.0800000000001</v>
      </c>
      <c r="Z37" s="80">
        <f>X37+Y37</f>
        <v>152.19</v>
      </c>
      <c r="AA37" s="102">
        <f>Z37+Z38+Z39</f>
        <v>152.19</v>
      </c>
      <c r="AB37" s="76">
        <v>152.19</v>
      </c>
      <c r="AC37" s="75" t="s">
        <v>49</v>
      </c>
      <c r="AD37" s="75"/>
      <c r="AE37" s="76"/>
      <c r="AF37" s="56"/>
    </row>
    <row r="38" s="2" customFormat="1" ht="14" customHeight="1" spans="1:32">
      <c r="A38" s="96"/>
      <c r="B38" s="26" t="s">
        <v>27</v>
      </c>
      <c r="C38" s="27">
        <f t="shared" si="2"/>
        <v>46</v>
      </c>
      <c r="D38" s="27">
        <v>46.2</v>
      </c>
      <c r="E38" s="27">
        <f t="shared" si="0"/>
        <v>0.200000000000003</v>
      </c>
      <c r="F38" s="29"/>
      <c r="G38" s="27"/>
      <c r="H38" s="27"/>
      <c r="I38" s="105"/>
      <c r="J38" s="27"/>
      <c r="K38" s="106"/>
      <c r="L38" s="27"/>
      <c r="M38" s="106"/>
      <c r="N38" s="45"/>
      <c r="O38" s="27"/>
      <c r="P38" s="27"/>
      <c r="Q38" s="104"/>
      <c r="R38" s="104"/>
      <c r="S38" s="106"/>
      <c r="T38" s="27"/>
      <c r="U38" s="106"/>
      <c r="V38" s="45"/>
      <c r="W38" s="27"/>
      <c r="X38" s="104"/>
      <c r="Y38" s="104"/>
      <c r="Z38" s="121"/>
      <c r="AA38" s="102"/>
      <c r="AB38" s="76"/>
      <c r="AC38" s="75"/>
      <c r="AD38" s="75"/>
      <c r="AE38" s="76"/>
      <c r="AF38" s="104"/>
    </row>
    <row r="39" s="2" customFormat="1" ht="14" customHeight="1" spans="1:32">
      <c r="A39" s="96"/>
      <c r="B39" s="26" t="s">
        <v>28</v>
      </c>
      <c r="C39" s="27">
        <f t="shared" si="2"/>
        <v>374.4</v>
      </c>
      <c r="D39" s="27">
        <v>423.6</v>
      </c>
      <c r="E39" s="27">
        <f t="shared" si="0"/>
        <v>49.2</v>
      </c>
      <c r="F39" s="28"/>
      <c r="G39" s="27"/>
      <c r="H39" s="27"/>
      <c r="I39" s="43"/>
      <c r="J39" s="27"/>
      <c r="K39" s="44"/>
      <c r="L39" s="27"/>
      <c r="M39" s="44"/>
      <c r="N39" s="45"/>
      <c r="O39" s="27"/>
      <c r="P39" s="27"/>
      <c r="Q39" s="55"/>
      <c r="R39" s="55"/>
      <c r="S39" s="44"/>
      <c r="T39" s="27"/>
      <c r="U39" s="44"/>
      <c r="V39" s="45"/>
      <c r="W39" s="27"/>
      <c r="X39" s="55"/>
      <c r="Y39" s="55"/>
      <c r="Z39" s="77"/>
      <c r="AA39" s="102"/>
      <c r="AB39" s="76"/>
      <c r="AC39" s="75"/>
      <c r="AD39" s="75"/>
      <c r="AE39" s="76"/>
      <c r="AF39" s="55"/>
    </row>
    <row r="40" s="2" customFormat="1" ht="14" customHeight="1" spans="1:32">
      <c r="A40" s="119"/>
      <c r="B40" s="26" t="s">
        <v>25</v>
      </c>
      <c r="C40" s="27">
        <f t="shared" si="2"/>
        <v>126.7</v>
      </c>
      <c r="D40" s="27"/>
      <c r="E40" s="27">
        <f t="shared" si="0"/>
        <v>-126.7</v>
      </c>
      <c r="F40" s="29">
        <f>N40+V40</f>
        <v>0</v>
      </c>
      <c r="G40" s="27"/>
      <c r="H40" s="27"/>
      <c r="I40" s="46">
        <f>H40-G40</f>
        <v>0</v>
      </c>
      <c r="J40" s="27">
        <v>1.65</v>
      </c>
      <c r="K40" s="47">
        <f>J40*I40</f>
        <v>0</v>
      </c>
      <c r="L40" s="27">
        <v>1.2</v>
      </c>
      <c r="M40" s="47">
        <f>I40*L40</f>
        <v>0</v>
      </c>
      <c r="N40" s="45">
        <f>K40+M40</f>
        <v>0</v>
      </c>
      <c r="O40" s="27"/>
      <c r="P40" s="27"/>
      <c r="Q40" s="56">
        <f>P40-O40</f>
        <v>0</v>
      </c>
      <c r="R40" s="56">
        <v>1.5</v>
      </c>
      <c r="S40" s="47">
        <f>R40*Q40</f>
        <v>0</v>
      </c>
      <c r="T40" s="27">
        <v>0.85</v>
      </c>
      <c r="U40" s="47">
        <f>T40*Q40</f>
        <v>0</v>
      </c>
      <c r="V40" s="45">
        <f>S40+U40</f>
        <v>0</v>
      </c>
      <c r="W40" s="27">
        <f>E40+E41+E42</f>
        <v>-596.5</v>
      </c>
      <c r="X40" s="56">
        <f>W40*J40</f>
        <v>-984.225</v>
      </c>
      <c r="Y40" s="56"/>
      <c r="Z40" s="56"/>
      <c r="AA40" s="102"/>
      <c r="AB40" s="76"/>
      <c r="AC40" s="75"/>
      <c r="AD40" s="75"/>
      <c r="AE40" s="76"/>
      <c r="AF40" s="56"/>
    </row>
    <row r="41" s="2" customFormat="1" ht="14" customHeight="1" spans="1:32">
      <c r="A41" s="119"/>
      <c r="B41" s="26" t="s">
        <v>27</v>
      </c>
      <c r="C41" s="27">
        <f t="shared" si="2"/>
        <v>46.2</v>
      </c>
      <c r="D41" s="27"/>
      <c r="E41" s="27">
        <f t="shared" si="0"/>
        <v>-46.2</v>
      </c>
      <c r="F41" s="29"/>
      <c r="G41" s="27"/>
      <c r="H41" s="27"/>
      <c r="I41" s="105"/>
      <c r="J41" s="27"/>
      <c r="K41" s="106"/>
      <c r="L41" s="27"/>
      <c r="M41" s="106"/>
      <c r="N41" s="45"/>
      <c r="O41" s="27"/>
      <c r="P41" s="27"/>
      <c r="Q41" s="104"/>
      <c r="R41" s="104"/>
      <c r="S41" s="106"/>
      <c r="T41" s="27"/>
      <c r="U41" s="106"/>
      <c r="V41" s="45"/>
      <c r="W41" s="27"/>
      <c r="X41" s="104"/>
      <c r="Y41" s="104"/>
      <c r="Z41" s="104"/>
      <c r="AA41" s="102"/>
      <c r="AB41" s="76"/>
      <c r="AC41" s="75"/>
      <c r="AD41" s="75"/>
      <c r="AE41" s="76"/>
      <c r="AF41" s="104"/>
    </row>
    <row r="42" s="2" customFormat="1" ht="14" customHeight="1" spans="1:32">
      <c r="A42" s="119"/>
      <c r="B42" s="26" t="s">
        <v>28</v>
      </c>
      <c r="C42" s="27">
        <f t="shared" si="2"/>
        <v>423.6</v>
      </c>
      <c r="D42" s="27"/>
      <c r="E42" s="27">
        <f t="shared" si="0"/>
        <v>-423.6</v>
      </c>
      <c r="F42" s="28"/>
      <c r="G42" s="27"/>
      <c r="H42" s="27"/>
      <c r="I42" s="43"/>
      <c r="J42" s="27"/>
      <c r="K42" s="44"/>
      <c r="L42" s="27"/>
      <c r="M42" s="44"/>
      <c r="N42" s="45"/>
      <c r="O42" s="27"/>
      <c r="P42" s="27"/>
      <c r="Q42" s="55"/>
      <c r="R42" s="55"/>
      <c r="S42" s="44"/>
      <c r="T42" s="27"/>
      <c r="U42" s="44"/>
      <c r="V42" s="45"/>
      <c r="W42" s="27"/>
      <c r="X42" s="55"/>
      <c r="Y42" s="55"/>
      <c r="Z42" s="55"/>
      <c r="AA42" s="102"/>
      <c r="AB42" s="76"/>
      <c r="AC42" s="75"/>
      <c r="AD42" s="75"/>
      <c r="AE42" s="76"/>
      <c r="AF42" s="55"/>
    </row>
    <row r="43" s="3" customFormat="1" ht="38" customHeight="1" spans="1:32">
      <c r="A43" s="97" t="s">
        <v>40</v>
      </c>
      <c r="B43" s="89"/>
      <c r="C43" s="89"/>
      <c r="D43" s="89"/>
      <c r="E43" s="89"/>
      <c r="F43" s="98"/>
      <c r="G43" s="89"/>
      <c r="H43" s="89"/>
      <c r="I43" s="88">
        <f>SUM(I4:I42)</f>
        <v>1083</v>
      </c>
      <c r="J43" s="98">
        <f>SUM(J4:J42)</f>
        <v>21.45</v>
      </c>
      <c r="K43" s="98">
        <f t="shared" ref="J43:AB43" si="3">SUM(K4:K42)</f>
        <v>1786.95</v>
      </c>
      <c r="L43" s="98">
        <f t="shared" si="3"/>
        <v>15.6</v>
      </c>
      <c r="M43" s="98">
        <f t="shared" si="3"/>
        <v>1299.6</v>
      </c>
      <c r="N43" s="98">
        <f t="shared" si="3"/>
        <v>3086.55</v>
      </c>
      <c r="O43" s="98">
        <f t="shared" si="3"/>
        <v>6920</v>
      </c>
      <c r="P43" s="98">
        <f t="shared" si="3"/>
        <v>7122</v>
      </c>
      <c r="Q43" s="98">
        <f t="shared" si="3"/>
        <v>202</v>
      </c>
      <c r="R43" s="98">
        <f t="shared" si="3"/>
        <v>19.5</v>
      </c>
      <c r="S43" s="98">
        <f t="shared" si="3"/>
        <v>303</v>
      </c>
      <c r="T43" s="98">
        <f t="shared" si="3"/>
        <v>11.05</v>
      </c>
      <c r="U43" s="98">
        <f t="shared" si="3"/>
        <v>171.7</v>
      </c>
      <c r="V43" s="98">
        <f t="shared" si="3"/>
        <v>474.7</v>
      </c>
      <c r="W43" s="98">
        <f t="shared" si="3"/>
        <v>-78.5</v>
      </c>
      <c r="X43" s="98">
        <f t="shared" si="3"/>
        <v>-129.525</v>
      </c>
      <c r="Y43" s="98">
        <f t="shared" si="3"/>
        <v>621.6</v>
      </c>
      <c r="Z43" s="98">
        <f t="shared" si="3"/>
        <v>1476.3</v>
      </c>
      <c r="AA43" s="103">
        <f t="shared" si="3"/>
        <v>1476.3</v>
      </c>
      <c r="AB43" s="98">
        <f t="shared" si="3"/>
        <v>1476.3</v>
      </c>
      <c r="AC43" s="87"/>
      <c r="AD43" s="87"/>
      <c r="AE43" s="88"/>
      <c r="AF43" s="89"/>
    </row>
  </sheetData>
  <mergeCells count="377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B2:B3"/>
    <mergeCell ref="F2:F3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F40:F42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G37:G39"/>
    <mergeCell ref="G40:G42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H37:H39"/>
    <mergeCell ref="H40:H42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  <mergeCell ref="I31:I33"/>
    <mergeCell ref="I34:I36"/>
    <mergeCell ref="I37:I39"/>
    <mergeCell ref="I40:I42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6"/>
    <mergeCell ref="J37:J39"/>
    <mergeCell ref="J40:J42"/>
    <mergeCell ref="K4:K6"/>
    <mergeCell ref="K7:K9"/>
    <mergeCell ref="K10:K12"/>
    <mergeCell ref="K13:K15"/>
    <mergeCell ref="K16:K18"/>
    <mergeCell ref="K19:K21"/>
    <mergeCell ref="K22:K24"/>
    <mergeCell ref="K25:K27"/>
    <mergeCell ref="K28:K30"/>
    <mergeCell ref="K31:K33"/>
    <mergeCell ref="K34:K36"/>
    <mergeCell ref="K37:K39"/>
    <mergeCell ref="K40:K42"/>
    <mergeCell ref="L4:L6"/>
    <mergeCell ref="L7:L9"/>
    <mergeCell ref="L10:L12"/>
    <mergeCell ref="L13:L15"/>
    <mergeCell ref="L16:L18"/>
    <mergeCell ref="L19:L21"/>
    <mergeCell ref="L22:L24"/>
    <mergeCell ref="L25:L27"/>
    <mergeCell ref="L28:L30"/>
    <mergeCell ref="L31:L33"/>
    <mergeCell ref="L34:L36"/>
    <mergeCell ref="L37:L39"/>
    <mergeCell ref="L40:L42"/>
    <mergeCell ref="M4:M6"/>
    <mergeCell ref="M7:M9"/>
    <mergeCell ref="M10:M12"/>
    <mergeCell ref="M13:M15"/>
    <mergeCell ref="M16:M18"/>
    <mergeCell ref="M19:M21"/>
    <mergeCell ref="M22:M24"/>
    <mergeCell ref="M25:M27"/>
    <mergeCell ref="M28:M30"/>
    <mergeCell ref="M31:M33"/>
    <mergeCell ref="M34:M36"/>
    <mergeCell ref="M37:M39"/>
    <mergeCell ref="M40:M42"/>
    <mergeCell ref="N4:N6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N37:N39"/>
    <mergeCell ref="N40:N42"/>
    <mergeCell ref="O4:O6"/>
    <mergeCell ref="O7:O9"/>
    <mergeCell ref="O10:O12"/>
    <mergeCell ref="O13:O15"/>
    <mergeCell ref="O16:O18"/>
    <mergeCell ref="O19:O21"/>
    <mergeCell ref="O22:O24"/>
    <mergeCell ref="O25:O27"/>
    <mergeCell ref="O28:O30"/>
    <mergeCell ref="O31:O33"/>
    <mergeCell ref="O34:O36"/>
    <mergeCell ref="O37:O39"/>
    <mergeCell ref="O40:O42"/>
    <mergeCell ref="P4:P6"/>
    <mergeCell ref="P7:P9"/>
    <mergeCell ref="P10:P12"/>
    <mergeCell ref="P13:P15"/>
    <mergeCell ref="P16:P18"/>
    <mergeCell ref="P19:P21"/>
    <mergeCell ref="P22:P24"/>
    <mergeCell ref="P25:P27"/>
    <mergeCell ref="P28:P30"/>
    <mergeCell ref="P31:P33"/>
    <mergeCell ref="P34:P36"/>
    <mergeCell ref="P37:P39"/>
    <mergeCell ref="P40:P42"/>
    <mergeCell ref="Q4:Q6"/>
    <mergeCell ref="Q7:Q9"/>
    <mergeCell ref="Q10:Q12"/>
    <mergeCell ref="Q13:Q15"/>
    <mergeCell ref="Q16:Q18"/>
    <mergeCell ref="Q19:Q21"/>
    <mergeCell ref="Q22:Q24"/>
    <mergeCell ref="Q25:Q27"/>
    <mergeCell ref="Q28:Q30"/>
    <mergeCell ref="Q31:Q33"/>
    <mergeCell ref="Q34:Q36"/>
    <mergeCell ref="Q37:Q39"/>
    <mergeCell ref="Q40:Q42"/>
    <mergeCell ref="R4:R6"/>
    <mergeCell ref="R7:R9"/>
    <mergeCell ref="R10:R12"/>
    <mergeCell ref="R13:R15"/>
    <mergeCell ref="R16:R18"/>
    <mergeCell ref="R19:R21"/>
    <mergeCell ref="R22:R24"/>
    <mergeCell ref="R25:R27"/>
    <mergeCell ref="R28:R30"/>
    <mergeCell ref="R31:R33"/>
    <mergeCell ref="R34:R36"/>
    <mergeCell ref="R37:R39"/>
    <mergeCell ref="R40:R42"/>
    <mergeCell ref="S4:S6"/>
    <mergeCell ref="S7:S9"/>
    <mergeCell ref="S10:S12"/>
    <mergeCell ref="S13:S15"/>
    <mergeCell ref="S16:S18"/>
    <mergeCell ref="S19:S21"/>
    <mergeCell ref="S22:S24"/>
    <mergeCell ref="S25:S27"/>
    <mergeCell ref="S28:S30"/>
    <mergeCell ref="S31:S33"/>
    <mergeCell ref="S34:S36"/>
    <mergeCell ref="S37:S39"/>
    <mergeCell ref="S40:S42"/>
    <mergeCell ref="T4:T6"/>
    <mergeCell ref="T7:T9"/>
    <mergeCell ref="T10:T12"/>
    <mergeCell ref="T13:T15"/>
    <mergeCell ref="T16:T18"/>
    <mergeCell ref="T19:T21"/>
    <mergeCell ref="T22:T24"/>
    <mergeCell ref="T25:T27"/>
    <mergeCell ref="T28:T30"/>
    <mergeCell ref="T31:T33"/>
    <mergeCell ref="T34:T36"/>
    <mergeCell ref="T37:T39"/>
    <mergeCell ref="T40:T42"/>
    <mergeCell ref="U4:U6"/>
    <mergeCell ref="U7:U9"/>
    <mergeCell ref="U10:U12"/>
    <mergeCell ref="U13:U15"/>
    <mergeCell ref="U16:U18"/>
    <mergeCell ref="U19:U21"/>
    <mergeCell ref="U22:U24"/>
    <mergeCell ref="U25:U27"/>
    <mergeCell ref="U28:U30"/>
    <mergeCell ref="U31:U33"/>
    <mergeCell ref="U34:U36"/>
    <mergeCell ref="U37:U39"/>
    <mergeCell ref="U40:U42"/>
    <mergeCell ref="V4:V6"/>
    <mergeCell ref="V7:V9"/>
    <mergeCell ref="V10:V12"/>
    <mergeCell ref="V13:V15"/>
    <mergeCell ref="V16:V18"/>
    <mergeCell ref="V19:V21"/>
    <mergeCell ref="V22:V24"/>
    <mergeCell ref="V25:V27"/>
    <mergeCell ref="V28:V30"/>
    <mergeCell ref="V31:V33"/>
    <mergeCell ref="V34:V36"/>
    <mergeCell ref="V37:V39"/>
    <mergeCell ref="V40:V42"/>
    <mergeCell ref="W4:W6"/>
    <mergeCell ref="W7:W9"/>
    <mergeCell ref="W10:W12"/>
    <mergeCell ref="W13:W15"/>
    <mergeCell ref="W16:W18"/>
    <mergeCell ref="W19:W21"/>
    <mergeCell ref="W22:W24"/>
    <mergeCell ref="W25:W27"/>
    <mergeCell ref="W28:W30"/>
    <mergeCell ref="W31:W33"/>
    <mergeCell ref="W34:W36"/>
    <mergeCell ref="W37:W39"/>
    <mergeCell ref="W40:W42"/>
    <mergeCell ref="X4:X6"/>
    <mergeCell ref="X7:X9"/>
    <mergeCell ref="X10:X12"/>
    <mergeCell ref="X13:X15"/>
    <mergeCell ref="X16:X18"/>
    <mergeCell ref="X19:X21"/>
    <mergeCell ref="X22:X24"/>
    <mergeCell ref="X25:X27"/>
    <mergeCell ref="X28:X30"/>
    <mergeCell ref="X31:X33"/>
    <mergeCell ref="X34:X36"/>
    <mergeCell ref="X37:X39"/>
    <mergeCell ref="X40:X42"/>
    <mergeCell ref="Y4:Y6"/>
    <mergeCell ref="Y7:Y9"/>
    <mergeCell ref="Y10:Y12"/>
    <mergeCell ref="Y13:Y15"/>
    <mergeCell ref="Y16:Y18"/>
    <mergeCell ref="Y19:Y21"/>
    <mergeCell ref="Y22:Y24"/>
    <mergeCell ref="Y25:Y27"/>
    <mergeCell ref="Y28:Y30"/>
    <mergeCell ref="Y31:Y33"/>
    <mergeCell ref="Y34:Y36"/>
    <mergeCell ref="Y37:Y39"/>
    <mergeCell ref="Y40:Y42"/>
    <mergeCell ref="Z4:Z6"/>
    <mergeCell ref="Z7:Z9"/>
    <mergeCell ref="Z10:Z12"/>
    <mergeCell ref="Z13:Z15"/>
    <mergeCell ref="Z16:Z18"/>
    <mergeCell ref="Z19:Z21"/>
    <mergeCell ref="Z22:Z24"/>
    <mergeCell ref="Z25:Z27"/>
    <mergeCell ref="Z28:Z30"/>
    <mergeCell ref="Z31:Z33"/>
    <mergeCell ref="Z34:Z36"/>
    <mergeCell ref="Z37:Z39"/>
    <mergeCell ref="Z40:Z42"/>
    <mergeCell ref="AA2:AA3"/>
    <mergeCell ref="AA4:AA6"/>
    <mergeCell ref="AA7:AA9"/>
    <mergeCell ref="AA10:AA12"/>
    <mergeCell ref="AA13:AA15"/>
    <mergeCell ref="AA16:AA18"/>
    <mergeCell ref="AA19:AA21"/>
    <mergeCell ref="AA22:AA24"/>
    <mergeCell ref="AA25:AA27"/>
    <mergeCell ref="AA28:AA30"/>
    <mergeCell ref="AA31:AA33"/>
    <mergeCell ref="AA34:AA36"/>
    <mergeCell ref="AA37:AA39"/>
    <mergeCell ref="AA40:AA42"/>
    <mergeCell ref="AB2:AB3"/>
    <mergeCell ref="AB4:AB6"/>
    <mergeCell ref="AB7:AB9"/>
    <mergeCell ref="AB10:AB12"/>
    <mergeCell ref="AB13:AB15"/>
    <mergeCell ref="AB16:AB18"/>
    <mergeCell ref="AB19:AB21"/>
    <mergeCell ref="AB22:AB24"/>
    <mergeCell ref="AB25:AB27"/>
    <mergeCell ref="AB28:AB30"/>
    <mergeCell ref="AB31:AB33"/>
    <mergeCell ref="AB34:AB36"/>
    <mergeCell ref="AB37:AB39"/>
    <mergeCell ref="AB40:AB42"/>
    <mergeCell ref="AC2:AC3"/>
    <mergeCell ref="AC4:AC6"/>
    <mergeCell ref="AC7:AC9"/>
    <mergeCell ref="AC10:AC12"/>
    <mergeCell ref="AC13:AC15"/>
    <mergeCell ref="AC16:AC18"/>
    <mergeCell ref="AC19:AC21"/>
    <mergeCell ref="AC22:AC24"/>
    <mergeCell ref="AC25:AC27"/>
    <mergeCell ref="AC28:AC30"/>
    <mergeCell ref="AC31:AC33"/>
    <mergeCell ref="AC34:AC36"/>
    <mergeCell ref="AC37:AC39"/>
    <mergeCell ref="AC40:AC42"/>
    <mergeCell ref="AD2:AD3"/>
    <mergeCell ref="AD4:AD6"/>
    <mergeCell ref="AD7:AD9"/>
    <mergeCell ref="AD10:AD12"/>
    <mergeCell ref="AD13:AD15"/>
    <mergeCell ref="AD16:AD18"/>
    <mergeCell ref="AD19:AD21"/>
    <mergeCell ref="AD22:AD24"/>
    <mergeCell ref="AD25:AD27"/>
    <mergeCell ref="AD28:AD30"/>
    <mergeCell ref="AD31:AD33"/>
    <mergeCell ref="AD34:AD36"/>
    <mergeCell ref="AD37:AD39"/>
    <mergeCell ref="AD40:AD42"/>
    <mergeCell ref="AE2:AE3"/>
    <mergeCell ref="AE4:AE6"/>
    <mergeCell ref="AE7:AE9"/>
    <mergeCell ref="AE10:AE12"/>
    <mergeCell ref="AE13:AE15"/>
    <mergeCell ref="AE16:AE18"/>
    <mergeCell ref="AE19:AE21"/>
    <mergeCell ref="AE22:AE24"/>
    <mergeCell ref="AE25:AE27"/>
    <mergeCell ref="AE28:AE30"/>
    <mergeCell ref="AE31:AE33"/>
    <mergeCell ref="AE34:AE36"/>
    <mergeCell ref="AE37:AE39"/>
    <mergeCell ref="AE40:AE42"/>
    <mergeCell ref="AF4:AF6"/>
    <mergeCell ref="AF7:AF9"/>
    <mergeCell ref="AF10:AF12"/>
    <mergeCell ref="AF13:AF15"/>
    <mergeCell ref="AF16:AF18"/>
    <mergeCell ref="AF19:AF21"/>
    <mergeCell ref="AF22:AF24"/>
    <mergeCell ref="AF25:AF27"/>
    <mergeCell ref="AF28:AF30"/>
    <mergeCell ref="AF31:AF33"/>
    <mergeCell ref="AF34:AF36"/>
    <mergeCell ref="AF37:AF39"/>
    <mergeCell ref="AF40:AF42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1"/>
  <sheetViews>
    <sheetView workbookViewId="0">
      <pane xSplit="1" ySplit="3" topLeftCell="D4" activePane="bottomRight" state="frozen"/>
      <selection/>
      <selection pane="topRight"/>
      <selection pane="bottomLeft"/>
      <selection pane="bottomRight" activeCell="AB29" sqref="AB29:AB30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50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7"/>
      <c r="AB1" s="58"/>
      <c r="AC1" s="59"/>
      <c r="AD1" s="59"/>
      <c r="AE1" s="58"/>
      <c r="AF1" s="13"/>
    </row>
    <row r="2" s="1" customFormat="1" ht="24" customHeight="1" spans="1:32">
      <c r="A2" s="14" t="s">
        <v>1</v>
      </c>
      <c r="B2" s="15" t="s">
        <v>2</v>
      </c>
      <c r="C2" s="90" t="s">
        <v>3</v>
      </c>
      <c r="D2" s="91"/>
      <c r="E2" s="92"/>
      <c r="F2" s="93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52" t="s">
        <v>7</v>
      </c>
      <c r="X2" s="53"/>
      <c r="Y2" s="53"/>
      <c r="Z2" s="60"/>
      <c r="AA2" s="61" t="s">
        <v>8</v>
      </c>
      <c r="AB2" s="100" t="s">
        <v>9</v>
      </c>
      <c r="AC2" s="64" t="s">
        <v>10</v>
      </c>
      <c r="AD2" s="64" t="s">
        <v>11</v>
      </c>
      <c r="AE2" s="64" t="s">
        <v>12</v>
      </c>
      <c r="AF2" s="65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94" t="s">
        <v>16</v>
      </c>
      <c r="F3" s="95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6"/>
      <c r="AB3" s="101"/>
      <c r="AC3" s="69"/>
      <c r="AD3" s="69"/>
      <c r="AE3" s="69"/>
      <c r="AF3" s="70"/>
    </row>
    <row r="4" s="2" customFormat="1" spans="1:32">
      <c r="A4" s="96" t="s">
        <v>42</v>
      </c>
      <c r="B4" s="26" t="s">
        <v>25</v>
      </c>
      <c r="C4" s="27">
        <v>126.7</v>
      </c>
      <c r="D4" s="27">
        <v>131.7</v>
      </c>
      <c r="E4" s="27">
        <f t="shared" ref="E4:E16" si="0">D4-C4</f>
        <v>4.99999999999999</v>
      </c>
      <c r="F4" s="29">
        <f>N4+V4</f>
        <v>250.15</v>
      </c>
      <c r="G4" s="27">
        <v>6247</v>
      </c>
      <c r="H4" s="27">
        <v>6329</v>
      </c>
      <c r="I4" s="46">
        <f>H4-G4</f>
        <v>82</v>
      </c>
      <c r="J4" s="27">
        <v>1.65</v>
      </c>
      <c r="K4" s="47">
        <f>J4*I4</f>
        <v>135.3</v>
      </c>
      <c r="L4" s="27">
        <v>1.2</v>
      </c>
      <c r="M4" s="47">
        <f>I4*L4</f>
        <v>98.4</v>
      </c>
      <c r="N4" s="45">
        <f>K4+M4</f>
        <v>233.7</v>
      </c>
      <c r="O4" s="27">
        <v>668</v>
      </c>
      <c r="P4" s="27">
        <v>675</v>
      </c>
      <c r="Q4" s="56">
        <f>P4-O4</f>
        <v>7</v>
      </c>
      <c r="R4" s="56">
        <v>1.5</v>
      </c>
      <c r="S4" s="47">
        <f>R4*Q4</f>
        <v>10.5</v>
      </c>
      <c r="T4" s="27">
        <v>0.85</v>
      </c>
      <c r="U4" s="47">
        <f>T4*Q4</f>
        <v>5.95</v>
      </c>
      <c r="V4" s="45">
        <f>S4+U4</f>
        <v>16.45</v>
      </c>
      <c r="W4" s="27">
        <f>E4+E5+E6</f>
        <v>55.7</v>
      </c>
      <c r="X4" s="56">
        <f>W4*J4</f>
        <v>91.905</v>
      </c>
      <c r="Y4" s="56">
        <f>W4*L4</f>
        <v>66.84</v>
      </c>
      <c r="Z4" s="56">
        <f>X4+Y4</f>
        <v>158.745</v>
      </c>
      <c r="AA4" s="102">
        <f>Z4+Z5+Z6</f>
        <v>158.745</v>
      </c>
      <c r="AB4" s="76">
        <v>158.75</v>
      </c>
      <c r="AC4" s="75">
        <v>43969</v>
      </c>
      <c r="AD4" s="75">
        <v>43971</v>
      </c>
      <c r="AE4" s="76"/>
      <c r="AF4" s="27"/>
    </row>
    <row r="5" s="2" customFormat="1" spans="1:32">
      <c r="A5" s="96"/>
      <c r="B5" s="26" t="s">
        <v>27</v>
      </c>
      <c r="C5" s="27">
        <v>46.2</v>
      </c>
      <c r="D5" s="27">
        <v>46.2</v>
      </c>
      <c r="E5" s="27">
        <f t="shared" si="0"/>
        <v>0</v>
      </c>
      <c r="F5" s="29"/>
      <c r="G5" s="27"/>
      <c r="H5" s="27"/>
      <c r="I5" s="105"/>
      <c r="J5" s="27"/>
      <c r="K5" s="106"/>
      <c r="L5" s="27"/>
      <c r="M5" s="106"/>
      <c r="N5" s="45"/>
      <c r="O5" s="27"/>
      <c r="P5" s="27"/>
      <c r="Q5" s="104"/>
      <c r="R5" s="104"/>
      <c r="S5" s="106"/>
      <c r="T5" s="27"/>
      <c r="U5" s="106"/>
      <c r="V5" s="45"/>
      <c r="W5" s="27"/>
      <c r="X5" s="104"/>
      <c r="Y5" s="104"/>
      <c r="Z5" s="104"/>
      <c r="AA5" s="102"/>
      <c r="AB5" s="76"/>
      <c r="AC5" s="75"/>
      <c r="AD5" s="75"/>
      <c r="AE5" s="76"/>
      <c r="AF5" s="27"/>
    </row>
    <row r="6" s="2" customFormat="1" spans="1:32">
      <c r="A6" s="96"/>
      <c r="B6" s="26" t="s">
        <v>28</v>
      </c>
      <c r="C6" s="27">
        <v>423.6</v>
      </c>
      <c r="D6" s="27">
        <v>474.3</v>
      </c>
      <c r="E6" s="27">
        <f t="shared" si="0"/>
        <v>50.7</v>
      </c>
      <c r="F6" s="28"/>
      <c r="G6" s="27"/>
      <c r="H6" s="27"/>
      <c r="I6" s="43"/>
      <c r="J6" s="27"/>
      <c r="K6" s="44"/>
      <c r="L6" s="27"/>
      <c r="M6" s="44"/>
      <c r="N6" s="45"/>
      <c r="O6" s="27"/>
      <c r="P6" s="27"/>
      <c r="Q6" s="55"/>
      <c r="R6" s="55"/>
      <c r="S6" s="44"/>
      <c r="T6" s="27"/>
      <c r="U6" s="44"/>
      <c r="V6" s="45"/>
      <c r="W6" s="27"/>
      <c r="X6" s="55"/>
      <c r="Y6" s="55"/>
      <c r="Z6" s="55"/>
      <c r="AA6" s="102"/>
      <c r="AB6" s="76"/>
      <c r="AC6" s="75"/>
      <c r="AD6" s="75"/>
      <c r="AE6" s="76"/>
      <c r="AF6" s="27"/>
    </row>
    <row r="7" s="2" customFormat="1" spans="1:32">
      <c r="A7" s="96" t="s">
        <v>45</v>
      </c>
      <c r="B7" s="26" t="s">
        <v>25</v>
      </c>
      <c r="C7" s="27">
        <f t="shared" ref="C7:C13" si="1">D4</f>
        <v>131.7</v>
      </c>
      <c r="D7" s="27">
        <v>132.8</v>
      </c>
      <c r="E7" s="27">
        <f t="shared" si="0"/>
        <v>1.10000000000002</v>
      </c>
      <c r="F7" s="29">
        <f>N7+V7</f>
        <v>438.6</v>
      </c>
      <c r="G7" s="56">
        <v>6329</v>
      </c>
      <c r="H7" s="56">
        <v>6473</v>
      </c>
      <c r="I7" s="46">
        <f>H7-G7</f>
        <v>144</v>
      </c>
      <c r="J7" s="56">
        <v>1.65</v>
      </c>
      <c r="K7" s="47">
        <f>J7*I7</f>
        <v>237.6</v>
      </c>
      <c r="L7" s="56">
        <v>1.2</v>
      </c>
      <c r="M7" s="47">
        <f>I7*L7</f>
        <v>172.8</v>
      </c>
      <c r="N7" s="107">
        <f>K7+M7</f>
        <v>410.4</v>
      </c>
      <c r="O7" s="56">
        <v>675</v>
      </c>
      <c r="P7" s="56">
        <v>687</v>
      </c>
      <c r="Q7" s="56">
        <f>P7-O7</f>
        <v>12</v>
      </c>
      <c r="R7" s="56">
        <v>1.5</v>
      </c>
      <c r="S7" s="47">
        <f>R7*Q7</f>
        <v>18</v>
      </c>
      <c r="T7" s="56">
        <v>0.85</v>
      </c>
      <c r="U7" s="47">
        <f>T7*Q7</f>
        <v>10.2</v>
      </c>
      <c r="V7" s="107">
        <f>S7+U7</f>
        <v>28.2</v>
      </c>
      <c r="W7" s="56">
        <f>E10+E11+E12+E9+E8+E7</f>
        <v>59.6000000000001</v>
      </c>
      <c r="X7" s="56">
        <f>W7*J7</f>
        <v>98.3400000000001</v>
      </c>
      <c r="Y7" s="56">
        <f>W7*L7</f>
        <v>71.5200000000001</v>
      </c>
      <c r="Z7" s="56">
        <f>X7+Y7</f>
        <v>169.86</v>
      </c>
      <c r="AA7" s="110">
        <f>Z7+Z8+Z9</f>
        <v>169.86</v>
      </c>
      <c r="AB7" s="111">
        <v>169.86</v>
      </c>
      <c r="AC7" s="112">
        <v>43969</v>
      </c>
      <c r="AD7" s="112">
        <v>43971</v>
      </c>
      <c r="AE7" s="111"/>
      <c r="AF7" s="111"/>
    </row>
    <row r="8" s="2" customFormat="1" spans="1:32">
      <c r="A8" s="96"/>
      <c r="B8" s="26" t="s">
        <v>27</v>
      </c>
      <c r="C8" s="27">
        <f t="shared" si="1"/>
        <v>46.2</v>
      </c>
      <c r="D8" s="27">
        <v>46.2</v>
      </c>
      <c r="E8" s="27">
        <f t="shared" si="0"/>
        <v>0</v>
      </c>
      <c r="F8" s="29"/>
      <c r="G8" s="104"/>
      <c r="H8" s="104"/>
      <c r="I8" s="105"/>
      <c r="J8" s="104"/>
      <c r="K8" s="106"/>
      <c r="L8" s="104"/>
      <c r="M8" s="106"/>
      <c r="N8" s="108"/>
      <c r="O8" s="104"/>
      <c r="P8" s="104"/>
      <c r="Q8" s="104"/>
      <c r="R8" s="104"/>
      <c r="S8" s="106"/>
      <c r="T8" s="104"/>
      <c r="U8" s="106"/>
      <c r="V8" s="108"/>
      <c r="W8" s="104"/>
      <c r="X8" s="104"/>
      <c r="Y8" s="104"/>
      <c r="Z8" s="104"/>
      <c r="AA8" s="113"/>
      <c r="AB8" s="114"/>
      <c r="AC8" s="115"/>
      <c r="AD8" s="115"/>
      <c r="AE8" s="114"/>
      <c r="AF8" s="114"/>
    </row>
    <row r="9" s="2" customFormat="1" spans="1:32">
      <c r="A9" s="96"/>
      <c r="B9" s="26" t="s">
        <v>28</v>
      </c>
      <c r="C9" s="27">
        <f t="shared" si="1"/>
        <v>474.3</v>
      </c>
      <c r="D9" s="27">
        <v>482.8</v>
      </c>
      <c r="E9" s="27">
        <f t="shared" si="0"/>
        <v>8.5</v>
      </c>
      <c r="F9" s="29"/>
      <c r="G9" s="104"/>
      <c r="H9" s="104"/>
      <c r="I9" s="105"/>
      <c r="J9" s="104"/>
      <c r="K9" s="106"/>
      <c r="L9" s="104"/>
      <c r="M9" s="106"/>
      <c r="N9" s="108"/>
      <c r="O9" s="104"/>
      <c r="P9" s="104"/>
      <c r="Q9" s="104"/>
      <c r="R9" s="104"/>
      <c r="S9" s="106"/>
      <c r="T9" s="104"/>
      <c r="U9" s="106"/>
      <c r="V9" s="108"/>
      <c r="W9" s="104"/>
      <c r="X9" s="104"/>
      <c r="Y9" s="104"/>
      <c r="Z9" s="104"/>
      <c r="AA9" s="113"/>
      <c r="AB9" s="114"/>
      <c r="AC9" s="115"/>
      <c r="AD9" s="115"/>
      <c r="AE9" s="114"/>
      <c r="AF9" s="114"/>
    </row>
    <row r="10" s="2" customFormat="1" spans="1:32">
      <c r="A10" s="96" t="s">
        <v>46</v>
      </c>
      <c r="B10" s="26" t="s">
        <v>25</v>
      </c>
      <c r="C10" s="27">
        <f t="shared" si="1"/>
        <v>132.8</v>
      </c>
      <c r="D10" s="27">
        <v>139.9</v>
      </c>
      <c r="E10" s="27">
        <f t="shared" si="0"/>
        <v>7.09999999999999</v>
      </c>
      <c r="F10" s="29"/>
      <c r="G10" s="104"/>
      <c r="H10" s="104"/>
      <c r="I10" s="105"/>
      <c r="J10" s="104"/>
      <c r="K10" s="106"/>
      <c r="L10" s="104"/>
      <c r="M10" s="106"/>
      <c r="N10" s="108"/>
      <c r="O10" s="104"/>
      <c r="P10" s="104"/>
      <c r="Q10" s="104"/>
      <c r="R10" s="104"/>
      <c r="S10" s="106"/>
      <c r="T10" s="104"/>
      <c r="U10" s="106"/>
      <c r="V10" s="108"/>
      <c r="W10" s="104"/>
      <c r="X10" s="104"/>
      <c r="Y10" s="104"/>
      <c r="Z10" s="104"/>
      <c r="AA10" s="113"/>
      <c r="AB10" s="114"/>
      <c r="AC10" s="115"/>
      <c r="AD10" s="115"/>
      <c r="AE10" s="114"/>
      <c r="AF10" s="114"/>
    </row>
    <row r="11" s="2" customFormat="1" spans="1:32">
      <c r="A11" s="96"/>
      <c r="B11" s="26" t="s">
        <v>27</v>
      </c>
      <c r="C11" s="27">
        <f t="shared" si="1"/>
        <v>46.2</v>
      </c>
      <c r="D11" s="27">
        <v>46.2</v>
      </c>
      <c r="E11" s="27">
        <f t="shared" si="0"/>
        <v>0</v>
      </c>
      <c r="F11" s="29"/>
      <c r="G11" s="104"/>
      <c r="H11" s="104"/>
      <c r="I11" s="105"/>
      <c r="J11" s="104"/>
      <c r="K11" s="106"/>
      <c r="L11" s="104"/>
      <c r="M11" s="106"/>
      <c r="N11" s="108"/>
      <c r="O11" s="104"/>
      <c r="P11" s="104"/>
      <c r="Q11" s="104"/>
      <c r="R11" s="104"/>
      <c r="S11" s="106"/>
      <c r="T11" s="104"/>
      <c r="U11" s="106"/>
      <c r="V11" s="108"/>
      <c r="W11" s="104"/>
      <c r="X11" s="104"/>
      <c r="Y11" s="104"/>
      <c r="Z11" s="104"/>
      <c r="AA11" s="113"/>
      <c r="AB11" s="114"/>
      <c r="AC11" s="115"/>
      <c r="AD11" s="115"/>
      <c r="AE11" s="114"/>
      <c r="AF11" s="114"/>
    </row>
    <row r="12" s="2" customFormat="1" spans="1:32">
      <c r="A12" s="96"/>
      <c r="B12" s="26" t="s">
        <v>28</v>
      </c>
      <c r="C12" s="27">
        <f t="shared" si="1"/>
        <v>482.8</v>
      </c>
      <c r="D12" s="27">
        <v>525.7</v>
      </c>
      <c r="E12" s="27">
        <f t="shared" si="0"/>
        <v>42.9</v>
      </c>
      <c r="F12" s="28"/>
      <c r="G12" s="55"/>
      <c r="H12" s="55"/>
      <c r="I12" s="43"/>
      <c r="J12" s="55"/>
      <c r="K12" s="44"/>
      <c r="L12" s="55"/>
      <c r="M12" s="44"/>
      <c r="N12" s="109"/>
      <c r="O12" s="55"/>
      <c r="P12" s="55"/>
      <c r="Q12" s="55"/>
      <c r="R12" s="55"/>
      <c r="S12" s="44"/>
      <c r="T12" s="55"/>
      <c r="U12" s="44"/>
      <c r="V12" s="109"/>
      <c r="W12" s="55"/>
      <c r="X12" s="55"/>
      <c r="Y12" s="55"/>
      <c r="Z12" s="55"/>
      <c r="AA12" s="116"/>
      <c r="AB12" s="117"/>
      <c r="AC12" s="118"/>
      <c r="AD12" s="118"/>
      <c r="AE12" s="117"/>
      <c r="AF12" s="117"/>
    </row>
    <row r="13" s="2" customFormat="1" spans="1:32">
      <c r="A13" s="96" t="s">
        <v>47</v>
      </c>
      <c r="B13" s="26" t="s">
        <v>25</v>
      </c>
      <c r="C13" s="27">
        <f t="shared" si="1"/>
        <v>139.9</v>
      </c>
      <c r="D13" s="27">
        <v>146.4</v>
      </c>
      <c r="E13" s="27">
        <f t="shared" si="0"/>
        <v>6.5</v>
      </c>
      <c r="F13" s="29">
        <f>N13+V13</f>
        <v>401.85</v>
      </c>
      <c r="G13" s="27">
        <v>6473</v>
      </c>
      <c r="H13" s="27">
        <v>6614</v>
      </c>
      <c r="I13" s="46">
        <f>H13-G13</f>
        <v>141</v>
      </c>
      <c r="J13" s="27">
        <v>1.65</v>
      </c>
      <c r="K13" s="47">
        <f>J13*I13</f>
        <v>232.65</v>
      </c>
      <c r="L13" s="27">
        <v>1.2</v>
      </c>
      <c r="M13" s="47">
        <f>I13*L13</f>
        <v>169.2</v>
      </c>
      <c r="N13" s="45">
        <f>K13+M13</f>
        <v>401.85</v>
      </c>
      <c r="O13" s="27">
        <v>687</v>
      </c>
      <c r="P13" s="27">
        <v>687</v>
      </c>
      <c r="Q13" s="56">
        <f>P13-O13</f>
        <v>0</v>
      </c>
      <c r="R13" s="56">
        <v>1.5</v>
      </c>
      <c r="S13" s="47">
        <f>R13*Q13</f>
        <v>0</v>
      </c>
      <c r="T13" s="27">
        <v>0.85</v>
      </c>
      <c r="U13" s="47">
        <f>T13*Q13</f>
        <v>0</v>
      </c>
      <c r="V13" s="45">
        <f>S13+U13</f>
        <v>0</v>
      </c>
      <c r="W13" s="27">
        <f>E13+E14</f>
        <v>34.5999999999999</v>
      </c>
      <c r="X13" s="56">
        <f>W13*J13</f>
        <v>57.0899999999998</v>
      </c>
      <c r="Y13" s="56">
        <f>W13*L13</f>
        <v>41.5199999999999</v>
      </c>
      <c r="Z13" s="56">
        <f>X13+Y13</f>
        <v>98.6099999999997</v>
      </c>
      <c r="AA13" s="102">
        <f>Z13+Z14</f>
        <v>98.6099999999997</v>
      </c>
      <c r="AB13" s="76">
        <v>98.61</v>
      </c>
      <c r="AC13" s="75">
        <v>43969</v>
      </c>
      <c r="AD13" s="75">
        <v>43971</v>
      </c>
      <c r="AE13" s="76"/>
      <c r="AF13" s="56"/>
    </row>
    <row r="14" s="2" customFormat="1" spans="1:32">
      <c r="A14" s="96"/>
      <c r="B14" s="26" t="s">
        <v>28</v>
      </c>
      <c r="C14" s="27">
        <f>D12</f>
        <v>525.7</v>
      </c>
      <c r="D14" s="27">
        <v>553.8</v>
      </c>
      <c r="E14" s="27">
        <f t="shared" si="0"/>
        <v>28.0999999999999</v>
      </c>
      <c r="F14" s="28"/>
      <c r="G14" s="27"/>
      <c r="H14" s="27"/>
      <c r="I14" s="43"/>
      <c r="J14" s="27"/>
      <c r="K14" s="44"/>
      <c r="L14" s="27"/>
      <c r="M14" s="44"/>
      <c r="N14" s="45"/>
      <c r="O14" s="27"/>
      <c r="P14" s="27"/>
      <c r="Q14" s="55"/>
      <c r="R14" s="55"/>
      <c r="S14" s="44"/>
      <c r="T14" s="27"/>
      <c r="U14" s="44"/>
      <c r="V14" s="45"/>
      <c r="W14" s="27"/>
      <c r="X14" s="55"/>
      <c r="Y14" s="55"/>
      <c r="Z14" s="55"/>
      <c r="AA14" s="102"/>
      <c r="AB14" s="76"/>
      <c r="AC14" s="75"/>
      <c r="AD14" s="75"/>
      <c r="AE14" s="76"/>
      <c r="AF14" s="55"/>
    </row>
    <row r="15" s="2" customFormat="1" spans="1:32">
      <c r="A15" s="96" t="s">
        <v>48</v>
      </c>
      <c r="B15" s="26" t="s">
        <v>25</v>
      </c>
      <c r="C15" s="27">
        <f>D13</f>
        <v>146.4</v>
      </c>
      <c r="D15" s="27">
        <v>155.6</v>
      </c>
      <c r="E15" s="27">
        <f t="shared" si="0"/>
        <v>9.19999999999999</v>
      </c>
      <c r="F15" s="29">
        <f>N15+V15</f>
        <v>356.25</v>
      </c>
      <c r="G15" s="27">
        <v>6614</v>
      </c>
      <c r="H15" s="27">
        <v>6739</v>
      </c>
      <c r="I15" s="46">
        <f>H15-G15</f>
        <v>125</v>
      </c>
      <c r="J15" s="27">
        <v>1.65</v>
      </c>
      <c r="K15" s="47">
        <f>J15*I15</f>
        <v>206.25</v>
      </c>
      <c r="L15" s="27">
        <v>1.2</v>
      </c>
      <c r="M15" s="47">
        <f>I15*L15</f>
        <v>150</v>
      </c>
      <c r="N15" s="45">
        <f>K15+M15</f>
        <v>356.25</v>
      </c>
      <c r="O15" s="27">
        <v>687</v>
      </c>
      <c r="P15" s="27">
        <v>687</v>
      </c>
      <c r="Q15" s="56">
        <f>P15-O15</f>
        <v>0</v>
      </c>
      <c r="R15" s="56">
        <v>1.5</v>
      </c>
      <c r="S15" s="47">
        <f>R15*Q15</f>
        <v>0</v>
      </c>
      <c r="T15" s="27">
        <v>0.85</v>
      </c>
      <c r="U15" s="47">
        <f>T15*Q15</f>
        <v>0</v>
      </c>
      <c r="V15" s="45">
        <f>S15+U15</f>
        <v>0</v>
      </c>
      <c r="W15" s="27">
        <f>E15+E16</f>
        <v>47.2</v>
      </c>
      <c r="X15" s="56">
        <f>W15*J15</f>
        <v>77.88</v>
      </c>
      <c r="Y15" s="56">
        <f>W15*L15</f>
        <v>56.64</v>
      </c>
      <c r="Z15" s="56">
        <f>X15+Y15</f>
        <v>134.52</v>
      </c>
      <c r="AA15" s="102">
        <f>Z15+Z16</f>
        <v>134.52</v>
      </c>
      <c r="AB15" s="76">
        <v>134.52</v>
      </c>
      <c r="AC15" s="75">
        <v>43997</v>
      </c>
      <c r="AD15" s="75">
        <v>43998</v>
      </c>
      <c r="AE15" s="76"/>
      <c r="AF15" s="56"/>
    </row>
    <row r="16" s="2" customFormat="1" spans="1:32">
      <c r="A16" s="96"/>
      <c r="B16" s="26" t="s">
        <v>28</v>
      </c>
      <c r="C16" s="27">
        <f>D14</f>
        <v>553.8</v>
      </c>
      <c r="D16" s="27">
        <v>591.8</v>
      </c>
      <c r="E16" s="27">
        <f t="shared" si="0"/>
        <v>38</v>
      </c>
      <c r="F16" s="28"/>
      <c r="G16" s="27"/>
      <c r="H16" s="27"/>
      <c r="I16" s="43"/>
      <c r="J16" s="27"/>
      <c r="K16" s="44"/>
      <c r="L16" s="27"/>
      <c r="M16" s="44"/>
      <c r="N16" s="45"/>
      <c r="O16" s="27"/>
      <c r="P16" s="27"/>
      <c r="Q16" s="55"/>
      <c r="R16" s="55"/>
      <c r="S16" s="44"/>
      <c r="T16" s="27"/>
      <c r="U16" s="44"/>
      <c r="V16" s="45"/>
      <c r="W16" s="27"/>
      <c r="X16" s="55"/>
      <c r="Y16" s="55"/>
      <c r="Z16" s="55"/>
      <c r="AA16" s="102"/>
      <c r="AB16" s="76"/>
      <c r="AC16" s="75"/>
      <c r="AD16" s="75"/>
      <c r="AE16" s="76"/>
      <c r="AF16" s="55"/>
    </row>
    <row r="17" s="2" customFormat="1" spans="1:32">
      <c r="A17" s="96" t="s">
        <v>32</v>
      </c>
      <c r="B17" s="26" t="s">
        <v>25</v>
      </c>
      <c r="C17" s="27">
        <f t="shared" ref="C17:C30" si="2">D15</f>
        <v>155.6</v>
      </c>
      <c r="D17" s="27">
        <v>164.7</v>
      </c>
      <c r="E17" s="27">
        <f t="shared" ref="E17:E36" si="3">D17-C17</f>
        <v>9.09999999999999</v>
      </c>
      <c r="F17" s="29">
        <f>N17+V17</f>
        <v>410.75</v>
      </c>
      <c r="G17" s="27">
        <v>6739</v>
      </c>
      <c r="H17" s="27">
        <v>6879</v>
      </c>
      <c r="I17" s="46">
        <f>H17-G17</f>
        <v>140</v>
      </c>
      <c r="J17" s="27">
        <v>1.65</v>
      </c>
      <c r="K17" s="47">
        <f>J17*I17</f>
        <v>231</v>
      </c>
      <c r="L17" s="27">
        <v>1.2</v>
      </c>
      <c r="M17" s="47">
        <f>I17*L17</f>
        <v>168</v>
      </c>
      <c r="N17" s="45">
        <f>K17+M17</f>
        <v>399</v>
      </c>
      <c r="O17" s="27">
        <v>687</v>
      </c>
      <c r="P17" s="27">
        <v>692</v>
      </c>
      <c r="Q17" s="56">
        <f>P17-O17</f>
        <v>5</v>
      </c>
      <c r="R17" s="56">
        <v>1.5</v>
      </c>
      <c r="S17" s="47">
        <f>R17*Q17</f>
        <v>7.5</v>
      </c>
      <c r="T17" s="27">
        <v>0.85</v>
      </c>
      <c r="U17" s="47">
        <f>T17*Q17</f>
        <v>4.25</v>
      </c>
      <c r="V17" s="45">
        <f>S17+U17</f>
        <v>11.75</v>
      </c>
      <c r="W17" s="27">
        <f>E17+E18</f>
        <v>45.5000000000001</v>
      </c>
      <c r="X17" s="56">
        <f>W17*J17</f>
        <v>75.0750000000001</v>
      </c>
      <c r="Y17" s="56">
        <f>W17*L17</f>
        <v>54.6000000000001</v>
      </c>
      <c r="Z17" s="56">
        <f>X17+Y17</f>
        <v>129.675</v>
      </c>
      <c r="AA17" s="102">
        <f>Z17+Z18</f>
        <v>129.675</v>
      </c>
      <c r="AB17" s="76">
        <v>129.68</v>
      </c>
      <c r="AC17" s="75">
        <v>44025</v>
      </c>
      <c r="AD17" s="75">
        <v>44026</v>
      </c>
      <c r="AE17" s="76"/>
      <c r="AF17" s="56"/>
    </row>
    <row r="18" s="2" customFormat="1" spans="1:32">
      <c r="A18" s="96"/>
      <c r="B18" s="26" t="s">
        <v>28</v>
      </c>
      <c r="C18" s="27">
        <f t="shared" si="2"/>
        <v>591.8</v>
      </c>
      <c r="D18" s="27">
        <v>628.2</v>
      </c>
      <c r="E18" s="27">
        <f t="shared" si="3"/>
        <v>36.4000000000001</v>
      </c>
      <c r="F18" s="28"/>
      <c r="G18" s="27"/>
      <c r="H18" s="27"/>
      <c r="I18" s="43"/>
      <c r="J18" s="27"/>
      <c r="K18" s="44"/>
      <c r="L18" s="27"/>
      <c r="M18" s="44"/>
      <c r="N18" s="45"/>
      <c r="O18" s="27"/>
      <c r="P18" s="27"/>
      <c r="Q18" s="55"/>
      <c r="R18" s="55"/>
      <c r="S18" s="44"/>
      <c r="T18" s="27"/>
      <c r="U18" s="44"/>
      <c r="V18" s="45"/>
      <c r="W18" s="27"/>
      <c r="X18" s="55"/>
      <c r="Y18" s="55"/>
      <c r="Z18" s="55"/>
      <c r="AA18" s="102"/>
      <c r="AB18" s="76"/>
      <c r="AC18" s="75"/>
      <c r="AD18" s="75"/>
      <c r="AE18" s="76"/>
      <c r="AF18" s="55"/>
    </row>
    <row r="19" s="2" customFormat="1" spans="1:32">
      <c r="A19" s="96" t="s">
        <v>33</v>
      </c>
      <c r="B19" s="26" t="s">
        <v>25</v>
      </c>
      <c r="C19" s="27">
        <f t="shared" si="2"/>
        <v>164.7</v>
      </c>
      <c r="D19" s="27">
        <v>174.4</v>
      </c>
      <c r="E19" s="27">
        <f t="shared" si="3"/>
        <v>9.70000000000002</v>
      </c>
      <c r="F19" s="29">
        <f>N19+V19</f>
        <v>296.4</v>
      </c>
      <c r="G19" s="27">
        <v>6879</v>
      </c>
      <c r="H19" s="27">
        <v>6983</v>
      </c>
      <c r="I19" s="46">
        <f>H19-G19</f>
        <v>104</v>
      </c>
      <c r="J19" s="27">
        <v>1.65</v>
      </c>
      <c r="K19" s="47">
        <f>J19*I19</f>
        <v>171.6</v>
      </c>
      <c r="L19" s="27">
        <v>1.2</v>
      </c>
      <c r="M19" s="47">
        <f>I19*L19</f>
        <v>124.8</v>
      </c>
      <c r="N19" s="45">
        <f>K19+M19</f>
        <v>296.4</v>
      </c>
      <c r="O19" s="27">
        <v>692</v>
      </c>
      <c r="P19" s="27">
        <v>692</v>
      </c>
      <c r="Q19" s="56">
        <f>P19-O19</f>
        <v>0</v>
      </c>
      <c r="R19" s="56">
        <v>1.5</v>
      </c>
      <c r="S19" s="47">
        <f>R19*Q19</f>
        <v>0</v>
      </c>
      <c r="T19" s="27">
        <v>0.85</v>
      </c>
      <c r="U19" s="47">
        <f>T19*Q19</f>
        <v>0</v>
      </c>
      <c r="V19" s="45">
        <f>S19+U19</f>
        <v>0</v>
      </c>
      <c r="W19" s="27">
        <f>E19+E20</f>
        <v>47.5</v>
      </c>
      <c r="X19" s="56">
        <f>W19*J19</f>
        <v>78.3749999999999</v>
      </c>
      <c r="Y19" s="56">
        <f>W19*L19</f>
        <v>57</v>
      </c>
      <c r="Z19" s="56">
        <f>X19+Y19</f>
        <v>135.375</v>
      </c>
      <c r="AA19" s="102">
        <f>Z19+Z20</f>
        <v>135.375</v>
      </c>
      <c r="AB19" s="76">
        <v>135.38</v>
      </c>
      <c r="AC19" s="75">
        <v>44054</v>
      </c>
      <c r="AD19" s="75">
        <v>44055</v>
      </c>
      <c r="AE19" s="76"/>
      <c r="AF19" s="56"/>
    </row>
    <row r="20" s="2" customFormat="1" ht="14" customHeight="1" spans="1:32">
      <c r="A20" s="96"/>
      <c r="B20" s="26" t="s">
        <v>28</v>
      </c>
      <c r="C20" s="27">
        <f t="shared" si="2"/>
        <v>628.2</v>
      </c>
      <c r="D20" s="27">
        <v>666</v>
      </c>
      <c r="E20" s="27">
        <f t="shared" si="3"/>
        <v>37.8</v>
      </c>
      <c r="F20" s="28"/>
      <c r="G20" s="27"/>
      <c r="H20" s="27"/>
      <c r="I20" s="43"/>
      <c r="J20" s="27"/>
      <c r="K20" s="44"/>
      <c r="L20" s="27"/>
      <c r="M20" s="44"/>
      <c r="N20" s="45"/>
      <c r="O20" s="27"/>
      <c r="P20" s="27"/>
      <c r="Q20" s="55"/>
      <c r="R20" s="55"/>
      <c r="S20" s="44"/>
      <c r="T20" s="27"/>
      <c r="U20" s="44"/>
      <c r="V20" s="45"/>
      <c r="W20" s="27"/>
      <c r="X20" s="55"/>
      <c r="Y20" s="55"/>
      <c r="Z20" s="55"/>
      <c r="AA20" s="102"/>
      <c r="AB20" s="76"/>
      <c r="AC20" s="75"/>
      <c r="AD20" s="75"/>
      <c r="AE20" s="76"/>
      <c r="AF20" s="55"/>
    </row>
    <row r="21" s="2" customFormat="1" ht="14" customHeight="1" spans="1:32">
      <c r="A21" s="96" t="s">
        <v>35</v>
      </c>
      <c r="B21" s="26" t="s">
        <v>25</v>
      </c>
      <c r="C21" s="27">
        <f t="shared" si="2"/>
        <v>174.4</v>
      </c>
      <c r="D21" s="27">
        <v>183</v>
      </c>
      <c r="E21" s="27">
        <f t="shared" si="3"/>
        <v>8.59999999999999</v>
      </c>
      <c r="F21" s="29">
        <f>N21+V21</f>
        <v>353.4</v>
      </c>
      <c r="G21" s="27">
        <v>6983</v>
      </c>
      <c r="H21" s="27">
        <v>7107</v>
      </c>
      <c r="I21" s="46">
        <f>H21-G21</f>
        <v>124</v>
      </c>
      <c r="J21" s="27">
        <v>1.65</v>
      </c>
      <c r="K21" s="47">
        <f>J21*I21</f>
        <v>204.6</v>
      </c>
      <c r="L21" s="27">
        <v>1.2</v>
      </c>
      <c r="M21" s="47">
        <f>I21*L21</f>
        <v>148.8</v>
      </c>
      <c r="N21" s="45">
        <f>K21+M21</f>
        <v>353.4</v>
      </c>
      <c r="O21" s="27">
        <v>692</v>
      </c>
      <c r="P21" s="27">
        <v>692</v>
      </c>
      <c r="Q21" s="56">
        <f>P21-O21</f>
        <v>0</v>
      </c>
      <c r="R21" s="56">
        <v>1.5</v>
      </c>
      <c r="S21" s="47">
        <f>R21*Q21</f>
        <v>0</v>
      </c>
      <c r="T21" s="27">
        <v>0.85</v>
      </c>
      <c r="U21" s="47">
        <f>T21*Q21</f>
        <v>0</v>
      </c>
      <c r="V21" s="45">
        <f>S21+U21</f>
        <v>0</v>
      </c>
      <c r="W21" s="27">
        <f>E21+E22</f>
        <v>45.6</v>
      </c>
      <c r="X21" s="56">
        <f>W21*J21</f>
        <v>75.24</v>
      </c>
      <c r="Y21" s="56">
        <f>W21*L21</f>
        <v>54.72</v>
      </c>
      <c r="Z21" s="56">
        <f>X21+Y21</f>
        <v>129.96</v>
      </c>
      <c r="AA21" s="102">
        <f>Z21+Z22</f>
        <v>129.96</v>
      </c>
      <c r="AB21" s="76">
        <v>129.96</v>
      </c>
      <c r="AC21" s="75">
        <v>44089</v>
      </c>
      <c r="AD21" s="75">
        <v>44090</v>
      </c>
      <c r="AE21" s="76"/>
      <c r="AF21" s="56"/>
    </row>
    <row r="22" s="2" customFormat="1" ht="14" customHeight="1" spans="1:32">
      <c r="A22" s="96"/>
      <c r="B22" s="26" t="s">
        <v>28</v>
      </c>
      <c r="C22" s="27">
        <f t="shared" si="2"/>
        <v>666</v>
      </c>
      <c r="D22" s="27">
        <v>703</v>
      </c>
      <c r="E22" s="27">
        <f t="shared" si="3"/>
        <v>37</v>
      </c>
      <c r="F22" s="28"/>
      <c r="G22" s="27"/>
      <c r="H22" s="27"/>
      <c r="I22" s="43"/>
      <c r="J22" s="27"/>
      <c r="K22" s="44"/>
      <c r="L22" s="27"/>
      <c r="M22" s="44"/>
      <c r="N22" s="45"/>
      <c r="O22" s="27"/>
      <c r="P22" s="27"/>
      <c r="Q22" s="55"/>
      <c r="R22" s="55"/>
      <c r="S22" s="44"/>
      <c r="T22" s="27"/>
      <c r="U22" s="44"/>
      <c r="V22" s="45"/>
      <c r="W22" s="27"/>
      <c r="X22" s="55"/>
      <c r="Y22" s="55"/>
      <c r="Z22" s="55"/>
      <c r="AA22" s="102"/>
      <c r="AB22" s="76"/>
      <c r="AC22" s="75"/>
      <c r="AD22" s="75"/>
      <c r="AE22" s="76"/>
      <c r="AF22" s="55"/>
    </row>
    <row r="23" s="2" customFormat="1" ht="14" customHeight="1" spans="1:32">
      <c r="A23" s="96" t="s">
        <v>36</v>
      </c>
      <c r="B23" s="26" t="s">
        <v>25</v>
      </c>
      <c r="C23" s="27">
        <f t="shared" si="2"/>
        <v>183</v>
      </c>
      <c r="D23" s="27">
        <v>193</v>
      </c>
      <c r="E23" s="27">
        <f t="shared" si="3"/>
        <v>10</v>
      </c>
      <c r="F23" s="29">
        <f>N23+V23</f>
        <v>356.25</v>
      </c>
      <c r="G23" s="27">
        <v>7107</v>
      </c>
      <c r="H23" s="27">
        <v>7232</v>
      </c>
      <c r="I23" s="46">
        <f>H23-G23</f>
        <v>125</v>
      </c>
      <c r="J23" s="27">
        <v>1.65</v>
      </c>
      <c r="K23" s="47">
        <f>J23*I23</f>
        <v>206.25</v>
      </c>
      <c r="L23" s="27">
        <v>1.2</v>
      </c>
      <c r="M23" s="47">
        <f>I23*L23</f>
        <v>150</v>
      </c>
      <c r="N23" s="45">
        <f>K23+M23</f>
        <v>356.25</v>
      </c>
      <c r="O23" s="27">
        <v>692</v>
      </c>
      <c r="P23" s="27">
        <v>692</v>
      </c>
      <c r="Q23" s="56">
        <f>P23-O23</f>
        <v>0</v>
      </c>
      <c r="R23" s="56">
        <v>1.5</v>
      </c>
      <c r="S23" s="47">
        <f>R23*Q23</f>
        <v>0</v>
      </c>
      <c r="T23" s="27">
        <v>0.85</v>
      </c>
      <c r="U23" s="47">
        <f>T23*Q23</f>
        <v>0</v>
      </c>
      <c r="V23" s="45">
        <f>S23+U23</f>
        <v>0</v>
      </c>
      <c r="W23" s="27">
        <f>E23+E24</f>
        <v>52</v>
      </c>
      <c r="X23" s="56">
        <f>W23*J23</f>
        <v>85.8</v>
      </c>
      <c r="Y23" s="56">
        <f>W23*L23</f>
        <v>62.4</v>
      </c>
      <c r="Z23" s="56">
        <f>X23+Y23</f>
        <v>148.2</v>
      </c>
      <c r="AA23" s="102">
        <f>Z23+Z24</f>
        <v>148.2</v>
      </c>
      <c r="AB23" s="76">
        <v>148.2</v>
      </c>
      <c r="AC23" s="75">
        <v>44118</v>
      </c>
      <c r="AD23" s="75">
        <v>44124</v>
      </c>
      <c r="AE23" s="76"/>
      <c r="AF23" s="56"/>
    </row>
    <row r="24" s="2" customFormat="1" ht="14" customHeight="1" spans="1:32">
      <c r="A24" s="96"/>
      <c r="B24" s="26" t="s">
        <v>28</v>
      </c>
      <c r="C24" s="27">
        <f t="shared" si="2"/>
        <v>703</v>
      </c>
      <c r="D24" s="27">
        <v>745</v>
      </c>
      <c r="E24" s="27">
        <f t="shared" si="3"/>
        <v>42</v>
      </c>
      <c r="F24" s="28"/>
      <c r="G24" s="27"/>
      <c r="H24" s="27"/>
      <c r="I24" s="43"/>
      <c r="J24" s="27"/>
      <c r="K24" s="44"/>
      <c r="L24" s="27"/>
      <c r="M24" s="44"/>
      <c r="N24" s="45"/>
      <c r="O24" s="27"/>
      <c r="P24" s="27"/>
      <c r="Q24" s="55"/>
      <c r="R24" s="55"/>
      <c r="S24" s="44"/>
      <c r="T24" s="27"/>
      <c r="U24" s="44"/>
      <c r="V24" s="45"/>
      <c r="W24" s="27"/>
      <c r="X24" s="55"/>
      <c r="Y24" s="55"/>
      <c r="Z24" s="55"/>
      <c r="AA24" s="102"/>
      <c r="AB24" s="76"/>
      <c r="AC24" s="75"/>
      <c r="AD24" s="75"/>
      <c r="AE24" s="76"/>
      <c r="AF24" s="55"/>
    </row>
    <row r="25" s="2" customFormat="1" ht="14" customHeight="1" spans="1:32">
      <c r="A25" s="96" t="s">
        <v>37</v>
      </c>
      <c r="B25" s="26" t="s">
        <v>25</v>
      </c>
      <c r="C25" s="27">
        <f t="shared" si="2"/>
        <v>193</v>
      </c>
      <c r="D25" s="27">
        <v>201</v>
      </c>
      <c r="E25" s="27">
        <f t="shared" si="3"/>
        <v>8</v>
      </c>
      <c r="F25" s="29">
        <f>N25+V25</f>
        <v>284.7</v>
      </c>
      <c r="G25" s="27">
        <v>7232</v>
      </c>
      <c r="H25" s="27">
        <v>7322</v>
      </c>
      <c r="I25" s="46">
        <f>H25-G25</f>
        <v>90</v>
      </c>
      <c r="J25" s="27">
        <v>1.65</v>
      </c>
      <c r="K25" s="47">
        <f>J25*I25</f>
        <v>148.5</v>
      </c>
      <c r="L25" s="27">
        <v>1.2</v>
      </c>
      <c r="M25" s="47">
        <f>I25*L25</f>
        <v>108</v>
      </c>
      <c r="N25" s="45">
        <f>K25+M25</f>
        <v>256.5</v>
      </c>
      <c r="O25" s="27">
        <v>692</v>
      </c>
      <c r="P25" s="27">
        <v>704</v>
      </c>
      <c r="Q25" s="56">
        <f>P25-O25</f>
        <v>12</v>
      </c>
      <c r="R25" s="56">
        <v>1.5</v>
      </c>
      <c r="S25" s="47">
        <f>R25*Q25</f>
        <v>18</v>
      </c>
      <c r="T25" s="27">
        <v>0.85</v>
      </c>
      <c r="U25" s="47">
        <f>T25*Q25</f>
        <v>10.2</v>
      </c>
      <c r="V25" s="45">
        <f>S25+U25</f>
        <v>28.2</v>
      </c>
      <c r="W25" s="27">
        <f>E25+E26</f>
        <v>41</v>
      </c>
      <c r="X25" s="56">
        <f>W25*J25</f>
        <v>67.65</v>
      </c>
      <c r="Y25" s="56">
        <f>W25*L25</f>
        <v>49.2</v>
      </c>
      <c r="Z25" s="56">
        <f>X25+Y25</f>
        <v>116.85</v>
      </c>
      <c r="AA25" s="102">
        <f>Z25+Z26</f>
        <v>116.85</v>
      </c>
      <c r="AB25" s="76">
        <v>116.85</v>
      </c>
      <c r="AC25" s="75">
        <v>44147</v>
      </c>
      <c r="AD25" s="75">
        <v>44148</v>
      </c>
      <c r="AE25" s="76"/>
      <c r="AF25" s="56"/>
    </row>
    <row r="26" s="2" customFormat="1" ht="14" customHeight="1" spans="1:32">
      <c r="A26" s="96"/>
      <c r="B26" s="26" t="s">
        <v>28</v>
      </c>
      <c r="C26" s="27">
        <f t="shared" si="2"/>
        <v>745</v>
      </c>
      <c r="D26" s="27">
        <v>778</v>
      </c>
      <c r="E26" s="27">
        <f t="shared" si="3"/>
        <v>33</v>
      </c>
      <c r="F26" s="28"/>
      <c r="G26" s="27"/>
      <c r="H26" s="27"/>
      <c r="I26" s="43"/>
      <c r="J26" s="27"/>
      <c r="K26" s="44"/>
      <c r="L26" s="27"/>
      <c r="M26" s="44"/>
      <c r="N26" s="45"/>
      <c r="O26" s="27"/>
      <c r="P26" s="27"/>
      <c r="Q26" s="55"/>
      <c r="R26" s="55"/>
      <c r="S26" s="44"/>
      <c r="T26" s="27"/>
      <c r="U26" s="44"/>
      <c r="V26" s="45"/>
      <c r="W26" s="27"/>
      <c r="X26" s="55"/>
      <c r="Y26" s="55"/>
      <c r="Z26" s="55"/>
      <c r="AA26" s="102"/>
      <c r="AB26" s="76"/>
      <c r="AC26" s="75"/>
      <c r="AD26" s="75"/>
      <c r="AE26" s="76"/>
      <c r="AF26" s="55"/>
    </row>
    <row r="27" s="2" customFormat="1" ht="14" customHeight="1" spans="1:32">
      <c r="A27" s="96" t="s">
        <v>38</v>
      </c>
      <c r="B27" s="26" t="s">
        <v>25</v>
      </c>
      <c r="C27" s="27">
        <f t="shared" si="2"/>
        <v>201</v>
      </c>
      <c r="D27" s="27">
        <v>210.2</v>
      </c>
      <c r="E27" s="27">
        <f t="shared" si="3"/>
        <v>9.19999999999999</v>
      </c>
      <c r="F27" s="29">
        <f>N27+V27</f>
        <v>436.05</v>
      </c>
      <c r="G27" s="27">
        <v>7322</v>
      </c>
      <c r="H27" s="27">
        <v>7475</v>
      </c>
      <c r="I27" s="46">
        <f>H27-G27</f>
        <v>153</v>
      </c>
      <c r="J27" s="27">
        <v>1.65</v>
      </c>
      <c r="K27" s="47">
        <f>J27*I27</f>
        <v>252.45</v>
      </c>
      <c r="L27" s="27">
        <v>1.2</v>
      </c>
      <c r="M27" s="47">
        <f>I27*L27</f>
        <v>183.6</v>
      </c>
      <c r="N27" s="45">
        <f>K27+M27</f>
        <v>436.05</v>
      </c>
      <c r="O27" s="27">
        <v>704</v>
      </c>
      <c r="P27" s="27">
        <v>704</v>
      </c>
      <c r="Q27" s="56">
        <f>P27-O27</f>
        <v>0</v>
      </c>
      <c r="R27" s="56">
        <v>1.5</v>
      </c>
      <c r="S27" s="47">
        <f>R27*Q27</f>
        <v>0</v>
      </c>
      <c r="T27" s="27">
        <v>0.85</v>
      </c>
      <c r="U27" s="47">
        <f>T27*Q27</f>
        <v>0</v>
      </c>
      <c r="V27" s="45">
        <f>S27+U27</f>
        <v>0</v>
      </c>
      <c r="W27" s="27">
        <f>E27+E28</f>
        <v>49.4</v>
      </c>
      <c r="X27" s="56">
        <f>W27*J27</f>
        <v>81.51</v>
      </c>
      <c r="Y27" s="56">
        <f>W27*L27</f>
        <v>59.28</v>
      </c>
      <c r="Z27" s="56">
        <f>X27+Y27</f>
        <v>140.79</v>
      </c>
      <c r="AA27" s="102">
        <f>Z27+Z28</f>
        <v>140.79</v>
      </c>
      <c r="AB27" s="76">
        <v>140.79</v>
      </c>
      <c r="AC27" s="75">
        <v>44180</v>
      </c>
      <c r="AD27" s="75">
        <v>44181</v>
      </c>
      <c r="AE27" s="76"/>
      <c r="AF27" s="56"/>
    </row>
    <row r="28" s="2" customFormat="1" ht="14" customHeight="1" spans="1:32">
      <c r="A28" s="96"/>
      <c r="B28" s="26" t="s">
        <v>28</v>
      </c>
      <c r="C28" s="27">
        <f t="shared" si="2"/>
        <v>778</v>
      </c>
      <c r="D28" s="27">
        <v>818.2</v>
      </c>
      <c r="E28" s="27">
        <f t="shared" si="3"/>
        <v>40.2</v>
      </c>
      <c r="F28" s="28"/>
      <c r="G28" s="27"/>
      <c r="H28" s="27"/>
      <c r="I28" s="43"/>
      <c r="J28" s="27"/>
      <c r="K28" s="44"/>
      <c r="L28" s="27"/>
      <c r="M28" s="44"/>
      <c r="N28" s="45"/>
      <c r="O28" s="27"/>
      <c r="P28" s="27"/>
      <c r="Q28" s="55"/>
      <c r="R28" s="55"/>
      <c r="S28" s="44"/>
      <c r="T28" s="27"/>
      <c r="U28" s="44"/>
      <c r="V28" s="45"/>
      <c r="W28" s="27"/>
      <c r="X28" s="55"/>
      <c r="Y28" s="55"/>
      <c r="Z28" s="55"/>
      <c r="AA28" s="102"/>
      <c r="AB28" s="76"/>
      <c r="AC28" s="75"/>
      <c r="AD28" s="75"/>
      <c r="AE28" s="76"/>
      <c r="AF28" s="55"/>
    </row>
    <row r="29" s="2" customFormat="1" ht="14" customHeight="1" spans="1:32">
      <c r="A29" s="96" t="s">
        <v>39</v>
      </c>
      <c r="B29" s="26" t="s">
        <v>25</v>
      </c>
      <c r="C29" s="27">
        <f t="shared" si="2"/>
        <v>210.2</v>
      </c>
      <c r="D29" s="27">
        <v>218.1</v>
      </c>
      <c r="E29" s="27">
        <f t="shared" si="3"/>
        <v>7.90000000000001</v>
      </c>
      <c r="F29" s="29">
        <f>N29+V29</f>
        <v>208.05</v>
      </c>
      <c r="G29" s="27">
        <v>7475</v>
      </c>
      <c r="H29" s="27">
        <v>7548</v>
      </c>
      <c r="I29" s="46">
        <f>H29-G29</f>
        <v>73</v>
      </c>
      <c r="J29" s="27">
        <v>1.65</v>
      </c>
      <c r="K29" s="47">
        <f>J29*I29</f>
        <v>120.45</v>
      </c>
      <c r="L29" s="27">
        <v>1.2</v>
      </c>
      <c r="M29" s="47">
        <f>I29*L29</f>
        <v>87.6</v>
      </c>
      <c r="N29" s="45">
        <f>K29+M29</f>
        <v>208.05</v>
      </c>
      <c r="O29" s="27">
        <v>704</v>
      </c>
      <c r="P29" s="27">
        <v>704</v>
      </c>
      <c r="Q29" s="56">
        <f>P29-O29</f>
        <v>0</v>
      </c>
      <c r="R29" s="56">
        <v>1.5</v>
      </c>
      <c r="S29" s="47">
        <f>R29*Q29</f>
        <v>0</v>
      </c>
      <c r="T29" s="27">
        <v>0.85</v>
      </c>
      <c r="U29" s="47">
        <f>T29*Q29</f>
        <v>0</v>
      </c>
      <c r="V29" s="45">
        <f>S29+U29</f>
        <v>0</v>
      </c>
      <c r="W29" s="27">
        <f>E29+E30</f>
        <v>36.9999999999999</v>
      </c>
      <c r="X29" s="56">
        <f>W29*J29</f>
        <v>61.0499999999999</v>
      </c>
      <c r="Y29" s="56">
        <f>W29*L29</f>
        <v>44.3999999999999</v>
      </c>
      <c r="Z29" s="56">
        <f>X29+Y29</f>
        <v>105.45</v>
      </c>
      <c r="AA29" s="102">
        <f>Z29+Z30</f>
        <v>105.45</v>
      </c>
      <c r="AB29" s="76">
        <v>105.45</v>
      </c>
      <c r="AC29" s="75"/>
      <c r="AD29" s="75"/>
      <c r="AE29" s="76"/>
      <c r="AF29" s="56"/>
    </row>
    <row r="30" s="2" customFormat="1" ht="14" customHeight="1" spans="1:32">
      <c r="A30" s="96"/>
      <c r="B30" s="26" t="s">
        <v>28</v>
      </c>
      <c r="C30" s="27">
        <f t="shared" si="2"/>
        <v>818.2</v>
      </c>
      <c r="D30" s="27">
        <v>847.3</v>
      </c>
      <c r="E30" s="27">
        <f t="shared" si="3"/>
        <v>29.0999999999999</v>
      </c>
      <c r="F30" s="28"/>
      <c r="G30" s="27"/>
      <c r="H30" s="27"/>
      <c r="I30" s="43"/>
      <c r="J30" s="27"/>
      <c r="K30" s="44"/>
      <c r="L30" s="27"/>
      <c r="M30" s="44"/>
      <c r="N30" s="45"/>
      <c r="O30" s="27"/>
      <c r="P30" s="27"/>
      <c r="Q30" s="55"/>
      <c r="R30" s="55"/>
      <c r="S30" s="44"/>
      <c r="T30" s="27"/>
      <c r="U30" s="44"/>
      <c r="V30" s="45"/>
      <c r="W30" s="27"/>
      <c r="X30" s="55"/>
      <c r="Y30" s="55"/>
      <c r="Z30" s="55"/>
      <c r="AA30" s="102"/>
      <c r="AB30" s="76"/>
      <c r="AC30" s="75"/>
      <c r="AD30" s="75"/>
      <c r="AE30" s="76"/>
      <c r="AF30" s="55"/>
    </row>
    <row r="31" s="3" customFormat="1" ht="38" customHeight="1" spans="1:32">
      <c r="A31" s="97" t="s">
        <v>40</v>
      </c>
      <c r="B31" s="89"/>
      <c r="C31" s="89"/>
      <c r="D31" s="89"/>
      <c r="E31" s="89"/>
      <c r="F31" s="98"/>
      <c r="G31" s="89"/>
      <c r="H31" s="89"/>
      <c r="I31" s="88">
        <f t="shared" ref="I31:AB31" si="4">SUM(I4:I30)</f>
        <v>1301</v>
      </c>
      <c r="J31" s="98">
        <f t="shared" si="4"/>
        <v>18.15</v>
      </c>
      <c r="K31" s="98">
        <f t="shared" si="4"/>
        <v>2146.65</v>
      </c>
      <c r="L31" s="98">
        <f t="shared" si="4"/>
        <v>13.2</v>
      </c>
      <c r="M31" s="98">
        <f t="shared" si="4"/>
        <v>1561.2</v>
      </c>
      <c r="N31" s="98">
        <f t="shared" si="4"/>
        <v>3707.85</v>
      </c>
      <c r="O31" s="98">
        <f t="shared" si="4"/>
        <v>7580</v>
      </c>
      <c r="P31" s="98">
        <f t="shared" si="4"/>
        <v>7616</v>
      </c>
      <c r="Q31" s="98">
        <f t="shared" si="4"/>
        <v>36</v>
      </c>
      <c r="R31" s="98">
        <f t="shared" si="4"/>
        <v>16.5</v>
      </c>
      <c r="S31" s="98">
        <f t="shared" si="4"/>
        <v>54</v>
      </c>
      <c r="T31" s="98">
        <f t="shared" si="4"/>
        <v>9.35</v>
      </c>
      <c r="U31" s="98">
        <f t="shared" si="4"/>
        <v>30.6</v>
      </c>
      <c r="V31" s="98">
        <f t="shared" si="4"/>
        <v>84.6</v>
      </c>
      <c r="W31" s="98">
        <f t="shared" si="4"/>
        <v>515.1</v>
      </c>
      <c r="X31" s="98">
        <f t="shared" si="4"/>
        <v>849.915</v>
      </c>
      <c r="Y31" s="98">
        <f t="shared" si="4"/>
        <v>618.12</v>
      </c>
      <c r="Z31" s="98">
        <f t="shared" si="4"/>
        <v>1468.035</v>
      </c>
      <c r="AA31" s="103">
        <f t="shared" si="4"/>
        <v>1468.035</v>
      </c>
      <c r="AB31" s="98">
        <f t="shared" si="4"/>
        <v>1468.05</v>
      </c>
      <c r="AC31" s="87"/>
      <c r="AD31" s="87"/>
      <c r="AE31" s="88"/>
      <c r="AF31" s="89"/>
    </row>
  </sheetData>
  <mergeCells count="322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B2:B3"/>
    <mergeCell ref="F2:F3"/>
    <mergeCell ref="F4:F6"/>
    <mergeCell ref="F7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G4:G6"/>
    <mergeCell ref="G7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H4:H6"/>
    <mergeCell ref="H7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I4:I6"/>
    <mergeCell ref="I7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J4:J6"/>
    <mergeCell ref="J7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K4:K6"/>
    <mergeCell ref="K7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L4:L6"/>
    <mergeCell ref="L7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M4:M6"/>
    <mergeCell ref="M7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N4:N6"/>
    <mergeCell ref="N7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O4:O6"/>
    <mergeCell ref="O7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P4:P6"/>
    <mergeCell ref="P7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Q4:Q6"/>
    <mergeCell ref="Q7:Q12"/>
    <mergeCell ref="Q13:Q14"/>
    <mergeCell ref="Q15:Q16"/>
    <mergeCell ref="Q17:Q18"/>
    <mergeCell ref="Q19:Q20"/>
    <mergeCell ref="Q21:Q22"/>
    <mergeCell ref="Q23:Q24"/>
    <mergeCell ref="Q25:Q26"/>
    <mergeCell ref="Q27:Q28"/>
    <mergeCell ref="Q29:Q30"/>
    <mergeCell ref="R4:R6"/>
    <mergeCell ref="R7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S4:S6"/>
    <mergeCell ref="S7:S12"/>
    <mergeCell ref="S13:S14"/>
    <mergeCell ref="S15:S16"/>
    <mergeCell ref="S17:S18"/>
    <mergeCell ref="S19:S20"/>
    <mergeCell ref="S21:S22"/>
    <mergeCell ref="S23:S24"/>
    <mergeCell ref="S25:S26"/>
    <mergeCell ref="S27:S28"/>
    <mergeCell ref="S29:S30"/>
    <mergeCell ref="T4:T6"/>
    <mergeCell ref="T7:T1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U4:U6"/>
    <mergeCell ref="U7:U12"/>
    <mergeCell ref="U13:U14"/>
    <mergeCell ref="U15:U16"/>
    <mergeCell ref="U17:U18"/>
    <mergeCell ref="U19:U20"/>
    <mergeCell ref="U21:U22"/>
    <mergeCell ref="U23:U24"/>
    <mergeCell ref="U25:U26"/>
    <mergeCell ref="U27:U28"/>
    <mergeCell ref="U29:U30"/>
    <mergeCell ref="V4:V6"/>
    <mergeCell ref="V7:V12"/>
    <mergeCell ref="V13:V14"/>
    <mergeCell ref="V15:V16"/>
    <mergeCell ref="V17:V18"/>
    <mergeCell ref="V19:V20"/>
    <mergeCell ref="V21:V22"/>
    <mergeCell ref="V23:V24"/>
    <mergeCell ref="V25:V26"/>
    <mergeCell ref="V27:V28"/>
    <mergeCell ref="V29:V30"/>
    <mergeCell ref="W4:W6"/>
    <mergeCell ref="W7:W12"/>
    <mergeCell ref="W13:W14"/>
    <mergeCell ref="W15:W16"/>
    <mergeCell ref="W17:W18"/>
    <mergeCell ref="W19:W20"/>
    <mergeCell ref="W21:W22"/>
    <mergeCell ref="W23:W24"/>
    <mergeCell ref="W25:W26"/>
    <mergeCell ref="W27:W28"/>
    <mergeCell ref="W29:W30"/>
    <mergeCell ref="X4:X6"/>
    <mergeCell ref="X7:X12"/>
    <mergeCell ref="X13:X14"/>
    <mergeCell ref="X15:X16"/>
    <mergeCell ref="X17:X18"/>
    <mergeCell ref="X19:X20"/>
    <mergeCell ref="X21:X22"/>
    <mergeCell ref="X23:X24"/>
    <mergeCell ref="X25:X26"/>
    <mergeCell ref="X27:X28"/>
    <mergeCell ref="X29:X30"/>
    <mergeCell ref="Y4:Y6"/>
    <mergeCell ref="Y7:Y12"/>
    <mergeCell ref="Y13:Y14"/>
    <mergeCell ref="Y15:Y16"/>
    <mergeCell ref="Y17:Y18"/>
    <mergeCell ref="Y19:Y20"/>
    <mergeCell ref="Y21:Y22"/>
    <mergeCell ref="Y23:Y24"/>
    <mergeCell ref="Y25:Y26"/>
    <mergeCell ref="Y27:Y28"/>
    <mergeCell ref="Y29:Y30"/>
    <mergeCell ref="Z4:Z6"/>
    <mergeCell ref="Z7:Z12"/>
    <mergeCell ref="Z13:Z14"/>
    <mergeCell ref="Z15:Z16"/>
    <mergeCell ref="Z17:Z18"/>
    <mergeCell ref="Z19:Z20"/>
    <mergeCell ref="Z21:Z22"/>
    <mergeCell ref="Z23:Z24"/>
    <mergeCell ref="Z25:Z26"/>
    <mergeCell ref="Z27:Z28"/>
    <mergeCell ref="Z29:Z30"/>
    <mergeCell ref="AA2:AA3"/>
    <mergeCell ref="AA4:AA6"/>
    <mergeCell ref="AA7:AA12"/>
    <mergeCell ref="AA13:AA14"/>
    <mergeCell ref="AA15:AA16"/>
    <mergeCell ref="AA17:AA18"/>
    <mergeCell ref="AA19:AA20"/>
    <mergeCell ref="AA21:AA22"/>
    <mergeCell ref="AA23:AA24"/>
    <mergeCell ref="AA25:AA26"/>
    <mergeCell ref="AA27:AA28"/>
    <mergeCell ref="AA29:AA30"/>
    <mergeCell ref="AB2:AB3"/>
    <mergeCell ref="AB4:AB6"/>
    <mergeCell ref="AB7:AB12"/>
    <mergeCell ref="AB13:AB14"/>
    <mergeCell ref="AB15:AB16"/>
    <mergeCell ref="AB17:AB18"/>
    <mergeCell ref="AB19:AB20"/>
    <mergeCell ref="AB21:AB22"/>
    <mergeCell ref="AB23:AB24"/>
    <mergeCell ref="AB25:AB26"/>
    <mergeCell ref="AB27:AB28"/>
    <mergeCell ref="AB29:AB30"/>
    <mergeCell ref="AC2:AC3"/>
    <mergeCell ref="AC4:AC6"/>
    <mergeCell ref="AC7:AC12"/>
    <mergeCell ref="AC13:AC14"/>
    <mergeCell ref="AC15:AC16"/>
    <mergeCell ref="AC17:AC18"/>
    <mergeCell ref="AC19:AC20"/>
    <mergeCell ref="AC21:AC22"/>
    <mergeCell ref="AC23:AC24"/>
    <mergeCell ref="AC25:AC26"/>
    <mergeCell ref="AC27:AC28"/>
    <mergeCell ref="AC29:AC30"/>
    <mergeCell ref="AD2:AD3"/>
    <mergeCell ref="AD4:AD6"/>
    <mergeCell ref="AD7:AD12"/>
    <mergeCell ref="AD13:AD14"/>
    <mergeCell ref="AD15:AD16"/>
    <mergeCell ref="AD17:AD18"/>
    <mergeCell ref="AD19:AD20"/>
    <mergeCell ref="AD21:AD22"/>
    <mergeCell ref="AD23:AD24"/>
    <mergeCell ref="AD25:AD26"/>
    <mergeCell ref="AD27:AD28"/>
    <mergeCell ref="AD29:AD30"/>
    <mergeCell ref="AE2:AE3"/>
    <mergeCell ref="AE4:AE6"/>
    <mergeCell ref="AE7:AE12"/>
    <mergeCell ref="AE13:AE14"/>
    <mergeCell ref="AE15:AE16"/>
    <mergeCell ref="AE17:AE18"/>
    <mergeCell ref="AE19:AE20"/>
    <mergeCell ref="AE21:AE22"/>
    <mergeCell ref="AE23:AE24"/>
    <mergeCell ref="AE25:AE26"/>
    <mergeCell ref="AE27:AE28"/>
    <mergeCell ref="AE29:AE30"/>
    <mergeCell ref="AF4:AF6"/>
    <mergeCell ref="AF7:AF12"/>
    <mergeCell ref="AF13:AF14"/>
    <mergeCell ref="AF15:AF16"/>
    <mergeCell ref="AF17:AF18"/>
    <mergeCell ref="AF19:AF20"/>
    <mergeCell ref="AF21:AF22"/>
    <mergeCell ref="AF23:AF24"/>
    <mergeCell ref="AF25:AF26"/>
    <mergeCell ref="AF27:AF28"/>
    <mergeCell ref="AF29:AF30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8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E31" sqref="E31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hidden="1" customWidth="1"/>
    <col min="31" max="31" width="7.75" style="10" hidden="1" customWidth="1"/>
    <col min="32" max="32" width="7.75" style="2" hidden="1" customWidth="1"/>
    <col min="33" max="33" width="0.375" style="2" customWidth="1"/>
    <col min="34" max="16384" width="9" style="2"/>
  </cols>
  <sheetData>
    <row r="1" ht="37" customHeight="1" spans="1:32">
      <c r="A1" s="12" t="s">
        <v>51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7"/>
      <c r="AB1" s="58"/>
      <c r="AC1" s="59"/>
      <c r="AD1" s="59"/>
      <c r="AE1" s="58"/>
      <c r="AF1" s="13"/>
    </row>
    <row r="2" s="1" customFormat="1" ht="24" customHeight="1" spans="1:32">
      <c r="A2" s="14" t="s">
        <v>1</v>
      </c>
      <c r="B2" s="15" t="s">
        <v>2</v>
      </c>
      <c r="C2" s="90" t="s">
        <v>3</v>
      </c>
      <c r="D2" s="91"/>
      <c r="E2" s="92"/>
      <c r="F2" s="93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52" t="s">
        <v>7</v>
      </c>
      <c r="X2" s="53"/>
      <c r="Y2" s="53"/>
      <c r="Z2" s="60"/>
      <c r="AA2" s="61" t="s">
        <v>8</v>
      </c>
      <c r="AB2" s="100" t="s">
        <v>9</v>
      </c>
      <c r="AC2" s="64" t="s">
        <v>10</v>
      </c>
      <c r="AD2" s="64" t="s">
        <v>11</v>
      </c>
      <c r="AE2" s="64" t="s">
        <v>12</v>
      </c>
      <c r="AF2" s="65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94" t="s">
        <v>16</v>
      </c>
      <c r="F3" s="95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6"/>
      <c r="AB3" s="101"/>
      <c r="AC3" s="69"/>
      <c r="AD3" s="69"/>
      <c r="AE3" s="69"/>
      <c r="AF3" s="70"/>
    </row>
    <row r="4" s="2" customFormat="1" spans="1:32">
      <c r="A4" s="96" t="s">
        <v>42</v>
      </c>
      <c r="B4" s="26" t="s">
        <v>25</v>
      </c>
      <c r="C4" s="27">
        <v>218.1</v>
      </c>
      <c r="D4" s="27">
        <v>223.6</v>
      </c>
      <c r="E4" s="27">
        <f t="shared" ref="E4:E11" si="0">D4-C4</f>
        <v>5.5</v>
      </c>
      <c r="F4" s="29">
        <f t="shared" ref="F4:F8" si="1">N4+V4</f>
        <v>256.5</v>
      </c>
      <c r="G4" s="27">
        <v>7548</v>
      </c>
      <c r="H4" s="27">
        <v>7638</v>
      </c>
      <c r="I4" s="46">
        <f t="shared" ref="I4:I8" si="2">H4-G4</f>
        <v>90</v>
      </c>
      <c r="J4" s="27">
        <v>1.65</v>
      </c>
      <c r="K4" s="47">
        <f t="shared" ref="K4:K8" si="3">J4*I4</f>
        <v>148.5</v>
      </c>
      <c r="L4" s="27">
        <v>1.2</v>
      </c>
      <c r="M4" s="47">
        <f t="shared" ref="M4:M8" si="4">I4*L4</f>
        <v>108</v>
      </c>
      <c r="N4" s="45">
        <f t="shared" ref="N4:N8" si="5">K4+M4</f>
        <v>256.5</v>
      </c>
      <c r="O4" s="27">
        <v>704</v>
      </c>
      <c r="P4" s="27">
        <v>704</v>
      </c>
      <c r="Q4" s="56">
        <f t="shared" ref="Q4:Q8" si="6">P4-O4</f>
        <v>0</v>
      </c>
      <c r="R4" s="56">
        <v>1.5</v>
      </c>
      <c r="S4" s="47">
        <f t="shared" ref="S4:S8" si="7">R4*Q4</f>
        <v>0</v>
      </c>
      <c r="T4" s="27">
        <v>0.85</v>
      </c>
      <c r="U4" s="47">
        <f t="shared" ref="U4:U8" si="8">T4*Q4</f>
        <v>0</v>
      </c>
      <c r="V4" s="45">
        <f t="shared" ref="V4:V8" si="9">S4+U4</f>
        <v>0</v>
      </c>
      <c r="W4" s="27">
        <f>E4+E5</f>
        <v>23.4000000000001</v>
      </c>
      <c r="X4" s="56">
        <f t="shared" ref="X4:X8" si="10">W4*J4</f>
        <v>38.6100000000001</v>
      </c>
      <c r="Y4" s="56">
        <f t="shared" ref="Y4:Y8" si="11">W4*L4</f>
        <v>28.0800000000001</v>
      </c>
      <c r="Z4" s="56">
        <f t="shared" ref="Z4:Z8" si="12">X4+Y4</f>
        <v>66.6900000000003</v>
      </c>
      <c r="AA4" s="78">
        <f>Z4+Z5</f>
        <v>66.6900000000003</v>
      </c>
      <c r="AB4" s="76">
        <v>66.6900000000003</v>
      </c>
      <c r="AC4" s="75"/>
      <c r="AD4" s="75"/>
      <c r="AE4" s="76"/>
      <c r="AF4" s="27"/>
    </row>
    <row r="5" s="2" customFormat="1" spans="1:32">
      <c r="A5" s="96"/>
      <c r="B5" s="26" t="s">
        <v>28</v>
      </c>
      <c r="C5" s="27">
        <v>847.3</v>
      </c>
      <c r="D5" s="27">
        <v>865.2</v>
      </c>
      <c r="E5" s="27">
        <f t="shared" si="0"/>
        <v>17.9000000000001</v>
      </c>
      <c r="F5" s="28"/>
      <c r="G5" s="27"/>
      <c r="H5" s="27"/>
      <c r="I5" s="43"/>
      <c r="J5" s="27"/>
      <c r="K5" s="44"/>
      <c r="L5" s="27"/>
      <c r="M5" s="44"/>
      <c r="N5" s="45"/>
      <c r="O5" s="27"/>
      <c r="P5" s="27"/>
      <c r="Q5" s="55"/>
      <c r="R5" s="55"/>
      <c r="S5" s="44"/>
      <c r="T5" s="27"/>
      <c r="U5" s="44"/>
      <c r="V5" s="45"/>
      <c r="W5" s="27"/>
      <c r="X5" s="55"/>
      <c r="Y5" s="55"/>
      <c r="Z5" s="55"/>
      <c r="AA5" s="78"/>
      <c r="AB5" s="76"/>
      <c r="AC5" s="75"/>
      <c r="AD5" s="75"/>
      <c r="AE5" s="76"/>
      <c r="AF5" s="27"/>
    </row>
    <row r="6" s="2" customFormat="1" spans="1:32">
      <c r="A6" s="96" t="s">
        <v>45</v>
      </c>
      <c r="B6" s="26" t="s">
        <v>25</v>
      </c>
      <c r="C6" s="27">
        <f t="shared" ref="C6:C17" si="13">D4</f>
        <v>223.6</v>
      </c>
      <c r="D6" s="27">
        <v>228</v>
      </c>
      <c r="E6" s="27">
        <f t="shared" si="0"/>
        <v>4.40000000000001</v>
      </c>
      <c r="F6" s="29">
        <f t="shared" si="1"/>
        <v>196.65</v>
      </c>
      <c r="G6" s="27">
        <v>7638</v>
      </c>
      <c r="H6" s="27">
        <v>7707</v>
      </c>
      <c r="I6" s="46">
        <f t="shared" si="2"/>
        <v>69</v>
      </c>
      <c r="J6" s="27">
        <v>1.65</v>
      </c>
      <c r="K6" s="47">
        <f t="shared" si="3"/>
        <v>113.85</v>
      </c>
      <c r="L6" s="27">
        <v>1.2</v>
      </c>
      <c r="M6" s="47">
        <f t="shared" si="4"/>
        <v>82.8</v>
      </c>
      <c r="N6" s="45">
        <f t="shared" si="5"/>
        <v>196.65</v>
      </c>
      <c r="O6" s="27">
        <v>704</v>
      </c>
      <c r="P6" s="27">
        <v>704</v>
      </c>
      <c r="Q6" s="56">
        <f t="shared" si="6"/>
        <v>0</v>
      </c>
      <c r="R6" s="56">
        <v>1.5</v>
      </c>
      <c r="S6" s="47">
        <f t="shared" si="7"/>
        <v>0</v>
      </c>
      <c r="T6" s="27">
        <v>0.85</v>
      </c>
      <c r="U6" s="47">
        <f t="shared" si="8"/>
        <v>0</v>
      </c>
      <c r="V6" s="45">
        <f t="shared" si="9"/>
        <v>0</v>
      </c>
      <c r="W6" s="27">
        <f>E6+E7</f>
        <v>10.4</v>
      </c>
      <c r="X6" s="56">
        <f t="shared" si="10"/>
        <v>17.16</v>
      </c>
      <c r="Y6" s="56">
        <f t="shared" si="11"/>
        <v>12.48</v>
      </c>
      <c r="Z6" s="56">
        <f t="shared" si="12"/>
        <v>29.64</v>
      </c>
      <c r="AA6" s="78">
        <f t="shared" ref="AA6:AA10" si="14">Z6+Z7</f>
        <v>29.64</v>
      </c>
      <c r="AB6" s="76">
        <v>29.64</v>
      </c>
      <c r="AC6" s="75"/>
      <c r="AD6" s="75"/>
      <c r="AE6" s="76"/>
      <c r="AF6" s="56"/>
    </row>
    <row r="7" s="2" customFormat="1" spans="1:32">
      <c r="A7" s="96"/>
      <c r="B7" s="26" t="s">
        <v>28</v>
      </c>
      <c r="C7" s="27">
        <f t="shared" si="13"/>
        <v>865.2</v>
      </c>
      <c r="D7" s="27">
        <v>871.2</v>
      </c>
      <c r="E7" s="27">
        <f t="shared" si="0"/>
        <v>6</v>
      </c>
      <c r="F7" s="28"/>
      <c r="G7" s="27"/>
      <c r="H7" s="27"/>
      <c r="I7" s="43"/>
      <c r="J7" s="27"/>
      <c r="K7" s="44"/>
      <c r="L7" s="27"/>
      <c r="M7" s="44"/>
      <c r="N7" s="45"/>
      <c r="O7" s="27"/>
      <c r="P7" s="27"/>
      <c r="Q7" s="55"/>
      <c r="R7" s="55"/>
      <c r="S7" s="44"/>
      <c r="T7" s="27"/>
      <c r="U7" s="44"/>
      <c r="V7" s="45"/>
      <c r="W7" s="27"/>
      <c r="X7" s="55"/>
      <c r="Y7" s="55"/>
      <c r="Z7" s="55"/>
      <c r="AA7" s="78"/>
      <c r="AB7" s="76"/>
      <c r="AC7" s="75"/>
      <c r="AD7" s="75"/>
      <c r="AE7" s="76"/>
      <c r="AF7" s="55"/>
    </row>
    <row r="8" s="2" customFormat="1" spans="1:32">
      <c r="A8" s="96" t="s">
        <v>46</v>
      </c>
      <c r="B8" s="26" t="s">
        <v>25</v>
      </c>
      <c r="C8" s="27">
        <f t="shared" si="13"/>
        <v>228</v>
      </c>
      <c r="D8" s="27">
        <v>234.1</v>
      </c>
      <c r="E8" s="27">
        <f t="shared" si="0"/>
        <v>6.09999999999999</v>
      </c>
      <c r="F8" s="29">
        <f t="shared" si="1"/>
        <v>285</v>
      </c>
      <c r="G8" s="27">
        <v>7707</v>
      </c>
      <c r="H8" s="27">
        <v>7807</v>
      </c>
      <c r="I8" s="46">
        <f t="shared" si="2"/>
        <v>100</v>
      </c>
      <c r="J8" s="27">
        <v>1.65</v>
      </c>
      <c r="K8" s="47">
        <f t="shared" si="3"/>
        <v>165</v>
      </c>
      <c r="L8" s="27">
        <v>1.2</v>
      </c>
      <c r="M8" s="47">
        <f t="shared" si="4"/>
        <v>120</v>
      </c>
      <c r="N8" s="45">
        <f t="shared" si="5"/>
        <v>285</v>
      </c>
      <c r="O8" s="27">
        <v>704</v>
      </c>
      <c r="P8" s="27">
        <v>704</v>
      </c>
      <c r="Q8" s="56">
        <f t="shared" si="6"/>
        <v>0</v>
      </c>
      <c r="R8" s="56">
        <v>1.5</v>
      </c>
      <c r="S8" s="47">
        <f t="shared" si="7"/>
        <v>0</v>
      </c>
      <c r="T8" s="27">
        <v>0.85</v>
      </c>
      <c r="U8" s="47">
        <f t="shared" si="8"/>
        <v>0</v>
      </c>
      <c r="V8" s="45">
        <f t="shared" si="9"/>
        <v>0</v>
      </c>
      <c r="W8" s="27">
        <f>E8+E9</f>
        <v>34.8999999999999</v>
      </c>
      <c r="X8" s="80">
        <f t="shared" si="10"/>
        <v>57.5849999999999</v>
      </c>
      <c r="Y8" s="56">
        <f t="shared" si="11"/>
        <v>41.8799999999999</v>
      </c>
      <c r="Z8" s="80">
        <f t="shared" si="12"/>
        <v>99.4649999999999</v>
      </c>
      <c r="AA8" s="78">
        <f t="shared" si="14"/>
        <v>99.4649999999999</v>
      </c>
      <c r="AB8" s="76">
        <v>99.4649999999999</v>
      </c>
      <c r="AC8" s="75"/>
      <c r="AD8" s="75"/>
      <c r="AE8" s="76"/>
      <c r="AF8" s="56"/>
    </row>
    <row r="9" s="2" customFormat="1" spans="1:32">
      <c r="A9" s="96"/>
      <c r="B9" s="26" t="s">
        <v>28</v>
      </c>
      <c r="C9" s="27">
        <f t="shared" si="13"/>
        <v>871.2</v>
      </c>
      <c r="D9" s="27">
        <v>900</v>
      </c>
      <c r="E9" s="27">
        <f t="shared" si="0"/>
        <v>28.8</v>
      </c>
      <c r="F9" s="28"/>
      <c r="G9" s="27"/>
      <c r="H9" s="27"/>
      <c r="I9" s="43"/>
      <c r="J9" s="27"/>
      <c r="K9" s="44"/>
      <c r="L9" s="27"/>
      <c r="M9" s="44"/>
      <c r="N9" s="45"/>
      <c r="O9" s="27"/>
      <c r="P9" s="27"/>
      <c r="Q9" s="55"/>
      <c r="R9" s="55"/>
      <c r="S9" s="44"/>
      <c r="T9" s="27"/>
      <c r="U9" s="44"/>
      <c r="V9" s="45"/>
      <c r="W9" s="27"/>
      <c r="X9" s="77"/>
      <c r="Y9" s="55"/>
      <c r="Z9" s="77"/>
      <c r="AA9" s="78"/>
      <c r="AB9" s="76"/>
      <c r="AC9" s="75"/>
      <c r="AD9" s="75"/>
      <c r="AE9" s="76"/>
      <c r="AF9" s="55"/>
    </row>
    <row r="10" s="2" customFormat="1" spans="1:32">
      <c r="A10" s="96" t="s">
        <v>47</v>
      </c>
      <c r="B10" s="26" t="s">
        <v>25</v>
      </c>
      <c r="C10" s="27">
        <f t="shared" si="13"/>
        <v>234.1</v>
      </c>
      <c r="D10" s="27">
        <v>242.9</v>
      </c>
      <c r="E10" s="27">
        <f t="shared" si="0"/>
        <v>8.80000000000001</v>
      </c>
      <c r="F10" s="29">
        <f>N10+V10</f>
        <v>356.25</v>
      </c>
      <c r="G10" s="27">
        <v>7807</v>
      </c>
      <c r="H10" s="27">
        <v>7932</v>
      </c>
      <c r="I10" s="46">
        <f>H10-G10</f>
        <v>125</v>
      </c>
      <c r="J10" s="27">
        <v>1.65</v>
      </c>
      <c r="K10" s="47">
        <f>J10*I10</f>
        <v>206.25</v>
      </c>
      <c r="L10" s="27">
        <v>1.2</v>
      </c>
      <c r="M10" s="47">
        <f>I10*L10</f>
        <v>150</v>
      </c>
      <c r="N10" s="45">
        <f>K10+M10</f>
        <v>356.25</v>
      </c>
      <c r="O10" s="27">
        <v>704</v>
      </c>
      <c r="P10" s="27">
        <v>704</v>
      </c>
      <c r="Q10" s="56">
        <f>P10-O10</f>
        <v>0</v>
      </c>
      <c r="R10" s="56">
        <v>1.5</v>
      </c>
      <c r="S10" s="47">
        <f>R10*Q10</f>
        <v>0</v>
      </c>
      <c r="T10" s="27">
        <v>0.85</v>
      </c>
      <c r="U10" s="47">
        <f>T10*Q10</f>
        <v>0</v>
      </c>
      <c r="V10" s="45">
        <f>S10+U10</f>
        <v>0</v>
      </c>
      <c r="W10" s="27">
        <f>E10+E11</f>
        <v>43.4</v>
      </c>
      <c r="X10" s="56">
        <f>W10*J10</f>
        <v>71.6100000000001</v>
      </c>
      <c r="Y10" s="56">
        <f>W10*L10</f>
        <v>52.08</v>
      </c>
      <c r="Z10" s="56">
        <f>X10+Y10</f>
        <v>123.69</v>
      </c>
      <c r="AA10" s="78">
        <f t="shared" si="14"/>
        <v>123.69</v>
      </c>
      <c r="AB10" s="76">
        <v>123.69</v>
      </c>
      <c r="AC10" s="75"/>
      <c r="AD10" s="75"/>
      <c r="AE10" s="76"/>
      <c r="AF10" s="56"/>
    </row>
    <row r="11" s="2" customFormat="1" spans="1:32">
      <c r="A11" s="96"/>
      <c r="B11" s="26" t="s">
        <v>28</v>
      </c>
      <c r="C11" s="27">
        <f t="shared" si="13"/>
        <v>900</v>
      </c>
      <c r="D11" s="27">
        <v>934.6</v>
      </c>
      <c r="E11" s="27">
        <f t="shared" si="0"/>
        <v>34.6</v>
      </c>
      <c r="F11" s="28"/>
      <c r="G11" s="27"/>
      <c r="H11" s="27"/>
      <c r="I11" s="43"/>
      <c r="J11" s="27"/>
      <c r="K11" s="44"/>
      <c r="L11" s="27"/>
      <c r="M11" s="44"/>
      <c r="N11" s="45"/>
      <c r="O11" s="27"/>
      <c r="P11" s="27"/>
      <c r="Q11" s="55"/>
      <c r="R11" s="55"/>
      <c r="S11" s="44"/>
      <c r="T11" s="27"/>
      <c r="U11" s="44"/>
      <c r="V11" s="45"/>
      <c r="W11" s="27"/>
      <c r="X11" s="55"/>
      <c r="Y11" s="55"/>
      <c r="Z11" s="55"/>
      <c r="AA11" s="78"/>
      <c r="AB11" s="76"/>
      <c r="AC11" s="75"/>
      <c r="AD11" s="75"/>
      <c r="AE11" s="76"/>
      <c r="AF11" s="55"/>
    </row>
    <row r="12" s="2" customFormat="1" spans="1:32">
      <c r="A12" s="96" t="s">
        <v>48</v>
      </c>
      <c r="B12" s="26" t="s">
        <v>25</v>
      </c>
      <c r="C12" s="27">
        <f t="shared" si="13"/>
        <v>242.9</v>
      </c>
      <c r="D12" s="27">
        <v>251.6</v>
      </c>
      <c r="E12" s="27">
        <f t="shared" ref="E12:E27" si="15">D12-C12</f>
        <v>8.69999999999999</v>
      </c>
      <c r="F12" s="29">
        <f>N12+V12</f>
        <v>339.15</v>
      </c>
      <c r="G12" s="27">
        <v>7932</v>
      </c>
      <c r="H12" s="27">
        <v>8051</v>
      </c>
      <c r="I12" s="46">
        <f>H12-G12</f>
        <v>119</v>
      </c>
      <c r="J12" s="27">
        <v>1.65</v>
      </c>
      <c r="K12" s="47">
        <f>J12*I12</f>
        <v>196.35</v>
      </c>
      <c r="L12" s="27">
        <v>1.2</v>
      </c>
      <c r="M12" s="47">
        <f>I12*L12</f>
        <v>142.8</v>
      </c>
      <c r="N12" s="45">
        <f>K12+M12</f>
        <v>339.15</v>
      </c>
      <c r="O12" s="27">
        <v>704</v>
      </c>
      <c r="P12" s="27">
        <v>704</v>
      </c>
      <c r="Q12" s="56">
        <f>P12-O12</f>
        <v>0</v>
      </c>
      <c r="R12" s="56">
        <v>1.5</v>
      </c>
      <c r="S12" s="47">
        <f>R12*Q12</f>
        <v>0</v>
      </c>
      <c r="T12" s="27">
        <v>0.85</v>
      </c>
      <c r="U12" s="47">
        <f>T12*Q12</f>
        <v>0</v>
      </c>
      <c r="V12" s="45">
        <f>S12+U12</f>
        <v>0</v>
      </c>
      <c r="W12" s="27">
        <f>E12+E13</f>
        <v>43.8</v>
      </c>
      <c r="X12" s="56">
        <f>W12*J12</f>
        <v>72.27</v>
      </c>
      <c r="Y12" s="56">
        <f>W12*L12</f>
        <v>52.56</v>
      </c>
      <c r="Z12" s="56">
        <f>X12+Y12</f>
        <v>124.83</v>
      </c>
      <c r="AA12" s="78">
        <f>Z12+Z13</f>
        <v>124.83</v>
      </c>
      <c r="AB12" s="76">
        <v>124.83</v>
      </c>
      <c r="AC12" s="75"/>
      <c r="AD12" s="75"/>
      <c r="AE12" s="76"/>
      <c r="AF12" s="56"/>
    </row>
    <row r="13" s="2" customFormat="1" spans="1:32">
      <c r="A13" s="96"/>
      <c r="B13" s="26" t="s">
        <v>28</v>
      </c>
      <c r="C13" s="27">
        <f t="shared" si="13"/>
        <v>934.6</v>
      </c>
      <c r="D13" s="27">
        <v>969.7</v>
      </c>
      <c r="E13" s="27">
        <f t="shared" si="15"/>
        <v>35.1</v>
      </c>
      <c r="F13" s="28"/>
      <c r="G13" s="27"/>
      <c r="H13" s="27"/>
      <c r="I13" s="43"/>
      <c r="J13" s="27"/>
      <c r="K13" s="44"/>
      <c r="L13" s="27"/>
      <c r="M13" s="44"/>
      <c r="N13" s="45"/>
      <c r="O13" s="27"/>
      <c r="P13" s="27"/>
      <c r="Q13" s="55"/>
      <c r="R13" s="55"/>
      <c r="S13" s="44"/>
      <c r="T13" s="27"/>
      <c r="U13" s="44"/>
      <c r="V13" s="45"/>
      <c r="W13" s="27"/>
      <c r="X13" s="55"/>
      <c r="Y13" s="55"/>
      <c r="Z13" s="55"/>
      <c r="AA13" s="78"/>
      <c r="AB13" s="76"/>
      <c r="AC13" s="75"/>
      <c r="AD13" s="75"/>
      <c r="AE13" s="76"/>
      <c r="AF13" s="55"/>
    </row>
    <row r="14" s="2" customFormat="1" spans="1:32">
      <c r="A14" s="96" t="s">
        <v>32</v>
      </c>
      <c r="B14" s="26" t="s">
        <v>25</v>
      </c>
      <c r="C14" s="27">
        <f t="shared" si="13"/>
        <v>251.6</v>
      </c>
      <c r="D14" s="27">
        <v>261.3</v>
      </c>
      <c r="E14" s="27">
        <f t="shared" si="15"/>
        <v>9.70000000000002</v>
      </c>
      <c r="F14" s="29">
        <f>N14+V14</f>
        <v>364.8</v>
      </c>
      <c r="G14" s="27">
        <v>8051</v>
      </c>
      <c r="H14" s="27">
        <v>8179</v>
      </c>
      <c r="I14" s="46">
        <f>H14-G14</f>
        <v>128</v>
      </c>
      <c r="J14" s="27">
        <v>1.65</v>
      </c>
      <c r="K14" s="47">
        <f>J14*I14</f>
        <v>211.2</v>
      </c>
      <c r="L14" s="27">
        <v>1.2</v>
      </c>
      <c r="M14" s="47">
        <f>I14*L14</f>
        <v>153.6</v>
      </c>
      <c r="N14" s="45">
        <f>K14+M14</f>
        <v>364.8</v>
      </c>
      <c r="O14" s="27">
        <v>704</v>
      </c>
      <c r="P14" s="27">
        <v>704</v>
      </c>
      <c r="Q14" s="56">
        <f>P14-O14</f>
        <v>0</v>
      </c>
      <c r="R14" s="56">
        <v>1.5</v>
      </c>
      <c r="S14" s="47">
        <f>R14*Q14</f>
        <v>0</v>
      </c>
      <c r="T14" s="27">
        <v>0.85</v>
      </c>
      <c r="U14" s="47">
        <f>T14*Q14</f>
        <v>0</v>
      </c>
      <c r="V14" s="45">
        <f>S14+U14</f>
        <v>0</v>
      </c>
      <c r="W14" s="27">
        <f>E14+E15</f>
        <v>45.6</v>
      </c>
      <c r="X14" s="56">
        <f>W14*J14</f>
        <v>75.24</v>
      </c>
      <c r="Y14" s="56">
        <f>W14*L14</f>
        <v>54.72</v>
      </c>
      <c r="Z14" s="56">
        <f>X14+Y14</f>
        <v>129.96</v>
      </c>
      <c r="AA14" s="78">
        <f>Z14+Z15</f>
        <v>129.96</v>
      </c>
      <c r="AB14" s="102">
        <f>AA14+AA15</f>
        <v>129.96</v>
      </c>
      <c r="AC14" s="75"/>
      <c r="AD14" s="75"/>
      <c r="AE14" s="76"/>
      <c r="AF14" s="56"/>
    </row>
    <row r="15" s="2" customFormat="1" spans="1:32">
      <c r="A15" s="96"/>
      <c r="B15" s="26" t="s">
        <v>28</v>
      </c>
      <c r="C15" s="27">
        <f t="shared" si="13"/>
        <v>969.7</v>
      </c>
      <c r="D15" s="27">
        <v>1005.6</v>
      </c>
      <c r="E15" s="27">
        <f t="shared" si="15"/>
        <v>35.9</v>
      </c>
      <c r="F15" s="28"/>
      <c r="G15" s="27"/>
      <c r="H15" s="27"/>
      <c r="I15" s="43"/>
      <c r="J15" s="27"/>
      <c r="K15" s="44"/>
      <c r="L15" s="27"/>
      <c r="M15" s="44"/>
      <c r="N15" s="45"/>
      <c r="O15" s="27"/>
      <c r="P15" s="27"/>
      <c r="Q15" s="55"/>
      <c r="R15" s="55"/>
      <c r="S15" s="44"/>
      <c r="T15" s="27"/>
      <c r="U15" s="44"/>
      <c r="V15" s="45"/>
      <c r="W15" s="27"/>
      <c r="X15" s="55"/>
      <c r="Y15" s="55"/>
      <c r="Z15" s="55"/>
      <c r="AA15" s="78"/>
      <c r="AB15" s="102"/>
      <c r="AC15" s="75"/>
      <c r="AD15" s="75"/>
      <c r="AE15" s="76"/>
      <c r="AF15" s="55"/>
    </row>
    <row r="16" s="2" customFormat="1" spans="1:32">
      <c r="A16" s="96" t="s">
        <v>33</v>
      </c>
      <c r="B16" s="26" t="s">
        <v>25</v>
      </c>
      <c r="C16" s="27">
        <f t="shared" si="13"/>
        <v>261.3</v>
      </c>
      <c r="D16" s="27">
        <v>268</v>
      </c>
      <c r="E16" s="27">
        <f t="shared" si="15"/>
        <v>6.69999999999999</v>
      </c>
      <c r="F16" s="29">
        <f t="shared" ref="F16:F20" si="16">N16+V16</f>
        <v>313.5</v>
      </c>
      <c r="G16" s="27">
        <v>8179</v>
      </c>
      <c r="H16" s="27">
        <v>8289</v>
      </c>
      <c r="I16" s="46">
        <f t="shared" ref="I16:I20" si="17">H16-G16</f>
        <v>110</v>
      </c>
      <c r="J16" s="27">
        <v>1.65</v>
      </c>
      <c r="K16" s="47">
        <f t="shared" ref="K16:K20" si="18">J16*I16</f>
        <v>181.5</v>
      </c>
      <c r="L16" s="27">
        <v>1.2</v>
      </c>
      <c r="M16" s="47">
        <f t="shared" ref="M16:M20" si="19">I16*L16</f>
        <v>132</v>
      </c>
      <c r="N16" s="45">
        <f t="shared" ref="N16:N20" si="20">K16+M16</f>
        <v>313.5</v>
      </c>
      <c r="O16" s="27">
        <v>704</v>
      </c>
      <c r="P16" s="27">
        <v>704</v>
      </c>
      <c r="Q16" s="56">
        <f t="shared" ref="Q16:Q20" si="21">P16-O16</f>
        <v>0</v>
      </c>
      <c r="R16" s="56">
        <v>1.5</v>
      </c>
      <c r="S16" s="47">
        <f t="shared" ref="S16:S20" si="22">R16*Q16</f>
        <v>0</v>
      </c>
      <c r="T16" s="27">
        <v>0.85</v>
      </c>
      <c r="U16" s="47">
        <f t="shared" ref="U16:U20" si="23">T16*Q16</f>
        <v>0</v>
      </c>
      <c r="V16" s="45">
        <f t="shared" ref="V16:V20" si="24">S16+U16</f>
        <v>0</v>
      </c>
      <c r="W16" s="27">
        <f t="shared" ref="W16:W20" si="25">E16+E17</f>
        <v>25.8999999999999</v>
      </c>
      <c r="X16" s="56">
        <f t="shared" ref="X16:X20" si="26">W16*J16</f>
        <v>42.7349999999999</v>
      </c>
      <c r="Y16" s="56">
        <f t="shared" ref="Y16:Y20" si="27">W16*L16</f>
        <v>31.0799999999999</v>
      </c>
      <c r="Z16" s="80">
        <f t="shared" ref="Z16:Z20" si="28">X16+Y16</f>
        <v>73.8149999999998</v>
      </c>
      <c r="AA16" s="78">
        <f t="shared" ref="AA16:AA20" si="29">Z16+Z17</f>
        <v>73.8149999999998</v>
      </c>
      <c r="AB16" s="76">
        <v>73.8149999999998</v>
      </c>
      <c r="AC16" s="75">
        <v>44425</v>
      </c>
      <c r="AD16" s="75">
        <v>44426</v>
      </c>
      <c r="AE16" s="76"/>
      <c r="AF16" s="56"/>
    </row>
    <row r="17" s="2" customFormat="1" ht="14" customHeight="1" spans="1:32">
      <c r="A17" s="96"/>
      <c r="B17" s="26" t="s">
        <v>28</v>
      </c>
      <c r="C17" s="27">
        <f t="shared" si="13"/>
        <v>1005.6</v>
      </c>
      <c r="D17" s="27">
        <v>1024.8</v>
      </c>
      <c r="E17" s="27">
        <f t="shared" si="15"/>
        <v>19.1999999999999</v>
      </c>
      <c r="F17" s="28"/>
      <c r="G17" s="27"/>
      <c r="H17" s="27"/>
      <c r="I17" s="43"/>
      <c r="J17" s="27"/>
      <c r="K17" s="44"/>
      <c r="L17" s="27"/>
      <c r="M17" s="44"/>
      <c r="N17" s="45"/>
      <c r="O17" s="27"/>
      <c r="P17" s="27"/>
      <c r="Q17" s="55"/>
      <c r="R17" s="55"/>
      <c r="S17" s="44"/>
      <c r="T17" s="27"/>
      <c r="U17" s="44"/>
      <c r="V17" s="45"/>
      <c r="W17" s="27"/>
      <c r="X17" s="55"/>
      <c r="Y17" s="55"/>
      <c r="Z17" s="77"/>
      <c r="AA17" s="78"/>
      <c r="AB17" s="76"/>
      <c r="AC17" s="75"/>
      <c r="AD17" s="75"/>
      <c r="AE17" s="76"/>
      <c r="AF17" s="55"/>
    </row>
    <row r="18" s="2" customFormat="1" ht="14" customHeight="1" spans="1:32">
      <c r="A18" s="96" t="s">
        <v>35</v>
      </c>
      <c r="B18" s="26" t="s">
        <v>25</v>
      </c>
      <c r="C18" s="27">
        <f t="shared" ref="C18:C27" si="30">D16</f>
        <v>268</v>
      </c>
      <c r="D18" s="27">
        <v>277.4</v>
      </c>
      <c r="E18" s="27">
        <f t="shared" si="15"/>
        <v>9.39999999999998</v>
      </c>
      <c r="F18" s="29">
        <f t="shared" si="16"/>
        <v>296.4</v>
      </c>
      <c r="G18" s="27">
        <v>8289</v>
      </c>
      <c r="H18" s="27">
        <v>8393</v>
      </c>
      <c r="I18" s="46">
        <f t="shared" si="17"/>
        <v>104</v>
      </c>
      <c r="J18" s="27">
        <v>1.65</v>
      </c>
      <c r="K18" s="47">
        <f t="shared" si="18"/>
        <v>171.6</v>
      </c>
      <c r="L18" s="27">
        <v>1.2</v>
      </c>
      <c r="M18" s="47">
        <f t="shared" si="19"/>
        <v>124.8</v>
      </c>
      <c r="N18" s="45">
        <f t="shared" si="20"/>
        <v>296.4</v>
      </c>
      <c r="O18" s="27">
        <v>704</v>
      </c>
      <c r="P18" s="27">
        <v>704</v>
      </c>
      <c r="Q18" s="56">
        <f t="shared" si="21"/>
        <v>0</v>
      </c>
      <c r="R18" s="56">
        <v>1.5</v>
      </c>
      <c r="S18" s="47">
        <f t="shared" si="22"/>
        <v>0</v>
      </c>
      <c r="T18" s="27">
        <v>0.85</v>
      </c>
      <c r="U18" s="47">
        <f t="shared" si="23"/>
        <v>0</v>
      </c>
      <c r="V18" s="45">
        <f t="shared" si="24"/>
        <v>0</v>
      </c>
      <c r="W18" s="27">
        <f t="shared" si="25"/>
        <v>36.3000000000001</v>
      </c>
      <c r="X18" s="56">
        <f t="shared" si="26"/>
        <v>59.8950000000001</v>
      </c>
      <c r="Y18" s="56">
        <f t="shared" si="27"/>
        <v>43.5600000000001</v>
      </c>
      <c r="Z18" s="80">
        <f t="shared" si="28"/>
        <v>103.455</v>
      </c>
      <c r="AA18" s="78">
        <f t="shared" si="29"/>
        <v>103.455</v>
      </c>
      <c r="AB18" s="76">
        <v>103.455</v>
      </c>
      <c r="AC18" s="75">
        <v>44455</v>
      </c>
      <c r="AD18" s="75">
        <v>44457</v>
      </c>
      <c r="AE18" s="76"/>
      <c r="AF18" s="56"/>
    </row>
    <row r="19" s="2" customFormat="1" ht="14" customHeight="1" spans="1:32">
      <c r="A19" s="96"/>
      <c r="B19" s="26" t="s">
        <v>28</v>
      </c>
      <c r="C19" s="27">
        <f t="shared" si="30"/>
        <v>1024.8</v>
      </c>
      <c r="D19" s="27">
        <v>1051.7</v>
      </c>
      <c r="E19" s="27">
        <f t="shared" si="15"/>
        <v>26.9000000000001</v>
      </c>
      <c r="F19" s="28"/>
      <c r="G19" s="27"/>
      <c r="H19" s="27"/>
      <c r="I19" s="43"/>
      <c r="J19" s="27"/>
      <c r="K19" s="44"/>
      <c r="L19" s="27"/>
      <c r="M19" s="44"/>
      <c r="N19" s="45"/>
      <c r="O19" s="27"/>
      <c r="P19" s="27"/>
      <c r="Q19" s="55"/>
      <c r="R19" s="55"/>
      <c r="S19" s="44"/>
      <c r="T19" s="27"/>
      <c r="U19" s="44"/>
      <c r="V19" s="45"/>
      <c r="W19" s="27"/>
      <c r="X19" s="55"/>
      <c r="Y19" s="55"/>
      <c r="Z19" s="77"/>
      <c r="AA19" s="78"/>
      <c r="AB19" s="76"/>
      <c r="AC19" s="75"/>
      <c r="AD19" s="75"/>
      <c r="AE19" s="76"/>
      <c r="AF19" s="55"/>
    </row>
    <row r="20" s="2" customFormat="1" ht="14" customHeight="1" spans="1:32">
      <c r="A20" s="96" t="s">
        <v>36</v>
      </c>
      <c r="B20" s="26" t="s">
        <v>25</v>
      </c>
      <c r="C20" s="27">
        <f t="shared" si="30"/>
        <v>277.4</v>
      </c>
      <c r="D20" s="27">
        <v>286</v>
      </c>
      <c r="E20" s="27">
        <f t="shared" si="15"/>
        <v>8.60000000000002</v>
      </c>
      <c r="F20" s="29">
        <f t="shared" si="16"/>
        <v>387.6</v>
      </c>
      <c r="G20" s="27">
        <v>8393</v>
      </c>
      <c r="H20" s="27">
        <v>8529</v>
      </c>
      <c r="I20" s="46">
        <f t="shared" si="17"/>
        <v>136</v>
      </c>
      <c r="J20" s="27">
        <v>1.65</v>
      </c>
      <c r="K20" s="47">
        <f t="shared" si="18"/>
        <v>224.4</v>
      </c>
      <c r="L20" s="27">
        <v>1.2</v>
      </c>
      <c r="M20" s="47">
        <f t="shared" si="19"/>
        <v>163.2</v>
      </c>
      <c r="N20" s="45">
        <f t="shared" si="20"/>
        <v>387.6</v>
      </c>
      <c r="O20" s="27">
        <v>704</v>
      </c>
      <c r="P20" s="27">
        <v>704</v>
      </c>
      <c r="Q20" s="56">
        <f t="shared" si="21"/>
        <v>0</v>
      </c>
      <c r="R20" s="56">
        <v>1.5</v>
      </c>
      <c r="S20" s="47">
        <f t="shared" si="22"/>
        <v>0</v>
      </c>
      <c r="T20" s="27">
        <v>0.85</v>
      </c>
      <c r="U20" s="47">
        <f t="shared" si="23"/>
        <v>0</v>
      </c>
      <c r="V20" s="45">
        <f t="shared" si="24"/>
        <v>0</v>
      </c>
      <c r="W20" s="27">
        <f t="shared" si="25"/>
        <v>37.1999999999999</v>
      </c>
      <c r="X20" s="56">
        <f t="shared" si="26"/>
        <v>61.3799999999999</v>
      </c>
      <c r="Y20" s="56">
        <f t="shared" si="27"/>
        <v>44.6399999999999</v>
      </c>
      <c r="Z20" s="56">
        <f t="shared" si="28"/>
        <v>106.02</v>
      </c>
      <c r="AA20" s="78">
        <f t="shared" si="29"/>
        <v>106.02</v>
      </c>
      <c r="AB20" s="76">
        <v>106.02</v>
      </c>
      <c r="AC20" s="75">
        <v>44487</v>
      </c>
      <c r="AD20" s="75">
        <v>44489</v>
      </c>
      <c r="AE20" s="76"/>
      <c r="AF20" s="56"/>
    </row>
    <row r="21" s="2" customFormat="1" ht="14" customHeight="1" spans="1:32">
      <c r="A21" s="96"/>
      <c r="B21" s="26" t="s">
        <v>28</v>
      </c>
      <c r="C21" s="27">
        <f t="shared" si="30"/>
        <v>1051.7</v>
      </c>
      <c r="D21" s="27">
        <v>1080.3</v>
      </c>
      <c r="E21" s="27">
        <f t="shared" si="15"/>
        <v>28.5999999999999</v>
      </c>
      <c r="F21" s="28"/>
      <c r="G21" s="27"/>
      <c r="H21" s="27"/>
      <c r="I21" s="43"/>
      <c r="J21" s="27"/>
      <c r="K21" s="44"/>
      <c r="L21" s="27"/>
      <c r="M21" s="44"/>
      <c r="N21" s="45"/>
      <c r="O21" s="27"/>
      <c r="P21" s="27"/>
      <c r="Q21" s="55"/>
      <c r="R21" s="55"/>
      <c r="S21" s="44"/>
      <c r="T21" s="27"/>
      <c r="U21" s="44"/>
      <c r="V21" s="45"/>
      <c r="W21" s="27"/>
      <c r="X21" s="55"/>
      <c r="Y21" s="55"/>
      <c r="Z21" s="55"/>
      <c r="AA21" s="78"/>
      <c r="AB21" s="76"/>
      <c r="AC21" s="75"/>
      <c r="AD21" s="75"/>
      <c r="AE21" s="76"/>
      <c r="AF21" s="55"/>
    </row>
    <row r="22" s="2" customFormat="1" ht="14" customHeight="1" spans="1:32">
      <c r="A22" s="96" t="s">
        <v>37</v>
      </c>
      <c r="B22" s="26" t="s">
        <v>25</v>
      </c>
      <c r="C22" s="27">
        <f t="shared" si="30"/>
        <v>286</v>
      </c>
      <c r="D22" s="27">
        <v>294</v>
      </c>
      <c r="E22" s="27">
        <f t="shared" si="15"/>
        <v>8</v>
      </c>
      <c r="F22" s="29">
        <f t="shared" ref="F22:F26" si="31">N22+V22</f>
        <v>322.75</v>
      </c>
      <c r="G22" s="27">
        <v>8529</v>
      </c>
      <c r="H22" s="27">
        <v>8634</v>
      </c>
      <c r="I22" s="46">
        <f t="shared" ref="I22:I26" si="32">H22-G22</f>
        <v>105</v>
      </c>
      <c r="J22" s="27">
        <v>1.65</v>
      </c>
      <c r="K22" s="47">
        <f t="shared" ref="K22:K26" si="33">J22*I22</f>
        <v>173.25</v>
      </c>
      <c r="L22" s="27">
        <v>1.2</v>
      </c>
      <c r="M22" s="47">
        <f t="shared" ref="M22:M26" si="34">I22*L22</f>
        <v>126</v>
      </c>
      <c r="N22" s="45">
        <f t="shared" ref="N22:N26" si="35">K22+M22</f>
        <v>299.25</v>
      </c>
      <c r="O22" s="27">
        <v>704</v>
      </c>
      <c r="P22" s="27">
        <v>714</v>
      </c>
      <c r="Q22" s="56">
        <f t="shared" ref="Q22:Q26" si="36">P22-O22</f>
        <v>10</v>
      </c>
      <c r="R22" s="56">
        <v>1.5</v>
      </c>
      <c r="S22" s="47">
        <f t="shared" ref="S22:S26" si="37">R22*Q22</f>
        <v>15</v>
      </c>
      <c r="T22" s="27">
        <v>0.85</v>
      </c>
      <c r="U22" s="47">
        <f t="shared" ref="U22:U26" si="38">T22*Q22</f>
        <v>8.5</v>
      </c>
      <c r="V22" s="45">
        <f t="shared" ref="V22:V26" si="39">S22+U22</f>
        <v>23.5</v>
      </c>
      <c r="W22" s="27">
        <f t="shared" ref="W22:W26" si="40">E22+E23</f>
        <v>29.6000000000001</v>
      </c>
      <c r="X22" s="56">
        <f t="shared" ref="X22:X26" si="41">W22*J22</f>
        <v>48.8400000000002</v>
      </c>
      <c r="Y22" s="56">
        <f t="shared" ref="Y22:Y26" si="42">W22*L22</f>
        <v>35.5200000000002</v>
      </c>
      <c r="Z22" s="56">
        <f t="shared" ref="Z22:Z26" si="43">X22+Y22</f>
        <v>84.3600000000004</v>
      </c>
      <c r="AA22" s="78">
        <f t="shared" ref="AA22:AA26" si="44">Z22+Z23</f>
        <v>84.3600000000004</v>
      </c>
      <c r="AB22" s="76">
        <v>84.3600000000004</v>
      </c>
      <c r="AC22" s="75">
        <v>44518</v>
      </c>
      <c r="AD22" s="75">
        <v>44523</v>
      </c>
      <c r="AE22" s="76"/>
      <c r="AF22" s="56"/>
    </row>
    <row r="23" s="2" customFormat="1" ht="14" customHeight="1" spans="1:32">
      <c r="A23" s="96"/>
      <c r="B23" s="26" t="s">
        <v>28</v>
      </c>
      <c r="C23" s="27">
        <f t="shared" si="30"/>
        <v>1080.3</v>
      </c>
      <c r="D23" s="27">
        <v>1101.9</v>
      </c>
      <c r="E23" s="27">
        <f t="shared" si="15"/>
        <v>21.6000000000001</v>
      </c>
      <c r="F23" s="28"/>
      <c r="G23" s="27"/>
      <c r="H23" s="27"/>
      <c r="I23" s="43"/>
      <c r="J23" s="27"/>
      <c r="K23" s="44"/>
      <c r="L23" s="27"/>
      <c r="M23" s="44"/>
      <c r="N23" s="45"/>
      <c r="O23" s="27"/>
      <c r="P23" s="27"/>
      <c r="Q23" s="55"/>
      <c r="R23" s="55"/>
      <c r="S23" s="44"/>
      <c r="T23" s="27"/>
      <c r="U23" s="44"/>
      <c r="V23" s="45"/>
      <c r="W23" s="27"/>
      <c r="X23" s="55"/>
      <c r="Y23" s="55"/>
      <c r="Z23" s="55"/>
      <c r="AA23" s="78"/>
      <c r="AB23" s="76"/>
      <c r="AC23" s="75"/>
      <c r="AD23" s="75"/>
      <c r="AE23" s="76"/>
      <c r="AF23" s="55"/>
    </row>
    <row r="24" s="2" customFormat="1" ht="14" customHeight="1" spans="1:32">
      <c r="A24" s="96" t="s">
        <v>38</v>
      </c>
      <c r="B24" s="26" t="s">
        <v>25</v>
      </c>
      <c r="C24" s="27">
        <f t="shared" si="30"/>
        <v>294</v>
      </c>
      <c r="D24" s="27">
        <v>301</v>
      </c>
      <c r="E24" s="27">
        <f t="shared" si="15"/>
        <v>7</v>
      </c>
      <c r="F24" s="29">
        <f t="shared" si="31"/>
        <v>289.05</v>
      </c>
      <c r="G24" s="27">
        <v>8634</v>
      </c>
      <c r="H24" s="27">
        <v>8728</v>
      </c>
      <c r="I24" s="46">
        <f t="shared" si="32"/>
        <v>94</v>
      </c>
      <c r="J24" s="27">
        <v>1.65</v>
      </c>
      <c r="K24" s="47">
        <f t="shared" si="33"/>
        <v>155.1</v>
      </c>
      <c r="L24" s="27">
        <v>1.2</v>
      </c>
      <c r="M24" s="47">
        <f t="shared" si="34"/>
        <v>112.8</v>
      </c>
      <c r="N24" s="45">
        <f t="shared" si="35"/>
        <v>267.9</v>
      </c>
      <c r="O24" s="27">
        <v>714</v>
      </c>
      <c r="P24" s="27">
        <v>723</v>
      </c>
      <c r="Q24" s="56">
        <f t="shared" si="36"/>
        <v>9</v>
      </c>
      <c r="R24" s="56">
        <v>1.5</v>
      </c>
      <c r="S24" s="47">
        <f t="shared" si="37"/>
        <v>13.5</v>
      </c>
      <c r="T24" s="27">
        <v>0.85</v>
      </c>
      <c r="U24" s="47">
        <f t="shared" si="38"/>
        <v>7.65</v>
      </c>
      <c r="V24" s="99">
        <f>S24+U24</f>
        <v>21.15</v>
      </c>
      <c r="W24" s="27">
        <f t="shared" si="40"/>
        <v>31.1999999999998</v>
      </c>
      <c r="X24" s="56">
        <f t="shared" si="41"/>
        <v>51.4799999999997</v>
      </c>
      <c r="Y24" s="56">
        <f t="shared" si="42"/>
        <v>37.4399999999998</v>
      </c>
      <c r="Z24" s="56">
        <f t="shared" si="43"/>
        <v>88.9199999999995</v>
      </c>
      <c r="AA24" s="78">
        <f t="shared" si="44"/>
        <v>88.9199999999995</v>
      </c>
      <c r="AB24" s="76">
        <v>88.9199999999995</v>
      </c>
      <c r="AC24" s="75">
        <v>44546</v>
      </c>
      <c r="AD24" s="75">
        <v>44557</v>
      </c>
      <c r="AE24" s="76"/>
      <c r="AF24" s="56"/>
    </row>
    <row r="25" s="2" customFormat="1" ht="14" customHeight="1" spans="1:32">
      <c r="A25" s="96"/>
      <c r="B25" s="26" t="s">
        <v>28</v>
      </c>
      <c r="C25" s="27">
        <f t="shared" si="30"/>
        <v>1101.9</v>
      </c>
      <c r="D25" s="27">
        <v>1126.1</v>
      </c>
      <c r="E25" s="27">
        <f t="shared" si="15"/>
        <v>24.1999999999998</v>
      </c>
      <c r="F25" s="28"/>
      <c r="G25" s="27"/>
      <c r="H25" s="27"/>
      <c r="I25" s="43"/>
      <c r="J25" s="27"/>
      <c r="K25" s="44"/>
      <c r="L25" s="27"/>
      <c r="M25" s="44"/>
      <c r="N25" s="45"/>
      <c r="O25" s="27"/>
      <c r="P25" s="27"/>
      <c r="Q25" s="55"/>
      <c r="R25" s="55"/>
      <c r="S25" s="44"/>
      <c r="T25" s="27"/>
      <c r="U25" s="44"/>
      <c r="V25" s="99"/>
      <c r="W25" s="27"/>
      <c r="X25" s="55"/>
      <c r="Y25" s="55"/>
      <c r="Z25" s="55"/>
      <c r="AA25" s="78"/>
      <c r="AB25" s="76"/>
      <c r="AC25" s="75"/>
      <c r="AD25" s="75"/>
      <c r="AE25" s="76"/>
      <c r="AF25" s="55"/>
    </row>
    <row r="26" s="2" customFormat="1" ht="14" customHeight="1" spans="1:32">
      <c r="A26" s="96" t="s">
        <v>39</v>
      </c>
      <c r="B26" s="26" t="s">
        <v>25</v>
      </c>
      <c r="C26" s="27">
        <f t="shared" si="30"/>
        <v>301</v>
      </c>
      <c r="D26" s="27">
        <v>307.7</v>
      </c>
      <c r="E26" s="27">
        <f t="shared" si="15"/>
        <v>6.69999999999999</v>
      </c>
      <c r="F26" s="29">
        <f t="shared" si="31"/>
        <v>287.2</v>
      </c>
      <c r="G26" s="27">
        <v>8728</v>
      </c>
      <c r="H26" s="27">
        <v>8823</v>
      </c>
      <c r="I26" s="46">
        <f t="shared" si="32"/>
        <v>95</v>
      </c>
      <c r="J26" s="27">
        <v>1.65</v>
      </c>
      <c r="K26" s="47">
        <f t="shared" si="33"/>
        <v>156.75</v>
      </c>
      <c r="L26" s="27">
        <v>1.2</v>
      </c>
      <c r="M26" s="47">
        <f t="shared" si="34"/>
        <v>114</v>
      </c>
      <c r="N26" s="45">
        <f t="shared" si="35"/>
        <v>270.75</v>
      </c>
      <c r="O26" s="27">
        <v>723</v>
      </c>
      <c r="P26" s="27">
        <v>730</v>
      </c>
      <c r="Q26" s="56">
        <f t="shared" si="36"/>
        <v>7</v>
      </c>
      <c r="R26" s="56">
        <v>1.5</v>
      </c>
      <c r="S26" s="47">
        <f t="shared" si="37"/>
        <v>10.5</v>
      </c>
      <c r="T26" s="27">
        <v>0.85</v>
      </c>
      <c r="U26" s="47">
        <f t="shared" si="38"/>
        <v>5.95</v>
      </c>
      <c r="V26" s="45">
        <f t="shared" si="39"/>
        <v>16.45</v>
      </c>
      <c r="W26" s="27">
        <f t="shared" si="40"/>
        <v>28.4</v>
      </c>
      <c r="X26" s="56">
        <f t="shared" si="41"/>
        <v>46.8600000000001</v>
      </c>
      <c r="Y26" s="56">
        <f t="shared" si="42"/>
        <v>34.08</v>
      </c>
      <c r="Z26" s="56">
        <f t="shared" si="43"/>
        <v>80.9400000000001</v>
      </c>
      <c r="AA26" s="78">
        <f t="shared" si="44"/>
        <v>80.9400000000001</v>
      </c>
      <c r="AB26" s="76">
        <v>80.9400000000001</v>
      </c>
      <c r="AC26" s="75"/>
      <c r="AD26" s="75"/>
      <c r="AE26" s="76"/>
      <c r="AF26" s="56"/>
    </row>
    <row r="27" s="2" customFormat="1" ht="14" customHeight="1" spans="1:32">
      <c r="A27" s="96"/>
      <c r="B27" s="26" t="s">
        <v>28</v>
      </c>
      <c r="C27" s="27">
        <f t="shared" si="30"/>
        <v>1126.1</v>
      </c>
      <c r="D27" s="27">
        <v>1147.8</v>
      </c>
      <c r="E27" s="27">
        <f t="shared" si="15"/>
        <v>21.7</v>
      </c>
      <c r="F27" s="28"/>
      <c r="G27" s="27"/>
      <c r="H27" s="27"/>
      <c r="I27" s="43"/>
      <c r="J27" s="27"/>
      <c r="K27" s="44"/>
      <c r="L27" s="27"/>
      <c r="M27" s="44"/>
      <c r="N27" s="45"/>
      <c r="O27" s="27"/>
      <c r="P27" s="27"/>
      <c r="Q27" s="55"/>
      <c r="R27" s="55"/>
      <c r="S27" s="44"/>
      <c r="T27" s="27"/>
      <c r="U27" s="44"/>
      <c r="V27" s="45"/>
      <c r="W27" s="27"/>
      <c r="X27" s="55"/>
      <c r="Y27" s="55"/>
      <c r="Z27" s="55"/>
      <c r="AA27" s="78"/>
      <c r="AB27" s="76"/>
      <c r="AC27" s="75"/>
      <c r="AD27" s="75"/>
      <c r="AE27" s="76"/>
      <c r="AF27" s="55"/>
    </row>
    <row r="28" s="3" customFormat="1" ht="38" customHeight="1" spans="1:32">
      <c r="A28" s="97" t="s">
        <v>40</v>
      </c>
      <c r="B28" s="89"/>
      <c r="C28" s="89"/>
      <c r="D28" s="89"/>
      <c r="E28" s="89"/>
      <c r="F28" s="98"/>
      <c r="G28" s="89"/>
      <c r="H28" s="89"/>
      <c r="I28" s="88">
        <f t="shared" ref="I28:AB28" si="45">SUM(I4:I27)</f>
        <v>1275</v>
      </c>
      <c r="J28" s="98">
        <f t="shared" si="45"/>
        <v>19.8</v>
      </c>
      <c r="K28" s="98">
        <f t="shared" si="45"/>
        <v>2103.75</v>
      </c>
      <c r="L28" s="98">
        <f t="shared" si="45"/>
        <v>14.4</v>
      </c>
      <c r="M28" s="98">
        <f t="shared" si="45"/>
        <v>1530</v>
      </c>
      <c r="N28" s="98">
        <f t="shared" si="45"/>
        <v>3633.75</v>
      </c>
      <c r="O28" s="98">
        <f t="shared" si="45"/>
        <v>8477</v>
      </c>
      <c r="P28" s="98">
        <f t="shared" si="45"/>
        <v>8503</v>
      </c>
      <c r="Q28" s="98">
        <f t="shared" si="45"/>
        <v>26</v>
      </c>
      <c r="R28" s="98">
        <f t="shared" si="45"/>
        <v>18</v>
      </c>
      <c r="S28" s="98">
        <f t="shared" si="45"/>
        <v>39</v>
      </c>
      <c r="T28" s="98">
        <f t="shared" si="45"/>
        <v>10.2</v>
      </c>
      <c r="U28" s="98">
        <f t="shared" si="45"/>
        <v>22.1</v>
      </c>
      <c r="V28" s="98">
        <f t="shared" si="45"/>
        <v>61.1</v>
      </c>
      <c r="W28" s="98">
        <f t="shared" si="45"/>
        <v>390.1</v>
      </c>
      <c r="X28" s="98">
        <f t="shared" si="45"/>
        <v>643.665</v>
      </c>
      <c r="Y28" s="98">
        <f t="shared" si="45"/>
        <v>468.12</v>
      </c>
      <c r="Z28" s="98">
        <f t="shared" si="45"/>
        <v>1111.785</v>
      </c>
      <c r="AA28" s="103">
        <f t="shared" si="45"/>
        <v>1111.785</v>
      </c>
      <c r="AB28" s="98">
        <f t="shared" si="45"/>
        <v>1111.785</v>
      </c>
      <c r="AC28" s="87"/>
      <c r="AD28" s="87"/>
      <c r="AE28" s="88"/>
      <c r="AF28" s="89"/>
    </row>
  </sheetData>
  <mergeCells count="349">
    <mergeCell ref="A1:AF1"/>
    <mergeCell ref="C2:E2"/>
    <mergeCell ref="G2:N2"/>
    <mergeCell ref="O2:V2"/>
    <mergeCell ref="W2:Z2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2:B3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R4:R5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T4:T5"/>
    <mergeCell ref="T6:T7"/>
    <mergeCell ref="T8:T9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Y4:Y5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Z4:Z5"/>
    <mergeCell ref="Z6:Z7"/>
    <mergeCell ref="Z8:Z9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AA2:AA3"/>
    <mergeCell ref="AA4:AA5"/>
    <mergeCell ref="AA6:AA7"/>
    <mergeCell ref="AA8:AA9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A26:AA27"/>
    <mergeCell ref="AB2:AB3"/>
    <mergeCell ref="AB4:AB5"/>
    <mergeCell ref="AB6:AB7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B26:AB27"/>
    <mergeCell ref="AC2:AC3"/>
    <mergeCell ref="AC4:AC5"/>
    <mergeCell ref="AC6:AC7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C26:AC27"/>
    <mergeCell ref="AD2:AD3"/>
    <mergeCell ref="AD4:AD5"/>
    <mergeCell ref="AD6:AD7"/>
    <mergeCell ref="AD8:AD9"/>
    <mergeCell ref="AD10:AD11"/>
    <mergeCell ref="AD12:AD13"/>
    <mergeCell ref="AD14:AD15"/>
    <mergeCell ref="AD16:AD17"/>
    <mergeCell ref="AD18:AD19"/>
    <mergeCell ref="AD20:AD21"/>
    <mergeCell ref="AD22:AD23"/>
    <mergeCell ref="AD24:AD25"/>
    <mergeCell ref="AD26:AD27"/>
    <mergeCell ref="AE2:AE3"/>
    <mergeCell ref="AE4:AE5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E26:AE27"/>
    <mergeCell ref="AF4:AF5"/>
    <mergeCell ref="AF6:AF7"/>
    <mergeCell ref="AF8:AF9"/>
    <mergeCell ref="AF10:AF11"/>
    <mergeCell ref="AF12:AF13"/>
    <mergeCell ref="AF14:AF15"/>
    <mergeCell ref="AF16:AF17"/>
    <mergeCell ref="AF18:AF19"/>
    <mergeCell ref="AF20:AF21"/>
    <mergeCell ref="AF22:AF23"/>
    <mergeCell ref="AF24:AF25"/>
    <mergeCell ref="AF26:AF27"/>
  </mergeCells>
  <pageMargins left="0.15625" right="0.15625" top="0.235416666666667" bottom="0.196527777777778" header="0.118055555555556" footer="0.0777777777777778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F28"/>
  <sheetViews>
    <sheetView tabSelected="1" workbookViewId="0">
      <pane xSplit="1" ySplit="3" topLeftCell="B24" activePane="bottomRight" state="frozen"/>
      <selection/>
      <selection pane="topRight"/>
      <selection pane="bottomLeft"/>
      <selection pane="bottomRight" activeCell="AA24" sqref="AA24:AA25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8.37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hidden="1" customWidth="1"/>
    <col min="31" max="31" width="7.75" style="10" hidden="1" customWidth="1"/>
    <col min="32" max="32" width="7.75" style="2" hidden="1" customWidth="1"/>
    <col min="33" max="33" width="0.375" style="2" customWidth="1"/>
    <col min="34" max="16384" width="9" style="2"/>
  </cols>
  <sheetData>
    <row r="1" ht="37" customHeight="1" spans="1:32">
      <c r="A1" s="12" t="s">
        <v>52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7"/>
      <c r="AB1" s="58"/>
      <c r="AC1" s="59"/>
      <c r="AD1" s="59"/>
      <c r="AE1" s="58"/>
      <c r="AF1" s="13"/>
    </row>
    <row r="2" s="1" customFormat="1" ht="24" customHeight="1" spans="1:32">
      <c r="A2" s="14" t="s">
        <v>1</v>
      </c>
      <c r="B2" s="15" t="s">
        <v>2</v>
      </c>
      <c r="C2" s="16" t="s">
        <v>3</v>
      </c>
      <c r="D2" s="16"/>
      <c r="E2" s="17"/>
      <c r="F2" s="16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52" t="s">
        <v>7</v>
      </c>
      <c r="X2" s="53"/>
      <c r="Y2" s="53"/>
      <c r="Z2" s="60"/>
      <c r="AA2" s="61" t="s">
        <v>8</v>
      </c>
      <c r="AB2" s="62" t="s">
        <v>9</v>
      </c>
      <c r="AC2" s="63" t="s">
        <v>10</v>
      </c>
      <c r="AD2" s="64" t="s">
        <v>11</v>
      </c>
      <c r="AE2" s="64" t="s">
        <v>12</v>
      </c>
      <c r="AF2" s="65" t="s">
        <v>13</v>
      </c>
    </row>
    <row r="3" s="1" customFormat="1" ht="42" customHeight="1" spans="1:32">
      <c r="A3" s="18"/>
      <c r="B3" s="19"/>
      <c r="C3" s="20" t="s">
        <v>14</v>
      </c>
      <c r="D3" s="20" t="s">
        <v>15</v>
      </c>
      <c r="E3" s="20" t="s">
        <v>16</v>
      </c>
      <c r="F3" s="20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6"/>
      <c r="AB3" s="67"/>
      <c r="AC3" s="68"/>
      <c r="AD3" s="69"/>
      <c r="AE3" s="69"/>
      <c r="AF3" s="70"/>
    </row>
    <row r="4" s="2" customFormat="1" hidden="1" spans="1:32">
      <c r="A4" s="21" t="s">
        <v>42</v>
      </c>
      <c r="B4" s="22" t="s">
        <v>25</v>
      </c>
      <c r="C4" s="23">
        <v>307.7</v>
      </c>
      <c r="D4" s="23">
        <v>313.4</v>
      </c>
      <c r="E4" s="23">
        <f t="shared" ref="E4:E27" si="0">D4-C4</f>
        <v>5.69999999999999</v>
      </c>
      <c r="F4" s="24">
        <f t="shared" ref="F4:F8" si="1">N4+V4</f>
        <v>271.45</v>
      </c>
      <c r="G4" s="23">
        <v>8823</v>
      </c>
      <c r="H4" s="23">
        <v>8910</v>
      </c>
      <c r="I4" s="40">
        <f t="shared" ref="I4:I8" si="2">H4-G4</f>
        <v>87</v>
      </c>
      <c r="J4" s="23">
        <v>1.65</v>
      </c>
      <c r="K4" s="41">
        <f t="shared" ref="K4:K8" si="3">J4*I4</f>
        <v>143.55</v>
      </c>
      <c r="L4" s="23">
        <v>1.2</v>
      </c>
      <c r="M4" s="41">
        <f t="shared" ref="M4:M8" si="4">I4*L4</f>
        <v>104.4</v>
      </c>
      <c r="N4" s="42">
        <f t="shared" ref="N4:N8" si="5">K4+M4</f>
        <v>247.95</v>
      </c>
      <c r="O4" s="23">
        <v>730</v>
      </c>
      <c r="P4" s="23">
        <v>740</v>
      </c>
      <c r="Q4" s="54">
        <f t="shared" ref="Q4:Q8" si="6">P4-O4</f>
        <v>10</v>
      </c>
      <c r="R4" s="54">
        <v>1.5</v>
      </c>
      <c r="S4" s="41">
        <f t="shared" ref="S4:S8" si="7">R4*Q4</f>
        <v>15</v>
      </c>
      <c r="T4" s="23">
        <v>0.85</v>
      </c>
      <c r="U4" s="41">
        <f t="shared" ref="U4:U8" si="8">T4*Q4</f>
        <v>8.5</v>
      </c>
      <c r="V4" s="42">
        <f t="shared" ref="V4:V8" si="9">S4+U4</f>
        <v>23.5</v>
      </c>
      <c r="W4" s="23">
        <f t="shared" ref="W4:W8" si="10">E4+E5</f>
        <v>24.9</v>
      </c>
      <c r="X4" s="54">
        <f t="shared" ref="X4:X8" si="11">W4*J4</f>
        <v>41.0850000000001</v>
      </c>
      <c r="Y4" s="54">
        <f t="shared" ref="Y4:Y8" si="12">W4*L4</f>
        <v>29.88</v>
      </c>
      <c r="Z4" s="71">
        <f t="shared" ref="Z4:Z8" si="13">X4+Y4</f>
        <v>70.9650000000001</v>
      </c>
      <c r="AA4" s="72">
        <f t="shared" ref="AA4:AA8" si="14">Z4+Z5</f>
        <v>70.9650000000001</v>
      </c>
      <c r="AB4" s="73"/>
      <c r="AC4" s="74"/>
      <c r="AD4" s="75"/>
      <c r="AE4" s="76"/>
      <c r="AF4" s="27"/>
    </row>
    <row r="5" s="2" customFormat="1" hidden="1" spans="1:32">
      <c r="A5" s="25"/>
      <c r="B5" s="26" t="s">
        <v>28</v>
      </c>
      <c r="C5" s="27">
        <v>1147.8</v>
      </c>
      <c r="D5" s="27">
        <v>1167</v>
      </c>
      <c r="E5" s="27">
        <f t="shared" si="0"/>
        <v>19.2</v>
      </c>
      <c r="F5" s="28"/>
      <c r="G5" s="27"/>
      <c r="H5" s="27"/>
      <c r="I5" s="43"/>
      <c r="J5" s="27"/>
      <c r="K5" s="44"/>
      <c r="L5" s="27"/>
      <c r="M5" s="44"/>
      <c r="N5" s="45"/>
      <c r="O5" s="27"/>
      <c r="P5" s="27"/>
      <c r="Q5" s="55"/>
      <c r="R5" s="55"/>
      <c r="S5" s="44"/>
      <c r="T5" s="27"/>
      <c r="U5" s="44"/>
      <c r="V5" s="45"/>
      <c r="W5" s="27"/>
      <c r="X5" s="55"/>
      <c r="Y5" s="55"/>
      <c r="Z5" s="77"/>
      <c r="AA5" s="78"/>
      <c r="AB5" s="79"/>
      <c r="AC5" s="74"/>
      <c r="AD5" s="75"/>
      <c r="AE5" s="76"/>
      <c r="AF5" s="27"/>
    </row>
    <row r="6" s="2" customFormat="1" hidden="1" spans="1:32">
      <c r="A6" s="25" t="s">
        <v>45</v>
      </c>
      <c r="B6" s="26" t="s">
        <v>25</v>
      </c>
      <c r="C6" s="27">
        <f t="shared" ref="C6:C27" si="15">D4</f>
        <v>313.4</v>
      </c>
      <c r="D6" s="27">
        <v>318.2</v>
      </c>
      <c r="E6" s="27">
        <f t="shared" si="0"/>
        <v>4.80000000000001</v>
      </c>
      <c r="F6" s="29">
        <f t="shared" si="1"/>
        <v>243.95</v>
      </c>
      <c r="G6" s="27">
        <v>8910</v>
      </c>
      <c r="H6" s="27">
        <v>8989</v>
      </c>
      <c r="I6" s="46">
        <f t="shared" si="2"/>
        <v>79</v>
      </c>
      <c r="J6" s="27">
        <v>1.65</v>
      </c>
      <c r="K6" s="47">
        <f t="shared" si="3"/>
        <v>130.35</v>
      </c>
      <c r="L6" s="27">
        <v>1.2</v>
      </c>
      <c r="M6" s="47">
        <f t="shared" si="4"/>
        <v>94.8</v>
      </c>
      <c r="N6" s="45">
        <f t="shared" si="5"/>
        <v>225.15</v>
      </c>
      <c r="O6" s="27">
        <v>740</v>
      </c>
      <c r="P6" s="27">
        <v>748</v>
      </c>
      <c r="Q6" s="56">
        <f t="shared" si="6"/>
        <v>8</v>
      </c>
      <c r="R6" s="56">
        <v>1.5</v>
      </c>
      <c r="S6" s="47">
        <f t="shared" si="7"/>
        <v>12</v>
      </c>
      <c r="T6" s="27">
        <v>0.85</v>
      </c>
      <c r="U6" s="47">
        <f t="shared" si="8"/>
        <v>6.8</v>
      </c>
      <c r="V6" s="45">
        <f t="shared" si="9"/>
        <v>18.8</v>
      </c>
      <c r="W6" s="27">
        <f t="shared" si="10"/>
        <v>21.3</v>
      </c>
      <c r="X6" s="56">
        <f t="shared" si="11"/>
        <v>35.145</v>
      </c>
      <c r="Y6" s="56">
        <f t="shared" si="12"/>
        <v>25.56</v>
      </c>
      <c r="Z6" s="80">
        <f t="shared" si="13"/>
        <v>60.705</v>
      </c>
      <c r="AA6" s="78">
        <f t="shared" si="14"/>
        <v>60.705</v>
      </c>
      <c r="AB6" s="79"/>
      <c r="AC6" s="74"/>
      <c r="AD6" s="75"/>
      <c r="AE6" s="76"/>
      <c r="AF6" s="56"/>
    </row>
    <row r="7" s="2" customFormat="1" hidden="1" spans="1:32">
      <c r="A7" s="25"/>
      <c r="B7" s="26" t="s">
        <v>28</v>
      </c>
      <c r="C7" s="27">
        <f t="shared" si="15"/>
        <v>1167</v>
      </c>
      <c r="D7" s="27">
        <v>1183.5</v>
      </c>
      <c r="E7" s="27">
        <f t="shared" si="0"/>
        <v>16.5</v>
      </c>
      <c r="F7" s="28"/>
      <c r="G7" s="27"/>
      <c r="H7" s="27"/>
      <c r="I7" s="43"/>
      <c r="J7" s="27"/>
      <c r="K7" s="44"/>
      <c r="L7" s="27"/>
      <c r="M7" s="44"/>
      <c r="N7" s="45"/>
      <c r="O7" s="27"/>
      <c r="P7" s="27"/>
      <c r="Q7" s="55"/>
      <c r="R7" s="55"/>
      <c r="S7" s="44"/>
      <c r="T7" s="27"/>
      <c r="U7" s="44"/>
      <c r="V7" s="45"/>
      <c r="W7" s="27"/>
      <c r="X7" s="55"/>
      <c r="Y7" s="55"/>
      <c r="Z7" s="77"/>
      <c r="AA7" s="78"/>
      <c r="AB7" s="79"/>
      <c r="AC7" s="74"/>
      <c r="AD7" s="75"/>
      <c r="AE7" s="76"/>
      <c r="AF7" s="55"/>
    </row>
    <row r="8" s="2" customFormat="1" hidden="1" spans="1:32">
      <c r="A8" s="25" t="s">
        <v>46</v>
      </c>
      <c r="B8" s="26" t="s">
        <v>25</v>
      </c>
      <c r="C8" s="27">
        <f t="shared" si="15"/>
        <v>318.2</v>
      </c>
      <c r="D8" s="27">
        <v>323.7</v>
      </c>
      <c r="E8" s="27">
        <f t="shared" si="0"/>
        <v>5.5</v>
      </c>
      <c r="F8" s="29">
        <f t="shared" si="1"/>
        <v>244.45</v>
      </c>
      <c r="G8" s="27">
        <v>8989</v>
      </c>
      <c r="H8" s="27">
        <v>9069</v>
      </c>
      <c r="I8" s="46">
        <f t="shared" si="2"/>
        <v>80</v>
      </c>
      <c r="J8" s="27">
        <v>1.65</v>
      </c>
      <c r="K8" s="47">
        <f t="shared" si="3"/>
        <v>132</v>
      </c>
      <c r="L8" s="27">
        <v>1.2</v>
      </c>
      <c r="M8" s="47">
        <f t="shared" si="4"/>
        <v>96</v>
      </c>
      <c r="N8" s="45">
        <f t="shared" si="5"/>
        <v>228</v>
      </c>
      <c r="O8" s="27">
        <v>748</v>
      </c>
      <c r="P8" s="27">
        <v>755</v>
      </c>
      <c r="Q8" s="56">
        <f t="shared" si="6"/>
        <v>7</v>
      </c>
      <c r="R8" s="56">
        <v>1.5</v>
      </c>
      <c r="S8" s="47">
        <f t="shared" si="7"/>
        <v>10.5</v>
      </c>
      <c r="T8" s="27">
        <v>0.85</v>
      </c>
      <c r="U8" s="47">
        <f t="shared" si="8"/>
        <v>5.95</v>
      </c>
      <c r="V8" s="45">
        <f t="shared" si="9"/>
        <v>16.45</v>
      </c>
      <c r="W8" s="27">
        <f t="shared" si="10"/>
        <v>22.2</v>
      </c>
      <c r="X8" s="56">
        <f t="shared" si="11"/>
        <v>36.6300000000001</v>
      </c>
      <c r="Y8" s="56">
        <f t="shared" si="12"/>
        <v>26.6400000000001</v>
      </c>
      <c r="Z8" s="81">
        <f t="shared" si="13"/>
        <v>63.2700000000001</v>
      </c>
      <c r="AA8" s="78">
        <f t="shared" si="14"/>
        <v>63.2700000000001</v>
      </c>
      <c r="AB8" s="79">
        <v>63.2700000000001</v>
      </c>
      <c r="AC8" s="74"/>
      <c r="AD8" s="75"/>
      <c r="AE8" s="76"/>
      <c r="AF8" s="56"/>
    </row>
    <row r="9" s="2" customFormat="1" hidden="1" spans="1:32">
      <c r="A9" s="25"/>
      <c r="B9" s="26" t="s">
        <v>28</v>
      </c>
      <c r="C9" s="27">
        <f t="shared" si="15"/>
        <v>1183.5</v>
      </c>
      <c r="D9" s="27">
        <v>1200.2</v>
      </c>
      <c r="E9" s="27">
        <f t="shared" si="0"/>
        <v>16.7</v>
      </c>
      <c r="F9" s="28"/>
      <c r="G9" s="27"/>
      <c r="H9" s="27"/>
      <c r="I9" s="43"/>
      <c r="J9" s="27"/>
      <c r="K9" s="44"/>
      <c r="L9" s="27"/>
      <c r="M9" s="44"/>
      <c r="N9" s="45"/>
      <c r="O9" s="27"/>
      <c r="P9" s="27"/>
      <c r="Q9" s="55"/>
      <c r="R9" s="55"/>
      <c r="S9" s="44"/>
      <c r="T9" s="27"/>
      <c r="U9" s="44"/>
      <c r="V9" s="45"/>
      <c r="W9" s="27"/>
      <c r="X9" s="55"/>
      <c r="Y9" s="55"/>
      <c r="Z9" s="82"/>
      <c r="AA9" s="78"/>
      <c r="AB9" s="79"/>
      <c r="AC9" s="74"/>
      <c r="AD9" s="75"/>
      <c r="AE9" s="76"/>
      <c r="AF9" s="55"/>
    </row>
    <row r="10" s="2" customFormat="1" hidden="1" spans="1:32">
      <c r="A10" s="25" t="s">
        <v>47</v>
      </c>
      <c r="B10" s="26" t="s">
        <v>25</v>
      </c>
      <c r="C10" s="27">
        <f t="shared" si="15"/>
        <v>323.7</v>
      </c>
      <c r="D10" s="27">
        <v>328.4</v>
      </c>
      <c r="E10" s="27">
        <f t="shared" si="0"/>
        <v>4.69999999999999</v>
      </c>
      <c r="F10" s="29">
        <f t="shared" ref="F10:F14" si="16">N10+V10</f>
        <v>279.15</v>
      </c>
      <c r="G10" s="27">
        <v>9069</v>
      </c>
      <c r="H10" s="27">
        <v>9162</v>
      </c>
      <c r="I10" s="46">
        <f t="shared" ref="I10:I14" si="17">H10-G10</f>
        <v>93</v>
      </c>
      <c r="J10" s="27">
        <v>1.65</v>
      </c>
      <c r="K10" s="48">
        <f t="shared" ref="K10:K14" si="18">J10*I10</f>
        <v>153.45</v>
      </c>
      <c r="L10" s="27">
        <v>1.2</v>
      </c>
      <c r="M10" s="48">
        <f t="shared" ref="M10:M14" si="19">I10*L10</f>
        <v>111.6</v>
      </c>
      <c r="N10" s="49">
        <f t="shared" ref="N10:N14" si="20">K10+M10</f>
        <v>265.05</v>
      </c>
      <c r="O10" s="27">
        <v>755</v>
      </c>
      <c r="P10" s="27">
        <v>761</v>
      </c>
      <c r="Q10" s="56">
        <f t="shared" ref="Q10:Q14" si="21">P10-O10</f>
        <v>6</v>
      </c>
      <c r="R10" s="56">
        <v>1.5</v>
      </c>
      <c r="S10" s="47">
        <f t="shared" ref="S10:S14" si="22">R10*Q10</f>
        <v>9</v>
      </c>
      <c r="T10" s="27">
        <v>0.85</v>
      </c>
      <c r="U10" s="47">
        <f t="shared" ref="U10:U14" si="23">T10*Q10</f>
        <v>5.1</v>
      </c>
      <c r="V10" s="45">
        <f t="shared" ref="V10:V14" si="24">S10+U10</f>
        <v>14.1</v>
      </c>
      <c r="W10" s="27">
        <f t="shared" ref="W10:W14" si="25">E10+E11</f>
        <v>16.7</v>
      </c>
      <c r="X10" s="56">
        <f t="shared" ref="X10:X14" si="26">W10*J10</f>
        <v>27.555</v>
      </c>
      <c r="Y10" s="56">
        <f t="shared" ref="Y10:Y14" si="27">W10*L10</f>
        <v>20.04</v>
      </c>
      <c r="Z10" s="81">
        <f t="shared" ref="Z10:Z14" si="28">X10+Y10</f>
        <v>47.595</v>
      </c>
      <c r="AA10" s="78">
        <f t="shared" ref="AA10:AA14" si="29">Z10+Z11</f>
        <v>47.595</v>
      </c>
      <c r="AB10" s="79">
        <v>47.595</v>
      </c>
      <c r="AC10" s="74"/>
      <c r="AD10" s="75"/>
      <c r="AE10" s="76"/>
      <c r="AF10" s="56"/>
    </row>
    <row r="11" s="2" customFormat="1" hidden="1" spans="1:32">
      <c r="A11" s="25"/>
      <c r="B11" s="26" t="s">
        <v>28</v>
      </c>
      <c r="C11" s="27">
        <f t="shared" si="15"/>
        <v>1200.2</v>
      </c>
      <c r="D11" s="27">
        <v>1212.2</v>
      </c>
      <c r="E11" s="27">
        <f t="shared" si="0"/>
        <v>12</v>
      </c>
      <c r="F11" s="28"/>
      <c r="G11" s="27"/>
      <c r="H11" s="27"/>
      <c r="I11" s="43"/>
      <c r="J11" s="27"/>
      <c r="K11" s="50"/>
      <c r="L11" s="27"/>
      <c r="M11" s="50"/>
      <c r="N11" s="49"/>
      <c r="O11" s="27"/>
      <c r="P11" s="27"/>
      <c r="Q11" s="55"/>
      <c r="R11" s="55"/>
      <c r="S11" s="44"/>
      <c r="T11" s="27"/>
      <c r="U11" s="44"/>
      <c r="V11" s="45"/>
      <c r="W11" s="27"/>
      <c r="X11" s="55"/>
      <c r="Y11" s="55"/>
      <c r="Z11" s="82"/>
      <c r="AA11" s="78"/>
      <c r="AB11" s="79"/>
      <c r="AC11" s="74"/>
      <c r="AD11" s="75"/>
      <c r="AE11" s="76"/>
      <c r="AF11" s="55"/>
    </row>
    <row r="12" s="2" customFormat="1" hidden="1" spans="1:32">
      <c r="A12" s="25" t="s">
        <v>48</v>
      </c>
      <c r="B12" s="26" t="s">
        <v>25</v>
      </c>
      <c r="C12" s="27">
        <f t="shared" si="15"/>
        <v>328.4</v>
      </c>
      <c r="D12" s="27">
        <v>336.5</v>
      </c>
      <c r="E12" s="27">
        <f t="shared" si="0"/>
        <v>8.10000000000002</v>
      </c>
      <c r="F12" s="29">
        <f t="shared" si="16"/>
        <v>244.95</v>
      </c>
      <c r="G12" s="27">
        <v>9162</v>
      </c>
      <c r="H12" s="27">
        <v>9243</v>
      </c>
      <c r="I12" s="46">
        <f t="shared" si="17"/>
        <v>81</v>
      </c>
      <c r="J12" s="27">
        <v>1.65</v>
      </c>
      <c r="K12" s="47">
        <f t="shared" si="18"/>
        <v>133.65</v>
      </c>
      <c r="L12" s="27">
        <v>1.2</v>
      </c>
      <c r="M12" s="47">
        <f t="shared" si="19"/>
        <v>97.2</v>
      </c>
      <c r="N12" s="45">
        <f t="shared" si="20"/>
        <v>230.85</v>
      </c>
      <c r="O12" s="27">
        <v>761</v>
      </c>
      <c r="P12" s="27">
        <v>767</v>
      </c>
      <c r="Q12" s="56">
        <f t="shared" si="21"/>
        <v>6</v>
      </c>
      <c r="R12" s="56">
        <v>1.5</v>
      </c>
      <c r="S12" s="47">
        <f t="shared" si="22"/>
        <v>9</v>
      </c>
      <c r="T12" s="27">
        <v>0.85</v>
      </c>
      <c r="U12" s="47">
        <f t="shared" si="23"/>
        <v>5.1</v>
      </c>
      <c r="V12" s="45">
        <f t="shared" si="24"/>
        <v>14.1</v>
      </c>
      <c r="W12" s="27">
        <f t="shared" si="25"/>
        <v>26.9</v>
      </c>
      <c r="X12" s="56">
        <f t="shared" si="26"/>
        <v>44.385</v>
      </c>
      <c r="Y12" s="56">
        <f t="shared" si="27"/>
        <v>32.28</v>
      </c>
      <c r="Z12" s="56">
        <f t="shared" si="28"/>
        <v>76.6649999999999</v>
      </c>
      <c r="AA12" s="78">
        <f t="shared" si="29"/>
        <v>76.6649999999999</v>
      </c>
      <c r="AB12" s="79">
        <v>76.6649999999999</v>
      </c>
      <c r="AC12" s="74"/>
      <c r="AD12" s="75"/>
      <c r="AE12" s="76"/>
      <c r="AF12" s="56"/>
    </row>
    <row r="13" s="2" customFormat="1" hidden="1" spans="1:32">
      <c r="A13" s="25"/>
      <c r="B13" s="26" t="s">
        <v>28</v>
      </c>
      <c r="C13" s="27">
        <f t="shared" si="15"/>
        <v>1212.2</v>
      </c>
      <c r="D13" s="27">
        <v>1231</v>
      </c>
      <c r="E13" s="27">
        <f t="shared" si="0"/>
        <v>18.8</v>
      </c>
      <c r="F13" s="28"/>
      <c r="G13" s="27"/>
      <c r="H13" s="27"/>
      <c r="I13" s="43"/>
      <c r="J13" s="27"/>
      <c r="K13" s="44"/>
      <c r="L13" s="27"/>
      <c r="M13" s="44"/>
      <c r="N13" s="45"/>
      <c r="O13" s="27"/>
      <c r="P13" s="27"/>
      <c r="Q13" s="55"/>
      <c r="R13" s="55"/>
      <c r="S13" s="44"/>
      <c r="T13" s="27"/>
      <c r="U13" s="44"/>
      <c r="V13" s="45"/>
      <c r="W13" s="27"/>
      <c r="X13" s="55"/>
      <c r="Y13" s="55"/>
      <c r="Z13" s="55"/>
      <c r="AA13" s="78"/>
      <c r="AB13" s="79"/>
      <c r="AC13" s="74"/>
      <c r="AD13" s="75"/>
      <c r="AE13" s="76"/>
      <c r="AF13" s="55"/>
    </row>
    <row r="14" s="2" customFormat="1" hidden="1" spans="1:32">
      <c r="A14" s="25" t="s">
        <v>32</v>
      </c>
      <c r="B14" s="26" t="s">
        <v>25</v>
      </c>
      <c r="C14" s="27">
        <f t="shared" si="15"/>
        <v>336.5</v>
      </c>
      <c r="D14" s="27">
        <v>342.7</v>
      </c>
      <c r="E14" s="27">
        <f t="shared" si="0"/>
        <v>6.19999999999999</v>
      </c>
      <c r="F14" s="29">
        <f t="shared" si="16"/>
        <v>271.95</v>
      </c>
      <c r="G14" s="27">
        <v>9243</v>
      </c>
      <c r="H14" s="27">
        <v>9331</v>
      </c>
      <c r="I14" s="46">
        <f t="shared" si="17"/>
        <v>88</v>
      </c>
      <c r="J14" s="27">
        <v>1.65</v>
      </c>
      <c r="K14" s="47">
        <f t="shared" si="18"/>
        <v>145.2</v>
      </c>
      <c r="L14" s="27">
        <v>1.2</v>
      </c>
      <c r="M14" s="47">
        <f t="shared" si="19"/>
        <v>105.6</v>
      </c>
      <c r="N14" s="45">
        <f t="shared" si="20"/>
        <v>250.8</v>
      </c>
      <c r="O14" s="27">
        <v>767</v>
      </c>
      <c r="P14" s="27">
        <v>776</v>
      </c>
      <c r="Q14" s="56">
        <f t="shared" si="21"/>
        <v>9</v>
      </c>
      <c r="R14" s="56">
        <v>1.5</v>
      </c>
      <c r="S14" s="47">
        <f t="shared" si="22"/>
        <v>13.5</v>
      </c>
      <c r="T14" s="27">
        <v>0.85</v>
      </c>
      <c r="U14" s="47">
        <f t="shared" si="23"/>
        <v>7.65</v>
      </c>
      <c r="V14" s="45">
        <f t="shared" si="24"/>
        <v>21.15</v>
      </c>
      <c r="W14" s="27">
        <f t="shared" si="25"/>
        <v>23.4</v>
      </c>
      <c r="X14" s="56">
        <f t="shared" si="26"/>
        <v>38.6100000000001</v>
      </c>
      <c r="Y14" s="56">
        <f t="shared" si="27"/>
        <v>28.08</v>
      </c>
      <c r="Z14" s="56">
        <f t="shared" si="28"/>
        <v>66.6900000000001</v>
      </c>
      <c r="AA14" s="78">
        <f t="shared" si="29"/>
        <v>66.6900000000001</v>
      </c>
      <c r="AB14" s="83">
        <v>66.6900000000001</v>
      </c>
      <c r="AC14" s="74"/>
      <c r="AD14" s="75"/>
      <c r="AE14" s="76"/>
      <c r="AF14" s="56"/>
    </row>
    <row r="15" s="2" customFormat="1" hidden="1" spans="1:32">
      <c r="A15" s="25"/>
      <c r="B15" s="26" t="s">
        <v>28</v>
      </c>
      <c r="C15" s="27">
        <f t="shared" si="15"/>
        <v>1231</v>
      </c>
      <c r="D15" s="27">
        <v>1248.2</v>
      </c>
      <c r="E15" s="27">
        <f t="shared" si="0"/>
        <v>17.2</v>
      </c>
      <c r="F15" s="28"/>
      <c r="G15" s="27"/>
      <c r="H15" s="27"/>
      <c r="I15" s="43"/>
      <c r="J15" s="27"/>
      <c r="K15" s="44"/>
      <c r="L15" s="27"/>
      <c r="M15" s="44"/>
      <c r="N15" s="45"/>
      <c r="O15" s="27"/>
      <c r="P15" s="27"/>
      <c r="Q15" s="55"/>
      <c r="R15" s="55"/>
      <c r="S15" s="44"/>
      <c r="T15" s="27"/>
      <c r="U15" s="44"/>
      <c r="V15" s="45"/>
      <c r="W15" s="27"/>
      <c r="X15" s="55"/>
      <c r="Y15" s="55"/>
      <c r="Z15" s="55"/>
      <c r="AA15" s="78"/>
      <c r="AB15" s="83"/>
      <c r="AC15" s="74"/>
      <c r="AD15" s="75"/>
      <c r="AE15" s="76"/>
      <c r="AF15" s="55"/>
    </row>
    <row r="16" s="2" customFormat="1" hidden="1" spans="1:32">
      <c r="A16" s="25" t="s">
        <v>33</v>
      </c>
      <c r="B16" s="26" t="s">
        <v>25</v>
      </c>
      <c r="C16" s="27">
        <f t="shared" si="15"/>
        <v>342.7</v>
      </c>
      <c r="D16" s="27">
        <v>348.7</v>
      </c>
      <c r="E16" s="27">
        <f t="shared" si="0"/>
        <v>6</v>
      </c>
      <c r="F16" s="29">
        <f t="shared" ref="F16:F20" si="30">N16+V16</f>
        <v>258.2</v>
      </c>
      <c r="G16" s="27">
        <v>9331</v>
      </c>
      <c r="H16" s="27">
        <v>9415</v>
      </c>
      <c r="I16" s="46">
        <f t="shared" ref="I16:I20" si="31">H16-G16</f>
        <v>84</v>
      </c>
      <c r="J16" s="27">
        <v>1.65</v>
      </c>
      <c r="K16" s="47">
        <f t="shared" ref="K16:K20" si="32">J16*I16</f>
        <v>138.6</v>
      </c>
      <c r="L16" s="27">
        <v>1.2</v>
      </c>
      <c r="M16" s="47">
        <f t="shared" ref="M16:M20" si="33">I16*L16</f>
        <v>100.8</v>
      </c>
      <c r="N16" s="45">
        <f t="shared" ref="N16:N20" si="34">K16+M16</f>
        <v>239.4</v>
      </c>
      <c r="O16" s="27">
        <v>776</v>
      </c>
      <c r="P16" s="27">
        <v>784</v>
      </c>
      <c r="Q16" s="56">
        <f t="shared" ref="Q16:Q20" si="35">P16-O16</f>
        <v>8</v>
      </c>
      <c r="R16" s="56">
        <v>1.5</v>
      </c>
      <c r="S16" s="47">
        <f t="shared" ref="S16:S20" si="36">R16*Q16</f>
        <v>12</v>
      </c>
      <c r="T16" s="27">
        <v>0.85</v>
      </c>
      <c r="U16" s="47">
        <f t="shared" ref="U16:U20" si="37">T16*Q16</f>
        <v>6.8</v>
      </c>
      <c r="V16" s="45">
        <f t="shared" ref="V16:V20" si="38">S16+U16</f>
        <v>18.8</v>
      </c>
      <c r="W16" s="27">
        <f t="shared" ref="W16:W20" si="39">E16+E17</f>
        <v>21.5</v>
      </c>
      <c r="X16" s="56">
        <f t="shared" ref="X16:X20" si="40">W16*J16</f>
        <v>35.475</v>
      </c>
      <c r="Y16" s="56">
        <f t="shared" ref="Y16:Y20" si="41">W16*L16</f>
        <v>25.8</v>
      </c>
      <c r="Z16" s="56">
        <f t="shared" ref="Z16:Z20" si="42">X16+Y16</f>
        <v>61.275</v>
      </c>
      <c r="AA16" s="78">
        <f t="shared" ref="AA16:AA20" si="43">Z16+Z17</f>
        <v>61.275</v>
      </c>
      <c r="AB16" s="79">
        <v>61.275</v>
      </c>
      <c r="AC16" s="74">
        <v>44425</v>
      </c>
      <c r="AD16" s="75">
        <v>44426</v>
      </c>
      <c r="AE16" s="76"/>
      <c r="AF16" s="56"/>
    </row>
    <row r="17" s="2" customFormat="1" ht="14" hidden="1" customHeight="1" spans="1:32">
      <c r="A17" s="25"/>
      <c r="B17" s="26" t="s">
        <v>28</v>
      </c>
      <c r="C17" s="27">
        <f t="shared" si="15"/>
        <v>1248.2</v>
      </c>
      <c r="D17" s="27">
        <v>1263.7</v>
      </c>
      <c r="E17" s="27">
        <f t="shared" si="0"/>
        <v>15.5</v>
      </c>
      <c r="F17" s="28"/>
      <c r="G17" s="27"/>
      <c r="H17" s="27"/>
      <c r="I17" s="43"/>
      <c r="J17" s="27"/>
      <c r="K17" s="44"/>
      <c r="L17" s="27"/>
      <c r="M17" s="44"/>
      <c r="N17" s="45"/>
      <c r="O17" s="27"/>
      <c r="P17" s="27"/>
      <c r="Q17" s="55"/>
      <c r="R17" s="55"/>
      <c r="S17" s="44"/>
      <c r="T17" s="27"/>
      <c r="U17" s="44"/>
      <c r="V17" s="45"/>
      <c r="W17" s="27"/>
      <c r="X17" s="55"/>
      <c r="Y17" s="55"/>
      <c r="Z17" s="55"/>
      <c r="AA17" s="78"/>
      <c r="AB17" s="79"/>
      <c r="AC17" s="74"/>
      <c r="AD17" s="75"/>
      <c r="AE17" s="76"/>
      <c r="AF17" s="55"/>
    </row>
    <row r="18" s="2" customFormat="1" ht="14" hidden="1" customHeight="1" spans="1:32">
      <c r="A18" s="25" t="s">
        <v>35</v>
      </c>
      <c r="B18" s="26" t="s">
        <v>25</v>
      </c>
      <c r="C18" s="27">
        <f t="shared" si="15"/>
        <v>348.7</v>
      </c>
      <c r="D18" s="27">
        <v>354.1</v>
      </c>
      <c r="E18" s="27">
        <f t="shared" si="0"/>
        <v>5.40000000000003</v>
      </c>
      <c r="F18" s="29">
        <f t="shared" si="30"/>
        <v>202.7</v>
      </c>
      <c r="G18" s="27">
        <v>9415</v>
      </c>
      <c r="H18" s="27">
        <v>9482</v>
      </c>
      <c r="I18" s="46">
        <f t="shared" si="31"/>
        <v>67</v>
      </c>
      <c r="J18" s="27">
        <v>1.65</v>
      </c>
      <c r="K18" s="47">
        <f t="shared" si="32"/>
        <v>110.55</v>
      </c>
      <c r="L18" s="27">
        <v>1.2</v>
      </c>
      <c r="M18" s="47">
        <f t="shared" si="33"/>
        <v>80.4</v>
      </c>
      <c r="N18" s="45">
        <f t="shared" si="34"/>
        <v>190.95</v>
      </c>
      <c r="O18" s="27">
        <v>784</v>
      </c>
      <c r="P18" s="27">
        <v>789</v>
      </c>
      <c r="Q18" s="56">
        <f t="shared" si="35"/>
        <v>5</v>
      </c>
      <c r="R18" s="56">
        <v>1.5</v>
      </c>
      <c r="S18" s="47">
        <f t="shared" si="36"/>
        <v>7.5</v>
      </c>
      <c r="T18" s="27">
        <v>0.85</v>
      </c>
      <c r="U18" s="47">
        <f t="shared" si="37"/>
        <v>4.25</v>
      </c>
      <c r="V18" s="45">
        <f t="shared" si="38"/>
        <v>11.75</v>
      </c>
      <c r="W18" s="27">
        <f t="shared" si="39"/>
        <v>23.2</v>
      </c>
      <c r="X18" s="56">
        <f t="shared" si="40"/>
        <v>38.28</v>
      </c>
      <c r="Y18" s="56">
        <f t="shared" si="41"/>
        <v>27.84</v>
      </c>
      <c r="Z18" s="56">
        <f t="shared" si="42"/>
        <v>66.12</v>
      </c>
      <c r="AA18" s="78">
        <f t="shared" si="43"/>
        <v>66.12</v>
      </c>
      <c r="AB18" s="79">
        <v>66.12</v>
      </c>
      <c r="AC18" s="74">
        <v>44455</v>
      </c>
      <c r="AD18" s="75">
        <v>44457</v>
      </c>
      <c r="AE18" s="76"/>
      <c r="AF18" s="56"/>
    </row>
    <row r="19" s="2" customFormat="1" ht="14" hidden="1" customHeight="1" spans="1:32">
      <c r="A19" s="25"/>
      <c r="B19" s="26" t="s">
        <v>28</v>
      </c>
      <c r="C19" s="27">
        <f t="shared" si="15"/>
        <v>1263.7</v>
      </c>
      <c r="D19" s="27">
        <v>1281.5</v>
      </c>
      <c r="E19" s="27">
        <f t="shared" si="0"/>
        <v>17.8</v>
      </c>
      <c r="F19" s="28"/>
      <c r="G19" s="27"/>
      <c r="H19" s="27"/>
      <c r="I19" s="43"/>
      <c r="J19" s="27"/>
      <c r="K19" s="44"/>
      <c r="L19" s="27"/>
      <c r="M19" s="44"/>
      <c r="N19" s="45"/>
      <c r="O19" s="27"/>
      <c r="P19" s="27"/>
      <c r="Q19" s="55"/>
      <c r="R19" s="55"/>
      <c r="S19" s="44"/>
      <c r="T19" s="27"/>
      <c r="U19" s="44"/>
      <c r="V19" s="45"/>
      <c r="W19" s="27"/>
      <c r="X19" s="55"/>
      <c r="Y19" s="55"/>
      <c r="Z19" s="55"/>
      <c r="AA19" s="78"/>
      <c r="AB19" s="79"/>
      <c r="AC19" s="74"/>
      <c r="AD19" s="75"/>
      <c r="AE19" s="76"/>
      <c r="AF19" s="55"/>
    </row>
    <row r="20" s="2" customFormat="1" ht="14" hidden="1" customHeight="1" spans="1:32">
      <c r="A20" s="25" t="s">
        <v>36</v>
      </c>
      <c r="B20" s="26" t="s">
        <v>25</v>
      </c>
      <c r="C20" s="27">
        <f t="shared" si="15"/>
        <v>354.1</v>
      </c>
      <c r="D20" s="27">
        <v>368.7</v>
      </c>
      <c r="E20" s="27">
        <f t="shared" si="0"/>
        <v>14.6</v>
      </c>
      <c r="F20" s="29">
        <f t="shared" si="30"/>
        <v>199.5</v>
      </c>
      <c r="G20" s="27">
        <v>9482</v>
      </c>
      <c r="H20" s="27">
        <v>9552</v>
      </c>
      <c r="I20" s="46">
        <f t="shared" si="31"/>
        <v>70</v>
      </c>
      <c r="J20" s="27">
        <v>1.65</v>
      </c>
      <c r="K20" s="47">
        <f t="shared" si="32"/>
        <v>115.5</v>
      </c>
      <c r="L20" s="27">
        <v>1.2</v>
      </c>
      <c r="M20" s="47">
        <f t="shared" si="33"/>
        <v>84</v>
      </c>
      <c r="N20" s="45">
        <f t="shared" si="34"/>
        <v>199.5</v>
      </c>
      <c r="O20" s="27">
        <v>789</v>
      </c>
      <c r="P20" s="27">
        <v>789</v>
      </c>
      <c r="Q20" s="56">
        <f t="shared" si="35"/>
        <v>0</v>
      </c>
      <c r="R20" s="56">
        <v>1.5</v>
      </c>
      <c r="S20" s="47">
        <f t="shared" si="36"/>
        <v>0</v>
      </c>
      <c r="T20" s="27">
        <v>0.85</v>
      </c>
      <c r="U20" s="47">
        <f t="shared" si="37"/>
        <v>0</v>
      </c>
      <c r="V20" s="45">
        <f t="shared" si="38"/>
        <v>0</v>
      </c>
      <c r="W20" s="27">
        <f t="shared" si="39"/>
        <v>31.8999999999999</v>
      </c>
      <c r="X20" s="56">
        <f t="shared" si="40"/>
        <v>52.6349999999999</v>
      </c>
      <c r="Y20" s="56">
        <f t="shared" si="41"/>
        <v>38.2799999999999</v>
      </c>
      <c r="Z20" s="56">
        <f t="shared" si="42"/>
        <v>90.9149999999998</v>
      </c>
      <c r="AA20" s="78">
        <f t="shared" si="43"/>
        <v>90.9149999999998</v>
      </c>
      <c r="AB20" s="79">
        <v>90.9149999999998</v>
      </c>
      <c r="AC20" s="74">
        <v>44487</v>
      </c>
      <c r="AD20" s="75">
        <v>44489</v>
      </c>
      <c r="AE20" s="76"/>
      <c r="AF20" s="56"/>
    </row>
    <row r="21" s="2" customFormat="1" ht="14" hidden="1" customHeight="1" spans="1:32">
      <c r="A21" s="25"/>
      <c r="B21" s="26" t="s">
        <v>28</v>
      </c>
      <c r="C21" s="27">
        <f t="shared" si="15"/>
        <v>1281.5</v>
      </c>
      <c r="D21" s="27">
        <v>1298.8</v>
      </c>
      <c r="E21" s="27">
        <f t="shared" si="0"/>
        <v>17.3</v>
      </c>
      <c r="F21" s="28"/>
      <c r="G21" s="27"/>
      <c r="H21" s="27"/>
      <c r="I21" s="43"/>
      <c r="J21" s="27"/>
      <c r="K21" s="44"/>
      <c r="L21" s="27"/>
      <c r="M21" s="44"/>
      <c r="N21" s="45"/>
      <c r="O21" s="27"/>
      <c r="P21" s="27"/>
      <c r="Q21" s="55"/>
      <c r="R21" s="55"/>
      <c r="S21" s="44"/>
      <c r="T21" s="27"/>
      <c r="U21" s="44"/>
      <c r="V21" s="45"/>
      <c r="W21" s="27"/>
      <c r="X21" s="55"/>
      <c r="Y21" s="55"/>
      <c r="Z21" s="55"/>
      <c r="AA21" s="78"/>
      <c r="AB21" s="79"/>
      <c r="AC21" s="74"/>
      <c r="AD21" s="75"/>
      <c r="AE21" s="76"/>
      <c r="AF21" s="55"/>
    </row>
    <row r="22" s="2" customFormat="1" ht="14" hidden="1" customHeight="1" spans="1:32">
      <c r="A22" s="25" t="s">
        <v>37</v>
      </c>
      <c r="B22" s="26" t="s">
        <v>25</v>
      </c>
      <c r="C22" s="27">
        <f t="shared" si="15"/>
        <v>368.7</v>
      </c>
      <c r="D22" s="27">
        <v>374.9</v>
      </c>
      <c r="E22" s="27">
        <f t="shared" si="0"/>
        <v>6.19999999999999</v>
      </c>
      <c r="F22" s="29">
        <f t="shared" ref="F22:F26" si="44">N22+V22</f>
        <v>244.8</v>
      </c>
      <c r="G22" s="27">
        <v>9552</v>
      </c>
      <c r="H22" s="27">
        <v>9628</v>
      </c>
      <c r="I22" s="46">
        <f t="shared" ref="I22:I26" si="45">H22-G22</f>
        <v>76</v>
      </c>
      <c r="J22" s="27">
        <v>1.65</v>
      </c>
      <c r="K22" s="47">
        <f t="shared" ref="K22:K26" si="46">J22*I22</f>
        <v>125.4</v>
      </c>
      <c r="L22" s="27">
        <v>1.2</v>
      </c>
      <c r="M22" s="47">
        <f t="shared" ref="M22:M26" si="47">I22*L22</f>
        <v>91.2</v>
      </c>
      <c r="N22" s="45">
        <f t="shared" ref="N22:N26" si="48">K22+M22</f>
        <v>216.6</v>
      </c>
      <c r="O22" s="27">
        <v>789</v>
      </c>
      <c r="P22" s="27">
        <v>801</v>
      </c>
      <c r="Q22" s="56">
        <f t="shared" ref="Q22:Q26" si="49">P22-O22</f>
        <v>12</v>
      </c>
      <c r="R22" s="56">
        <v>1.5</v>
      </c>
      <c r="S22" s="47">
        <f t="shared" ref="S22:S26" si="50">R22*Q22</f>
        <v>18</v>
      </c>
      <c r="T22" s="27">
        <v>0.85</v>
      </c>
      <c r="U22" s="47">
        <f t="shared" ref="U22:U26" si="51">T22*Q22</f>
        <v>10.2</v>
      </c>
      <c r="V22" s="45">
        <f t="shared" ref="V22:V26" si="52">S22+U22</f>
        <v>28.2</v>
      </c>
      <c r="W22" s="27">
        <f t="shared" ref="W22:W26" si="53">E22+E23</f>
        <v>27.4</v>
      </c>
      <c r="X22" s="56">
        <f t="shared" ref="X22:X26" si="54">W22*J22</f>
        <v>45.2100000000001</v>
      </c>
      <c r="Y22" s="56">
        <f t="shared" ref="Y22:Y26" si="55">W22*L22</f>
        <v>32.88</v>
      </c>
      <c r="Z22" s="56">
        <f t="shared" ref="Z22:Z26" si="56">X22+Y22</f>
        <v>78.0900000000001</v>
      </c>
      <c r="AA22" s="78">
        <f t="shared" ref="AA22:AA26" si="57">Z22+Z23</f>
        <v>78.0900000000001</v>
      </c>
      <c r="AB22" s="79">
        <v>78.0900000000001</v>
      </c>
      <c r="AC22" s="74">
        <v>44518</v>
      </c>
      <c r="AD22" s="75">
        <v>44523</v>
      </c>
      <c r="AE22" s="76"/>
      <c r="AF22" s="56"/>
    </row>
    <row r="23" s="2" customFormat="1" ht="14" hidden="1" customHeight="1" spans="1:32">
      <c r="A23" s="25"/>
      <c r="B23" s="26" t="s">
        <v>28</v>
      </c>
      <c r="C23" s="27">
        <f t="shared" si="15"/>
        <v>1298.8</v>
      </c>
      <c r="D23" s="27">
        <v>1320</v>
      </c>
      <c r="E23" s="27">
        <f t="shared" si="0"/>
        <v>21.2</v>
      </c>
      <c r="F23" s="28"/>
      <c r="G23" s="27"/>
      <c r="H23" s="27"/>
      <c r="I23" s="43"/>
      <c r="J23" s="27"/>
      <c r="K23" s="44"/>
      <c r="L23" s="27"/>
      <c r="M23" s="44"/>
      <c r="N23" s="45"/>
      <c r="O23" s="27"/>
      <c r="P23" s="27"/>
      <c r="Q23" s="55"/>
      <c r="R23" s="55"/>
      <c r="S23" s="44"/>
      <c r="T23" s="27"/>
      <c r="U23" s="44"/>
      <c r="V23" s="45"/>
      <c r="W23" s="27"/>
      <c r="X23" s="55"/>
      <c r="Y23" s="55"/>
      <c r="Z23" s="55"/>
      <c r="AA23" s="78"/>
      <c r="AB23" s="79"/>
      <c r="AC23" s="74"/>
      <c r="AD23" s="75"/>
      <c r="AE23" s="76"/>
      <c r="AF23" s="55"/>
    </row>
    <row r="24" s="2" customFormat="1" ht="14" customHeight="1" spans="1:32">
      <c r="A24" s="25" t="s">
        <v>38</v>
      </c>
      <c r="B24" s="26" t="s">
        <v>25</v>
      </c>
      <c r="C24" s="27">
        <f t="shared" si="15"/>
        <v>374.9</v>
      </c>
      <c r="D24" s="27">
        <v>380</v>
      </c>
      <c r="E24" s="27">
        <f t="shared" si="0"/>
        <v>5.10000000000002</v>
      </c>
      <c r="F24" s="29">
        <f t="shared" si="44"/>
        <v>236.4</v>
      </c>
      <c r="G24" s="27">
        <v>9628</v>
      </c>
      <c r="H24" s="27">
        <v>9706</v>
      </c>
      <c r="I24" s="46">
        <f t="shared" si="45"/>
        <v>78</v>
      </c>
      <c r="J24" s="27">
        <v>1.65</v>
      </c>
      <c r="K24" s="47">
        <f t="shared" si="46"/>
        <v>128.7</v>
      </c>
      <c r="L24" s="27">
        <v>1.2</v>
      </c>
      <c r="M24" s="47">
        <f t="shared" si="47"/>
        <v>93.6</v>
      </c>
      <c r="N24" s="45">
        <f t="shared" si="48"/>
        <v>222.3</v>
      </c>
      <c r="O24" s="27">
        <v>801</v>
      </c>
      <c r="P24" s="27">
        <v>807</v>
      </c>
      <c r="Q24" s="56">
        <f t="shared" si="49"/>
        <v>6</v>
      </c>
      <c r="R24" s="56">
        <v>1.5</v>
      </c>
      <c r="S24" s="47">
        <f t="shared" si="50"/>
        <v>9</v>
      </c>
      <c r="T24" s="27">
        <v>0.85</v>
      </c>
      <c r="U24" s="47">
        <f t="shared" si="51"/>
        <v>5.1</v>
      </c>
      <c r="V24" s="45">
        <f t="shared" si="52"/>
        <v>14.1</v>
      </c>
      <c r="W24" s="27">
        <f t="shared" si="53"/>
        <v>17.1</v>
      </c>
      <c r="X24" s="56">
        <f t="shared" si="54"/>
        <v>28.215</v>
      </c>
      <c r="Y24" s="56">
        <f t="shared" si="55"/>
        <v>20.52</v>
      </c>
      <c r="Z24" s="56">
        <f t="shared" si="56"/>
        <v>48.7350000000001</v>
      </c>
      <c r="AA24" s="78">
        <f t="shared" si="57"/>
        <v>48.7350000000001</v>
      </c>
      <c r="AB24" s="79"/>
      <c r="AC24" s="74">
        <v>44546</v>
      </c>
      <c r="AD24" s="75">
        <v>44557</v>
      </c>
      <c r="AE24" s="76"/>
      <c r="AF24" s="56"/>
    </row>
    <row r="25" s="2" customFormat="1" ht="14" customHeight="1" spans="1:32">
      <c r="A25" s="25"/>
      <c r="B25" s="26" t="s">
        <v>28</v>
      </c>
      <c r="C25" s="27">
        <f t="shared" si="15"/>
        <v>1320</v>
      </c>
      <c r="D25" s="27">
        <v>1332</v>
      </c>
      <c r="E25" s="27">
        <f t="shared" si="0"/>
        <v>12</v>
      </c>
      <c r="F25" s="28"/>
      <c r="G25" s="27"/>
      <c r="H25" s="27"/>
      <c r="I25" s="43"/>
      <c r="J25" s="27"/>
      <c r="K25" s="44"/>
      <c r="L25" s="27"/>
      <c r="M25" s="44"/>
      <c r="N25" s="45"/>
      <c r="O25" s="27"/>
      <c r="P25" s="27"/>
      <c r="Q25" s="55"/>
      <c r="R25" s="55"/>
      <c r="S25" s="44"/>
      <c r="T25" s="27"/>
      <c r="U25" s="44"/>
      <c r="V25" s="45"/>
      <c r="W25" s="27"/>
      <c r="X25" s="55"/>
      <c r="Y25" s="55"/>
      <c r="Z25" s="55"/>
      <c r="AA25" s="78"/>
      <c r="AB25" s="79"/>
      <c r="AC25" s="74"/>
      <c r="AD25" s="75"/>
      <c r="AE25" s="76"/>
      <c r="AF25" s="55"/>
    </row>
    <row r="26" s="2" customFormat="1" ht="14" customHeight="1" spans="1:32">
      <c r="A26" s="25" t="s">
        <v>39</v>
      </c>
      <c r="B26" s="26" t="s">
        <v>25</v>
      </c>
      <c r="C26" s="27">
        <f t="shared" si="15"/>
        <v>380</v>
      </c>
      <c r="D26" s="27"/>
      <c r="E26" s="27">
        <f t="shared" si="0"/>
        <v>-380</v>
      </c>
      <c r="F26" s="29">
        <f t="shared" si="44"/>
        <v>0</v>
      </c>
      <c r="G26" s="27"/>
      <c r="H26" s="27"/>
      <c r="I26" s="46">
        <f t="shared" si="45"/>
        <v>0</v>
      </c>
      <c r="J26" s="27">
        <v>1.65</v>
      </c>
      <c r="K26" s="47">
        <f t="shared" si="46"/>
        <v>0</v>
      </c>
      <c r="L26" s="27">
        <v>1.2</v>
      </c>
      <c r="M26" s="47">
        <f t="shared" si="47"/>
        <v>0</v>
      </c>
      <c r="N26" s="45">
        <f t="shared" si="48"/>
        <v>0</v>
      </c>
      <c r="O26" s="27"/>
      <c r="P26" s="27"/>
      <c r="Q26" s="56">
        <f t="shared" si="49"/>
        <v>0</v>
      </c>
      <c r="R26" s="56">
        <v>1.5</v>
      </c>
      <c r="S26" s="47">
        <f t="shared" si="50"/>
        <v>0</v>
      </c>
      <c r="T26" s="27">
        <v>0.85</v>
      </c>
      <c r="U26" s="47">
        <f t="shared" si="51"/>
        <v>0</v>
      </c>
      <c r="V26" s="45">
        <f t="shared" si="52"/>
        <v>0</v>
      </c>
      <c r="W26" s="27">
        <f t="shared" si="53"/>
        <v>-1712</v>
      </c>
      <c r="X26" s="56">
        <f t="shared" si="54"/>
        <v>-2824.8</v>
      </c>
      <c r="Y26" s="56">
        <f t="shared" si="55"/>
        <v>-2054.4</v>
      </c>
      <c r="Z26" s="56">
        <f t="shared" si="56"/>
        <v>-4879.2</v>
      </c>
      <c r="AA26" s="78">
        <f t="shared" si="57"/>
        <v>-4879.2</v>
      </c>
      <c r="AB26" s="79"/>
      <c r="AC26" s="74"/>
      <c r="AD26" s="75"/>
      <c r="AE26" s="76"/>
      <c r="AF26" s="56"/>
    </row>
    <row r="27" s="2" customFormat="1" ht="14" customHeight="1" spans="1:32">
      <c r="A27" s="25"/>
      <c r="B27" s="26" t="s">
        <v>28</v>
      </c>
      <c r="C27" s="27">
        <f t="shared" si="15"/>
        <v>1332</v>
      </c>
      <c r="D27" s="27"/>
      <c r="E27" s="27">
        <f t="shared" si="0"/>
        <v>-1332</v>
      </c>
      <c r="F27" s="28"/>
      <c r="G27" s="27"/>
      <c r="H27" s="27"/>
      <c r="I27" s="43"/>
      <c r="J27" s="27"/>
      <c r="K27" s="44"/>
      <c r="L27" s="27"/>
      <c r="M27" s="44"/>
      <c r="N27" s="45"/>
      <c r="O27" s="27"/>
      <c r="P27" s="27"/>
      <c r="Q27" s="55"/>
      <c r="R27" s="55"/>
      <c r="S27" s="44"/>
      <c r="T27" s="27"/>
      <c r="U27" s="44"/>
      <c r="V27" s="45"/>
      <c r="W27" s="27"/>
      <c r="X27" s="55"/>
      <c r="Y27" s="55"/>
      <c r="Z27" s="55"/>
      <c r="AA27" s="78"/>
      <c r="AB27" s="79"/>
      <c r="AC27" s="74"/>
      <c r="AD27" s="75"/>
      <c r="AE27" s="76"/>
      <c r="AF27" s="55"/>
    </row>
    <row r="28" s="3" customFormat="1" ht="38" customHeight="1" spans="1:32">
      <c r="A28" s="30" t="s">
        <v>40</v>
      </c>
      <c r="B28" s="31"/>
      <c r="C28" s="31"/>
      <c r="D28" s="31"/>
      <c r="E28" s="31"/>
      <c r="F28" s="32"/>
      <c r="G28" s="31"/>
      <c r="H28" s="31"/>
      <c r="I28" s="51"/>
      <c r="J28" s="32"/>
      <c r="K28" s="32"/>
      <c r="L28" s="32"/>
      <c r="M28" s="32"/>
      <c r="N28" s="32">
        <f>SUM(N4:N27)</f>
        <v>2516.55</v>
      </c>
      <c r="O28" s="32"/>
      <c r="P28" s="32"/>
      <c r="Q28" s="32"/>
      <c r="R28" s="32"/>
      <c r="S28" s="32"/>
      <c r="T28" s="32"/>
      <c r="U28" s="32"/>
      <c r="V28" s="32">
        <f>SUM(V4:V27)</f>
        <v>180.95</v>
      </c>
      <c r="W28" s="32"/>
      <c r="X28" s="32"/>
      <c r="Y28" s="32"/>
      <c r="Z28" s="32"/>
      <c r="AA28" s="84">
        <f>SUM(AA4:AA27)</f>
        <v>-4148.175</v>
      </c>
      <c r="AB28" s="85">
        <f>SUM(AB4:AB27)</f>
        <v>550.62</v>
      </c>
      <c r="AC28" s="86"/>
      <c r="AD28" s="87"/>
      <c r="AE28" s="88"/>
      <c r="AF28" s="89"/>
    </row>
  </sheetData>
  <mergeCells count="349">
    <mergeCell ref="A1:AF1"/>
    <mergeCell ref="C2:E2"/>
    <mergeCell ref="G2:N2"/>
    <mergeCell ref="O2:V2"/>
    <mergeCell ref="W2:Z2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2:B3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R4:R5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T4:T5"/>
    <mergeCell ref="T6:T7"/>
    <mergeCell ref="T8:T9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Y4:Y5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Z4:Z5"/>
    <mergeCell ref="Z6:Z7"/>
    <mergeCell ref="Z8:Z9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AA2:AA3"/>
    <mergeCell ref="AA4:AA5"/>
    <mergeCell ref="AA6:AA7"/>
    <mergeCell ref="AA8:AA9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A26:AA27"/>
    <mergeCell ref="AB2:AB3"/>
    <mergeCell ref="AB4:AB5"/>
    <mergeCell ref="AB6:AB7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B26:AB27"/>
    <mergeCell ref="AC2:AC3"/>
    <mergeCell ref="AC4:AC5"/>
    <mergeCell ref="AC6:AC7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C26:AC27"/>
    <mergeCell ref="AD2:AD3"/>
    <mergeCell ref="AD4:AD5"/>
    <mergeCell ref="AD6:AD7"/>
    <mergeCell ref="AD8:AD9"/>
    <mergeCell ref="AD10:AD11"/>
    <mergeCell ref="AD12:AD13"/>
    <mergeCell ref="AD14:AD15"/>
    <mergeCell ref="AD16:AD17"/>
    <mergeCell ref="AD18:AD19"/>
    <mergeCell ref="AD20:AD21"/>
    <mergeCell ref="AD22:AD23"/>
    <mergeCell ref="AD24:AD25"/>
    <mergeCell ref="AD26:AD27"/>
    <mergeCell ref="AE2:AE3"/>
    <mergeCell ref="AE4:AE5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E26:AE27"/>
    <mergeCell ref="AF4:AF5"/>
    <mergeCell ref="AF6:AF7"/>
    <mergeCell ref="AF8:AF9"/>
    <mergeCell ref="AF10:AF11"/>
    <mergeCell ref="AF12:AF13"/>
    <mergeCell ref="AF14:AF15"/>
    <mergeCell ref="AF16:AF17"/>
    <mergeCell ref="AF18:AF19"/>
    <mergeCell ref="AF20:AF21"/>
    <mergeCell ref="AF22:AF23"/>
    <mergeCell ref="AF24:AF25"/>
    <mergeCell ref="AF26:AF27"/>
  </mergeCells>
  <pageMargins left="0.15625" right="0.15625" top="0.235416666666667" bottom="0.196527777777778" header="0.118055555555556" footer="0.0777777777777778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水表统计-2018已结清</vt:lpstr>
      <vt:lpstr>水表统计-2019</vt:lpstr>
      <vt:lpstr>水表统计-2020</vt:lpstr>
      <vt:lpstr>水表统计-2021</vt:lpstr>
      <vt:lpstr>水表统计-2022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2018-07-24T02:54:00Z</dcterms:created>
  <dcterms:modified xsi:type="dcterms:W3CDTF">2022-12-05T02:56:31Z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FBBA57CF9A1E4C4989821C8380937871</vt:lpwstr>
  </property>
</Properties>
</file>