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供应商管理\供应商退出方案\1.天丰冲压件\"/>
    </mc:Choice>
  </mc:AlternateContent>
  <xr:revisionPtr revIDLastSave="0" documentId="13_ncr:1_{E50FEA1F-2A9B-4882-BF61-7C1FA14533B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0" r:id="rId1"/>
  </sheets>
  <externalReferences>
    <externalReference r:id="rId2"/>
  </externalReferences>
  <definedNames>
    <definedName name="_xlnm._FilterDatabase" localSheetId="0" hidden="1">Sheet1!$A$2:$J$18</definedName>
  </definedNames>
  <calcPr calcId="191029"/>
</workbook>
</file>

<file path=xl/calcChain.xml><?xml version="1.0" encoding="utf-8"?>
<calcChain xmlns="http://schemas.openxmlformats.org/spreadsheetml/2006/main">
  <c r="Q4" i="10" l="1"/>
  <c r="Q5" i="10"/>
  <c r="Q6" i="10"/>
  <c r="Q9" i="10"/>
  <c r="Q12" i="10"/>
  <c r="Q13" i="10"/>
  <c r="Q14" i="10"/>
  <c r="Q15" i="10"/>
  <c r="Q16" i="10"/>
  <c r="Q17" i="10"/>
  <c r="Q18" i="10"/>
  <c r="Q3" i="10"/>
  <c r="N3" i="10"/>
  <c r="N4" i="10"/>
  <c r="O4" i="10" s="1"/>
  <c r="N5" i="10"/>
  <c r="O5" i="10" s="1"/>
  <c r="N6" i="10"/>
  <c r="O6" i="10" s="1"/>
  <c r="N7" i="10"/>
  <c r="N8" i="10"/>
  <c r="N9" i="10"/>
  <c r="O9" i="10" s="1"/>
  <c r="N10" i="10"/>
  <c r="N11" i="10"/>
  <c r="N12" i="10"/>
  <c r="N13" i="10"/>
  <c r="N14" i="10"/>
  <c r="O14" i="10" s="1"/>
  <c r="N15" i="10"/>
  <c r="N16" i="10"/>
  <c r="N17" i="10"/>
  <c r="N18" i="10"/>
  <c r="O13" i="10"/>
  <c r="O17" i="10"/>
  <c r="O3" i="10"/>
  <c r="P7" i="10"/>
  <c r="P8" i="10"/>
  <c r="P4" i="10"/>
  <c r="P5" i="10"/>
  <c r="P6" i="10"/>
  <c r="P10" i="10"/>
  <c r="P11" i="10"/>
  <c r="P12" i="10"/>
  <c r="P16" i="10"/>
  <c r="P17" i="10"/>
  <c r="P18" i="10"/>
  <c r="P3" i="10"/>
  <c r="O12" i="10"/>
  <c r="O15" i="10"/>
  <c r="O16" i="10"/>
  <c r="O18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3" i="10"/>
</calcChain>
</file>

<file path=xl/sharedStrings.xml><?xml version="1.0" encoding="utf-8"?>
<sst xmlns="http://schemas.openxmlformats.org/spreadsheetml/2006/main" count="69" uniqueCount="54">
  <si>
    <t>2022年11月对帐单（天丰）</t>
  </si>
  <si>
    <t>地点</t>
  </si>
  <si>
    <t>供应商</t>
  </si>
  <si>
    <t>物料</t>
  </si>
  <si>
    <t>描述</t>
  </si>
  <si>
    <t>期间寄存收货量</t>
  </si>
  <si>
    <t>期间寄存使用量</t>
  </si>
  <si>
    <t>期间寄存退货</t>
  </si>
  <si>
    <t>期间采购收货量</t>
  </si>
  <si>
    <t>期间采购退货量</t>
  </si>
  <si>
    <t>期间确认使用量</t>
  </si>
  <si>
    <t>S413049</t>
  </si>
  <si>
    <t>SCS0004385</t>
  </si>
  <si>
    <t>右侧调角器下连接板组合B40L中改后排左</t>
  </si>
  <si>
    <t>SCS0004391</t>
  </si>
  <si>
    <t>左侧地脚固定板组合B40L中改后排右座椅</t>
  </si>
  <si>
    <t>SCS0004392</t>
  </si>
  <si>
    <t>右侧地脚固定板组合B40L中改后排左座椅</t>
  </si>
  <si>
    <t>SCS0004393</t>
  </si>
  <si>
    <t>中改地脚固定板组合B40L中改后排</t>
  </si>
  <si>
    <t>SCS0004395</t>
  </si>
  <si>
    <t>中改右座椅右侧地锁安装B40L中改后排</t>
  </si>
  <si>
    <t>SCS0004396</t>
  </si>
  <si>
    <t>右侧地锁安装支架点焊组件B40L中改后排</t>
  </si>
  <si>
    <t>SCS0004397</t>
  </si>
  <si>
    <t>左侧地锁安装支架点焊组件B40L中改后排</t>
  </si>
  <si>
    <t>SCS0004400</t>
  </si>
  <si>
    <t>中改调角器限位支架B40L中改后排</t>
  </si>
  <si>
    <t>副总座右钣金件</t>
  </si>
  <si>
    <t>绞架小孔侧板2.0平台内绞架</t>
  </si>
  <si>
    <t>仰角轴支架总成2.0平台</t>
  </si>
  <si>
    <t>气囊下支架2.0平台下框</t>
  </si>
  <si>
    <t>绞架大孔侧板2.0平台外绞架</t>
  </si>
  <si>
    <t>气囊上支撑板2.0平台内绞架</t>
  </si>
  <si>
    <t>滑轨左上连接钣焊接总成H4-2.0下框</t>
  </si>
  <si>
    <t>滑轨右上连接钣焊接总成H4-2.0下框</t>
  </si>
  <si>
    <t>河北光华荣昌</t>
  </si>
  <si>
    <t>黄骅市天丰汽车配件有限公司</t>
  </si>
  <si>
    <t>制单：</t>
  </si>
  <si>
    <t>签字回传：</t>
  </si>
  <si>
    <t>审核：</t>
  </si>
  <si>
    <t>日期：</t>
  </si>
  <si>
    <t>批准：</t>
  </si>
  <si>
    <t>折扣费（元/件）</t>
    <phoneticPr fontId="4" type="noConversion"/>
  </si>
  <si>
    <t>未税单价</t>
    <phoneticPr fontId="4" type="noConversion"/>
  </si>
  <si>
    <t>SHT0001184</t>
    <phoneticPr fontId="4" type="noConversion"/>
  </si>
  <si>
    <t>SHT0001760</t>
    <phoneticPr fontId="4" type="noConversion"/>
  </si>
  <si>
    <t>SHT0001853</t>
    <phoneticPr fontId="4" type="noConversion"/>
  </si>
  <si>
    <t>SHT0001864</t>
    <phoneticPr fontId="4" type="noConversion"/>
  </si>
  <si>
    <t>SHT0001874</t>
    <phoneticPr fontId="4" type="noConversion"/>
  </si>
  <si>
    <t>SHT0010521</t>
    <phoneticPr fontId="4" type="noConversion"/>
  </si>
  <si>
    <t>SHT0010999</t>
    <phoneticPr fontId="4" type="noConversion"/>
  </si>
  <si>
    <t>SHT0011003</t>
    <phoneticPr fontId="4" type="noConversion"/>
  </si>
  <si>
    <t>含折扣费产品单价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</si>
</sst>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00"/>
  </numFmts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179" fontId="1" fillId="2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2&#24180;&#20215;&#26684;&#21327;&#35758;/&#30005;&#23376;&#29256;/&#22825;&#2001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天丰 1"/>
      <sheetName val="Sheet1"/>
      <sheetName val="天丰 2"/>
    </sheetNames>
    <sheetDataSet>
      <sheetData sheetId="0"/>
      <sheetData sheetId="1"/>
      <sheetData sheetId="2">
        <row r="9">
          <cell r="B9" t="str">
            <v>SHT0001874</v>
          </cell>
          <cell r="C9" t="str">
            <v>绞架大孔侧板</v>
          </cell>
          <cell r="D9" t="str">
            <v>02.03.37.030B</v>
          </cell>
          <cell r="E9" t="str">
            <v>件</v>
          </cell>
          <cell r="F9">
            <v>5.7339975056000005</v>
          </cell>
          <cell r="G9">
            <v>0</v>
          </cell>
          <cell r="H9">
            <v>0</v>
          </cell>
          <cell r="I9" t="str">
            <v>1.13000元模具费算入02.03.37.030A
2.此产品含打磨费0.30元/件</v>
          </cell>
          <cell r="J9">
            <v>5.7339975056000005</v>
          </cell>
        </row>
        <row r="10">
          <cell r="B10" t="str">
            <v>SHT0001874</v>
          </cell>
          <cell r="C10" t="str">
            <v>绞架大孔侧板</v>
          </cell>
          <cell r="D10" t="str">
            <v>02.03.37.030A</v>
          </cell>
          <cell r="E10" t="str">
            <v>件</v>
          </cell>
          <cell r="F10">
            <v>5.3799975056000005</v>
          </cell>
          <cell r="G10">
            <v>13000</v>
          </cell>
          <cell r="H10">
            <v>0</v>
          </cell>
          <cell r="I10" t="str">
            <v>1.供货之日起模具分摊至5万件产品。
2.模具费已摊销完毕，2022年不再计算</v>
          </cell>
          <cell r="J10">
            <v>5.3799975056000005</v>
          </cell>
        </row>
        <row r="11">
          <cell r="B11" t="str">
            <v>SHT0001864</v>
          </cell>
          <cell r="C11" t="str">
            <v>气囊下支架</v>
          </cell>
          <cell r="D11" t="str">
            <v>02.03.37.029A</v>
          </cell>
          <cell r="E11" t="str">
            <v>件</v>
          </cell>
          <cell r="F11">
            <v>6.8095853353999996</v>
          </cell>
          <cell r="G11">
            <v>15500</v>
          </cell>
          <cell r="H11">
            <v>0</v>
          </cell>
          <cell r="I11" t="str">
            <v>1.和02.03.37.029供货之日起，共计分摊至5万件产品
2.2021年起模具费已摊销完毕，2022年不再计算</v>
          </cell>
          <cell r="J11">
            <v>6.8095853353999996</v>
          </cell>
        </row>
        <row r="12">
          <cell r="B12" t="str">
            <v>SHT0001864</v>
          </cell>
          <cell r="C12" t="str">
            <v>气囊下支架</v>
          </cell>
          <cell r="D12" t="str">
            <v>02.03.37.029B</v>
          </cell>
          <cell r="E12" t="str">
            <v>件</v>
          </cell>
          <cell r="F12">
            <v>6.8685853353999988</v>
          </cell>
          <cell r="G12">
            <v>6000</v>
          </cell>
          <cell r="H12">
            <v>0.12</v>
          </cell>
          <cell r="I12" t="str">
            <v>1.编号02.03.37.029B的产品的冲孔模具费6000元
2.供货之日起模具分摊至5万件产品</v>
          </cell>
          <cell r="J12">
            <v>6.9885853353999989</v>
          </cell>
        </row>
        <row r="13">
          <cell r="B13" t="str">
            <v>SHT0001853</v>
          </cell>
          <cell r="C13" t="str">
            <v>X3000旋转轴支架</v>
          </cell>
          <cell r="D13" t="str">
            <v>02.03.37.028</v>
          </cell>
          <cell r="E13" t="str">
            <v>件</v>
          </cell>
          <cell r="F13">
            <v>1.5926377140399999</v>
          </cell>
          <cell r="G13">
            <v>22800</v>
          </cell>
          <cell r="H13">
            <v>0</v>
          </cell>
          <cell r="I13" t="str">
            <v>1.供货之日起模具分摊至5万件产品。
2.模具费已分摊完毕，2022年不再计算</v>
          </cell>
          <cell r="J13">
            <v>1.5926377140399999</v>
          </cell>
        </row>
        <row r="14">
          <cell r="B14" t="str">
            <v>SHT0001853</v>
          </cell>
          <cell r="C14" t="str">
            <v>X3000旋转轴支架/仰角轴支架总成</v>
          </cell>
          <cell r="D14" t="str">
            <v>02.03.37.028A</v>
          </cell>
          <cell r="E14" t="str">
            <v>件</v>
          </cell>
          <cell r="F14">
            <v>2.4693125025671998</v>
          </cell>
          <cell r="G14">
            <v>0</v>
          </cell>
          <cell r="H14">
            <v>0</v>
          </cell>
          <cell r="I14" t="str">
            <v>02.03.37.028模具费已摊销完毕，2022年不再计算</v>
          </cell>
          <cell r="J14">
            <v>2.4693125025671998</v>
          </cell>
        </row>
        <row r="15">
          <cell r="B15" t="str">
            <v>SHT0001245</v>
          </cell>
          <cell r="C15" t="str">
            <v>副总座左（欧曼）</v>
          </cell>
          <cell r="D15" t="str">
            <v>02.03.03.054</v>
          </cell>
          <cell r="E15" t="str">
            <v>只</v>
          </cell>
          <cell r="F15">
            <v>3.2204907678571431</v>
          </cell>
          <cell r="G15">
            <v>0</v>
          </cell>
          <cell r="H15">
            <v>0</v>
          </cell>
          <cell r="I15" t="str">
            <v>荣昌提供模具</v>
          </cell>
          <cell r="J15">
            <v>3.2204907678571431</v>
          </cell>
        </row>
        <row r="16">
          <cell r="B16" t="str">
            <v>SHT0001184</v>
          </cell>
          <cell r="C16" t="str">
            <v>副总座右（欧曼）</v>
          </cell>
          <cell r="D16" t="str">
            <v>02.03.03.054A</v>
          </cell>
          <cell r="E16" t="str">
            <v>只</v>
          </cell>
          <cell r="F16">
            <v>3.2204907678571431</v>
          </cell>
          <cell r="G16">
            <v>0</v>
          </cell>
          <cell r="H16">
            <v>0</v>
          </cell>
          <cell r="I16" t="str">
            <v>荣昌提供模具</v>
          </cell>
          <cell r="J16">
            <v>3.2204907678571431</v>
          </cell>
        </row>
        <row r="17">
          <cell r="B17" t="str">
            <v>SHT0001173</v>
          </cell>
          <cell r="C17" t="str">
            <v>外绞架支撑板</v>
          </cell>
          <cell r="D17" t="str">
            <v>02.03.03.085</v>
          </cell>
          <cell r="E17" t="str">
            <v>件</v>
          </cell>
          <cell r="F17">
            <v>2.3061764239999998</v>
          </cell>
          <cell r="G17">
            <v>0</v>
          </cell>
          <cell r="H17">
            <v>0</v>
          </cell>
          <cell r="I17" t="str">
            <v>荣昌提供模具</v>
          </cell>
          <cell r="J17">
            <v>2.3061764239999998</v>
          </cell>
        </row>
        <row r="18">
          <cell r="B18" t="str">
            <v>SHT0001172</v>
          </cell>
          <cell r="C18" t="str">
            <v>后挂簧板</v>
          </cell>
          <cell r="D18" t="str">
            <v>02.03.03.086</v>
          </cell>
          <cell r="E18" t="str">
            <v>件</v>
          </cell>
          <cell r="F18">
            <v>2.5426470079999999</v>
          </cell>
          <cell r="G18">
            <v>0</v>
          </cell>
          <cell r="H18">
            <v>0</v>
          </cell>
          <cell r="I18" t="str">
            <v>荣昌提供模具</v>
          </cell>
          <cell r="J18">
            <v>2.5426470079999999</v>
          </cell>
        </row>
        <row r="19">
          <cell r="B19" t="str">
            <v>SHT0001170</v>
          </cell>
          <cell r="C19" t="str">
            <v>内绞架垫片</v>
          </cell>
          <cell r="D19" t="str">
            <v>02.03.03.087</v>
          </cell>
          <cell r="E19" t="str">
            <v>件</v>
          </cell>
          <cell r="F19">
            <v>0.38121876735999999</v>
          </cell>
          <cell r="G19">
            <v>0</v>
          </cell>
          <cell r="H19">
            <v>0</v>
          </cell>
          <cell r="I19" t="str">
            <v>荣昌提供模具</v>
          </cell>
          <cell r="J19">
            <v>0.38121876735999999</v>
          </cell>
        </row>
        <row r="20">
          <cell r="B20" t="str">
            <v>SHT0001169</v>
          </cell>
          <cell r="C20" t="str">
            <v>外绞架垫片</v>
          </cell>
          <cell r="D20" t="str">
            <v>02.03.03.088</v>
          </cell>
          <cell r="E20" t="str">
            <v>件</v>
          </cell>
          <cell r="F20">
            <v>0.41661876736000003</v>
          </cell>
          <cell r="G20">
            <v>0</v>
          </cell>
          <cell r="H20">
            <v>0</v>
          </cell>
          <cell r="I20" t="str">
            <v>荣昌提供模具</v>
          </cell>
          <cell r="J20">
            <v>0.41661876736000003</v>
          </cell>
        </row>
        <row r="21">
          <cell r="B21" t="str">
            <v>SHT0001159</v>
          </cell>
          <cell r="C21" t="str">
            <v>内绞架左支撑板</v>
          </cell>
          <cell r="D21" t="str">
            <v>02.03.03.099</v>
          </cell>
          <cell r="E21" t="str">
            <v>件</v>
          </cell>
          <cell r="F21">
            <v>2.3392164239999995</v>
          </cell>
          <cell r="G21">
            <v>0</v>
          </cell>
          <cell r="H21">
            <v>0</v>
          </cell>
          <cell r="I21" t="str">
            <v>荣昌提供模具</v>
          </cell>
          <cell r="J21">
            <v>2.3392164239999995</v>
          </cell>
        </row>
        <row r="22">
          <cell r="B22" t="str">
            <v>SHT0001158</v>
          </cell>
          <cell r="C22" t="str">
            <v>内绞架右支撑板</v>
          </cell>
          <cell r="D22" t="str">
            <v>02.03.03.100</v>
          </cell>
          <cell r="E22" t="str">
            <v>件</v>
          </cell>
          <cell r="F22">
            <v>2.3392164239999995</v>
          </cell>
          <cell r="G22">
            <v>0</v>
          </cell>
          <cell r="H22">
            <v>0</v>
          </cell>
          <cell r="I22" t="str">
            <v>荣昌提供模具</v>
          </cell>
          <cell r="J22">
            <v>2.3392164239999995</v>
          </cell>
        </row>
        <row r="23">
          <cell r="B23" t="str">
            <v>SHT0001157</v>
          </cell>
          <cell r="C23" t="str">
            <v>滑轨固定座</v>
          </cell>
          <cell r="D23" t="str">
            <v>02.03.03.109</v>
          </cell>
          <cell r="E23" t="str">
            <v>件</v>
          </cell>
          <cell r="F23">
            <v>0.72501560000000009</v>
          </cell>
          <cell r="G23">
            <v>0</v>
          </cell>
          <cell r="H23">
            <v>0</v>
          </cell>
          <cell r="I23" t="str">
            <v>荣昌提供模具</v>
          </cell>
          <cell r="J23">
            <v>0.72501560000000009</v>
          </cell>
        </row>
        <row r="24">
          <cell r="B24" t="str">
            <v>SCS0004794</v>
          </cell>
          <cell r="C24" t="str">
            <v>涡簧固定座</v>
          </cell>
          <cell r="D24" t="str">
            <v>02.03.09.024</v>
          </cell>
          <cell r="E24" t="str">
            <v>件</v>
          </cell>
          <cell r="F24">
            <v>0.36108807119999997</v>
          </cell>
          <cell r="G24">
            <v>0</v>
          </cell>
          <cell r="H24">
            <v>0</v>
          </cell>
          <cell r="I24" t="str">
            <v>1.荣昌提供模具
2.供货之日起分摊至5万件产品
3.模具费已摊销完毕，2022年不再计算</v>
          </cell>
          <cell r="J24">
            <v>0.36108807119999997</v>
          </cell>
        </row>
        <row r="25">
          <cell r="B25" t="str">
            <v>SCS0004396</v>
          </cell>
          <cell r="C25" t="str">
            <v>左座椅右侧地锁安装支架-1总成（中期改款）</v>
          </cell>
          <cell r="D25" t="str">
            <v>02.03.30.153A</v>
          </cell>
          <cell r="E25" t="str">
            <v>件</v>
          </cell>
          <cell r="F25">
            <v>5.048174292876106</v>
          </cell>
          <cell r="G25">
            <v>7600</v>
          </cell>
          <cell r="H25">
            <v>0</v>
          </cell>
          <cell r="I25" t="str">
            <v>1.供货之日起检具费7600元，分摊至5万件产品。检具费已分摊完毕，2022年不再计算
2.模具归属荣昌</v>
          </cell>
          <cell r="J25">
            <v>5.048174292876106</v>
          </cell>
        </row>
        <row r="26">
          <cell r="B26" t="str">
            <v>SCS0004395</v>
          </cell>
          <cell r="C26" t="str">
            <v>左座椅右侧地锁安装支架-2总成（中期改款）</v>
          </cell>
          <cell r="D26" t="str">
            <v>02.03.30.154A</v>
          </cell>
          <cell r="E26" t="str">
            <v>件</v>
          </cell>
          <cell r="F26">
            <v>5.048174292876106</v>
          </cell>
          <cell r="G26">
            <v>7600</v>
          </cell>
          <cell r="H26">
            <v>0</v>
          </cell>
          <cell r="I26" t="str">
            <v>1.供货之日起检具费7600元，分摊至5万件产品。检具费已分摊完毕，2022年不再计算
2.模具归属荣昌</v>
          </cell>
          <cell r="J26">
            <v>5.048174292876106</v>
          </cell>
        </row>
        <row r="27">
          <cell r="B27" t="str">
            <v>SCS0004393</v>
          </cell>
          <cell r="C27" t="str">
            <v>地脚固定板组合左右共用总成（中期改款）</v>
          </cell>
          <cell r="D27" t="str">
            <v>02.03.30.156A</v>
          </cell>
          <cell r="E27" t="str">
            <v>件</v>
          </cell>
          <cell r="F27">
            <v>11.928973733368732</v>
          </cell>
          <cell r="G27">
            <v>0</v>
          </cell>
          <cell r="H27">
            <v>0</v>
          </cell>
          <cell r="I27" t="str">
            <v>荣昌提供模具</v>
          </cell>
          <cell r="J27">
            <v>11.928973733368732</v>
          </cell>
        </row>
        <row r="28">
          <cell r="B28" t="str">
            <v>SCS0004392</v>
          </cell>
          <cell r="C28" t="str">
            <v>左座椅右侧地脚固定板组合总成（中期改款）</v>
          </cell>
          <cell r="D28" t="str">
            <v>02.03.30.157A</v>
          </cell>
          <cell r="E28" t="str">
            <v>件</v>
          </cell>
          <cell r="F28">
            <v>11.987501733368731</v>
          </cell>
          <cell r="G28">
            <v>7758</v>
          </cell>
          <cell r="H28">
            <v>0</v>
          </cell>
          <cell r="I28" t="str">
            <v>1.供货之日起检具分摊至2万件产品。检具费已分摊完毕，2022年不再计算
2.模具归属荣昌</v>
          </cell>
          <cell r="J28">
            <v>11.987501733368731</v>
          </cell>
        </row>
        <row r="29">
          <cell r="B29" t="str">
            <v>SCS0004391</v>
          </cell>
          <cell r="C29" t="str">
            <v>右座椅左侧地脚固定板组合总成（中期改款）</v>
          </cell>
          <cell r="D29" t="str">
            <v>02.03.30.158A</v>
          </cell>
          <cell r="E29" t="str">
            <v>件</v>
          </cell>
          <cell r="F29">
            <v>12.261733733368732</v>
          </cell>
          <cell r="G29">
            <v>7758</v>
          </cell>
          <cell r="H29">
            <v>0</v>
          </cell>
          <cell r="I29" t="str">
            <v>1.供货之日起检具分摊至2万件产品。
2.模具归属荣昌</v>
          </cell>
          <cell r="J29">
            <v>12.261733733368732</v>
          </cell>
        </row>
        <row r="30">
          <cell r="B30" t="str">
            <v>SHT0011003</v>
          </cell>
          <cell r="C30" t="str">
            <v>H4-2.0下框右焊接组件（分总成）</v>
          </cell>
          <cell r="D30" t="str">
            <v>02.03.11.101</v>
          </cell>
          <cell r="E30" t="str">
            <v>件</v>
          </cell>
          <cell r="F30">
            <v>7.1864194225663711</v>
          </cell>
          <cell r="G30">
            <v>43000</v>
          </cell>
          <cell r="H30">
            <v>0</v>
          </cell>
          <cell r="I30" t="str">
            <v>1.供货之日起模具分摊至5万件产品。
2.模具费已分摊完毕，2022年不再计算</v>
          </cell>
          <cell r="J30">
            <v>7.1864194225663711</v>
          </cell>
        </row>
        <row r="31">
          <cell r="B31" t="str">
            <v>SHT0010999</v>
          </cell>
          <cell r="C31" t="str">
            <v>H4-2.0下框左焊接组件（分总成）</v>
          </cell>
          <cell r="D31" t="str">
            <v>02.03.11.100</v>
          </cell>
          <cell r="E31" t="str">
            <v>件</v>
          </cell>
          <cell r="F31">
            <v>7.1864194225663711</v>
          </cell>
          <cell r="G31">
            <v>43000</v>
          </cell>
          <cell r="H31">
            <v>0</v>
          </cell>
          <cell r="I31" t="str">
            <v>1.供货之日起模具分摊至5万件产品。
2.模具费已分摊完毕，2022年不再计算</v>
          </cell>
          <cell r="J31">
            <v>7.1864194225663711</v>
          </cell>
        </row>
        <row r="32">
          <cell r="B32" t="str">
            <v>SHT0001760</v>
          </cell>
          <cell r="C32" t="str">
            <v>绞架小孔侧板</v>
          </cell>
          <cell r="D32" t="str">
            <v>02.03.37.031A</v>
          </cell>
          <cell r="E32" t="str">
            <v>件</v>
          </cell>
          <cell r="F32">
            <v>5.3469575056000007</v>
          </cell>
          <cell r="G32">
            <v>13000</v>
          </cell>
          <cell r="H32">
            <v>0</v>
          </cell>
          <cell r="I32" t="str">
            <v>1.与02.03.37.031供货之日起，模具共计分摊至5万件产品。
2.模具费已分摊完毕，2022年不再计算</v>
          </cell>
          <cell r="J32">
            <v>5.3469575056000007</v>
          </cell>
        </row>
        <row r="33">
          <cell r="B33" t="str">
            <v>SCS0006413</v>
          </cell>
          <cell r="C33" t="str">
            <v>前排靠背复位卷簧限位支架</v>
          </cell>
          <cell r="D33" t="str">
            <v>02.03.50.051</v>
          </cell>
          <cell r="E33" t="str">
            <v>件</v>
          </cell>
          <cell r="F33">
            <v>0.36799867938053099</v>
          </cell>
          <cell r="G33">
            <v>0</v>
          </cell>
          <cell r="H33">
            <v>0</v>
          </cell>
          <cell r="I33" t="str">
            <v>荣昌提供模具</v>
          </cell>
          <cell r="J33">
            <v>0.36799867938053099</v>
          </cell>
        </row>
        <row r="34">
          <cell r="B34" t="str">
            <v>SCS0005786</v>
          </cell>
          <cell r="C34" t="str">
            <v>前排座椅靠背右侧连接板</v>
          </cell>
          <cell r="D34" t="str">
            <v>02.03.50.053</v>
          </cell>
          <cell r="E34" t="str">
            <v>件</v>
          </cell>
          <cell r="F34">
            <v>2.7226405868749999</v>
          </cell>
          <cell r="G34">
            <v>0</v>
          </cell>
          <cell r="H34">
            <v>0</v>
          </cell>
          <cell r="I34" t="str">
            <v>荣昌提供模具</v>
          </cell>
          <cell r="J34">
            <v>2.7226405868749999</v>
          </cell>
        </row>
        <row r="35">
          <cell r="B35" t="str">
            <v>SCS0005784</v>
          </cell>
          <cell r="C35" t="str">
            <v>前排座椅靠背左侧连接板</v>
          </cell>
          <cell r="D35" t="str">
            <v>02.03.50.052</v>
          </cell>
          <cell r="E35" t="str">
            <v>件</v>
          </cell>
          <cell r="F35">
            <v>2.7226405868749999</v>
          </cell>
          <cell r="G35">
            <v>0</v>
          </cell>
          <cell r="H35">
            <v>0</v>
          </cell>
          <cell r="I35" t="str">
            <v>荣昌提供模具</v>
          </cell>
          <cell r="J35">
            <v>2.7226405868749999</v>
          </cell>
        </row>
        <row r="36">
          <cell r="B36" t="str">
            <v>SCS0005773</v>
          </cell>
          <cell r="C36" t="str">
            <v>调角器电机固定支架</v>
          </cell>
          <cell r="D36" t="str">
            <v>02.03.50.050</v>
          </cell>
          <cell r="E36" t="str">
            <v>件</v>
          </cell>
          <cell r="F36">
            <v>0.38266262020530978</v>
          </cell>
          <cell r="G36">
            <v>0</v>
          </cell>
          <cell r="H36">
            <v>0</v>
          </cell>
          <cell r="I36" t="str">
            <v>荣昌提供模具</v>
          </cell>
          <cell r="J36">
            <v>0.38266262020530978</v>
          </cell>
        </row>
        <row r="37">
          <cell r="B37" t="str">
            <v>SHT0010521</v>
          </cell>
          <cell r="C37" t="str">
            <v>H4-2.0气囊上支架</v>
          </cell>
          <cell r="D37" t="str">
            <v>02.03.11.106</v>
          </cell>
          <cell r="E37" t="str">
            <v>件</v>
          </cell>
          <cell r="F37">
            <v>6.7819467500000004</v>
          </cell>
          <cell r="G37">
            <v>36500</v>
          </cell>
          <cell r="H37">
            <v>0</v>
          </cell>
          <cell r="I37" t="str">
            <v>1.供货之日起模具分摊至5万件产品。
2.模具费已分摊完毕，2022年不再计算</v>
          </cell>
          <cell r="J37">
            <v>6.7819467500000004</v>
          </cell>
        </row>
        <row r="38">
          <cell r="B38" t="str">
            <v>SCS0004388</v>
          </cell>
          <cell r="C38" t="str">
            <v>B40L四分左侧仰卧器下连接板组合（中期改款）</v>
          </cell>
          <cell r="D38" t="str">
            <v>02.03.30.187</v>
          </cell>
          <cell r="E38" t="str">
            <v>件</v>
          </cell>
          <cell r="F38">
            <v>4.2075610946749995</v>
          </cell>
          <cell r="G38">
            <v>0</v>
          </cell>
          <cell r="H38">
            <v>0</v>
          </cell>
          <cell r="I38" t="str">
            <v>荣昌提供模具</v>
          </cell>
          <cell r="J38">
            <v>4.2075610946749995</v>
          </cell>
        </row>
        <row r="39">
          <cell r="B39" t="str">
            <v>SCS0004385</v>
          </cell>
          <cell r="C39" t="str">
            <v>B40L四分右侧仰卧器下连接板总成（中期改款）</v>
          </cell>
          <cell r="D39" t="str">
            <v>02.03.30.188</v>
          </cell>
          <cell r="E39" t="str">
            <v>件</v>
          </cell>
          <cell r="F39">
            <v>4.2665610946749997</v>
          </cell>
          <cell r="G39">
            <v>0</v>
          </cell>
          <cell r="H39">
            <v>0</v>
          </cell>
          <cell r="I39" t="str">
            <v>荣昌提供模具</v>
          </cell>
          <cell r="J39">
            <v>4.2665610946749997</v>
          </cell>
        </row>
        <row r="40">
          <cell r="B40" t="str">
            <v>SCS0004386</v>
          </cell>
          <cell r="C40" t="str">
            <v>B40L六分左侧仰卧器下连接板总成（中期改款）</v>
          </cell>
          <cell r="D40" t="str">
            <v>02.03.30.189</v>
          </cell>
          <cell r="E40" t="str">
            <v>件</v>
          </cell>
          <cell r="F40">
            <v>4.8072181580350009</v>
          </cell>
          <cell r="G40">
            <v>0</v>
          </cell>
          <cell r="H40">
            <v>0</v>
          </cell>
          <cell r="I40" t="str">
            <v>荣昌提供模具</v>
          </cell>
          <cell r="J40">
            <v>4.8072181580350009</v>
          </cell>
        </row>
        <row r="41">
          <cell r="B41" t="str">
            <v>SCS0004387</v>
          </cell>
          <cell r="C41" t="str">
            <v>B40L六分右侧仰卧器下连接板组合（中期改款）</v>
          </cell>
          <cell r="D41" t="str">
            <v>02.03.30.190</v>
          </cell>
          <cell r="E41" t="str">
            <v>件</v>
          </cell>
          <cell r="F41">
            <v>4.8072181580350009</v>
          </cell>
          <cell r="G41">
            <v>0</v>
          </cell>
          <cell r="H41">
            <v>0</v>
          </cell>
          <cell r="I41" t="str">
            <v>荣昌提供模具</v>
          </cell>
          <cell r="J41">
            <v>4.8072181580350009</v>
          </cell>
        </row>
        <row r="42">
          <cell r="B42" t="str">
            <v>SCS0004389</v>
          </cell>
          <cell r="C42" t="str">
            <v>B40L地脚上连接板（中期改款）</v>
          </cell>
          <cell r="D42" t="str">
            <v>02.03.30.160</v>
          </cell>
          <cell r="E42" t="str">
            <v>件</v>
          </cell>
          <cell r="F42">
            <v>2.3997895483750007</v>
          </cell>
          <cell r="G42">
            <v>1600</v>
          </cell>
          <cell r="H42">
            <v>0</v>
          </cell>
          <cell r="I42" t="str">
            <v>1.供货之日起模具分摊至5万件产品。
2.模具费已分摊完毕，2022年不再计算</v>
          </cell>
          <cell r="J42">
            <v>2.3997895483750007</v>
          </cell>
        </row>
        <row r="43">
          <cell r="B43" t="str">
            <v>SCS0004400</v>
          </cell>
          <cell r="C43" t="str">
            <v>调角器限位支架</v>
          </cell>
          <cell r="D43" t="str">
            <v>02.03.30.149</v>
          </cell>
          <cell r="E43" t="str">
            <v>件</v>
          </cell>
          <cell r="F43">
            <v>0.27776012245714282</v>
          </cell>
          <cell r="G43">
            <v>0</v>
          </cell>
          <cell r="H43">
            <v>0</v>
          </cell>
          <cell r="I43" t="str">
            <v>荣昌提供模具</v>
          </cell>
          <cell r="J43">
            <v>0.27776012245714282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tabSelected="1" zoomScale="80" zoomScaleNormal="80" workbookViewId="0">
      <selection activeCell="O7" sqref="O7"/>
    </sheetView>
  </sheetViews>
  <sheetFormatPr defaultColWidth="9" defaultRowHeight="14.4" x14ac:dyDescent="0.25"/>
  <cols>
    <col min="1" max="1" width="5.33203125" customWidth="1"/>
    <col min="2" max="2" width="8.33203125" customWidth="1"/>
    <col min="3" max="3" width="14.44140625" customWidth="1"/>
    <col min="4" max="4" width="42.33203125" customWidth="1"/>
    <col min="5" max="6" width="16" customWidth="1"/>
    <col min="7" max="7" width="13.77734375" customWidth="1"/>
    <col min="8" max="10" width="16" customWidth="1"/>
    <col min="13" max="13" width="12.88671875" bestFit="1" customWidth="1"/>
    <col min="15" max="15" width="17.6640625" style="6" customWidth="1"/>
    <col min="16" max="16" width="12.77734375" customWidth="1"/>
    <col min="17" max="17" width="20" style="11" customWidth="1"/>
  </cols>
  <sheetData>
    <row r="1" spans="1:17" ht="27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M1">
        <v>318248.36</v>
      </c>
    </row>
    <row r="2" spans="1:17" s="1" customFormat="1" ht="24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O2" s="7" t="s">
        <v>43</v>
      </c>
      <c r="P2" s="1" t="s">
        <v>44</v>
      </c>
      <c r="Q2" s="12" t="s">
        <v>53</v>
      </c>
    </row>
    <row r="3" spans="1:17" s="1" customFormat="1" ht="24" customHeight="1" x14ac:dyDescent="0.25">
      <c r="A3" s="2">
        <v>230</v>
      </c>
      <c r="B3" s="2" t="s">
        <v>11</v>
      </c>
      <c r="C3" s="2" t="s">
        <v>12</v>
      </c>
      <c r="D3" s="2" t="s">
        <v>13</v>
      </c>
      <c r="E3" s="2">
        <v>1100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L3">
        <v>318248.36</v>
      </c>
      <c r="M3" s="5">
        <f>L3/1.13</f>
        <v>281635.7168141593</v>
      </c>
      <c r="N3" s="1">
        <f>M3/12</f>
        <v>23469.643067846609</v>
      </c>
      <c r="O3" s="7">
        <f>N3/E3</f>
        <v>21.336039152587826</v>
      </c>
      <c r="P3" s="8">
        <f>VLOOKUP(C3,'[1]天丰 2'!$B$9:$J$43,9,0)</f>
        <v>4.2665610946749997</v>
      </c>
      <c r="Q3" s="12">
        <f>O3+P3</f>
        <v>25.602600247262828</v>
      </c>
    </row>
    <row r="4" spans="1:17" s="1" customFormat="1" ht="24" customHeight="1" x14ac:dyDescent="0.25">
      <c r="A4" s="2">
        <v>230</v>
      </c>
      <c r="B4" s="2" t="s">
        <v>11</v>
      </c>
      <c r="C4" s="2" t="s">
        <v>14</v>
      </c>
      <c r="D4" s="2" t="s">
        <v>15</v>
      </c>
      <c r="E4" s="2">
        <v>714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L4">
        <v>318248.36</v>
      </c>
      <c r="M4" s="5">
        <f t="shared" ref="M4:M18" si="0">L4/1.13</f>
        <v>281635.7168141593</v>
      </c>
      <c r="N4" s="1">
        <f t="shared" ref="N4:N18" si="1">M4/12</f>
        <v>23469.643067846609</v>
      </c>
      <c r="O4" s="7">
        <f t="shared" ref="O4:O18" si="2">N4/E4</f>
        <v>32.870648554407019</v>
      </c>
      <c r="P4" s="8">
        <f>VLOOKUP(C4,'[1]天丰 2'!$B$9:$J$43,9,0)</f>
        <v>12.261733733368732</v>
      </c>
      <c r="Q4" s="12">
        <f t="shared" ref="Q4:Q18" si="3">O4+P4</f>
        <v>45.132382287775755</v>
      </c>
    </row>
    <row r="5" spans="1:17" s="1" customFormat="1" ht="24" customHeight="1" x14ac:dyDescent="0.25">
      <c r="A5" s="2">
        <v>230</v>
      </c>
      <c r="B5" s="2" t="s">
        <v>11</v>
      </c>
      <c r="C5" s="2" t="s">
        <v>16</v>
      </c>
      <c r="D5" s="2" t="s">
        <v>17</v>
      </c>
      <c r="E5" s="2">
        <v>556</v>
      </c>
      <c r="F5" s="2">
        <v>556</v>
      </c>
      <c r="G5" s="2">
        <v>0</v>
      </c>
      <c r="H5" s="2">
        <v>556</v>
      </c>
      <c r="I5" s="2">
        <v>0</v>
      </c>
      <c r="J5" s="2">
        <v>556</v>
      </c>
      <c r="L5">
        <v>318248.36</v>
      </c>
      <c r="M5" s="5">
        <f t="shared" si="0"/>
        <v>281635.7168141593</v>
      </c>
      <c r="N5" s="1">
        <f t="shared" si="1"/>
        <v>23469.643067846609</v>
      </c>
      <c r="O5" s="7">
        <f t="shared" si="2"/>
        <v>42.211588251522677</v>
      </c>
      <c r="P5" s="8">
        <f>VLOOKUP(C5,'[1]天丰 2'!$B$9:$J$43,9,0)</f>
        <v>11.987501733368731</v>
      </c>
      <c r="Q5" s="12">
        <f t="shared" si="3"/>
        <v>54.199089984891408</v>
      </c>
    </row>
    <row r="6" spans="1:17" s="1" customFormat="1" ht="24" customHeight="1" x14ac:dyDescent="0.25">
      <c r="A6" s="2">
        <v>230</v>
      </c>
      <c r="B6" s="2" t="s">
        <v>11</v>
      </c>
      <c r="C6" s="2" t="s">
        <v>18</v>
      </c>
      <c r="D6" s="2" t="s">
        <v>19</v>
      </c>
      <c r="E6" s="2">
        <v>1142</v>
      </c>
      <c r="F6" s="2">
        <v>642</v>
      </c>
      <c r="G6" s="2">
        <v>0</v>
      </c>
      <c r="H6" s="2">
        <v>642</v>
      </c>
      <c r="I6" s="2">
        <v>0</v>
      </c>
      <c r="J6" s="2">
        <v>642</v>
      </c>
      <c r="L6">
        <v>318248.36</v>
      </c>
      <c r="M6" s="5">
        <f t="shared" si="0"/>
        <v>281635.7168141593</v>
      </c>
      <c r="N6" s="1">
        <f t="shared" si="1"/>
        <v>23469.643067846609</v>
      </c>
      <c r="O6" s="7">
        <f t="shared" si="2"/>
        <v>20.551351197764106</v>
      </c>
      <c r="P6" s="8">
        <f>VLOOKUP(C6,'[1]天丰 2'!$B$9:$J$43,9,0)</f>
        <v>11.928973733368732</v>
      </c>
      <c r="Q6" s="12">
        <f t="shared" si="3"/>
        <v>32.480324931132841</v>
      </c>
    </row>
    <row r="7" spans="1:17" s="1" customFormat="1" ht="24" customHeight="1" x14ac:dyDescent="0.25">
      <c r="A7" s="2">
        <v>230</v>
      </c>
      <c r="B7" s="2" t="s">
        <v>11</v>
      </c>
      <c r="C7" s="2" t="s">
        <v>20</v>
      </c>
      <c r="D7" s="2" t="s">
        <v>21</v>
      </c>
      <c r="E7" s="2">
        <v>0</v>
      </c>
      <c r="F7" s="2">
        <v>1245</v>
      </c>
      <c r="G7" s="2">
        <v>0</v>
      </c>
      <c r="H7" s="2">
        <v>1245</v>
      </c>
      <c r="I7" s="2">
        <v>0</v>
      </c>
      <c r="J7" s="2">
        <v>1245</v>
      </c>
      <c r="L7">
        <v>318248.36</v>
      </c>
      <c r="M7" s="5">
        <f t="shared" si="0"/>
        <v>281635.7168141593</v>
      </c>
      <c r="N7" s="1">
        <f t="shared" si="1"/>
        <v>23469.643067846609</v>
      </c>
      <c r="O7" s="7"/>
      <c r="P7" s="10">
        <f>VLOOKUP(C7,'[1]天丰 2'!$B$9:$J$43,9,0)</f>
        <v>5.048174292876106</v>
      </c>
      <c r="Q7" s="12"/>
    </row>
    <row r="8" spans="1:17" s="1" customFormat="1" ht="24" customHeight="1" x14ac:dyDescent="0.25">
      <c r="A8" s="2">
        <v>230</v>
      </c>
      <c r="B8" s="2" t="s">
        <v>11</v>
      </c>
      <c r="C8" s="2" t="s">
        <v>22</v>
      </c>
      <c r="D8" s="2" t="s">
        <v>23</v>
      </c>
      <c r="E8" s="2">
        <v>0</v>
      </c>
      <c r="F8" s="2">
        <v>1320</v>
      </c>
      <c r="G8" s="2">
        <v>0</v>
      </c>
      <c r="H8" s="2">
        <v>1320</v>
      </c>
      <c r="I8" s="2">
        <v>0</v>
      </c>
      <c r="J8" s="2">
        <v>1320</v>
      </c>
      <c r="L8">
        <v>318248.36</v>
      </c>
      <c r="M8" s="5">
        <f t="shared" si="0"/>
        <v>281635.7168141593</v>
      </c>
      <c r="N8" s="1">
        <f t="shared" si="1"/>
        <v>23469.643067846609</v>
      </c>
      <c r="O8" s="7"/>
      <c r="P8" s="10">
        <f>VLOOKUP(C8,'[1]天丰 2'!$B$9:$J$43,9,0)</f>
        <v>5.048174292876106</v>
      </c>
      <c r="Q8" s="12"/>
    </row>
    <row r="9" spans="1:17" s="1" customFormat="1" ht="24" customHeight="1" x14ac:dyDescent="0.25">
      <c r="A9" s="2">
        <v>230</v>
      </c>
      <c r="B9" s="2" t="s">
        <v>11</v>
      </c>
      <c r="C9" s="2" t="s">
        <v>24</v>
      </c>
      <c r="D9" s="2" t="s">
        <v>25</v>
      </c>
      <c r="E9" s="2">
        <v>1400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L9">
        <v>318248.36</v>
      </c>
      <c r="M9" s="5">
        <f t="shared" si="0"/>
        <v>281635.7168141593</v>
      </c>
      <c r="N9" s="1">
        <f t="shared" si="1"/>
        <v>23469.643067846609</v>
      </c>
      <c r="O9" s="7">
        <f t="shared" si="2"/>
        <v>16.764030762747577</v>
      </c>
      <c r="P9" s="8">
        <v>5.048174292876106</v>
      </c>
      <c r="Q9" s="12">
        <f t="shared" si="3"/>
        <v>21.812205055623682</v>
      </c>
    </row>
    <row r="10" spans="1:17" s="1" customFormat="1" ht="24" customHeight="1" x14ac:dyDescent="0.25">
      <c r="A10" s="2">
        <v>230</v>
      </c>
      <c r="B10" s="2" t="s">
        <v>11</v>
      </c>
      <c r="C10" s="2" t="s">
        <v>26</v>
      </c>
      <c r="D10" s="2" t="s">
        <v>27</v>
      </c>
      <c r="E10" s="2">
        <v>0</v>
      </c>
      <c r="F10" s="2">
        <v>1000</v>
      </c>
      <c r="G10" s="2">
        <v>0</v>
      </c>
      <c r="H10" s="2">
        <v>1000</v>
      </c>
      <c r="I10" s="2">
        <v>0</v>
      </c>
      <c r="J10" s="2">
        <v>1000</v>
      </c>
      <c r="L10">
        <v>318248.36</v>
      </c>
      <c r="M10" s="5">
        <f t="shared" si="0"/>
        <v>281635.7168141593</v>
      </c>
      <c r="N10" s="1">
        <f t="shared" si="1"/>
        <v>23469.643067846609</v>
      </c>
      <c r="O10" s="7"/>
      <c r="P10" s="10">
        <f>VLOOKUP(C10,'[1]天丰 2'!$B$9:$J$43,9,0)</f>
        <v>0.27776012245714282</v>
      </c>
      <c r="Q10" s="12"/>
    </row>
    <row r="11" spans="1:17" s="1" customFormat="1" ht="24" customHeight="1" x14ac:dyDescent="0.25">
      <c r="A11" s="2">
        <v>230</v>
      </c>
      <c r="B11" s="2" t="s">
        <v>11</v>
      </c>
      <c r="C11" s="2" t="s">
        <v>45</v>
      </c>
      <c r="D11" s="2" t="s">
        <v>28</v>
      </c>
      <c r="E11" s="2">
        <v>0</v>
      </c>
      <c r="F11" s="2">
        <v>830</v>
      </c>
      <c r="G11" s="2">
        <v>0</v>
      </c>
      <c r="H11" s="2">
        <v>830</v>
      </c>
      <c r="I11" s="2">
        <v>0</v>
      </c>
      <c r="J11" s="2">
        <v>830</v>
      </c>
      <c r="L11">
        <v>318248.36</v>
      </c>
      <c r="M11" s="5">
        <f t="shared" si="0"/>
        <v>281635.7168141593</v>
      </c>
      <c r="N11" s="1">
        <f t="shared" si="1"/>
        <v>23469.643067846609</v>
      </c>
      <c r="O11" s="7"/>
      <c r="P11" s="10">
        <f>VLOOKUP(C11,'[1]天丰 2'!$B$9:$J$43,9,0)</f>
        <v>3.2204907678571431</v>
      </c>
      <c r="Q11" s="12"/>
    </row>
    <row r="12" spans="1:17" s="1" customFormat="1" ht="24" customHeight="1" x14ac:dyDescent="0.25">
      <c r="A12" s="2">
        <v>230</v>
      </c>
      <c r="B12" s="2" t="s">
        <v>11</v>
      </c>
      <c r="C12" s="2" t="s">
        <v>46</v>
      </c>
      <c r="D12" s="2" t="s">
        <v>29</v>
      </c>
      <c r="E12" s="2">
        <v>3037</v>
      </c>
      <c r="F12" s="2">
        <v>4537</v>
      </c>
      <c r="G12" s="2">
        <v>0</v>
      </c>
      <c r="H12" s="2">
        <v>4537</v>
      </c>
      <c r="I12" s="2">
        <v>0</v>
      </c>
      <c r="J12" s="2">
        <v>4537</v>
      </c>
      <c r="L12">
        <v>318248.36</v>
      </c>
      <c r="M12" s="5">
        <f t="shared" si="0"/>
        <v>281635.7168141593</v>
      </c>
      <c r="N12" s="1">
        <f t="shared" si="1"/>
        <v>23469.643067846609</v>
      </c>
      <c r="O12" s="7">
        <f t="shared" si="2"/>
        <v>7.7279035455537075</v>
      </c>
      <c r="P12" s="8">
        <f>VLOOKUP(C12,'[1]天丰 2'!$B$9:$J$43,9,0)</f>
        <v>5.3469575056000007</v>
      </c>
      <c r="Q12" s="12">
        <f t="shared" si="3"/>
        <v>13.074861051153707</v>
      </c>
    </row>
    <row r="13" spans="1:17" s="1" customFormat="1" ht="24" customHeight="1" x14ac:dyDescent="0.25">
      <c r="A13" s="2">
        <v>230</v>
      </c>
      <c r="B13" s="2" t="s">
        <v>11</v>
      </c>
      <c r="C13" s="2" t="s">
        <v>47</v>
      </c>
      <c r="D13" s="2" t="s">
        <v>30</v>
      </c>
      <c r="E13" s="2">
        <v>2100</v>
      </c>
      <c r="F13" s="2">
        <v>4000</v>
      </c>
      <c r="G13" s="2">
        <v>0</v>
      </c>
      <c r="H13" s="2">
        <v>4000</v>
      </c>
      <c r="I13" s="2">
        <v>0</v>
      </c>
      <c r="J13" s="2">
        <v>4000</v>
      </c>
      <c r="L13">
        <v>318248.36</v>
      </c>
      <c r="M13" s="5">
        <f t="shared" si="0"/>
        <v>281635.7168141593</v>
      </c>
      <c r="N13" s="1">
        <f t="shared" si="1"/>
        <v>23469.643067846609</v>
      </c>
      <c r="O13" s="7">
        <f t="shared" si="2"/>
        <v>11.176020508498386</v>
      </c>
      <c r="P13" s="8">
        <v>2.4693125025671998</v>
      </c>
      <c r="Q13" s="12">
        <f t="shared" si="3"/>
        <v>13.645333011065585</v>
      </c>
    </row>
    <row r="14" spans="1:17" s="1" customFormat="1" ht="24" customHeight="1" x14ac:dyDescent="0.25">
      <c r="A14" s="2">
        <v>230</v>
      </c>
      <c r="B14" s="2" t="s">
        <v>11</v>
      </c>
      <c r="C14" s="2" t="s">
        <v>48</v>
      </c>
      <c r="D14" s="2" t="s">
        <v>31</v>
      </c>
      <c r="E14" s="2">
        <v>1950</v>
      </c>
      <c r="F14" s="2">
        <v>2792</v>
      </c>
      <c r="G14" s="2">
        <v>0</v>
      </c>
      <c r="H14" s="2">
        <v>2792</v>
      </c>
      <c r="I14" s="2">
        <v>0</v>
      </c>
      <c r="J14" s="2">
        <v>2792</v>
      </c>
      <c r="L14">
        <v>318248.36</v>
      </c>
      <c r="M14" s="5">
        <f t="shared" si="0"/>
        <v>281635.7168141593</v>
      </c>
      <c r="N14" s="1">
        <f t="shared" si="1"/>
        <v>23469.643067846609</v>
      </c>
      <c r="O14" s="7">
        <f t="shared" si="2"/>
        <v>12.035714393767492</v>
      </c>
      <c r="P14" s="8">
        <v>6.9885853353999989</v>
      </c>
      <c r="Q14" s="12">
        <f t="shared" si="3"/>
        <v>19.024299729167492</v>
      </c>
    </row>
    <row r="15" spans="1:17" s="1" customFormat="1" ht="24" customHeight="1" x14ac:dyDescent="0.25">
      <c r="A15" s="2">
        <v>230</v>
      </c>
      <c r="B15" s="2" t="s">
        <v>11</v>
      </c>
      <c r="C15" s="2" t="s">
        <v>49</v>
      </c>
      <c r="D15" s="2" t="s">
        <v>32</v>
      </c>
      <c r="E15" s="2">
        <v>4023</v>
      </c>
      <c r="F15" s="2">
        <v>4023</v>
      </c>
      <c r="G15" s="2">
        <v>0</v>
      </c>
      <c r="H15" s="2">
        <v>4023</v>
      </c>
      <c r="I15" s="2">
        <v>0</v>
      </c>
      <c r="J15" s="2">
        <v>4023</v>
      </c>
      <c r="L15">
        <v>318248.36</v>
      </c>
      <c r="M15" s="5">
        <f t="shared" si="0"/>
        <v>281635.7168141593</v>
      </c>
      <c r="N15" s="1">
        <f t="shared" si="1"/>
        <v>23469.643067846609</v>
      </c>
      <c r="O15" s="7">
        <f t="shared" si="2"/>
        <v>5.8338660372474793</v>
      </c>
      <c r="P15" s="9">
        <v>5.3799975056000005</v>
      </c>
      <c r="Q15" s="12">
        <f t="shared" si="3"/>
        <v>11.213863542847481</v>
      </c>
    </row>
    <row r="16" spans="1:17" s="1" customFormat="1" ht="24" customHeight="1" x14ac:dyDescent="0.25">
      <c r="A16" s="2">
        <v>230</v>
      </c>
      <c r="B16" s="2" t="s">
        <v>11</v>
      </c>
      <c r="C16" s="2" t="s">
        <v>50</v>
      </c>
      <c r="D16" s="2" t="s">
        <v>33</v>
      </c>
      <c r="E16" s="2">
        <v>1680</v>
      </c>
      <c r="F16" s="2">
        <v>1680</v>
      </c>
      <c r="G16" s="2">
        <v>0</v>
      </c>
      <c r="H16" s="2">
        <v>1680</v>
      </c>
      <c r="I16" s="2">
        <v>0</v>
      </c>
      <c r="J16" s="2">
        <v>1680</v>
      </c>
      <c r="L16">
        <v>318248.36</v>
      </c>
      <c r="M16" s="5">
        <f t="shared" si="0"/>
        <v>281635.7168141593</v>
      </c>
      <c r="N16" s="1">
        <f t="shared" si="1"/>
        <v>23469.643067846609</v>
      </c>
      <c r="O16" s="7">
        <f t="shared" si="2"/>
        <v>13.970025635622981</v>
      </c>
      <c r="P16" s="8">
        <f>VLOOKUP(C16,'[1]天丰 2'!$B$9:$J$43,9,0)</f>
        <v>6.7819467500000004</v>
      </c>
      <c r="Q16" s="12">
        <f t="shared" si="3"/>
        <v>20.751972385622981</v>
      </c>
    </row>
    <row r="17" spans="1:17" s="1" customFormat="1" ht="24" customHeight="1" x14ac:dyDescent="0.25">
      <c r="A17" s="2">
        <v>230</v>
      </c>
      <c r="B17" s="2" t="s">
        <v>11</v>
      </c>
      <c r="C17" s="2" t="s">
        <v>51</v>
      </c>
      <c r="D17" s="2" t="s">
        <v>34</v>
      </c>
      <c r="E17" s="2">
        <v>900</v>
      </c>
      <c r="F17" s="2">
        <v>1700</v>
      </c>
      <c r="G17" s="2">
        <v>0</v>
      </c>
      <c r="H17" s="2">
        <v>1700</v>
      </c>
      <c r="I17" s="2">
        <v>0</v>
      </c>
      <c r="J17" s="2">
        <v>1700</v>
      </c>
      <c r="L17">
        <v>318248.36</v>
      </c>
      <c r="M17" s="5">
        <f t="shared" si="0"/>
        <v>281635.7168141593</v>
      </c>
      <c r="N17" s="1">
        <f t="shared" si="1"/>
        <v>23469.643067846609</v>
      </c>
      <c r="O17" s="7">
        <f t="shared" si="2"/>
        <v>26.077381186496233</v>
      </c>
      <c r="P17" s="8">
        <f>VLOOKUP(C17,'[1]天丰 2'!$B$9:$J$43,9,0)</f>
        <v>7.1864194225663711</v>
      </c>
      <c r="Q17" s="12">
        <f t="shared" si="3"/>
        <v>33.263800609062606</v>
      </c>
    </row>
    <row r="18" spans="1:17" s="1" customFormat="1" ht="24" customHeight="1" x14ac:dyDescent="0.25">
      <c r="A18" s="2">
        <v>230</v>
      </c>
      <c r="B18" s="2" t="s">
        <v>11</v>
      </c>
      <c r="C18" s="2" t="s">
        <v>52</v>
      </c>
      <c r="D18" s="2" t="s">
        <v>35</v>
      </c>
      <c r="E18" s="2">
        <v>900</v>
      </c>
      <c r="F18" s="2">
        <v>1550</v>
      </c>
      <c r="G18" s="2">
        <v>0</v>
      </c>
      <c r="H18" s="2">
        <v>1550</v>
      </c>
      <c r="I18" s="2">
        <v>0</v>
      </c>
      <c r="J18" s="2">
        <v>1550</v>
      </c>
      <c r="L18">
        <v>318248.36</v>
      </c>
      <c r="M18" s="5">
        <f t="shared" si="0"/>
        <v>281635.7168141593</v>
      </c>
      <c r="N18" s="1">
        <f t="shared" si="1"/>
        <v>23469.643067846609</v>
      </c>
      <c r="O18" s="7">
        <f t="shared" si="2"/>
        <v>26.077381186496233</v>
      </c>
      <c r="P18" s="8">
        <f>VLOOKUP(C18,'[1]天丰 2'!$B$9:$J$43,9,0)</f>
        <v>7.1864194225663711</v>
      </c>
      <c r="Q18" s="12">
        <f t="shared" si="3"/>
        <v>33.263800609062606</v>
      </c>
    </row>
    <row r="20" spans="1:17" ht="27" customHeight="1" x14ac:dyDescent="0.25">
      <c r="D20" s="3" t="s">
        <v>36</v>
      </c>
      <c r="E20" s="3"/>
      <c r="F20" s="3"/>
      <c r="G20" s="3" t="s">
        <v>37</v>
      </c>
    </row>
    <row r="21" spans="1:17" ht="27" customHeight="1" x14ac:dyDescent="0.25">
      <c r="D21" s="3" t="s">
        <v>38</v>
      </c>
      <c r="E21" s="3"/>
      <c r="F21" s="3"/>
      <c r="G21" s="3" t="s">
        <v>39</v>
      </c>
    </row>
    <row r="22" spans="1:17" ht="27" customHeight="1" x14ac:dyDescent="0.25">
      <c r="D22" s="3" t="s">
        <v>40</v>
      </c>
      <c r="E22" s="3"/>
      <c r="F22" s="3"/>
      <c r="G22" s="3" t="s">
        <v>41</v>
      </c>
    </row>
    <row r="23" spans="1:17" ht="27" customHeight="1" x14ac:dyDescent="0.25">
      <c r="D23" s="3" t="s">
        <v>42</v>
      </c>
      <c r="E23" s="3"/>
      <c r="F23" s="3"/>
      <c r="G23" s="3"/>
    </row>
  </sheetData>
  <mergeCells count="1">
    <mergeCell ref="A1:J1"/>
  </mergeCells>
  <phoneticPr fontId="4" type="noConversion"/>
  <pageMargins left="0.75" right="0.75" top="1" bottom="1" header="0.5" footer="0.5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吴英格</cp:lastModifiedBy>
  <dcterms:created xsi:type="dcterms:W3CDTF">2022-04-25T03:29:00Z</dcterms:created>
  <dcterms:modified xsi:type="dcterms:W3CDTF">2022-12-28T09:41:39Z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6C7A3D2AB32943FCB1E094143F8EDE56</vt:lpwstr>
  </property>
  <property fmtid="{D5CDD505-2E9C-101B-9397-08002B2CF9AE}" pid="3" name="KSOProductBuildVer">
    <vt:lpwstr>2052-11.1.0.12763</vt:lpwstr>
  </property>
</Properties>
</file>