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C3F6FF25-1C6B-4247-B4B6-F6D3C0272E12}" xr6:coauthVersionLast="47" xr6:coauthVersionMax="47" xr10:uidLastSave="{00000000-0000-0000-0000-000000000000}"/>
  <bookViews>
    <workbookView xWindow="-108" yWindow="-108" windowWidth="23256" windowHeight="12720" activeTab="6" xr2:uid="{00000000-000D-0000-FFFF-FFFF00000000}"/>
  </bookViews>
  <sheets>
    <sheet name="智凯1" sheetId="2" r:id="rId1"/>
    <sheet name="智凯2" sheetId="3" r:id="rId2"/>
    <sheet name="智凯3-刘志富" sheetId="4" r:id="rId3"/>
    <sheet name="智凯4" sheetId="5" state="hidden" r:id="rId4"/>
    <sheet name="智凯5" sheetId="7" r:id="rId5"/>
    <sheet name="智凯假" sheetId="6" state="hidden" r:id="rId6"/>
    <sheet name="智凯6" sheetId="8" r:id="rId7"/>
    <sheet name="智凯7" sheetId="9" r:id="rId8"/>
    <sheet name="Sheet1" sheetId="1" r:id="rId9"/>
  </sheets>
  <definedNames>
    <definedName name="_xlnm.Print_Area" localSheetId="0">智凯1!$A$1:$L$18</definedName>
    <definedName name="_xlnm.Print_Area" localSheetId="1">智凯2!$A$1:$L$19</definedName>
    <definedName name="_xlnm.Print_Area" localSheetId="2">'智凯3-刘志富'!$A$1:$G$23</definedName>
    <definedName name="_xlnm.Print_Area" localSheetId="3">智凯4!$A$1:$L$31</definedName>
    <definedName name="_xlnm.Print_Area" localSheetId="4">智凯5!$A$1:$L$25</definedName>
    <definedName name="_xlnm.Print_Area" localSheetId="6">智凯6!$A$1:$L$25</definedName>
    <definedName name="_xlnm.Print_Area" localSheetId="7">智凯7!$A$1:$L$24</definedName>
    <definedName name="_xlnm.Print_Area" localSheetId="5">智凯假!$A$1:$L$31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8" l="1"/>
  <c r="K15" i="8" s="1"/>
  <c r="I14" i="8"/>
  <c r="K14" i="8" s="1"/>
  <c r="H14" i="8"/>
  <c r="K12" i="8"/>
  <c r="K9" i="8"/>
  <c r="I13" i="8"/>
  <c r="K13" i="8" s="1"/>
  <c r="I12" i="8"/>
  <c r="K11" i="9"/>
  <c r="K12" i="9"/>
  <c r="K13" i="9"/>
  <c r="K14" i="9"/>
  <c r="K15" i="9"/>
  <c r="K16" i="9"/>
  <c r="K10" i="9"/>
  <c r="K9" i="9"/>
  <c r="G15" i="7"/>
  <c r="G14" i="7"/>
  <c r="G13" i="7"/>
  <c r="G12" i="7"/>
  <c r="G11" i="7"/>
  <c r="G10" i="7"/>
  <c r="I9" i="8"/>
  <c r="K10" i="7" l="1"/>
  <c r="K11" i="7"/>
  <c r="K12" i="7"/>
  <c r="K13" i="7"/>
  <c r="K14" i="7"/>
  <c r="K15" i="7"/>
  <c r="G9" i="7"/>
  <c r="K9" i="7" s="1"/>
  <c r="I10" i="6" l="1"/>
  <c r="K10" i="6" s="1"/>
  <c r="I9" i="6"/>
  <c r="K9" i="6" s="1"/>
  <c r="G9" i="3"/>
  <c r="I10" i="5" l="1"/>
  <c r="K10" i="5"/>
  <c r="K9" i="5"/>
  <c r="I9" i="5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<sst xmlns="http://schemas.openxmlformats.org/spreadsheetml/2006/main" count="363" uniqueCount="116">
  <si>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</si>
  <si>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</si>
  <si>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</si>
  <si>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</si>
  <si>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</si>
  <si>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</si>
  <si>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</si>
  <si>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</si>
  <si>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</si>
  <si>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</si>
  <si>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</si>
  <si>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</si>
  <si>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</si>
  <si>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</si>
  <si>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</si>
  <si>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</si>
  <si>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</si>
  <si>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</si>
  <si>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</si>
  <si>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</si>
  <si>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</si>
  <si>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</si>
  <si>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</si>
  <si>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</si>
  <si>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</si>
  <si>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</si>
  <si>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</si>
  <si>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</si>
  <si>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</si>
  <si>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</si>
  <si>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</si>
  <si>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</si>
  <si>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</si>
  <si>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</si>
  <si>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</si>
  <si>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</si>
  <si>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</si>
  <si>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</si>
  <si>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</si>
  <si>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</si>
  <si>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</si>
  <si>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</si>
  <si>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</si>
  <si>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</si>
  <si>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</si>
  <si>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</si>
  <si>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</si>
  <si>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</si>
  <si>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</si>
  <si>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 xml:space="preserve">                                            协议编号：</t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</si>
  <si>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</si>
  <si>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沧州智凯金属制品有限公司</t>
    </r>
    <phoneticPr fontId="31" type="noConversion"/>
  </si>
  <si>
    <t>河北2022年
（未税）</t>
    <phoneticPr fontId="6" type="noConversion"/>
  </si>
  <si>
    <t>备注</t>
  </si>
  <si>
    <t>SBS0010257</t>
    <phoneticPr fontId="6" type="noConversion"/>
  </si>
  <si>
    <t>胎压钣金焊接总成</t>
    <phoneticPr fontId="6" type="noConversion"/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</si>
  <si>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</si>
  <si>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</si>
  <si>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-04</t>
    </r>
    <phoneticPr fontId="6" type="noConversion"/>
  </si>
  <si>
    <t>SHT0001684</t>
  </si>
  <si>
    <t>T5-2.0安全带出口罩壳固定卡片</t>
  </si>
  <si>
    <t>模检焊具费用100%分摊至5万件产品中，自供货之日起执行</t>
    <phoneticPr fontId="6" type="noConversion"/>
  </si>
  <si>
    <t>SHT0013841</t>
  </si>
  <si>
    <t>气管支架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</si>
  <si>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-05</t>
    </r>
    <phoneticPr fontId="6" type="noConversion"/>
  </si>
  <si>
    <t>SHT0011392</t>
    <phoneticPr fontId="5" type="noConversion"/>
  </si>
  <si>
    <t>导向销</t>
    <phoneticPr fontId="5" type="noConversion"/>
  </si>
  <si>
    <t>减震前横梁支撑轴套</t>
  </si>
  <si>
    <t>SHT0010307</t>
    <phoneticPr fontId="5" type="noConversion"/>
  </si>
  <si>
    <t>气囊下支撑钣金固定轴套</t>
  </si>
  <si>
    <t>SHT0010216</t>
    <phoneticPr fontId="5" type="noConversion"/>
  </si>
  <si>
    <t>仰角解锁旋转轴</t>
  </si>
  <si>
    <t>SHT0010304</t>
    <phoneticPr fontId="5" type="noConversion"/>
  </si>
  <si>
    <t>靠背调节手柄销轴</t>
  </si>
  <si>
    <t>SHT0010356</t>
    <phoneticPr fontId="5" type="noConversion"/>
  </si>
  <si>
    <t>仰角调节钣金旋转轴</t>
  </si>
  <si>
    <t>SHT0010832</t>
    <phoneticPr fontId="5" type="noConversion"/>
  </si>
  <si>
    <t>焊接轴套</t>
  </si>
  <si>
    <t>SHT0011363</t>
    <phoneticPr fontId="5" type="noConversion"/>
  </si>
  <si>
    <t>20#</t>
    <phoneticPr fontId="5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</si>
  <si>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-06</t>
    </r>
    <phoneticPr fontId="6" type="noConversion"/>
  </si>
  <si>
    <t>SLT0010412</t>
    <phoneticPr fontId="6" type="noConversion"/>
  </si>
  <si>
    <t>驾驶员扶手安装钣金焊接总成</t>
    <phoneticPr fontId="6" type="noConversion"/>
  </si>
  <si>
    <t>统帅2080项目</t>
    <phoneticPr fontId="6" type="noConversion"/>
  </si>
  <si>
    <t>SLT0010336</t>
    <phoneticPr fontId="6" type="noConversion"/>
  </si>
  <si>
    <t>驾驶员扶手安装钣金</t>
    <phoneticPr fontId="6" type="noConversion"/>
  </si>
  <si>
    <t>SLT0010412的组成件</t>
    <phoneticPr fontId="6" type="noConversion"/>
  </si>
  <si>
    <t>BFA0000518</t>
    <phoneticPr fontId="6" type="noConversion"/>
  </si>
  <si>
    <t>焊接方螺母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</si>
  <si>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-07</t>
    </r>
    <phoneticPr fontId="6" type="noConversion"/>
  </si>
  <si>
    <t>SLT0010770</t>
  </si>
  <si>
    <t>左前地脚</t>
  </si>
  <si>
    <t>SLT0010771</t>
  </si>
  <si>
    <t>左后地脚</t>
  </si>
  <si>
    <t>SLT0010773</t>
  </si>
  <si>
    <t>右前地脚</t>
  </si>
  <si>
    <t>SLT0010774</t>
  </si>
  <si>
    <t>右后地脚</t>
  </si>
  <si>
    <t>SLT0010775</t>
  </si>
  <si>
    <t>SLT0010776</t>
  </si>
  <si>
    <t>SLT0010754</t>
  </si>
  <si>
    <t>驾驶员靠背网簧固定钣金</t>
  </si>
  <si>
    <t>SLT0010760</t>
  </si>
  <si>
    <t>驾驶员靠背ECU固定钣金</t>
  </si>
  <si>
    <t>模具分摊5万件产品中</t>
    <phoneticPr fontId="5" type="noConversion"/>
  </si>
  <si>
    <t>SHT0013238</t>
    <phoneticPr fontId="6" type="noConversion"/>
  </si>
  <si>
    <t>VDC阀上支架总成</t>
    <phoneticPr fontId="6" type="noConversion"/>
  </si>
  <si>
    <t>SHT0013239</t>
    <phoneticPr fontId="6" type="noConversion"/>
  </si>
  <si>
    <t>VDC阀下支架总成</t>
    <phoneticPr fontId="6" type="noConversion"/>
  </si>
  <si>
    <t>SHT0013841</t>
    <phoneticPr fontId="6" type="noConversion"/>
  </si>
  <si>
    <t>气管支架</t>
    <phoneticPr fontId="6" type="noConversion"/>
  </si>
  <si>
    <t>SHT0001684</t>
    <phoneticPr fontId="6" type="noConversion"/>
  </si>
  <si>
    <t>安全带外部罩壳固定卡片</t>
    <phoneticPr fontId="6" type="noConversion"/>
  </si>
  <si>
    <t>模检焊具费用100%分摊至10万件产品中，自供货之日起执行</t>
    <phoneticPr fontId="6" type="noConversion"/>
  </si>
  <si>
    <t>1-1</t>
    <phoneticPr fontId="6" type="noConversion"/>
  </si>
  <si>
    <t>1-2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</si>
</sst>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93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179" fontId="32" fillId="0" borderId="8" xfId="1" applyNumberFormat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7" fontId="21" fillId="2" borderId="8" xfId="1" applyNumberFormat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178" fontId="22" fillId="0" borderId="8" xfId="3" applyNumberFormat="1" applyFont="1" applyBorder="1" applyAlignment="1">
      <alignment horizontal="center" vertical="center" wrapText="1"/>
    </xf>
    <xf numFmtId="178" fontId="22" fillId="0" borderId="8" xfId="0" applyNumberFormat="1" applyFont="1" applyBorder="1" applyAlignment="1">
      <alignment horizontal="center" vertical="center"/>
    </xf>
    <xf numFmtId="178" fontId="22" fillId="0" borderId="9" xfId="0" applyNumberFormat="1" applyFont="1" applyBorder="1" applyAlignment="1">
      <alignment horizontal="center" vertical="center"/>
    </xf>
    <xf numFmtId="178" fontId="22" fillId="0" borderId="9" xfId="0" applyNumberFormat="1" applyFont="1" applyBorder="1" applyAlignment="1">
      <alignment horizontal="center" vertical="center" wrapText="1"/>
    </xf>
    <xf numFmtId="176" fontId="22" fillId="0" borderId="9" xfId="0" applyNumberFormat="1" applyFont="1" applyBorder="1" applyAlignment="1">
      <alignment horizontal="center" vertical="center" wrapText="1"/>
    </xf>
    <xf numFmtId="176" fontId="21" fillId="0" borderId="9" xfId="1" applyNumberFormat="1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  <xf numFmtId="176" fontId="16" fillId="0" borderId="13" xfId="2" applyNumberFormat="1" applyFont="1" applyBorder="1" applyAlignment="1">
      <alignment horizontal="center" vertical="center" wrapText="1"/>
    </xf>
    <xf numFmtId="176" fontId="16" fillId="0" borderId="14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 xr:uid="{BAB8AA28-21E5-40B2-8C8D-56F2297D2735}"/>
    <cellStyle name="常规 2 2 6" xfId="2" xr:uid="{521BFA0F-CD92-4600-8377-0A991A36C309}"/>
    <cellStyle name="常规 3" xfId="3" xr:uid="{F94F8167-6F78-4838-B0BB-129205D81451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347133</xdr:colOff>
      <xdr:row>13</xdr:row>
      <xdr:rowOff>389466</xdr:rowOff>
    </xdr:from>
    <xdr:to>
      <xdr:col>9</xdr:col>
      <xdr:colOff>784844</xdr:colOff>
      <xdr:row>22</xdr:row>
      <xdr:rowOff>135466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C80A26C-0335-4E44-8226-49DF546C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4866" y="5223933"/>
          <a:ext cx="3197845" cy="182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13</xdr:row>
      <xdr:rowOff>296336</xdr:rowOff>
    </xdr:from>
    <xdr:to>
      <xdr:col>9</xdr:col>
      <xdr:colOff>1346200</xdr:colOff>
      <xdr:row>23</xdr:row>
      <xdr:rowOff>50800</xdr:rowOff>
    </xdr:to>
    <xdr:grpSp>
      <xdr:nvGrpSpPr>
        <xdr:cNvPr id="4" name="组合 3">
          <a:extLst>
            <a:ext uri="{FF2B5EF4-FFF2-40B4-BE49-F238E27FC236}">
              <a16:creationId xmlns:a16="http://schemas.microsoft.com/office/drawing/2014/main" id="{3855FC17-0895-4AA3-839F-05DDD53FCD7E}"/>
            </a:ext>
          </a:extLst>
        </xdr:cNvPr>
        <xdr:cNvGrpSpPr/>
      </xdr:nvGrpSpPr>
      <xdr:grpSpPr>
        <a:xfrm>
          <a:off x="4224866" y="5130803"/>
          <a:ext cx="3759201" cy="2158997"/>
          <a:chOff x="4224866" y="5105401"/>
          <a:chExt cx="3621410" cy="1947332"/>
        </a:xfrm>
      </xdr:grpSpPr>
      <xdr:pic>
        <xdr:nvPicPr>
          <xdr:cNvPr id="2" name="图片 1">
            <a:extLst>
              <a:ext uri="{FF2B5EF4-FFF2-40B4-BE49-F238E27FC236}">
                <a16:creationId xmlns:a16="http://schemas.microsoft.com/office/drawing/2014/main" id="{8DEE1287-1696-44E5-998A-7EE88DA654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224866" y="5223933"/>
            <a:ext cx="2794001" cy="1828800"/>
          </a:xfrm>
          <a:prstGeom prst="rect">
            <a:avLst/>
          </a:prstGeom>
        </xdr:spPr>
      </xdr:pic>
      <xdr:pic>
        <xdr:nvPicPr>
          <xdr:cNvPr id="3" name="图片 2">
            <a:extLst>
              <a:ext uri="{FF2B5EF4-FFF2-40B4-BE49-F238E27FC236}">
                <a16:creationId xmlns:a16="http://schemas.microsoft.com/office/drawing/2014/main" id="{2D61FFCF-2CC6-45BC-9B7D-81420B760C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189133" y="5105401"/>
            <a:ext cx="1657143" cy="16086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5A4E-D5F7-4027-A707-673F953EBF9C}">
  <sheetPr>
    <tabColor rgb="FFFF0000"/>
  </sheetPr>
  <dimension ref="A1:IJ41"/>
  <sheetViews>
    <sheetView view="pageBreakPreview" zoomScale="90" zoomScaleSheetLayoutView="90" workbookViewId="0">
      <selection activeCell="C15" sqref="C15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5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10.777343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3" t="s">
        <v>5</v>
      </c>
      <c r="B7" s="75" t="s">
        <v>6</v>
      </c>
      <c r="C7" s="77" t="s">
        <v>7</v>
      </c>
      <c r="D7" s="77" t="s">
        <v>8</v>
      </c>
      <c r="E7" s="79" t="s">
        <v>9</v>
      </c>
      <c r="F7" s="81" t="s">
        <v>10</v>
      </c>
      <c r="G7" s="81"/>
      <c r="H7" s="67" t="s">
        <v>11</v>
      </c>
      <c r="I7" s="67"/>
      <c r="J7" s="67"/>
      <c r="K7" s="3" t="s">
        <v>12</v>
      </c>
      <c r="L7" s="68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4"/>
      <c r="B8" s="76"/>
      <c r="C8" s="78"/>
      <c r="D8" s="78"/>
      <c r="E8" s="80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6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2" customHeight="1">
      <c r="A10" s="70" t="s">
        <v>22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71" t="s">
        <v>23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244" s="17" customFormat="1" ht="34.5" customHeight="1">
      <c r="A12" s="72" t="s">
        <v>24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244" s="17" customFormat="1" ht="41.25" customHeight="1">
      <c r="A13" s="72" t="s">
        <v>25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17.25" customHeight="1">
      <c r="A14" s="66" t="s">
        <v>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4.4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:D9 D11:D1048576">
    <cfRule type="duplicateValues" dxfId="4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0ABB-8AC4-49CA-A90E-7DEC7025DD50}">
  <sheetPr>
    <tabColor rgb="FFFF0000"/>
  </sheetPr>
  <dimension ref="A1:IJ42"/>
  <sheetViews>
    <sheetView view="pageBreakPreview" zoomScale="90" zoomScaleSheetLayoutView="90" workbookViewId="0">
      <selection activeCell="J10" sqref="J10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4" t="s">
        <v>5</v>
      </c>
      <c r="B7" s="85" t="s">
        <v>6</v>
      </c>
      <c r="C7" s="86" t="s">
        <v>7</v>
      </c>
      <c r="D7" s="86" t="s">
        <v>8</v>
      </c>
      <c r="E7" s="87" t="s">
        <v>9</v>
      </c>
      <c r="F7" s="88" t="s">
        <v>10</v>
      </c>
      <c r="G7" s="88"/>
      <c r="H7" s="82" t="s">
        <v>11</v>
      </c>
      <c r="I7" s="82"/>
      <c r="J7" s="82"/>
      <c r="K7" s="35" t="s">
        <v>12</v>
      </c>
      <c r="L7" s="83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4"/>
      <c r="B8" s="85"/>
      <c r="C8" s="86"/>
      <c r="D8" s="86"/>
      <c r="E8" s="87"/>
      <c r="F8" s="36" t="s">
        <v>14</v>
      </c>
      <c r="G8" s="36" t="s">
        <v>31</v>
      </c>
      <c r="H8" s="37" t="s">
        <v>15</v>
      </c>
      <c r="I8" s="37" t="s">
        <v>16</v>
      </c>
      <c r="J8" s="37" t="s">
        <v>17</v>
      </c>
      <c r="K8" s="35" t="s">
        <v>31</v>
      </c>
      <c r="L8" s="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8">
        <v>1</v>
      </c>
      <c r="B9" s="8" t="s">
        <v>33</v>
      </c>
      <c r="C9" s="8" t="s">
        <v>44</v>
      </c>
      <c r="D9" s="10"/>
      <c r="E9" s="11" t="s">
        <v>20</v>
      </c>
      <c r="F9" s="39"/>
      <c r="G9" s="39">
        <f>5.57-I9+0.2</f>
        <v>5.5033333333333339</v>
      </c>
      <c r="H9" s="39">
        <v>8000</v>
      </c>
      <c r="I9" s="39">
        <f>H9/30000</f>
        <v>0.26666666666666666</v>
      </c>
      <c r="J9" s="40" t="s">
        <v>38</v>
      </c>
      <c r="K9" s="39">
        <f>G9+I9</f>
        <v>5.7700000000000005</v>
      </c>
      <c r="L9" s="41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2" t="s">
        <v>36</v>
      </c>
      <c r="B10" s="8" t="s">
        <v>34</v>
      </c>
      <c r="C10" s="8" t="s">
        <v>35</v>
      </c>
      <c r="D10" s="10"/>
      <c r="E10" s="11" t="s">
        <v>37</v>
      </c>
      <c r="F10" s="39"/>
      <c r="G10" s="39">
        <v>1.4714</v>
      </c>
      <c r="H10" s="39">
        <v>0</v>
      </c>
      <c r="I10" s="39">
        <v>0</v>
      </c>
      <c r="J10" s="40" t="s">
        <v>39</v>
      </c>
      <c r="K10" s="39">
        <f>G10+I10</f>
        <v>1.4714</v>
      </c>
      <c r="L10" s="41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2" t="s">
        <v>41</v>
      </c>
      <c r="B11" s="8" t="s">
        <v>45</v>
      </c>
      <c r="C11" s="8" t="s">
        <v>42</v>
      </c>
      <c r="D11" s="10"/>
      <c r="E11" s="11" t="s">
        <v>37</v>
      </c>
      <c r="F11" s="39"/>
      <c r="G11" s="39">
        <v>3.7</v>
      </c>
      <c r="H11" s="39">
        <v>0</v>
      </c>
      <c r="I11" s="39">
        <v>0</v>
      </c>
      <c r="J11" s="39">
        <v>0</v>
      </c>
      <c r="K11" s="39">
        <f>G11+I11</f>
        <v>3.7</v>
      </c>
      <c r="L11" s="41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1" t="s">
        <v>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44" s="17" customFormat="1" ht="34.5" customHeight="1">
      <c r="A13" s="72" t="s">
        <v>43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41.25" customHeight="1">
      <c r="A14" s="72" t="s">
        <v>25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44" s="17" customFormat="1" ht="17.25" customHeight="1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244" s="17" customFormat="1">
      <c r="A16" s="18"/>
      <c r="B16" s="19"/>
      <c r="C16" s="18"/>
      <c r="D16" s="18"/>
      <c r="E16" s="18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18"/>
      <c r="D19" s="22" t="s">
        <v>29</v>
      </c>
      <c r="E19" s="18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45" priority="2"/>
  </conditionalFormatting>
  <conditionalFormatting sqref="D11">
    <cfRule type="duplicateValues" dxfId="4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8A9-CB64-45BA-A0CE-AF43B9F2D272}">
  <sheetPr>
    <tabColor rgb="FFFF0000"/>
  </sheetPr>
  <dimension ref="A1:G23"/>
  <sheetViews>
    <sheetView view="pageBreakPreview" zoomScaleNormal="100" zoomScaleSheetLayoutView="100" workbookViewId="0">
      <selection activeCell="A16" sqref="A16:G16"/>
    </sheetView>
  </sheetViews>
  <sheetFormatPr defaultRowHeight="13.8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7" width="8.88671875" style="1"/>
    <col min="258" max="258" width="9.33203125" style="1" bestFit="1" customWidth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3" width="8.88671875" style="1"/>
    <col min="514" max="514" width="9.33203125" style="1" bestFit="1" customWidth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69" width="8.88671875" style="1"/>
    <col min="770" max="770" width="9.33203125" style="1" bestFit="1" customWidth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5" width="8.88671875" style="1"/>
    <col min="1026" max="1026" width="9.33203125" style="1" bestFit="1" customWidth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1" width="8.88671875" style="1"/>
    <col min="1282" max="1282" width="9.33203125" style="1" bestFit="1" customWidth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7" width="8.88671875" style="1"/>
    <col min="1538" max="1538" width="9.33203125" style="1" bestFit="1" customWidth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3" width="8.88671875" style="1"/>
    <col min="1794" max="1794" width="9.33203125" style="1" bestFit="1" customWidth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49" width="8.88671875" style="1"/>
    <col min="2050" max="2050" width="9.33203125" style="1" bestFit="1" customWidth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5" width="8.88671875" style="1"/>
    <col min="2306" max="2306" width="9.33203125" style="1" bestFit="1" customWidth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1" width="8.88671875" style="1"/>
    <col min="2562" max="2562" width="9.33203125" style="1" bestFit="1" customWidth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7" width="8.88671875" style="1"/>
    <col min="2818" max="2818" width="9.33203125" style="1" bestFit="1" customWidth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3" width="8.88671875" style="1"/>
    <col min="3074" max="3074" width="9.33203125" style="1" bestFit="1" customWidth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29" width="8.88671875" style="1"/>
    <col min="3330" max="3330" width="9.33203125" style="1" bestFit="1" customWidth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5" width="8.88671875" style="1"/>
    <col min="3586" max="3586" width="9.33203125" style="1" bestFit="1" customWidth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1" width="8.88671875" style="1"/>
    <col min="3842" max="3842" width="9.33203125" style="1" bestFit="1" customWidth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7" width="8.88671875" style="1"/>
    <col min="4098" max="4098" width="9.33203125" style="1" bestFit="1" customWidth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3" width="8.88671875" style="1"/>
    <col min="4354" max="4354" width="9.33203125" style="1" bestFit="1" customWidth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09" width="8.88671875" style="1"/>
    <col min="4610" max="4610" width="9.33203125" style="1" bestFit="1" customWidth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5" width="8.88671875" style="1"/>
    <col min="4866" max="4866" width="9.33203125" style="1" bestFit="1" customWidth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1" width="8.88671875" style="1"/>
    <col min="5122" max="5122" width="9.33203125" style="1" bestFit="1" customWidth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7" width="8.88671875" style="1"/>
    <col min="5378" max="5378" width="9.33203125" style="1" bestFit="1" customWidth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3" width="8.88671875" style="1"/>
    <col min="5634" max="5634" width="9.33203125" style="1" bestFit="1" customWidth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89" width="8.88671875" style="1"/>
    <col min="5890" max="5890" width="9.33203125" style="1" bestFit="1" customWidth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5" width="8.88671875" style="1"/>
    <col min="6146" max="6146" width="9.33203125" style="1" bestFit="1" customWidth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1" width="8.88671875" style="1"/>
    <col min="6402" max="6402" width="9.33203125" style="1" bestFit="1" customWidth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7" width="8.88671875" style="1"/>
    <col min="6658" max="6658" width="9.33203125" style="1" bestFit="1" customWidth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3" width="8.88671875" style="1"/>
    <col min="6914" max="6914" width="9.33203125" style="1" bestFit="1" customWidth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69" width="8.88671875" style="1"/>
    <col min="7170" max="7170" width="9.33203125" style="1" bestFit="1" customWidth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5" width="8.88671875" style="1"/>
    <col min="7426" max="7426" width="9.33203125" style="1" bestFit="1" customWidth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1" width="8.88671875" style="1"/>
    <col min="7682" max="7682" width="9.33203125" style="1" bestFit="1" customWidth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7" width="8.88671875" style="1"/>
    <col min="7938" max="7938" width="9.33203125" style="1" bestFit="1" customWidth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3" width="8.88671875" style="1"/>
    <col min="8194" max="8194" width="9.33203125" style="1" bestFit="1" customWidth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49" width="8.88671875" style="1"/>
    <col min="8450" max="8450" width="9.33203125" style="1" bestFit="1" customWidth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5" width="8.88671875" style="1"/>
    <col min="8706" max="8706" width="9.33203125" style="1" bestFit="1" customWidth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1" width="8.88671875" style="1"/>
    <col min="8962" max="8962" width="9.33203125" style="1" bestFit="1" customWidth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7" width="8.88671875" style="1"/>
    <col min="9218" max="9218" width="9.33203125" style="1" bestFit="1" customWidth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3" width="8.88671875" style="1"/>
    <col min="9474" max="9474" width="9.33203125" style="1" bestFit="1" customWidth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29" width="8.88671875" style="1"/>
    <col min="9730" max="9730" width="9.33203125" style="1" bestFit="1" customWidth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5" width="8.88671875" style="1"/>
    <col min="9986" max="9986" width="9.33203125" style="1" bestFit="1" customWidth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1" width="8.88671875" style="1"/>
    <col min="10242" max="10242" width="9.33203125" style="1" bestFit="1" customWidth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7" width="8.88671875" style="1"/>
    <col min="10498" max="10498" width="9.33203125" style="1" bestFit="1" customWidth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3" width="8.88671875" style="1"/>
    <col min="10754" max="10754" width="9.33203125" style="1" bestFit="1" customWidth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09" width="8.88671875" style="1"/>
    <col min="11010" max="11010" width="9.33203125" style="1" bestFit="1" customWidth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5" width="8.88671875" style="1"/>
    <col min="11266" max="11266" width="9.33203125" style="1" bestFit="1" customWidth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1" width="8.88671875" style="1"/>
    <col min="11522" max="11522" width="9.33203125" style="1" bestFit="1" customWidth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7" width="8.88671875" style="1"/>
    <col min="11778" max="11778" width="9.33203125" style="1" bestFit="1" customWidth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3" width="8.88671875" style="1"/>
    <col min="12034" max="12034" width="9.33203125" style="1" bestFit="1" customWidth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89" width="8.88671875" style="1"/>
    <col min="12290" max="12290" width="9.33203125" style="1" bestFit="1" customWidth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5" width="8.88671875" style="1"/>
    <col min="12546" max="12546" width="9.33203125" style="1" bestFit="1" customWidth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1" width="8.88671875" style="1"/>
    <col min="12802" max="12802" width="9.33203125" style="1" bestFit="1" customWidth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7" width="8.88671875" style="1"/>
    <col min="13058" max="13058" width="9.33203125" style="1" bestFit="1" customWidth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3" width="8.88671875" style="1"/>
    <col min="13314" max="13314" width="9.33203125" style="1" bestFit="1" customWidth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69" width="8.88671875" style="1"/>
    <col min="13570" max="13570" width="9.33203125" style="1" bestFit="1" customWidth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5" width="8.88671875" style="1"/>
    <col min="13826" max="13826" width="9.33203125" style="1" bestFit="1" customWidth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1" width="8.88671875" style="1"/>
    <col min="14082" max="14082" width="9.33203125" style="1" bestFit="1" customWidth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7" width="8.88671875" style="1"/>
    <col min="14338" max="14338" width="9.33203125" style="1" bestFit="1" customWidth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3" width="8.88671875" style="1"/>
    <col min="14594" max="14594" width="9.33203125" style="1" bestFit="1" customWidth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49" width="8.88671875" style="1"/>
    <col min="14850" max="14850" width="9.33203125" style="1" bestFit="1" customWidth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5" width="8.88671875" style="1"/>
    <col min="15106" max="15106" width="9.33203125" style="1" bestFit="1" customWidth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1" width="8.88671875" style="1"/>
    <col min="15362" max="15362" width="9.33203125" style="1" bestFit="1" customWidth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7" width="8.88671875" style="1"/>
    <col min="15618" max="15618" width="9.33203125" style="1" bestFit="1" customWidth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3" width="8.88671875" style="1"/>
    <col min="15874" max="15874" width="9.33203125" style="1" bestFit="1" customWidth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29" width="8.88671875" style="1"/>
    <col min="16130" max="16130" width="9.33203125" style="1" bestFit="1" customWidth="1"/>
    <col min="16131" max="16131" width="12.109375" style="1" customWidth="1"/>
    <col min="16132" max="16379" width="8.88671875" style="1"/>
    <col min="16380" max="16384" width="8.88671875" style="1" customWidth="1"/>
  </cols>
  <sheetData>
    <row r="1" spans="1:7" ht="22.2">
      <c r="A1" s="62" t="s">
        <v>48</v>
      </c>
      <c r="B1" s="62"/>
      <c r="C1" s="62"/>
      <c r="D1" s="62"/>
      <c r="E1" s="62"/>
      <c r="F1" s="62"/>
      <c r="G1" s="62"/>
    </row>
    <row r="2" spans="1:7" ht="15.6">
      <c r="A2" s="63" t="s">
        <v>49</v>
      </c>
      <c r="B2" s="63"/>
      <c r="C2" s="63"/>
      <c r="D2" s="63"/>
      <c r="E2" s="63"/>
      <c r="F2" s="63"/>
      <c r="G2" s="63"/>
    </row>
    <row r="3" spans="1:7" ht="15.6">
      <c r="A3" s="64" t="s">
        <v>50</v>
      </c>
      <c r="B3" s="64"/>
      <c r="C3" s="64"/>
      <c r="D3" s="64"/>
      <c r="E3" s="64"/>
      <c r="F3" s="64"/>
      <c r="G3" s="64"/>
    </row>
    <row r="4" spans="1:7" ht="15.6">
      <c r="A4" s="64" t="s">
        <v>51</v>
      </c>
      <c r="B4" s="64"/>
      <c r="C4" s="64"/>
      <c r="D4" s="64"/>
      <c r="E4" s="64"/>
      <c r="F4" s="64"/>
      <c r="G4" s="64"/>
    </row>
    <row r="5" spans="1:7" ht="28.5" customHeight="1">
      <c r="A5" s="65" t="s">
        <v>3</v>
      </c>
      <c r="B5" s="65"/>
      <c r="C5" s="65"/>
      <c r="D5" s="65"/>
      <c r="E5" s="65"/>
      <c r="F5" s="65"/>
      <c r="G5" s="65"/>
    </row>
    <row r="6" spans="1:7" ht="15.6">
      <c r="A6" s="61" t="s">
        <v>4</v>
      </c>
      <c r="B6" s="61"/>
      <c r="C6" s="61"/>
      <c r="D6" s="61"/>
      <c r="E6" s="61"/>
      <c r="F6" s="61"/>
      <c r="G6" s="61"/>
    </row>
    <row r="7" spans="1:7">
      <c r="A7" s="84" t="s">
        <v>5</v>
      </c>
      <c r="B7" s="85" t="s">
        <v>6</v>
      </c>
      <c r="C7" s="86" t="s">
        <v>7</v>
      </c>
      <c r="D7" s="86" t="s">
        <v>8</v>
      </c>
      <c r="E7" s="87" t="s">
        <v>9</v>
      </c>
      <c r="F7" s="89" t="s">
        <v>52</v>
      </c>
      <c r="G7" s="83" t="s">
        <v>53</v>
      </c>
    </row>
    <row r="8" spans="1:7">
      <c r="A8" s="84"/>
      <c r="B8" s="85"/>
      <c r="C8" s="86"/>
      <c r="D8" s="86"/>
      <c r="E8" s="87"/>
      <c r="F8" s="90"/>
      <c r="G8" s="83"/>
    </row>
    <row r="9" spans="1:7" ht="22.5" customHeight="1">
      <c r="A9" s="44">
        <v>1</v>
      </c>
      <c r="B9" s="45" t="s">
        <v>54</v>
      </c>
      <c r="C9" s="46" t="s">
        <v>55</v>
      </c>
      <c r="D9" s="47" t="s">
        <v>56</v>
      </c>
      <c r="E9" s="48" t="s">
        <v>20</v>
      </c>
      <c r="F9" s="49">
        <v>0.33</v>
      </c>
      <c r="G9" s="50"/>
    </row>
    <row r="10" spans="1:7" ht="22.5" customHeight="1">
      <c r="A10" s="44"/>
      <c r="B10" s="45"/>
      <c r="C10" s="46"/>
      <c r="D10" s="10"/>
      <c r="E10" s="48"/>
      <c r="F10" s="51"/>
      <c r="G10" s="50"/>
    </row>
    <row r="11" spans="1:7" ht="22.5" customHeight="1">
      <c r="A11" s="44"/>
      <c r="B11" s="45"/>
      <c r="C11" s="46"/>
      <c r="D11" s="10"/>
      <c r="E11" s="48"/>
      <c r="F11" s="51"/>
      <c r="G11" s="50"/>
    </row>
    <row r="12" spans="1:7" ht="22.5" customHeight="1">
      <c r="A12" s="44"/>
      <c r="B12" s="52"/>
      <c r="C12" s="53"/>
      <c r="D12" s="10"/>
      <c r="E12" s="48"/>
      <c r="F12" s="51"/>
      <c r="G12" s="50"/>
    </row>
    <row r="13" spans="1:7" ht="22.5" customHeight="1">
      <c r="A13" s="44"/>
      <c r="B13" s="52"/>
      <c r="C13" s="53"/>
      <c r="D13" s="10"/>
      <c r="E13" s="43"/>
      <c r="F13" s="51"/>
      <c r="G13" s="50"/>
    </row>
    <row r="14" spans="1:7" ht="22.5" customHeight="1">
      <c r="A14" s="44"/>
      <c r="B14" s="52"/>
      <c r="C14" s="54"/>
      <c r="D14" s="54"/>
      <c r="E14" s="43"/>
      <c r="F14" s="51"/>
      <c r="G14" s="50"/>
    </row>
    <row r="15" spans="1:7" ht="22.5" customHeight="1">
      <c r="A15" s="44"/>
      <c r="B15" s="52"/>
      <c r="C15" s="54"/>
      <c r="D15" s="54"/>
      <c r="E15" s="43"/>
      <c r="F15" s="51"/>
      <c r="G15" s="50"/>
    </row>
    <row r="16" spans="1:7" ht="37.200000000000003" customHeight="1">
      <c r="A16" s="71" t="s">
        <v>23</v>
      </c>
      <c r="B16" s="71"/>
      <c r="C16" s="71"/>
      <c r="D16" s="71"/>
      <c r="E16" s="71"/>
      <c r="F16" s="71"/>
      <c r="G16" s="71"/>
    </row>
    <row r="17" spans="1:7" ht="42.6" customHeight="1">
      <c r="A17" s="72" t="s">
        <v>57</v>
      </c>
      <c r="B17" s="72"/>
      <c r="C17" s="72"/>
      <c r="D17" s="72"/>
      <c r="E17" s="72"/>
      <c r="F17" s="72"/>
      <c r="G17" s="72"/>
    </row>
    <row r="18" spans="1:7" ht="43.95" customHeight="1">
      <c r="A18" s="72" t="s">
        <v>25</v>
      </c>
      <c r="B18" s="72"/>
      <c r="C18" s="72"/>
      <c r="D18" s="72"/>
      <c r="E18" s="72"/>
      <c r="F18" s="72"/>
      <c r="G18" s="72"/>
    </row>
    <row r="19" spans="1:7" ht="21" customHeight="1">
      <c r="A19" s="66" t="s">
        <v>26</v>
      </c>
      <c r="B19" s="66"/>
      <c r="C19" s="66"/>
      <c r="D19" s="66"/>
      <c r="E19" s="66"/>
      <c r="F19" s="66"/>
      <c r="G19" s="66"/>
    </row>
    <row r="20" spans="1:7" ht="15.6">
      <c r="A20" s="18"/>
      <c r="B20" s="19"/>
      <c r="C20" s="18"/>
      <c r="D20" s="18"/>
      <c r="E20" s="18"/>
      <c r="F20" s="20"/>
      <c r="G20" s="21"/>
    </row>
    <row r="21" spans="1:7" ht="15.6">
      <c r="A21" s="22" t="s">
        <v>27</v>
      </c>
      <c r="B21" s="23"/>
      <c r="C21" s="24"/>
      <c r="D21" s="25" t="s">
        <v>28</v>
      </c>
      <c r="E21" s="24"/>
      <c r="F21" s="26"/>
      <c r="G21" s="27"/>
    </row>
    <row r="22" spans="1:7" ht="15.6">
      <c r="A22" s="22"/>
      <c r="B22" s="23"/>
      <c r="C22" s="24"/>
      <c r="D22" s="25"/>
      <c r="E22" s="24"/>
      <c r="F22" s="26"/>
      <c r="G22" s="27"/>
    </row>
    <row r="23" spans="1:7" ht="15.6">
      <c r="A23" s="22" t="s">
        <v>29</v>
      </c>
      <c r="B23" s="22"/>
      <c r="C23" s="18"/>
      <c r="D23" s="22" t="s">
        <v>29</v>
      </c>
      <c r="E23" s="18"/>
      <c r="F23" s="26"/>
      <c r="G23" s="27"/>
    </row>
  </sheetData>
  <mergeCells count="17">
    <mergeCell ref="A6:G6"/>
    <mergeCell ref="A1:G1"/>
    <mergeCell ref="A2:G2"/>
    <mergeCell ref="A3:G3"/>
    <mergeCell ref="A4:G4"/>
    <mergeCell ref="A5:G5"/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</mergeCells>
  <phoneticPr fontId="5" type="noConversion"/>
  <conditionalFormatting sqref="B10:B11">
    <cfRule type="duplicateValues" dxfId="43" priority="19"/>
  </conditionalFormatting>
  <conditionalFormatting sqref="B10:B11">
    <cfRule type="duplicateValues" dxfId="42" priority="20"/>
  </conditionalFormatting>
  <conditionalFormatting sqref="B10:B11">
    <cfRule type="duplicateValues" dxfId="41" priority="21"/>
  </conditionalFormatting>
  <conditionalFormatting sqref="B10:B11">
    <cfRule type="duplicateValues" dxfId="40" priority="22"/>
  </conditionalFormatting>
  <conditionalFormatting sqref="B10:B11">
    <cfRule type="duplicateValues" dxfId="39" priority="23"/>
  </conditionalFormatting>
  <conditionalFormatting sqref="B10:B11">
    <cfRule type="duplicateValues" dxfId="38" priority="24"/>
  </conditionalFormatting>
  <conditionalFormatting sqref="B10:B11">
    <cfRule type="duplicateValues" dxfId="37" priority="25"/>
  </conditionalFormatting>
  <conditionalFormatting sqref="B10:B11">
    <cfRule type="duplicateValues" dxfId="36" priority="18"/>
  </conditionalFormatting>
  <conditionalFormatting sqref="B10:B11">
    <cfRule type="duplicateValues" dxfId="35" priority="26"/>
  </conditionalFormatting>
  <conditionalFormatting sqref="B10:B11">
    <cfRule type="duplicateValues" dxfId="34" priority="27"/>
  </conditionalFormatting>
  <conditionalFormatting sqref="B10:B11">
    <cfRule type="duplicateValues" dxfId="33" priority="28"/>
  </conditionalFormatting>
  <conditionalFormatting sqref="B10:B11">
    <cfRule type="duplicateValues" dxfId="32" priority="29"/>
  </conditionalFormatting>
  <conditionalFormatting sqref="B10:B11">
    <cfRule type="duplicateValues" dxfId="31" priority="30"/>
  </conditionalFormatting>
  <conditionalFormatting sqref="B10:B11">
    <cfRule type="duplicateValues" dxfId="30" priority="31"/>
    <cfRule type="duplicateValues" dxfId="29" priority="32"/>
  </conditionalFormatting>
  <conditionalFormatting sqref="B10:B11">
    <cfRule type="duplicateValues" dxfId="28" priority="33"/>
  </conditionalFormatting>
  <conditionalFormatting sqref="B10:B11">
    <cfRule type="duplicateValues" dxfId="27" priority="34"/>
  </conditionalFormatting>
  <conditionalFormatting sqref="B9">
    <cfRule type="duplicateValues" dxfId="26" priority="2"/>
  </conditionalFormatting>
  <conditionalFormatting sqref="B9">
    <cfRule type="duplicateValues" dxfId="25" priority="3"/>
  </conditionalFormatting>
  <conditionalFormatting sqref="B9">
    <cfRule type="duplicateValues" dxfId="24" priority="4"/>
  </conditionalFormatting>
  <conditionalFormatting sqref="B9">
    <cfRule type="duplicateValues" dxfId="23" priority="5"/>
  </conditionalFormatting>
  <conditionalFormatting sqref="B9">
    <cfRule type="duplicateValues" dxfId="22" priority="6"/>
  </conditionalFormatting>
  <conditionalFormatting sqref="B9">
    <cfRule type="duplicateValues" dxfId="21" priority="7"/>
  </conditionalFormatting>
  <conditionalFormatting sqref="B9">
    <cfRule type="duplicateValues" dxfId="20" priority="8"/>
  </conditionalFormatting>
  <conditionalFormatting sqref="B9">
    <cfRule type="duplicateValues" dxfId="19" priority="1"/>
  </conditionalFormatting>
  <conditionalFormatting sqref="B9">
    <cfRule type="duplicateValues" dxfId="18" priority="9"/>
  </conditionalFormatting>
  <conditionalFormatting sqref="B9">
    <cfRule type="duplicateValues" dxfId="17" priority="10"/>
  </conditionalFormatting>
  <conditionalFormatting sqref="B9">
    <cfRule type="duplicateValues" dxfId="16" priority="11"/>
  </conditionalFormatting>
  <conditionalFormatting sqref="B9">
    <cfRule type="duplicateValues" dxfId="15" priority="12"/>
  </conditionalFormatting>
  <conditionalFormatting sqref="B9">
    <cfRule type="duplicateValues" dxfId="14" priority="13"/>
  </conditionalFormatting>
  <conditionalFormatting sqref="B9">
    <cfRule type="duplicateValues" dxfId="13" priority="14"/>
    <cfRule type="duplicateValues" dxfId="12" priority="15"/>
  </conditionalFormatting>
  <conditionalFormatting sqref="B9">
    <cfRule type="duplicateValues" dxfId="11" priority="16"/>
  </conditionalFormatting>
  <conditionalFormatting sqref="B9">
    <cfRule type="duplicateValues" dxfId="1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8D99-598C-4940-9A16-2C0600E4E8CD}">
  <dimension ref="A1:IJ42"/>
  <sheetViews>
    <sheetView view="pageBreakPreview" zoomScale="90" zoomScaleSheetLayoutView="90" workbookViewId="0">
      <selection activeCell="D17" sqref="D17:D18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3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4" t="s">
        <v>5</v>
      </c>
      <c r="B7" s="85" t="s">
        <v>6</v>
      </c>
      <c r="C7" s="86" t="s">
        <v>7</v>
      </c>
      <c r="D7" s="86" t="s">
        <v>8</v>
      </c>
      <c r="E7" s="87" t="s">
        <v>9</v>
      </c>
      <c r="F7" s="88" t="s">
        <v>10</v>
      </c>
      <c r="G7" s="88"/>
      <c r="H7" s="82" t="s">
        <v>11</v>
      </c>
      <c r="I7" s="82"/>
      <c r="J7" s="82"/>
      <c r="K7" s="35" t="s">
        <v>12</v>
      </c>
      <c r="L7" s="83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4"/>
      <c r="B8" s="85"/>
      <c r="C8" s="86"/>
      <c r="D8" s="86"/>
      <c r="E8" s="87"/>
      <c r="F8" s="36" t="s">
        <v>14</v>
      </c>
      <c r="G8" s="36" t="s">
        <v>31</v>
      </c>
      <c r="H8" s="37" t="s">
        <v>15</v>
      </c>
      <c r="I8" s="37" t="s">
        <v>16</v>
      </c>
      <c r="J8" s="37" t="s">
        <v>17</v>
      </c>
      <c r="K8" s="35" t="s">
        <v>31</v>
      </c>
      <c r="L8" s="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8">
        <v>1</v>
      </c>
      <c r="B9" s="8" t="s">
        <v>59</v>
      </c>
      <c r="C9" s="55" t="s">
        <v>60</v>
      </c>
      <c r="D9" s="10"/>
      <c r="E9" s="11" t="s">
        <v>20</v>
      </c>
      <c r="F9" s="39"/>
      <c r="G9" s="39">
        <v>0.81589999999999996</v>
      </c>
      <c r="H9" s="39">
        <v>2800</v>
      </c>
      <c r="I9" s="39">
        <f>H9/50000</f>
        <v>5.6000000000000001E-2</v>
      </c>
      <c r="J9" s="40" t="s">
        <v>61</v>
      </c>
      <c r="K9" s="39">
        <f>G9+I9</f>
        <v>0.87190000000000001</v>
      </c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2">
        <v>2</v>
      </c>
      <c r="B10" s="8" t="s">
        <v>62</v>
      </c>
      <c r="C10" s="8" t="s">
        <v>63</v>
      </c>
      <c r="D10" s="10"/>
      <c r="E10" s="11" t="s">
        <v>20</v>
      </c>
      <c r="F10" s="39"/>
      <c r="G10" s="39">
        <v>1.25</v>
      </c>
      <c r="H10" s="39">
        <v>4000</v>
      </c>
      <c r="I10" s="39">
        <f>H10/50000</f>
        <v>0.08</v>
      </c>
      <c r="J10" s="40" t="s">
        <v>61</v>
      </c>
      <c r="K10" s="39">
        <f>G10+I10</f>
        <v>1.33</v>
      </c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2">
        <v>3</v>
      </c>
      <c r="B11" s="8"/>
      <c r="C11" s="8"/>
      <c r="D11" s="10"/>
      <c r="E11" s="11"/>
      <c r="F11" s="39"/>
      <c r="G11" s="39"/>
      <c r="H11" s="39"/>
      <c r="I11" s="39"/>
      <c r="J11" s="39"/>
      <c r="K11" s="39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1" t="s">
        <v>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44" s="17" customFormat="1" ht="34.5" customHeight="1">
      <c r="A13" s="72" t="s">
        <v>43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41.25" customHeight="1">
      <c r="A14" s="72" t="s">
        <v>25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44" s="17" customFormat="1" ht="17.25" customHeight="1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244" s="17" customFormat="1">
      <c r="A16" s="18"/>
      <c r="B16" s="19"/>
      <c r="C16" s="18"/>
      <c r="D16" s="18"/>
      <c r="E16" s="18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18"/>
      <c r="D19" s="22" t="s">
        <v>29</v>
      </c>
      <c r="E19" s="18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9" priority="2"/>
  </conditionalFormatting>
  <conditionalFormatting sqref="D11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34A6-4A99-41FA-A96A-574CB7A30D70}">
  <dimension ref="A1:IJ46"/>
  <sheetViews>
    <sheetView view="pageBreakPreview" zoomScale="90" zoomScaleSheetLayoutView="90" workbookViewId="0">
      <selection activeCell="F11" sqref="F11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1.7773437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19.5546875" style="32" customWidth="1"/>
    <col min="11" max="11" width="14.44140625" style="32" customWidth="1"/>
    <col min="12" max="12" width="20.886718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3" t="s">
        <v>64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4" t="s">
        <v>5</v>
      </c>
      <c r="B7" s="85" t="s">
        <v>6</v>
      </c>
      <c r="C7" s="86" t="s">
        <v>7</v>
      </c>
      <c r="D7" s="86" t="s">
        <v>8</v>
      </c>
      <c r="E7" s="87" t="s">
        <v>9</v>
      </c>
      <c r="F7" s="88" t="s">
        <v>10</v>
      </c>
      <c r="G7" s="88"/>
      <c r="H7" s="82" t="s">
        <v>11</v>
      </c>
      <c r="I7" s="82"/>
      <c r="J7" s="82"/>
      <c r="K7" s="35" t="s">
        <v>12</v>
      </c>
      <c r="L7" s="83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4"/>
      <c r="B8" s="85"/>
      <c r="C8" s="86"/>
      <c r="D8" s="86"/>
      <c r="E8" s="87"/>
      <c r="F8" s="36" t="s">
        <v>14</v>
      </c>
      <c r="G8" s="36" t="s">
        <v>31</v>
      </c>
      <c r="H8" s="37" t="s">
        <v>15</v>
      </c>
      <c r="I8" s="37" t="s">
        <v>16</v>
      </c>
      <c r="J8" s="37" t="s">
        <v>17</v>
      </c>
      <c r="K8" s="35" t="s">
        <v>31</v>
      </c>
      <c r="L8" s="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36" customHeight="1">
      <c r="A9" s="38">
        <v>1</v>
      </c>
      <c r="B9" s="8" t="s">
        <v>65</v>
      </c>
      <c r="C9" s="55" t="s">
        <v>66</v>
      </c>
      <c r="D9" s="10" t="s">
        <v>79</v>
      </c>
      <c r="E9" s="11" t="s">
        <v>20</v>
      </c>
      <c r="F9" s="39"/>
      <c r="G9" s="39">
        <f>0.68/1.13</f>
        <v>0.60176991150442483</v>
      </c>
      <c r="H9" s="39">
        <v>0</v>
      </c>
      <c r="I9" s="39">
        <v>0</v>
      </c>
      <c r="J9" s="39">
        <v>0</v>
      </c>
      <c r="K9" s="39">
        <f>G9+I9</f>
        <v>0.60176991150442483</v>
      </c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36" customHeight="1">
      <c r="A10" s="42">
        <v>2</v>
      </c>
      <c r="B10" s="8" t="s">
        <v>68</v>
      </c>
      <c r="C10" s="10" t="s">
        <v>67</v>
      </c>
      <c r="D10" s="10" t="s">
        <v>79</v>
      </c>
      <c r="E10" s="11" t="s">
        <v>20</v>
      </c>
      <c r="F10" s="39"/>
      <c r="G10" s="39">
        <f>1/1.13</f>
        <v>0.88495575221238942</v>
      </c>
      <c r="H10" s="39">
        <v>0</v>
      </c>
      <c r="I10" s="39">
        <v>0</v>
      </c>
      <c r="J10" s="39">
        <v>0</v>
      </c>
      <c r="K10" s="39">
        <f t="shared" ref="K10:K15" si="0">G10+I10</f>
        <v>0.88495575221238942</v>
      </c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36" customHeight="1">
      <c r="A11" s="38">
        <v>3</v>
      </c>
      <c r="B11" s="8" t="s">
        <v>70</v>
      </c>
      <c r="C11" s="10" t="s">
        <v>69</v>
      </c>
      <c r="D11" s="10" t="s">
        <v>79</v>
      </c>
      <c r="E11" s="11" t="s">
        <v>20</v>
      </c>
      <c r="F11" s="39"/>
      <c r="G11" s="39">
        <f>1.014/1.13</f>
        <v>0.89734513274336292</v>
      </c>
      <c r="H11" s="39">
        <v>0</v>
      </c>
      <c r="I11" s="39">
        <v>0</v>
      </c>
      <c r="J11" s="39">
        <v>0</v>
      </c>
      <c r="K11" s="39">
        <f t="shared" si="0"/>
        <v>0.89734513274336292</v>
      </c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6" customFormat="1" ht="36" customHeight="1">
      <c r="A12" s="42">
        <v>4</v>
      </c>
      <c r="B12" s="8" t="s">
        <v>72</v>
      </c>
      <c r="C12" s="10" t="s">
        <v>71</v>
      </c>
      <c r="D12" s="10" t="s">
        <v>79</v>
      </c>
      <c r="E12" s="11" t="s">
        <v>20</v>
      </c>
      <c r="F12" s="39"/>
      <c r="G12" s="39">
        <f>0.472/1.13</f>
        <v>0.41769911504424778</v>
      </c>
      <c r="H12" s="39">
        <v>0</v>
      </c>
      <c r="I12" s="39">
        <v>0</v>
      </c>
      <c r="J12" s="39">
        <v>0</v>
      </c>
      <c r="K12" s="39">
        <f t="shared" si="0"/>
        <v>0.41769911504424778</v>
      </c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6" customFormat="1" ht="36" customHeight="1">
      <c r="A13" s="38">
        <v>5</v>
      </c>
      <c r="B13" s="8" t="s">
        <v>74</v>
      </c>
      <c r="C13" s="10" t="s">
        <v>73</v>
      </c>
      <c r="D13" s="10" t="s">
        <v>79</v>
      </c>
      <c r="E13" s="11" t="s">
        <v>20</v>
      </c>
      <c r="F13" s="39"/>
      <c r="G13" s="39">
        <f>0.724/1.13</f>
        <v>0.64070796460176993</v>
      </c>
      <c r="H13" s="39">
        <v>0</v>
      </c>
      <c r="I13" s="39">
        <v>0</v>
      </c>
      <c r="J13" s="39">
        <v>0</v>
      </c>
      <c r="K13" s="39">
        <f t="shared" si="0"/>
        <v>0.64070796460176993</v>
      </c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16" customFormat="1" ht="36" customHeight="1">
      <c r="A14" s="42">
        <v>6</v>
      </c>
      <c r="B14" s="8" t="s">
        <v>76</v>
      </c>
      <c r="C14" s="10" t="s">
        <v>75</v>
      </c>
      <c r="D14" s="10" t="s">
        <v>79</v>
      </c>
      <c r="E14" s="11" t="s">
        <v>20</v>
      </c>
      <c r="F14" s="39"/>
      <c r="G14" s="39">
        <f>2.8/1.13</f>
        <v>2.4778761061946901</v>
      </c>
      <c r="H14" s="39">
        <v>0</v>
      </c>
      <c r="I14" s="39">
        <v>0</v>
      </c>
      <c r="J14" s="39">
        <v>0</v>
      </c>
      <c r="K14" s="39">
        <f t="shared" si="0"/>
        <v>2.4778761061946901</v>
      </c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6" customFormat="1" ht="36" customHeight="1">
      <c r="A15" s="38">
        <v>7</v>
      </c>
      <c r="B15" s="8" t="s">
        <v>78</v>
      </c>
      <c r="C15" s="10" t="s">
        <v>77</v>
      </c>
      <c r="D15" s="10" t="s">
        <v>79</v>
      </c>
      <c r="E15" s="11" t="s">
        <v>20</v>
      </c>
      <c r="F15" s="39"/>
      <c r="G15" s="39">
        <f>2/1.13</f>
        <v>1.7699115044247788</v>
      </c>
      <c r="H15" s="39">
        <v>0</v>
      </c>
      <c r="I15" s="39">
        <v>0</v>
      </c>
      <c r="J15" s="39">
        <v>0</v>
      </c>
      <c r="K15" s="39">
        <f t="shared" si="0"/>
        <v>1.7699115044247788</v>
      </c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7" customFormat="1" ht="30.75" customHeight="1">
      <c r="A16" s="71" t="s">
        <v>23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17" customFormat="1" ht="34.5" customHeight="1">
      <c r="A17" s="72" t="s">
        <v>43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s="17" customFormat="1" ht="41.25" customHeight="1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s="17" customFormat="1" ht="17.25" customHeight="1">
      <c r="A19" s="66" t="s">
        <v>26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1:12" s="17" customFormat="1">
      <c r="A20" s="18"/>
      <c r="B20" s="19"/>
      <c r="C20" s="18"/>
      <c r="D20" s="18"/>
      <c r="E20" s="18"/>
      <c r="F20" s="20"/>
      <c r="G20" s="20"/>
      <c r="H20" s="20"/>
      <c r="I20" s="20"/>
      <c r="J20" s="20"/>
      <c r="K20" s="20"/>
      <c r="L20" s="21"/>
    </row>
    <row r="21" spans="1:12" s="17" customFormat="1">
      <c r="A21" s="22" t="s">
        <v>27</v>
      </c>
      <c r="B21" s="23"/>
      <c r="C21" s="24"/>
      <c r="D21" s="25" t="s">
        <v>28</v>
      </c>
      <c r="E21" s="24"/>
      <c r="F21" s="26"/>
      <c r="G21" s="26"/>
      <c r="H21" s="26"/>
      <c r="I21" s="26"/>
      <c r="J21" s="26"/>
      <c r="K21" s="26"/>
      <c r="L21" s="27"/>
    </row>
    <row r="22" spans="1:12" s="17" customFormat="1">
      <c r="A22" s="22"/>
      <c r="B22" s="23"/>
      <c r="C22" s="24"/>
      <c r="D22" s="25"/>
      <c r="E22" s="24"/>
      <c r="F22" s="26"/>
      <c r="G22" s="26"/>
      <c r="H22" s="26"/>
      <c r="I22" s="26"/>
      <c r="J22" s="26"/>
      <c r="K22" s="26"/>
      <c r="L22" s="27"/>
    </row>
    <row r="23" spans="1:12" s="17" customFormat="1">
      <c r="A23" s="22" t="s">
        <v>29</v>
      </c>
      <c r="B23" s="22"/>
      <c r="C23" s="18"/>
      <c r="D23" s="22" t="s">
        <v>29</v>
      </c>
      <c r="E23" s="18"/>
      <c r="F23" s="26"/>
      <c r="G23" s="26"/>
      <c r="H23" s="26"/>
      <c r="I23" s="26"/>
      <c r="J23" s="26"/>
      <c r="K23" s="26"/>
      <c r="L23" s="27"/>
    </row>
    <row r="24" spans="1:12" s="17" customFormat="1" ht="14.4">
      <c r="B24" s="28"/>
      <c r="F24" s="26"/>
      <c r="G24" s="26"/>
      <c r="H24" s="26"/>
      <c r="I24" s="26"/>
      <c r="J24" s="26"/>
      <c r="K24" s="26"/>
      <c r="L24" s="27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</sheetData>
  <mergeCells count="18">
    <mergeCell ref="A19:L19"/>
    <mergeCell ref="A7:A8"/>
    <mergeCell ref="B7:B8"/>
    <mergeCell ref="C7:C8"/>
    <mergeCell ref="D7:D8"/>
    <mergeCell ref="E7:E8"/>
    <mergeCell ref="F7:G7"/>
    <mergeCell ref="H7:J7"/>
    <mergeCell ref="L7:L8"/>
    <mergeCell ref="A16:L16"/>
    <mergeCell ref="A17:L17"/>
    <mergeCell ref="A18:L18"/>
    <mergeCell ref="A6:L6"/>
    <mergeCell ref="A1:L1"/>
    <mergeCell ref="A2:L2"/>
    <mergeCell ref="A3:L3"/>
    <mergeCell ref="A4:L4"/>
    <mergeCell ref="A5:L5"/>
  </mergeCells>
  <phoneticPr fontId="5" type="noConversion"/>
  <conditionalFormatting sqref="D1:D1048576">
    <cfRule type="duplicateValues" dxfId="7" priority="3"/>
  </conditionalFormatting>
  <conditionalFormatting sqref="C10:C15">
    <cfRule type="duplicateValues" dxfId="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0E9E-3001-498B-B171-1B50ED0FF695}">
  <dimension ref="A1:IJ42"/>
  <sheetViews>
    <sheetView view="pageBreakPreview" zoomScale="90" zoomScaleSheetLayoutView="90" workbookViewId="0">
      <selection activeCell="L19" sqref="L1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3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4" t="s">
        <v>5</v>
      </c>
      <c r="B7" s="85" t="s">
        <v>6</v>
      </c>
      <c r="C7" s="86" t="s">
        <v>7</v>
      </c>
      <c r="D7" s="86" t="s">
        <v>8</v>
      </c>
      <c r="E7" s="87" t="s">
        <v>9</v>
      </c>
      <c r="F7" s="88" t="s">
        <v>10</v>
      </c>
      <c r="G7" s="88"/>
      <c r="H7" s="82" t="s">
        <v>11</v>
      </c>
      <c r="I7" s="82"/>
      <c r="J7" s="82"/>
      <c r="K7" s="35" t="s">
        <v>12</v>
      </c>
      <c r="L7" s="83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4"/>
      <c r="B8" s="85"/>
      <c r="C8" s="86"/>
      <c r="D8" s="86"/>
      <c r="E8" s="87"/>
      <c r="F8" s="36" t="s">
        <v>14</v>
      </c>
      <c r="G8" s="36" t="s">
        <v>31</v>
      </c>
      <c r="H8" s="37" t="s">
        <v>15</v>
      </c>
      <c r="I8" s="37" t="s">
        <v>16</v>
      </c>
      <c r="J8" s="37" t="s">
        <v>17</v>
      </c>
      <c r="K8" s="35" t="s">
        <v>31</v>
      </c>
      <c r="L8" s="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8">
        <v>1</v>
      </c>
      <c r="B9" s="8" t="s">
        <v>59</v>
      </c>
      <c r="C9" s="55" t="s">
        <v>60</v>
      </c>
      <c r="D9" s="10"/>
      <c r="E9" s="11" t="s">
        <v>20</v>
      </c>
      <c r="F9" s="39"/>
      <c r="G9" s="39">
        <v>0.81589999999999996</v>
      </c>
      <c r="H9" s="39">
        <v>2800</v>
      </c>
      <c r="I9" s="39">
        <f>H9/50000</f>
        <v>5.6000000000000001E-2</v>
      </c>
      <c r="J9" s="40" t="s">
        <v>61</v>
      </c>
      <c r="K9" s="39">
        <f>G9+I9</f>
        <v>0.87190000000000001</v>
      </c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2">
        <v>2</v>
      </c>
      <c r="B10" s="8" t="s">
        <v>62</v>
      </c>
      <c r="C10" s="8" t="s">
        <v>63</v>
      </c>
      <c r="D10" s="10"/>
      <c r="E10" s="11" t="s">
        <v>20</v>
      </c>
      <c r="F10" s="39"/>
      <c r="G10" s="39">
        <v>1.25</v>
      </c>
      <c r="H10" s="39">
        <v>4000</v>
      </c>
      <c r="I10" s="39">
        <f>H10/50000</f>
        <v>0.08</v>
      </c>
      <c r="J10" s="40" t="s">
        <v>61</v>
      </c>
      <c r="K10" s="39">
        <f>G10+I10</f>
        <v>1.33</v>
      </c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2">
        <v>3</v>
      </c>
      <c r="B11" s="8"/>
      <c r="C11" s="8"/>
      <c r="D11" s="10"/>
      <c r="E11" s="11"/>
      <c r="F11" s="39"/>
      <c r="G11" s="39"/>
      <c r="H11" s="39"/>
      <c r="I11" s="39"/>
      <c r="J11" s="39"/>
      <c r="K11" s="39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1" t="s">
        <v>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44" s="17" customFormat="1" ht="34.5" customHeight="1">
      <c r="A13" s="72" t="s">
        <v>43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41.25" customHeight="1">
      <c r="A14" s="72" t="s">
        <v>25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44" s="17" customFormat="1" ht="17.25" customHeight="1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244" s="17" customFormat="1" ht="25.2" customHeight="1">
      <c r="A16" s="18"/>
      <c r="B16" s="19"/>
      <c r="C16" s="18"/>
      <c r="D16" s="18"/>
      <c r="E16" s="18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18"/>
      <c r="D19" s="22"/>
      <c r="E19" s="18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</mergeCells>
  <phoneticPr fontId="5" type="noConversion"/>
  <conditionalFormatting sqref="D12:D1048576 D1:D10">
    <cfRule type="duplicateValues" dxfId="5" priority="2"/>
  </conditionalFormatting>
  <conditionalFormatting sqref="D11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5B09-F6EB-4891-B681-290044CAD80A}">
  <dimension ref="A1:IJ46"/>
  <sheetViews>
    <sheetView tabSelected="1" view="pageBreakPreview" zoomScale="90" zoomScaleSheetLayoutView="90" workbookViewId="0">
      <selection activeCell="M9" sqref="M9:N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1.77734375" style="30" customWidth="1"/>
    <col min="5" max="5" width="5.6640625" style="31" customWidth="1"/>
    <col min="6" max="6" width="8.77734375" style="32" customWidth="1"/>
    <col min="7" max="7" width="10.33203125" style="32" customWidth="1"/>
    <col min="8" max="8" width="11.88671875" style="32" customWidth="1"/>
    <col min="9" max="9" width="8.33203125" style="32" customWidth="1"/>
    <col min="10" max="10" width="19.44140625" style="32" customWidth="1"/>
    <col min="11" max="11" width="14.44140625" style="32" customWidth="1"/>
    <col min="12" max="12" width="20.1093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3" t="s">
        <v>80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4" t="s">
        <v>5</v>
      </c>
      <c r="B7" s="85" t="s">
        <v>6</v>
      </c>
      <c r="C7" s="86" t="s">
        <v>7</v>
      </c>
      <c r="D7" s="86" t="s">
        <v>8</v>
      </c>
      <c r="E7" s="87" t="s">
        <v>9</v>
      </c>
      <c r="F7" s="91" t="s">
        <v>10</v>
      </c>
      <c r="G7" s="92"/>
      <c r="H7" s="82" t="s">
        <v>11</v>
      </c>
      <c r="I7" s="82"/>
      <c r="J7" s="82"/>
      <c r="K7" s="35" t="s">
        <v>12</v>
      </c>
      <c r="L7" s="83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4"/>
      <c r="B8" s="85"/>
      <c r="C8" s="86"/>
      <c r="D8" s="86"/>
      <c r="E8" s="87"/>
      <c r="F8" s="36" t="s">
        <v>14</v>
      </c>
      <c r="G8" s="36" t="s">
        <v>31</v>
      </c>
      <c r="H8" s="37" t="s">
        <v>15</v>
      </c>
      <c r="I8" s="37" t="s">
        <v>16</v>
      </c>
      <c r="J8" s="37" t="s">
        <v>17</v>
      </c>
      <c r="K8" s="35" t="s">
        <v>31</v>
      </c>
      <c r="L8" s="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54" customHeight="1">
      <c r="A9" s="38">
        <v>1</v>
      </c>
      <c r="B9" s="57" t="s">
        <v>81</v>
      </c>
      <c r="C9" s="58" t="s">
        <v>82</v>
      </c>
      <c r="D9" s="58"/>
      <c r="E9" s="58" t="s">
        <v>20</v>
      </c>
      <c r="F9" s="59">
        <v>2.3010000000000002</v>
      </c>
      <c r="G9" s="39">
        <v>1.58</v>
      </c>
      <c r="H9" s="60">
        <v>2920</v>
      </c>
      <c r="I9" s="60">
        <f t="shared" ref="I9" si="0">H9/100000</f>
        <v>2.92E-2</v>
      </c>
      <c r="J9" s="60" t="s">
        <v>113</v>
      </c>
      <c r="K9" s="39">
        <f>G9+I9</f>
        <v>1.6092</v>
      </c>
      <c r="L9" s="41" t="s">
        <v>83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6.4" customHeight="1">
      <c r="A10" s="42" t="s">
        <v>114</v>
      </c>
      <c r="B10" s="56" t="s">
        <v>84</v>
      </c>
      <c r="C10" s="56" t="s">
        <v>85</v>
      </c>
      <c r="D10" s="10"/>
      <c r="E10" s="11" t="s">
        <v>20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41" t="s">
        <v>86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26.4" customHeight="1">
      <c r="A11" s="42" t="s">
        <v>115</v>
      </c>
      <c r="B11" s="56" t="s">
        <v>87</v>
      </c>
      <c r="C11" s="56" t="s">
        <v>88</v>
      </c>
      <c r="D11" s="10"/>
      <c r="E11" s="11" t="s">
        <v>20</v>
      </c>
      <c r="F11" s="39" t="s">
        <v>56</v>
      </c>
      <c r="G11" s="39" t="s">
        <v>56</v>
      </c>
      <c r="H11" s="39" t="s">
        <v>56</v>
      </c>
      <c r="I11" s="39" t="s">
        <v>56</v>
      </c>
      <c r="J11" s="39" t="s">
        <v>56</v>
      </c>
      <c r="K11" s="39" t="s">
        <v>56</v>
      </c>
      <c r="L11" s="41" t="s">
        <v>86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6" customFormat="1" ht="44.4" customHeight="1">
      <c r="A12" s="38">
        <v>2</v>
      </c>
      <c r="B12" s="56" t="s">
        <v>105</v>
      </c>
      <c r="C12" s="56" t="s">
        <v>106</v>
      </c>
      <c r="D12" s="10"/>
      <c r="E12" s="11" t="s">
        <v>20</v>
      </c>
      <c r="F12" s="39"/>
      <c r="G12" s="39">
        <v>1.17</v>
      </c>
      <c r="H12" s="39">
        <v>884.96</v>
      </c>
      <c r="I12" s="39">
        <f>H12/50000</f>
        <v>1.7699200000000002E-2</v>
      </c>
      <c r="J12" s="60" t="s">
        <v>61</v>
      </c>
      <c r="K12" s="39">
        <f>G12+I12</f>
        <v>1.1876992</v>
      </c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6" customFormat="1" ht="44.4" customHeight="1">
      <c r="A13" s="38">
        <v>3</v>
      </c>
      <c r="B13" s="56" t="s">
        <v>107</v>
      </c>
      <c r="C13" s="56" t="s">
        <v>108</v>
      </c>
      <c r="D13" s="10"/>
      <c r="E13" s="11" t="s">
        <v>20</v>
      </c>
      <c r="F13" s="39"/>
      <c r="G13" s="39">
        <v>1.27</v>
      </c>
      <c r="H13" s="39">
        <v>884.96</v>
      </c>
      <c r="I13" s="39">
        <f>H13/50000</f>
        <v>1.7699200000000002E-2</v>
      </c>
      <c r="J13" s="60" t="s">
        <v>61</v>
      </c>
      <c r="K13" s="39">
        <f>G13+I13</f>
        <v>1.2876992</v>
      </c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16" customFormat="1" ht="44.4" customHeight="1">
      <c r="A14" s="38">
        <v>4</v>
      </c>
      <c r="B14" s="56" t="s">
        <v>109</v>
      </c>
      <c r="C14" s="56" t="s">
        <v>110</v>
      </c>
      <c r="D14" s="10"/>
      <c r="E14" s="11" t="s">
        <v>20</v>
      </c>
      <c r="F14" s="39"/>
      <c r="G14" s="39">
        <v>0.67</v>
      </c>
      <c r="H14" s="39">
        <f>4500/1.13</f>
        <v>3982.3008849557527</v>
      </c>
      <c r="I14" s="39">
        <f>H14/50000</f>
        <v>7.9646017699115057E-2</v>
      </c>
      <c r="J14" s="60" t="s">
        <v>61</v>
      </c>
      <c r="K14" s="39">
        <f>G14+I14</f>
        <v>0.7496460176991151</v>
      </c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6" customFormat="1" ht="44.4" customHeight="1">
      <c r="A15" s="38">
        <v>5</v>
      </c>
      <c r="B15" s="56" t="s">
        <v>111</v>
      </c>
      <c r="C15" s="56" t="s">
        <v>112</v>
      </c>
      <c r="D15" s="10"/>
      <c r="E15" s="11" t="s">
        <v>20</v>
      </c>
      <c r="F15" s="39"/>
      <c r="G15" s="39">
        <v>0.68</v>
      </c>
      <c r="H15" s="39">
        <v>2800</v>
      </c>
      <c r="I15" s="39">
        <f>H15/50000</f>
        <v>5.6000000000000001E-2</v>
      </c>
      <c r="J15" s="39" t="s">
        <v>61</v>
      </c>
      <c r="K15" s="39">
        <f>G15+I15</f>
        <v>0.7360000000000001</v>
      </c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7" customFormat="1" ht="30.75" customHeight="1">
      <c r="A16" s="71" t="s">
        <v>23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17" customFormat="1" ht="34.5" customHeight="1">
      <c r="A17" s="72" t="s">
        <v>43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s="17" customFormat="1" ht="41.25" customHeight="1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s="17" customFormat="1" ht="17.25" customHeight="1">
      <c r="A19" s="66" t="s">
        <v>26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1:12" s="17" customFormat="1">
      <c r="A20" s="18"/>
      <c r="B20" s="19"/>
      <c r="C20" s="18"/>
      <c r="D20" s="18"/>
      <c r="E20" s="18"/>
      <c r="F20" s="20"/>
      <c r="G20" s="20"/>
      <c r="H20" s="20"/>
      <c r="I20" s="20"/>
      <c r="J20" s="20"/>
      <c r="K20" s="20"/>
      <c r="L20" s="21"/>
    </row>
    <row r="21" spans="1:12" s="17" customFormat="1">
      <c r="A21" s="22" t="s">
        <v>27</v>
      </c>
      <c r="B21" s="23"/>
      <c r="C21" s="24"/>
      <c r="D21" s="25" t="s">
        <v>28</v>
      </c>
      <c r="E21" s="24"/>
      <c r="F21" s="26"/>
      <c r="G21" s="26"/>
      <c r="H21" s="26"/>
      <c r="I21" s="26"/>
      <c r="J21" s="26"/>
      <c r="K21" s="26"/>
      <c r="L21" s="27"/>
    </row>
    <row r="22" spans="1:12" s="17" customFormat="1">
      <c r="A22" s="22"/>
      <c r="B22" s="23"/>
      <c r="C22" s="24"/>
      <c r="D22" s="25"/>
      <c r="E22" s="24"/>
      <c r="F22" s="26"/>
      <c r="G22" s="26"/>
      <c r="H22" s="26"/>
      <c r="I22" s="26"/>
      <c r="J22" s="26"/>
      <c r="K22" s="26"/>
      <c r="L22" s="27"/>
    </row>
    <row r="23" spans="1:12" s="17" customFormat="1">
      <c r="A23" s="22" t="s">
        <v>29</v>
      </c>
      <c r="B23" s="22"/>
      <c r="C23" s="18"/>
      <c r="D23" s="22" t="s">
        <v>29</v>
      </c>
      <c r="E23" s="18"/>
      <c r="F23" s="26"/>
      <c r="G23" s="26"/>
      <c r="H23" s="26"/>
      <c r="I23" s="26"/>
      <c r="J23" s="26"/>
      <c r="K23" s="26"/>
      <c r="L23" s="27"/>
    </row>
    <row r="24" spans="1:12" s="17" customFormat="1" ht="14.4">
      <c r="B24" s="28"/>
      <c r="F24" s="26"/>
      <c r="G24" s="26"/>
      <c r="H24" s="26"/>
      <c r="I24" s="26"/>
      <c r="J24" s="26"/>
      <c r="K24" s="26"/>
      <c r="L24" s="27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17:L17"/>
    <mergeCell ref="A18:L18"/>
    <mergeCell ref="A19:L19"/>
    <mergeCell ref="H7:J7"/>
    <mergeCell ref="L7:L8"/>
    <mergeCell ref="F7:G7"/>
    <mergeCell ref="A7:A8"/>
    <mergeCell ref="B7:B8"/>
    <mergeCell ref="C7:C8"/>
    <mergeCell ref="D7:D8"/>
    <mergeCell ref="E7:E8"/>
  </mergeCells>
  <phoneticPr fontId="6" type="noConversion"/>
  <conditionalFormatting sqref="D16:D1048576 D1:D8">
    <cfRule type="duplicateValues" dxfId="3" priority="3"/>
  </conditionalFormatting>
  <conditionalFormatting sqref="D10:D15">
    <cfRule type="duplicateValues" dxfId="2" priority="36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1" orientation="landscape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4A4C-1D80-4130-A2A5-1E0D017D8468}">
  <dimension ref="A1:IJ47"/>
  <sheetViews>
    <sheetView view="pageBreakPreview" topLeftCell="A10" zoomScale="90" zoomScaleSheetLayoutView="90" workbookViewId="0">
      <selection activeCell="H9" sqref="H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3" t="s">
        <v>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4" t="s">
        <v>5</v>
      </c>
      <c r="B7" s="85" t="s">
        <v>6</v>
      </c>
      <c r="C7" s="86" t="s">
        <v>7</v>
      </c>
      <c r="D7" s="86" t="s">
        <v>8</v>
      </c>
      <c r="E7" s="87" t="s">
        <v>9</v>
      </c>
      <c r="F7" s="88" t="s">
        <v>10</v>
      </c>
      <c r="G7" s="88"/>
      <c r="H7" s="82" t="s">
        <v>11</v>
      </c>
      <c r="I7" s="82"/>
      <c r="J7" s="82"/>
      <c r="K7" s="35" t="s">
        <v>12</v>
      </c>
      <c r="L7" s="83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4"/>
      <c r="B8" s="85"/>
      <c r="C8" s="86"/>
      <c r="D8" s="86"/>
      <c r="E8" s="87"/>
      <c r="F8" s="36" t="s">
        <v>14</v>
      </c>
      <c r="G8" s="36" t="s">
        <v>31</v>
      </c>
      <c r="H8" s="37" t="s">
        <v>15</v>
      </c>
      <c r="I8" s="37" t="s">
        <v>16</v>
      </c>
      <c r="J8" s="37" t="s">
        <v>17</v>
      </c>
      <c r="K8" s="35" t="s">
        <v>31</v>
      </c>
      <c r="L8" s="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8">
        <v>1</v>
      </c>
      <c r="B9" s="8" t="s">
        <v>90</v>
      </c>
      <c r="C9" s="8" t="s">
        <v>91</v>
      </c>
      <c r="D9" s="10"/>
      <c r="E9" s="11" t="s">
        <v>20</v>
      </c>
      <c r="F9" s="39"/>
      <c r="G9" s="39">
        <v>3.2</v>
      </c>
      <c r="H9" s="39">
        <v>10000</v>
      </c>
      <c r="I9" s="39">
        <v>0.2</v>
      </c>
      <c r="J9" s="40" t="s">
        <v>104</v>
      </c>
      <c r="K9" s="39">
        <f>G9+I9</f>
        <v>3.4000000000000004</v>
      </c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2" t="s">
        <v>36</v>
      </c>
      <c r="B10" s="8" t="s">
        <v>92</v>
      </c>
      <c r="C10" s="8" t="s">
        <v>93</v>
      </c>
      <c r="D10" s="10"/>
      <c r="E10" s="11" t="s">
        <v>37</v>
      </c>
      <c r="F10" s="39"/>
      <c r="G10" s="39">
        <v>2.2999999999999998</v>
      </c>
      <c r="H10" s="39">
        <v>10000</v>
      </c>
      <c r="I10" s="39">
        <v>0.2</v>
      </c>
      <c r="J10" s="40" t="s">
        <v>104</v>
      </c>
      <c r="K10" s="39">
        <f>G10+I10</f>
        <v>2.5</v>
      </c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1.4" customHeight="1">
      <c r="A11" s="42"/>
      <c r="B11" s="8" t="s">
        <v>94</v>
      </c>
      <c r="C11" s="8" t="s">
        <v>95</v>
      </c>
      <c r="D11" s="10"/>
      <c r="E11" s="11"/>
      <c r="F11" s="39"/>
      <c r="G11" s="39">
        <v>2.2999999999999998</v>
      </c>
      <c r="H11" s="39">
        <v>10000</v>
      </c>
      <c r="I11" s="39">
        <v>0.2</v>
      </c>
      <c r="J11" s="40" t="s">
        <v>104</v>
      </c>
      <c r="K11" s="39">
        <f t="shared" ref="K11:K16" si="0">G11+I11</f>
        <v>2.5</v>
      </c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6" customFormat="1" ht="41.4" customHeight="1">
      <c r="A12" s="42"/>
      <c r="B12" s="8" t="s">
        <v>96</v>
      </c>
      <c r="C12" s="8" t="s">
        <v>97</v>
      </c>
      <c r="D12" s="10"/>
      <c r="E12" s="11"/>
      <c r="F12" s="39"/>
      <c r="G12" s="39">
        <v>2.1</v>
      </c>
      <c r="H12" s="39">
        <v>10000</v>
      </c>
      <c r="I12" s="39">
        <v>0.2</v>
      </c>
      <c r="J12" s="40" t="s">
        <v>104</v>
      </c>
      <c r="K12" s="39">
        <f t="shared" si="0"/>
        <v>2.3000000000000003</v>
      </c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6" customFormat="1" ht="41.4" customHeight="1">
      <c r="A13" s="42"/>
      <c r="B13" s="8" t="s">
        <v>98</v>
      </c>
      <c r="C13" s="8" t="s">
        <v>91</v>
      </c>
      <c r="D13" s="10"/>
      <c r="E13" s="11"/>
      <c r="F13" s="39"/>
      <c r="G13" s="39">
        <v>2.6</v>
      </c>
      <c r="H13" s="39">
        <v>10000</v>
      </c>
      <c r="I13" s="39">
        <v>0.2</v>
      </c>
      <c r="J13" s="40" t="s">
        <v>104</v>
      </c>
      <c r="K13" s="39">
        <f t="shared" si="0"/>
        <v>2.8000000000000003</v>
      </c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16" customFormat="1" ht="41.4" customHeight="1">
      <c r="A14" s="42"/>
      <c r="B14" s="8" t="s">
        <v>99</v>
      </c>
      <c r="C14" s="8" t="s">
        <v>93</v>
      </c>
      <c r="D14" s="10"/>
      <c r="E14" s="11"/>
      <c r="F14" s="39"/>
      <c r="G14" s="39">
        <v>2.6</v>
      </c>
      <c r="H14" s="39">
        <v>10000</v>
      </c>
      <c r="I14" s="39">
        <v>0.2</v>
      </c>
      <c r="J14" s="40" t="s">
        <v>104</v>
      </c>
      <c r="K14" s="39">
        <f t="shared" si="0"/>
        <v>2.8000000000000003</v>
      </c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6" customFormat="1" ht="41.4" customHeight="1">
      <c r="A15" s="42"/>
      <c r="B15" s="8" t="s">
        <v>100</v>
      </c>
      <c r="C15" s="8" t="s">
        <v>101</v>
      </c>
      <c r="D15" s="10"/>
      <c r="E15" s="11"/>
      <c r="F15" s="39"/>
      <c r="G15" s="39">
        <v>0.3</v>
      </c>
      <c r="H15" s="39">
        <v>4000</v>
      </c>
      <c r="I15" s="39">
        <v>0.08</v>
      </c>
      <c r="J15" s="40" t="s">
        <v>104</v>
      </c>
      <c r="K15" s="39">
        <f t="shared" si="0"/>
        <v>0.38</v>
      </c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6" customFormat="1" ht="47.4" customHeight="1">
      <c r="A16" s="42" t="s">
        <v>41</v>
      </c>
      <c r="B16" s="8" t="s">
        <v>102</v>
      </c>
      <c r="C16" s="8" t="s">
        <v>103</v>
      </c>
      <c r="D16" s="10"/>
      <c r="E16" s="11" t="s">
        <v>37</v>
      </c>
      <c r="F16" s="39"/>
      <c r="G16" s="39">
        <v>0.5</v>
      </c>
      <c r="H16" s="39">
        <v>1600</v>
      </c>
      <c r="I16" s="39">
        <v>3.2000000000000001E-2</v>
      </c>
      <c r="J16" s="40" t="s">
        <v>104</v>
      </c>
      <c r="K16" s="39">
        <f t="shared" si="0"/>
        <v>0.53200000000000003</v>
      </c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17" customFormat="1" ht="30.75" customHeight="1">
      <c r="A17" s="71" t="s">
        <v>23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1:12" s="17" customFormat="1" ht="34.5" customHeight="1">
      <c r="A18" s="72" t="s">
        <v>43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s="17" customFormat="1" ht="41.25" customHeight="1">
      <c r="A19" s="72" t="s">
        <v>25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1:12" s="17" customFormat="1" ht="17.25" customHeight="1">
      <c r="A20" s="66" t="s">
        <v>26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1:12" s="17" customFormat="1">
      <c r="A21" s="18"/>
      <c r="B21" s="19"/>
      <c r="C21" s="18"/>
      <c r="D21" s="18"/>
      <c r="E21" s="18"/>
      <c r="F21" s="20"/>
      <c r="G21" s="20"/>
      <c r="H21" s="20"/>
      <c r="I21" s="20"/>
      <c r="J21" s="20"/>
      <c r="K21" s="20"/>
      <c r="L21" s="21"/>
    </row>
    <row r="22" spans="1:12" s="17" customFormat="1">
      <c r="A22" s="22" t="s">
        <v>27</v>
      </c>
      <c r="B22" s="23"/>
      <c r="C22" s="24"/>
      <c r="D22" s="25" t="s">
        <v>28</v>
      </c>
      <c r="E22" s="24"/>
      <c r="F22" s="26"/>
      <c r="G22" s="26"/>
      <c r="H22" s="26"/>
      <c r="I22" s="26"/>
      <c r="J22" s="26"/>
      <c r="K22" s="26"/>
      <c r="L22" s="27"/>
    </row>
    <row r="23" spans="1:12" s="17" customFormat="1">
      <c r="A23" s="22"/>
      <c r="B23" s="23"/>
      <c r="C23" s="24"/>
      <c r="D23" s="25"/>
      <c r="E23" s="24"/>
      <c r="F23" s="26"/>
      <c r="G23" s="26"/>
      <c r="H23" s="26"/>
      <c r="I23" s="26"/>
      <c r="J23" s="26"/>
      <c r="K23" s="26"/>
      <c r="L23" s="27"/>
    </row>
    <row r="24" spans="1:12" s="17" customFormat="1">
      <c r="A24" s="22" t="s">
        <v>29</v>
      </c>
      <c r="B24" s="22"/>
      <c r="C24" s="18"/>
      <c r="D24" s="22" t="s">
        <v>29</v>
      </c>
      <c r="E24" s="18"/>
      <c r="F24" s="26"/>
      <c r="G24" s="26"/>
      <c r="H24" s="26"/>
      <c r="I24" s="26"/>
      <c r="J24" s="26"/>
      <c r="K24" s="26"/>
      <c r="L24" s="27"/>
    </row>
    <row r="25" spans="1:12" s="17" customFormat="1" ht="14.4">
      <c r="B25" s="28"/>
      <c r="F25" s="26"/>
      <c r="G25" s="26"/>
      <c r="H25" s="26"/>
      <c r="I25" s="26"/>
      <c r="J25" s="26"/>
      <c r="K25" s="26"/>
      <c r="L25" s="27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  <row r="47" spans="2:2">
      <c r="B47" s="29"/>
    </row>
  </sheetData>
  <mergeCells count="18">
    <mergeCell ref="A6:L6"/>
    <mergeCell ref="A1:L1"/>
    <mergeCell ref="A2:L2"/>
    <mergeCell ref="A3:L3"/>
    <mergeCell ref="A4:L4"/>
    <mergeCell ref="A5:L5"/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</mergeCells>
  <phoneticPr fontId="5" type="noConversion"/>
  <conditionalFormatting sqref="D17:D1048576 D1:D15">
    <cfRule type="duplicateValues" dxfId="1" priority="2"/>
  </conditionalFormatting>
  <conditionalFormatting sqref="D1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智凯1</vt:lpstr>
      <vt:lpstr>智凯2</vt:lpstr>
      <vt:lpstr>智凯3-刘志富</vt:lpstr>
      <vt:lpstr>智凯4</vt:lpstr>
      <vt:lpstr>智凯5</vt:lpstr>
      <vt:lpstr>智凯假</vt:lpstr>
      <vt:lpstr>智凯6</vt:lpstr>
      <vt:lpstr>智凯7</vt:lpstr>
      <vt:lpstr>Sheet1</vt:lpstr>
      <vt:lpstr>智凯1!Print_Area</vt:lpstr>
      <vt:lpstr>智凯2!Print_Area</vt:lpstr>
      <vt:lpstr>'智凯3-刘志富'!Print_Area</vt:lpstr>
      <vt:lpstr>智凯4!Print_Area</vt:lpstr>
      <vt:lpstr>智凯5!Print_Area</vt:lpstr>
      <vt:lpstr>智凯6!Print_Area</vt:lpstr>
      <vt:lpstr>智凯7!Print_Area</vt:lpstr>
      <vt:lpstr>智凯假!Print_Area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2022-06-23T06:48:04Z</cp:lastPrinted>
  <dcterms:created xsi:type="dcterms:W3CDTF">2015-06-05T18:19:34Z</dcterms:created>
  <dcterms:modified xsi:type="dcterms:W3CDTF">2022-12-29T10:32:08Z</dcterms:modified>
</cp:coreProperties>
</file>