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2B42E925-C371-4A46-8AAE-A8E61ACA8846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智凯4" sheetId="5" state="hidden" r:id="rId1"/>
    <sheet name="智凯假" sheetId="6" state="hidden" r:id="rId2"/>
    <sheet name="智凯1" sheetId="8" r:id="rId3"/>
    <sheet name="Sheet2" sheetId="10" r:id="rId4"/>
    <sheet name="Sheet3" sheetId="11" r:id="rId5"/>
  </sheets>
  <definedNames>
    <definedName name="_xlnm.Print_Area" localSheetId="2">智凯1!$A$1:$L$27</definedName>
    <definedName name="_xlnm.Print_Area" localSheetId="0">智凯4!$A$1:$L$31</definedName>
    <definedName name="_xlnm.Print_Area" localSheetId="1">智凯假!$A$1:$L$31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1" l="1"/>
  <c r="G4" i="11"/>
  <c r="H4" i="11" s="1"/>
  <c r="G5" i="11"/>
  <c r="G6" i="11"/>
  <c r="H6" i="11" s="1"/>
  <c r="G3" i="11"/>
  <c r="H3" i="11" s="1"/>
  <c r="I7" i="11"/>
  <c r="J4" i="11"/>
  <c r="J7" i="11" s="1"/>
  <c r="J5" i="11"/>
  <c r="J6" i="11"/>
  <c r="J3" i="11"/>
  <c r="D6" i="10"/>
  <c r="E6" i="10"/>
  <c r="I15" i="8" l="1"/>
  <c r="K15" i="8" s="1"/>
  <c r="H14" i="8"/>
  <c r="I14" i="8" s="1"/>
  <c r="K14" i="8" s="1"/>
  <c r="I13" i="8"/>
  <c r="K13" i="8" s="1"/>
  <c r="I12" i="8"/>
  <c r="K12" i="8" s="1"/>
  <c r="I9" i="8"/>
  <c r="K9" i="8" s="1"/>
  <c r="I10" i="6" l="1"/>
  <c r="K10" i="6" s="1"/>
  <c r="I9" i="6"/>
  <c r="K9" i="6" s="1"/>
  <c r="I10" i="5" l="1"/>
  <c r="K10" i="5"/>
  <c r="K9" i="5"/>
  <c r="I9" i="5"/>
</calcChain>
</file>

<file path=xl/sharedStrings.xml><?xml version="1.0" encoding="utf-8"?>
<sst xmlns="http://schemas.openxmlformats.org/spreadsheetml/2006/main" count="207" uniqueCount="91">
  <si>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</si>
  <si>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</si>
  <si>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</si>
  <si>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</si>
  <si>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</si>
  <si>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</si>
  <si>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</si>
  <si>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</si>
  <si>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</si>
  <si>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</si>
  <si>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</si>
  <si>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</si>
  <si>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</si>
  <si>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</si>
  <si>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</si>
  <si>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</si>
  <si>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</si>
  <si>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</si>
  <si>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</si>
  <si>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</si>
  <si>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</si>
  <si>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</si>
  <si>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</si>
  <si>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</si>
  <si>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</si>
  <si>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2022年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</si>
  <si>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6" type="noConversion"/>
  </si>
  <si>
    <t>备注</t>
  </si>
  <si>
    <t>——</t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</si>
  <si>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协议编号：HBZYXY-2022-096</t>
    </r>
    <r>
      <rPr>
        <b/>
        <sz val="12"/>
        <rFont val="微软雅黑"/>
        <family val="3"/>
        <charset val="134"/>
      </rPr>
      <t>-04</t>
    </r>
    <phoneticPr fontId="6" type="noConversion"/>
  </si>
  <si>
    <t>SHT0001684</t>
  </si>
  <si>
    <t>T5-2.0安全带出口罩壳固定卡片</t>
  </si>
  <si>
    <t>模检焊具费用100%分摊至5万件产品中，自供货之日起执行</t>
    <phoneticPr fontId="6" type="noConversion"/>
  </si>
  <si>
    <t>SHT0013841</t>
  </si>
  <si>
    <t>气管支架</t>
  </si>
  <si>
    <t>SLT0010412</t>
    <phoneticPr fontId="6" type="noConversion"/>
  </si>
  <si>
    <t>驾驶员扶手安装钣金焊接总成</t>
    <phoneticPr fontId="6" type="noConversion"/>
  </si>
  <si>
    <t>统帅2080项目</t>
    <phoneticPr fontId="6" type="noConversion"/>
  </si>
  <si>
    <t>SLT0010336</t>
    <phoneticPr fontId="6" type="noConversion"/>
  </si>
  <si>
    <t>驾驶员扶手安装钣金</t>
    <phoneticPr fontId="6" type="noConversion"/>
  </si>
  <si>
    <t>SLT0010412的组成件</t>
    <phoneticPr fontId="6" type="noConversion"/>
  </si>
  <si>
    <t>BFA0000518</t>
    <phoneticPr fontId="6" type="noConversion"/>
  </si>
  <si>
    <t>焊接方螺母</t>
    <phoneticPr fontId="6" type="noConversion"/>
  </si>
  <si>
    <t>SHT0013238</t>
    <phoneticPr fontId="6" type="noConversion"/>
  </si>
  <si>
    <t>VDC阀上支架总成</t>
    <phoneticPr fontId="6" type="noConversion"/>
  </si>
  <si>
    <t>SHT0013239</t>
    <phoneticPr fontId="6" type="noConversion"/>
  </si>
  <si>
    <t>VDC阀下支架总成</t>
    <phoneticPr fontId="6" type="noConversion"/>
  </si>
  <si>
    <t>SHT0013841</t>
    <phoneticPr fontId="6" type="noConversion"/>
  </si>
  <si>
    <t>气管支架</t>
    <phoneticPr fontId="6" type="noConversion"/>
  </si>
  <si>
    <t>SHT0001684</t>
    <phoneticPr fontId="6" type="noConversion"/>
  </si>
  <si>
    <t>安全带外部罩壳固定卡片</t>
    <phoneticPr fontId="6" type="noConversion"/>
  </si>
  <si>
    <t>模检焊具费用100%分摊至10万件产品中，自供货之日起执行</t>
    <phoneticPr fontId="6" type="noConversion"/>
  </si>
  <si>
    <t>1-1</t>
    <phoneticPr fontId="6" type="noConversion"/>
  </si>
  <si>
    <t>1-2</t>
    <phoneticPr fontId="6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</si>
  <si>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</si>
  <si>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</si>
  <si>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</si>
  <si>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</si>
  <si>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</si>
  <si>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</si>
  <si>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合计（未税）：</t>
  </si>
  <si>
    <t>——</t>
  </si>
  <si>
    <t>SHT0013238</t>
  </si>
  <si>
    <t>VDC阀上支架总成</t>
  </si>
  <si>
    <t>SHT0013239</t>
  </si>
  <si>
    <t>VDC阀下支架总成</t>
  </si>
  <si>
    <t>安全带外部罩壳固定卡片</t>
  </si>
  <si>
    <t>VDC阀上支架总成冲压模具</t>
    <phoneticPr fontId="5" type="noConversion"/>
  </si>
  <si>
    <t>VDC阀下支架总成冲压模具</t>
    <phoneticPr fontId="5" type="noConversion"/>
  </si>
  <si>
    <t>气管支架冲压模具</t>
    <phoneticPr fontId="5" type="noConversion"/>
  </si>
  <si>
    <t>安全带外部罩壳固定卡片冲压模具</t>
    <phoneticPr fontId="5" type="noConversion"/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</si>
  <si>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8552.22元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捌仟伍佰伍拾贰元贰角贰分               </t>
    </r>
    <r>
      <rPr>
        <sz val="10.5"/>
        <color theme="1"/>
        <rFont val="宋体"/>
        <family val="3"/>
        <charset val="134"/>
      </rPr>
      <t xml:space="preserve"> </t>
    </r>
    <phoneticPr fontId="5" type="noConversion"/>
  </si>
  <si>
    <t>套</t>
    <phoneticPr fontId="5" type="noConversion"/>
  </si>
  <si>
    <t>分摊数量</t>
  </si>
  <si>
    <t>分摊单价</t>
  </si>
  <si>
    <t>模具分摊总价</t>
  </si>
  <si>
    <t>未税</t>
  </si>
  <si>
    <t>含税</t>
  </si>
  <si>
    <t>合计</t>
  </si>
  <si>
    <r>
      <t>VDC</t>
    </r>
    <r>
      <rPr>
        <sz val="10.5"/>
        <color theme="1"/>
        <rFont val="宋体"/>
        <family val="3"/>
        <charset val="134"/>
      </rPr>
      <t>阀上支架总成</t>
    </r>
    <r>
      <rPr>
        <sz val="10.5"/>
        <color theme="1"/>
        <rFont val="宋体"/>
        <family val="1"/>
        <charset val="134"/>
      </rPr>
      <t>冲压模具</t>
    </r>
    <phoneticPr fontId="5" type="noConversion"/>
  </si>
  <si>
    <r>
      <t>VDC</t>
    </r>
    <r>
      <rPr>
        <sz val="10.5"/>
        <color theme="1"/>
        <rFont val="宋体"/>
        <family val="3"/>
        <charset val="134"/>
      </rPr>
      <t>阀下支架总成</t>
    </r>
    <r>
      <rPr>
        <sz val="10.5"/>
        <color theme="1"/>
        <rFont val="宋体"/>
        <family val="1"/>
        <charset val="134"/>
      </rPr>
      <t>冲压模具</t>
    </r>
    <phoneticPr fontId="5" type="noConversion"/>
  </si>
  <si>
    <r>
      <rPr>
        <sz val="10.5"/>
        <color theme="1"/>
        <rFont val="宋体"/>
        <family val="3"/>
        <charset val="134"/>
      </rPr>
      <t>气管支架</t>
    </r>
    <r>
      <rPr>
        <sz val="10.5"/>
        <color theme="1"/>
        <rFont val="宋体"/>
        <family val="1"/>
        <charset val="134"/>
      </rPr>
      <t>冲压模具</t>
    </r>
    <phoneticPr fontId="5" type="noConversion"/>
  </si>
  <si>
    <r>
      <rPr>
        <sz val="10.5"/>
        <color theme="1"/>
        <rFont val="宋体"/>
        <family val="3"/>
        <charset val="134"/>
      </rPr>
      <t>安全带外部罩壳固定卡片</t>
    </r>
    <r>
      <rPr>
        <sz val="10.5"/>
        <color theme="1"/>
        <rFont val="宋体"/>
        <family val="1"/>
        <charset val="134"/>
      </rPr>
      <t>冲压模具</t>
    </r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</si>
  <si>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</t>
    </r>
    <r>
      <rPr>
        <b/>
        <sz val="12"/>
        <rFont val="微软雅黑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WU015-01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</si>
  <si>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</si>
  <si>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</si>
  <si>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</si>
  <si>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</si>
  <si>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</si>
  <si>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法定代表人/授权代表签字：</t>
    <phoneticPr fontId="6" type="noConversion"/>
  </si>
  <si>
    <t>2023年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</si>
</sst>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);[Red]\(0\)"/>
    <numFmt numFmtId="179" formatCode="0.0000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theme="1"/>
      <name val="宋体"/>
      <family val="1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8" fontId="22" fillId="0" borderId="1" xfId="3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0" fillId="0" borderId="0" xfId="1" applyNumberFormat="1" applyFont="1">
      <alignment vertical="center"/>
    </xf>
    <xf numFmtId="0" fontId="10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center" vertical="center"/>
    </xf>
    <xf numFmtId="176" fontId="16" fillId="4" borderId="1" xfId="2" applyNumberFormat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177" fontId="20" fillId="3" borderId="1" xfId="3" applyNumberFormat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left" vertical="center" wrapText="1"/>
    </xf>
    <xf numFmtId="176" fontId="21" fillId="0" borderId="1" xfId="1" applyNumberFormat="1" applyFont="1" applyBorder="1" applyAlignment="1">
      <alignment horizontal="left" vertical="center" wrapText="1" shrinkToFit="1"/>
    </xf>
    <xf numFmtId="0" fontId="21" fillId="0" borderId="1" xfId="1" quotePrefix="1" applyFont="1" applyBorder="1" applyAlignment="1">
      <alignment horizontal="center" vertical="center"/>
    </xf>
    <xf numFmtId="178" fontId="22" fillId="0" borderId="1" xfId="3" applyNumberFormat="1" applyFont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176" fontId="21" fillId="0" borderId="2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Border="1" applyAlignment="1">
      <alignment horizontal="left" vertical="center"/>
    </xf>
    <xf numFmtId="179" fontId="37" fillId="0" borderId="1" xfId="0" applyNumberFormat="1" applyFont="1" applyBorder="1" applyAlignment="1">
      <alignment horizontal="center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2" fontId="1" fillId="0" borderId="0" xfId="4" applyNumberFormat="1">
      <alignment vertical="center"/>
    </xf>
    <xf numFmtId="0" fontId="10" fillId="0" borderId="0" xfId="4" applyFont="1">
      <alignment vertical="center"/>
    </xf>
    <xf numFmtId="49" fontId="8" fillId="0" borderId="0" xfId="4" applyNumberFormat="1" applyFont="1" applyAlignment="1">
      <alignment vertical="center" wrapText="1"/>
    </xf>
    <xf numFmtId="176" fontId="10" fillId="0" borderId="0" xfId="4" applyNumberFormat="1" applyFont="1">
      <alignment vertical="center"/>
    </xf>
    <xf numFmtId="0" fontId="10" fillId="0" borderId="0" xfId="4" applyFont="1" applyAlignment="1">
      <alignment vertical="center" shrinkToFit="1"/>
    </xf>
    <xf numFmtId="0" fontId="7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26" fillId="0" borderId="0" xfId="4" applyFont="1">
      <alignment vertical="center"/>
    </xf>
    <xf numFmtId="49" fontId="8" fillId="0" borderId="0" xfId="4" applyNumberFormat="1" applyFont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176" fontId="7" fillId="0" borderId="0" xfId="4" applyNumberFormat="1" applyFont="1">
      <alignment vertical="center"/>
    </xf>
    <xf numFmtId="0" fontId="7" fillId="0" borderId="0" xfId="4" applyFont="1" applyAlignment="1">
      <alignment vertical="center" shrinkToFit="1"/>
    </xf>
    <xf numFmtId="0" fontId="26" fillId="0" borderId="0" xfId="4" applyFont="1" applyAlignment="1">
      <alignment horizontal="center" vertical="center"/>
    </xf>
    <xf numFmtId="0" fontId="10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10" fillId="0" borderId="0" xfId="1" applyFo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0" fontId="10" fillId="0" borderId="5" xfId="4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BAB8AA28-21E5-40B2-8C8D-56F2297D2735}"/>
    <cellStyle name="常规 2 2" xfId="4" xr:uid="{9B49D63B-72BC-47BB-B247-AE0B91C40026}"/>
    <cellStyle name="常规 2 2 6" xfId="2" xr:uid="{521BFA0F-CD92-4600-8377-0A991A36C309}"/>
    <cellStyle name="常规 3" xfId="3" xr:uid="{F94F8167-6F78-4838-B0BB-129205D81451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347133</xdr:colOff>
      <xdr:row>13</xdr:row>
      <xdr:rowOff>389466</xdr:rowOff>
    </xdr:from>
    <xdr:to>
      <xdr:col>9</xdr:col>
      <xdr:colOff>784844</xdr:colOff>
      <xdr:row>22</xdr:row>
      <xdr:rowOff>135466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C80A26C-0335-4E44-8226-49DF546C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4866" y="5223933"/>
          <a:ext cx="3197845" cy="182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13</xdr:row>
      <xdr:rowOff>296336</xdr:rowOff>
    </xdr:from>
    <xdr:to>
      <xdr:col>9</xdr:col>
      <xdr:colOff>1346200</xdr:colOff>
      <xdr:row>23</xdr:row>
      <xdr:rowOff>50800</xdr:rowOff>
    </xdr:to>
    <xdr:grpSp>
      <xdr:nvGrpSpPr>
        <xdr:cNvPr id="4" name="组合 3">
          <a:extLst>
            <a:ext uri="{FF2B5EF4-FFF2-40B4-BE49-F238E27FC236}">
              <a16:creationId xmlns:a16="http://schemas.microsoft.com/office/drawing/2014/main" id="{3855FC17-0895-4AA3-839F-05DDD53FCD7E}"/>
            </a:ext>
          </a:extLst>
        </xdr:cNvPr>
        <xdr:cNvGrpSpPr/>
      </xdr:nvGrpSpPr>
      <xdr:grpSpPr>
        <a:xfrm>
          <a:off x="4224866" y="5130803"/>
          <a:ext cx="3759201" cy="2158997"/>
          <a:chOff x="4224866" y="5105401"/>
          <a:chExt cx="3621410" cy="1947332"/>
        </a:xfrm>
      </xdr:grpSpPr>
      <xdr:pic>
        <xdr:nvPicPr>
          <xdr:cNvPr id="2" name="图片 1">
            <a:extLst>
              <a:ext uri="{FF2B5EF4-FFF2-40B4-BE49-F238E27FC236}">
                <a16:creationId xmlns:a16="http://schemas.microsoft.com/office/drawing/2014/main" id="{8DEE1287-1696-44E5-998A-7EE88DA654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224866" y="5223933"/>
            <a:ext cx="2794001" cy="1828800"/>
          </a:xfrm>
          <a:prstGeom prst="rect">
            <a:avLst/>
          </a:prstGeom>
        </xdr:spPr>
      </xdr:pic>
      <xdr:pic>
        <xdr:nvPicPr>
          <xdr:cNvPr id="3" name="图片 2">
            <a:extLst>
              <a:ext uri="{FF2B5EF4-FFF2-40B4-BE49-F238E27FC236}">
                <a16:creationId xmlns:a16="http://schemas.microsoft.com/office/drawing/2014/main" id="{2D61FFCF-2CC6-45BC-9B7D-81420B760C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189133" y="5105401"/>
            <a:ext cx="1657143" cy="16086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8D99-598C-4940-9A16-2C0600E4E8CD}">
  <dimension ref="A1:IJ42"/>
  <sheetViews>
    <sheetView view="pageBreakPreview" zoomScale="90" zoomScaleSheetLayoutView="90" workbookViewId="0">
      <selection activeCell="D17" sqref="D17:D18"/>
    </sheetView>
  </sheetViews>
  <sheetFormatPr defaultRowHeight="15.6"/>
  <cols>
    <col min="1" max="1" width="5.44140625" style="2" customWidth="1"/>
    <col min="2" max="2" width="13.88671875" style="24" customWidth="1"/>
    <col min="3" max="3" width="22.109375" style="2" customWidth="1"/>
    <col min="4" max="4" width="9.33203125" style="20" customWidth="1"/>
    <col min="5" max="5" width="5.6640625" style="21" customWidth="1"/>
    <col min="6" max="6" width="8.77734375" style="22" customWidth="1"/>
    <col min="7" max="7" width="11.21875" style="22" customWidth="1"/>
    <col min="8" max="8" width="11.88671875" style="22" customWidth="1"/>
    <col min="9" max="9" width="8.33203125" style="22" customWidth="1"/>
    <col min="10" max="10" width="26.88671875" style="22" customWidth="1"/>
    <col min="11" max="11" width="14.44140625" style="22" customWidth="1"/>
    <col min="12" max="12" width="24" style="2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2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5</v>
      </c>
      <c r="B7" s="77" t="s">
        <v>6</v>
      </c>
      <c r="C7" s="78" t="s">
        <v>7</v>
      </c>
      <c r="D7" s="78" t="s">
        <v>8</v>
      </c>
      <c r="E7" s="79" t="s">
        <v>9</v>
      </c>
      <c r="F7" s="80" t="s">
        <v>10</v>
      </c>
      <c r="G7" s="80"/>
      <c r="H7" s="81" t="s">
        <v>11</v>
      </c>
      <c r="I7" s="81"/>
      <c r="J7" s="81"/>
      <c r="K7" s="25" t="s">
        <v>12</v>
      </c>
      <c r="L7" s="82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76"/>
      <c r="B8" s="77"/>
      <c r="C8" s="78"/>
      <c r="D8" s="78"/>
      <c r="E8" s="79"/>
      <c r="F8" s="26" t="s">
        <v>14</v>
      </c>
      <c r="G8" s="26" t="s">
        <v>25</v>
      </c>
      <c r="H8" s="27" t="s">
        <v>15</v>
      </c>
      <c r="I8" s="27" t="s">
        <v>16</v>
      </c>
      <c r="J8" s="27" t="s">
        <v>17</v>
      </c>
      <c r="K8" s="25" t="s">
        <v>25</v>
      </c>
      <c r="L8" s="8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" customFormat="1" ht="42" customHeight="1">
      <c r="A9" s="28">
        <v>1</v>
      </c>
      <c r="B9" s="3" t="s">
        <v>30</v>
      </c>
      <c r="C9" s="33" t="s">
        <v>31</v>
      </c>
      <c r="D9" s="4"/>
      <c r="E9" s="5" t="s">
        <v>18</v>
      </c>
      <c r="F9" s="29"/>
      <c r="G9" s="29">
        <v>0.81589999999999996</v>
      </c>
      <c r="H9" s="29">
        <v>2800</v>
      </c>
      <c r="I9" s="29">
        <f>H9/50000</f>
        <v>5.6000000000000001E-2</v>
      </c>
      <c r="J9" s="30" t="s">
        <v>32</v>
      </c>
      <c r="K9" s="29">
        <f>G9+I9</f>
        <v>0.87190000000000001</v>
      </c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" customFormat="1" ht="41.4" customHeight="1">
      <c r="A10" s="32">
        <v>2</v>
      </c>
      <c r="B10" s="3" t="s">
        <v>33</v>
      </c>
      <c r="C10" s="3" t="s">
        <v>34</v>
      </c>
      <c r="D10" s="4"/>
      <c r="E10" s="5" t="s">
        <v>18</v>
      </c>
      <c r="F10" s="29"/>
      <c r="G10" s="29">
        <v>1.25</v>
      </c>
      <c r="H10" s="29">
        <v>4000</v>
      </c>
      <c r="I10" s="29">
        <f>H10/50000</f>
        <v>0.08</v>
      </c>
      <c r="J10" s="30" t="s">
        <v>32</v>
      </c>
      <c r="K10" s="29">
        <f>G10+I10</f>
        <v>1.33</v>
      </c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" customFormat="1" ht="47.4" customHeight="1">
      <c r="A11" s="32">
        <v>3</v>
      </c>
      <c r="B11" s="3"/>
      <c r="C11" s="3"/>
      <c r="D11" s="4"/>
      <c r="E11" s="5"/>
      <c r="F11" s="29"/>
      <c r="G11" s="29"/>
      <c r="H11" s="29"/>
      <c r="I11" s="29"/>
      <c r="J11" s="29"/>
      <c r="K11" s="29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7" customFormat="1" ht="30.75" customHeight="1">
      <c r="A12" s="83" t="s">
        <v>19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244" s="7" customFormat="1" ht="34.5" customHeight="1">
      <c r="A13" s="84" t="s">
        <v>26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244" s="7" customFormat="1" ht="41.25" customHeight="1">
      <c r="A14" s="84" t="s">
        <v>20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244" s="7" customFormat="1" ht="17.25" customHeight="1">
      <c r="A15" s="75" t="s">
        <v>21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244" s="7" customFormat="1">
      <c r="A16" s="8"/>
      <c r="B16" s="9"/>
      <c r="C16" s="8"/>
      <c r="D16" s="8"/>
      <c r="E16" s="8"/>
      <c r="F16" s="10"/>
      <c r="G16" s="10"/>
      <c r="H16" s="10"/>
      <c r="I16" s="10"/>
      <c r="J16" s="10"/>
      <c r="K16" s="10"/>
      <c r="L16" s="11"/>
    </row>
    <row r="17" spans="1:12" s="7" customFormat="1">
      <c r="A17" s="12" t="s">
        <v>22</v>
      </c>
      <c r="B17" s="13"/>
      <c r="C17" s="14"/>
      <c r="D17" s="15" t="s">
        <v>23</v>
      </c>
      <c r="E17" s="14"/>
      <c r="F17" s="16"/>
      <c r="G17" s="16"/>
      <c r="H17" s="16"/>
      <c r="I17" s="16"/>
      <c r="J17" s="16"/>
      <c r="K17" s="16"/>
      <c r="L17" s="17"/>
    </row>
    <row r="18" spans="1:12" s="7" customFormat="1">
      <c r="A18" s="12"/>
      <c r="B18" s="13"/>
      <c r="C18" s="14"/>
      <c r="D18" s="15"/>
      <c r="E18" s="14"/>
      <c r="F18" s="16"/>
      <c r="G18" s="16"/>
      <c r="H18" s="16"/>
      <c r="I18" s="16"/>
      <c r="J18" s="16"/>
      <c r="K18" s="16"/>
      <c r="L18" s="17"/>
    </row>
    <row r="19" spans="1:12" s="7" customFormat="1">
      <c r="A19" s="12" t="s">
        <v>24</v>
      </c>
      <c r="B19" s="12"/>
      <c r="C19" s="8"/>
      <c r="D19" s="12" t="s">
        <v>24</v>
      </c>
      <c r="E19" s="8"/>
      <c r="F19" s="16"/>
      <c r="G19" s="16"/>
      <c r="H19" s="16"/>
      <c r="I19" s="16"/>
      <c r="J19" s="16"/>
      <c r="K19" s="16"/>
      <c r="L19" s="17"/>
    </row>
    <row r="20" spans="1:12" s="7" customFormat="1" ht="14.4">
      <c r="B20" s="18"/>
      <c r="F20" s="16"/>
      <c r="G20" s="16"/>
      <c r="H20" s="16"/>
      <c r="I20" s="16"/>
      <c r="J20" s="16"/>
      <c r="K20" s="16"/>
      <c r="L20" s="17"/>
    </row>
    <row r="21" spans="1:12">
      <c r="B21" s="19"/>
    </row>
    <row r="22" spans="1:12">
      <c r="B22" s="19"/>
    </row>
    <row r="23" spans="1:12">
      <c r="B23" s="19"/>
    </row>
    <row r="24" spans="1:12">
      <c r="B24" s="19"/>
    </row>
    <row r="25" spans="1:12">
      <c r="B25" s="19"/>
    </row>
    <row r="26" spans="1:12">
      <c r="B26" s="19"/>
    </row>
    <row r="27" spans="1:12">
      <c r="B27" s="19"/>
    </row>
    <row r="28" spans="1:12">
      <c r="B28" s="19"/>
    </row>
    <row r="29" spans="1:12">
      <c r="B29" s="19"/>
    </row>
    <row r="30" spans="1:12">
      <c r="B30" s="19"/>
    </row>
    <row r="31" spans="1:12">
      <c r="B31" s="19"/>
    </row>
    <row r="32" spans="1:12">
      <c r="B32" s="19"/>
    </row>
    <row r="33" spans="2:2">
      <c r="B33" s="19"/>
    </row>
    <row r="34" spans="2:2">
      <c r="B34" s="19"/>
    </row>
    <row r="35" spans="2:2">
      <c r="B35" s="19"/>
    </row>
    <row r="36" spans="2:2">
      <c r="B36" s="19"/>
    </row>
    <row r="37" spans="2:2">
      <c r="B37" s="19"/>
    </row>
    <row r="38" spans="2:2">
      <c r="B38" s="19"/>
    </row>
    <row r="39" spans="2:2">
      <c r="B39" s="19"/>
    </row>
    <row r="40" spans="2:2">
      <c r="B40" s="19"/>
    </row>
    <row r="41" spans="2:2">
      <c r="B41" s="19"/>
    </row>
    <row r="42" spans="2:2">
      <c r="B42" s="19"/>
    </row>
  </sheetData>
  <mergeCells count="18"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phoneticPr fontId="5" type="noConversion"/>
  <conditionalFormatting sqref="D12:D1048576 D1:D10">
    <cfRule type="duplicateValues" dxfId="8" priority="2"/>
  </conditionalFormatting>
  <conditionalFormatting sqref="D11">
    <cfRule type="duplicateValues" dxfId="7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0E9E-3001-498B-B171-1B50ED0FF695}">
  <dimension ref="A1:IJ42"/>
  <sheetViews>
    <sheetView view="pageBreakPreview" zoomScale="90" zoomScaleSheetLayoutView="90" workbookViewId="0">
      <selection activeCell="L19" sqref="L19"/>
    </sheetView>
  </sheetViews>
  <sheetFormatPr defaultRowHeight="15.6"/>
  <cols>
    <col min="1" max="1" width="5.44140625" style="2" customWidth="1"/>
    <col min="2" max="2" width="13.88671875" style="24" customWidth="1"/>
    <col min="3" max="3" width="22.109375" style="2" customWidth="1"/>
    <col min="4" max="4" width="9.33203125" style="20" customWidth="1"/>
    <col min="5" max="5" width="5.6640625" style="21" customWidth="1"/>
    <col min="6" max="6" width="8.77734375" style="22" customWidth="1"/>
    <col min="7" max="7" width="11.21875" style="22" customWidth="1"/>
    <col min="8" max="8" width="11.88671875" style="22" customWidth="1"/>
    <col min="9" max="9" width="8.33203125" style="22" customWidth="1"/>
    <col min="10" max="10" width="26.88671875" style="22" customWidth="1"/>
    <col min="11" max="11" width="14.44140625" style="22" customWidth="1"/>
    <col min="12" max="12" width="24" style="2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2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5</v>
      </c>
      <c r="B7" s="77" t="s">
        <v>6</v>
      </c>
      <c r="C7" s="78" t="s">
        <v>7</v>
      </c>
      <c r="D7" s="78" t="s">
        <v>8</v>
      </c>
      <c r="E7" s="79" t="s">
        <v>9</v>
      </c>
      <c r="F7" s="80" t="s">
        <v>10</v>
      </c>
      <c r="G7" s="80"/>
      <c r="H7" s="81" t="s">
        <v>11</v>
      </c>
      <c r="I7" s="81"/>
      <c r="J7" s="81"/>
      <c r="K7" s="25" t="s">
        <v>12</v>
      </c>
      <c r="L7" s="82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76"/>
      <c r="B8" s="77"/>
      <c r="C8" s="78"/>
      <c r="D8" s="78"/>
      <c r="E8" s="79"/>
      <c r="F8" s="26" t="s">
        <v>14</v>
      </c>
      <c r="G8" s="26" t="s">
        <v>25</v>
      </c>
      <c r="H8" s="27" t="s">
        <v>15</v>
      </c>
      <c r="I8" s="27" t="s">
        <v>16</v>
      </c>
      <c r="J8" s="27" t="s">
        <v>17</v>
      </c>
      <c r="K8" s="25" t="s">
        <v>25</v>
      </c>
      <c r="L8" s="8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" customFormat="1" ht="42" customHeight="1">
      <c r="A9" s="28">
        <v>1</v>
      </c>
      <c r="B9" s="3" t="s">
        <v>30</v>
      </c>
      <c r="C9" s="33" t="s">
        <v>31</v>
      </c>
      <c r="D9" s="4"/>
      <c r="E9" s="5" t="s">
        <v>18</v>
      </c>
      <c r="F9" s="29"/>
      <c r="G9" s="29">
        <v>0.81589999999999996</v>
      </c>
      <c r="H9" s="29">
        <v>2800</v>
      </c>
      <c r="I9" s="29">
        <f>H9/50000</f>
        <v>5.6000000000000001E-2</v>
      </c>
      <c r="J9" s="30" t="s">
        <v>32</v>
      </c>
      <c r="K9" s="29">
        <f>G9+I9</f>
        <v>0.87190000000000001</v>
      </c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" customFormat="1" ht="41.4" customHeight="1">
      <c r="A10" s="32">
        <v>2</v>
      </c>
      <c r="B10" s="3" t="s">
        <v>33</v>
      </c>
      <c r="C10" s="3" t="s">
        <v>34</v>
      </c>
      <c r="D10" s="4"/>
      <c r="E10" s="5" t="s">
        <v>18</v>
      </c>
      <c r="F10" s="29"/>
      <c r="G10" s="29">
        <v>1.25</v>
      </c>
      <c r="H10" s="29">
        <v>4000</v>
      </c>
      <c r="I10" s="29">
        <f>H10/50000</f>
        <v>0.08</v>
      </c>
      <c r="J10" s="30" t="s">
        <v>32</v>
      </c>
      <c r="K10" s="29">
        <f>G10+I10</f>
        <v>1.33</v>
      </c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" customFormat="1" ht="47.4" customHeight="1">
      <c r="A11" s="32">
        <v>3</v>
      </c>
      <c r="B11" s="3"/>
      <c r="C11" s="3"/>
      <c r="D11" s="4"/>
      <c r="E11" s="5"/>
      <c r="F11" s="29"/>
      <c r="G11" s="29"/>
      <c r="H11" s="29"/>
      <c r="I11" s="29"/>
      <c r="J11" s="29"/>
      <c r="K11" s="29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7" customFormat="1" ht="30.75" customHeight="1">
      <c r="A12" s="83" t="s">
        <v>19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244" s="7" customFormat="1" ht="34.5" customHeight="1">
      <c r="A13" s="84" t="s">
        <v>26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244" s="7" customFormat="1" ht="41.25" customHeight="1">
      <c r="A14" s="84" t="s">
        <v>20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244" s="7" customFormat="1" ht="17.25" customHeight="1">
      <c r="A15" s="75" t="s">
        <v>21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244" s="7" customFormat="1" ht="25.2" customHeight="1">
      <c r="A16" s="8"/>
      <c r="B16" s="9"/>
      <c r="C16" s="8"/>
      <c r="D16" s="8"/>
      <c r="E16" s="8"/>
      <c r="F16" s="10"/>
      <c r="G16" s="10"/>
      <c r="H16" s="10"/>
      <c r="I16" s="10"/>
      <c r="J16" s="10"/>
      <c r="K16" s="10"/>
      <c r="L16" s="11"/>
    </row>
    <row r="17" spans="1:12" s="7" customFormat="1">
      <c r="A17" s="12" t="s">
        <v>22</v>
      </c>
      <c r="B17" s="13"/>
      <c r="C17" s="14"/>
      <c r="D17" s="15"/>
      <c r="E17" s="14"/>
      <c r="F17" s="16"/>
      <c r="G17" s="16"/>
      <c r="H17" s="16"/>
      <c r="I17" s="16"/>
      <c r="J17" s="16"/>
      <c r="K17" s="16"/>
      <c r="L17" s="17"/>
    </row>
    <row r="18" spans="1:12" s="7" customFormat="1">
      <c r="A18" s="12"/>
      <c r="B18" s="13"/>
      <c r="C18" s="14"/>
      <c r="D18" s="15"/>
      <c r="E18" s="14"/>
      <c r="F18" s="16"/>
      <c r="G18" s="16"/>
      <c r="H18" s="16"/>
      <c r="I18" s="16"/>
      <c r="J18" s="16"/>
      <c r="K18" s="16"/>
      <c r="L18" s="17"/>
    </row>
    <row r="19" spans="1:12" s="7" customFormat="1">
      <c r="A19" s="12" t="s">
        <v>24</v>
      </c>
      <c r="B19" s="12"/>
      <c r="C19" s="8"/>
      <c r="D19" s="12"/>
      <c r="E19" s="8"/>
      <c r="F19" s="16"/>
      <c r="G19" s="16"/>
      <c r="H19" s="16"/>
      <c r="I19" s="16"/>
      <c r="J19" s="16"/>
      <c r="K19" s="16"/>
      <c r="L19" s="17"/>
    </row>
    <row r="20" spans="1:12" s="7" customFormat="1" ht="14.4">
      <c r="B20" s="18"/>
      <c r="F20" s="16"/>
      <c r="G20" s="16"/>
      <c r="H20" s="16"/>
      <c r="I20" s="16"/>
      <c r="J20" s="16"/>
      <c r="K20" s="16"/>
      <c r="L20" s="17"/>
    </row>
    <row r="21" spans="1:12">
      <c r="B21" s="19"/>
    </row>
    <row r="22" spans="1:12">
      <c r="B22" s="19"/>
    </row>
    <row r="23" spans="1:12">
      <c r="B23" s="19"/>
    </row>
    <row r="24" spans="1:12">
      <c r="B24" s="19"/>
    </row>
    <row r="25" spans="1:12">
      <c r="B25" s="19"/>
    </row>
    <row r="26" spans="1:12">
      <c r="B26" s="19"/>
    </row>
    <row r="27" spans="1:12">
      <c r="B27" s="19"/>
    </row>
    <row r="28" spans="1:12">
      <c r="B28" s="19"/>
    </row>
    <row r="29" spans="1:12">
      <c r="B29" s="19"/>
    </row>
    <row r="30" spans="1:12">
      <c r="B30" s="19"/>
    </row>
    <row r="31" spans="1:12">
      <c r="B31" s="19"/>
    </row>
    <row r="32" spans="1:12">
      <c r="B32" s="19"/>
    </row>
    <row r="33" spans="2:2">
      <c r="B33" s="19"/>
    </row>
    <row r="34" spans="2:2">
      <c r="B34" s="19"/>
    </row>
    <row r="35" spans="2:2">
      <c r="B35" s="19"/>
    </row>
    <row r="36" spans="2:2">
      <c r="B36" s="19"/>
    </row>
    <row r="37" spans="2:2">
      <c r="B37" s="19"/>
    </row>
    <row r="38" spans="2:2">
      <c r="B38" s="19"/>
    </row>
    <row r="39" spans="2:2">
      <c r="B39" s="19"/>
    </row>
    <row r="40" spans="2:2">
      <c r="B40" s="19"/>
    </row>
    <row r="41" spans="2:2">
      <c r="B41" s="19"/>
    </row>
    <row r="42" spans="2:2">
      <c r="B42" s="19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7:A8"/>
    <mergeCell ref="B7:B8"/>
    <mergeCell ref="C7:C8"/>
    <mergeCell ref="D7:D8"/>
    <mergeCell ref="E7:E8"/>
    <mergeCell ref="F7:G7"/>
    <mergeCell ref="H7:J7"/>
    <mergeCell ref="L7:L8"/>
    <mergeCell ref="A12:L12"/>
    <mergeCell ref="A13:L13"/>
    <mergeCell ref="A14:L14"/>
  </mergeCells>
  <phoneticPr fontId="5" type="noConversion"/>
  <conditionalFormatting sqref="D12:D1048576 D1:D10">
    <cfRule type="duplicateValues" dxfId="6" priority="2"/>
  </conditionalFormatting>
  <conditionalFormatting sqref="D11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5B09-F6EB-4891-B681-290044CAD80A}">
  <dimension ref="A1:IJ48"/>
  <sheetViews>
    <sheetView tabSelected="1" view="pageBreakPreview" topLeftCell="A13" zoomScale="90" zoomScaleSheetLayoutView="90" workbookViewId="0">
      <selection activeCell="A16" sqref="A16:XFD27"/>
    </sheetView>
  </sheetViews>
  <sheetFormatPr defaultRowHeight="15.6"/>
  <cols>
    <col min="1" max="1" width="5.44140625" style="2" customWidth="1"/>
    <col min="2" max="2" width="13.88671875" style="24" customWidth="1"/>
    <col min="3" max="3" width="22.109375" style="2" customWidth="1"/>
    <col min="4" max="4" width="11.77734375" style="20" customWidth="1"/>
    <col min="5" max="5" width="5.6640625" style="21" customWidth="1"/>
    <col min="6" max="6" width="8.77734375" style="22" customWidth="1"/>
    <col min="7" max="7" width="10.33203125" style="22" customWidth="1"/>
    <col min="8" max="8" width="11.88671875" style="22" customWidth="1"/>
    <col min="9" max="9" width="8.33203125" style="22" customWidth="1"/>
    <col min="10" max="10" width="19.44140625" style="22" customWidth="1"/>
    <col min="11" max="11" width="14.44140625" style="22" customWidth="1"/>
    <col min="12" max="12" width="20.109375" style="23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76" t="s">
        <v>5</v>
      </c>
      <c r="B7" s="77" t="s">
        <v>6</v>
      </c>
      <c r="C7" s="78" t="s">
        <v>7</v>
      </c>
      <c r="D7" s="78" t="s">
        <v>8</v>
      </c>
      <c r="E7" s="79" t="s">
        <v>9</v>
      </c>
      <c r="F7" s="86" t="s">
        <v>10</v>
      </c>
      <c r="G7" s="87"/>
      <c r="H7" s="81" t="s">
        <v>11</v>
      </c>
      <c r="I7" s="81"/>
      <c r="J7" s="81"/>
      <c r="K7" s="25" t="s">
        <v>12</v>
      </c>
      <c r="L7" s="82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76"/>
      <c r="B8" s="77"/>
      <c r="C8" s="78"/>
      <c r="D8" s="78"/>
      <c r="E8" s="79"/>
      <c r="F8" s="26" t="s">
        <v>25</v>
      </c>
      <c r="G8" s="26" t="s">
        <v>90</v>
      </c>
      <c r="H8" s="27" t="s">
        <v>15</v>
      </c>
      <c r="I8" s="27" t="s">
        <v>16</v>
      </c>
      <c r="J8" s="27" t="s">
        <v>17</v>
      </c>
      <c r="K8" s="25" t="s">
        <v>90</v>
      </c>
      <c r="L8" s="8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" customFormat="1" ht="54" customHeight="1">
      <c r="A9" s="28">
        <v>1</v>
      </c>
      <c r="B9" s="35" t="s">
        <v>35</v>
      </c>
      <c r="C9" s="36" t="s">
        <v>36</v>
      </c>
      <c r="D9" s="36"/>
      <c r="E9" s="36" t="s">
        <v>18</v>
      </c>
      <c r="F9" s="37">
        <v>1.58</v>
      </c>
      <c r="G9" s="29">
        <v>1.58</v>
      </c>
      <c r="H9" s="38">
        <v>2920</v>
      </c>
      <c r="I9" s="38">
        <f t="shared" ref="I9" si="0">H9/100000</f>
        <v>2.92E-2</v>
      </c>
      <c r="J9" s="38" t="s">
        <v>51</v>
      </c>
      <c r="K9" s="29">
        <f>G9+I9</f>
        <v>1.6092</v>
      </c>
      <c r="L9" s="31" t="s">
        <v>37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" customFormat="1" ht="26.4" customHeight="1">
      <c r="A10" s="32" t="s">
        <v>52</v>
      </c>
      <c r="B10" s="34" t="s">
        <v>38</v>
      </c>
      <c r="C10" s="34" t="s">
        <v>39</v>
      </c>
      <c r="D10" s="4"/>
      <c r="E10" s="5" t="s">
        <v>18</v>
      </c>
      <c r="F10" s="29" t="s">
        <v>61</v>
      </c>
      <c r="G10" s="29" t="s">
        <v>28</v>
      </c>
      <c r="H10" s="29" t="s">
        <v>28</v>
      </c>
      <c r="I10" s="29" t="s">
        <v>28</v>
      </c>
      <c r="J10" s="29" t="s">
        <v>28</v>
      </c>
      <c r="K10" s="29" t="s">
        <v>28</v>
      </c>
      <c r="L10" s="31" t="s">
        <v>40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" customFormat="1" ht="26.4" customHeight="1">
      <c r="A11" s="32" t="s">
        <v>53</v>
      </c>
      <c r="B11" s="34" t="s">
        <v>41</v>
      </c>
      <c r="C11" s="34" t="s">
        <v>42</v>
      </c>
      <c r="D11" s="4"/>
      <c r="E11" s="5" t="s">
        <v>18</v>
      </c>
      <c r="F11" s="29" t="s">
        <v>61</v>
      </c>
      <c r="G11" s="29" t="s">
        <v>28</v>
      </c>
      <c r="H11" s="29" t="s">
        <v>28</v>
      </c>
      <c r="I11" s="29" t="s">
        <v>28</v>
      </c>
      <c r="J11" s="29" t="s">
        <v>28</v>
      </c>
      <c r="K11" s="29" t="s">
        <v>28</v>
      </c>
      <c r="L11" s="31" t="s">
        <v>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" customFormat="1" ht="44.4" customHeight="1">
      <c r="A12" s="28">
        <v>2</v>
      </c>
      <c r="B12" s="34" t="s">
        <v>43</v>
      </c>
      <c r="C12" s="34" t="s">
        <v>44</v>
      </c>
      <c r="D12" s="4"/>
      <c r="E12" s="5" t="s">
        <v>18</v>
      </c>
      <c r="F12" s="29">
        <v>1.17</v>
      </c>
      <c r="G12" s="29">
        <v>1.17</v>
      </c>
      <c r="H12" s="29">
        <v>884.96</v>
      </c>
      <c r="I12" s="29">
        <f>H12/50000</f>
        <v>1.7699200000000002E-2</v>
      </c>
      <c r="J12" s="38" t="s">
        <v>32</v>
      </c>
      <c r="K12" s="29">
        <f>G12+I12</f>
        <v>1.1876992</v>
      </c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" customFormat="1" ht="44.4" customHeight="1">
      <c r="A13" s="28">
        <v>3</v>
      </c>
      <c r="B13" s="34" t="s">
        <v>45</v>
      </c>
      <c r="C13" s="34" t="s">
        <v>46</v>
      </c>
      <c r="D13" s="4"/>
      <c r="E13" s="5" t="s">
        <v>18</v>
      </c>
      <c r="F13" s="29">
        <v>1.27</v>
      </c>
      <c r="G13" s="29">
        <v>1.27</v>
      </c>
      <c r="H13" s="29">
        <v>884.96</v>
      </c>
      <c r="I13" s="29">
        <f>H13/50000</f>
        <v>1.7699200000000002E-2</v>
      </c>
      <c r="J13" s="38" t="s">
        <v>32</v>
      </c>
      <c r="K13" s="29">
        <f>G13+I13</f>
        <v>1.2876992</v>
      </c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" customFormat="1" ht="44.4" customHeight="1">
      <c r="A14" s="28">
        <v>4</v>
      </c>
      <c r="B14" s="34" t="s">
        <v>47</v>
      </c>
      <c r="C14" s="34" t="s">
        <v>48</v>
      </c>
      <c r="D14" s="4"/>
      <c r="E14" s="5" t="s">
        <v>18</v>
      </c>
      <c r="F14" s="29">
        <v>0.67</v>
      </c>
      <c r="G14" s="29">
        <v>0.67</v>
      </c>
      <c r="H14" s="29">
        <f>4500/1.13</f>
        <v>3982.3008849557527</v>
      </c>
      <c r="I14" s="29">
        <f>H14/50000</f>
        <v>7.9646017699115057E-2</v>
      </c>
      <c r="J14" s="38" t="s">
        <v>32</v>
      </c>
      <c r="K14" s="29">
        <f>G14+I14</f>
        <v>0.7496460176991151</v>
      </c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" customFormat="1" ht="44.4" customHeight="1">
      <c r="A15" s="28">
        <v>5</v>
      </c>
      <c r="B15" s="34" t="s">
        <v>49</v>
      </c>
      <c r="C15" s="34" t="s">
        <v>50</v>
      </c>
      <c r="D15" s="4"/>
      <c r="E15" s="5" t="s">
        <v>18</v>
      </c>
      <c r="F15" s="29">
        <v>0.68</v>
      </c>
      <c r="G15" s="29">
        <v>0.68</v>
      </c>
      <c r="H15" s="29">
        <v>2800</v>
      </c>
      <c r="I15" s="29">
        <f>H15/50000</f>
        <v>5.6000000000000001E-2</v>
      </c>
      <c r="J15" s="29" t="s">
        <v>32</v>
      </c>
      <c r="K15" s="29">
        <f>G15+I15</f>
        <v>0.7360000000000001</v>
      </c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54" customFormat="1" ht="21" customHeight="1">
      <c r="A16" s="88" t="s">
        <v>19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N16" s="55"/>
      <c r="Q16" s="56"/>
    </row>
    <row r="17" spans="1:14" s="54" customFormat="1" ht="21" customHeight="1">
      <c r="A17" s="85" t="s">
        <v>84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N17" s="55"/>
    </row>
    <row r="18" spans="1:14" s="54" customFormat="1" ht="21" customHeight="1">
      <c r="A18" s="85" t="s">
        <v>85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N18" s="55"/>
    </row>
    <row r="19" spans="1:14" s="54" customFormat="1" ht="21" customHeight="1">
      <c r="A19" s="85" t="s">
        <v>86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55"/>
    </row>
    <row r="20" spans="1:14" s="54" customFormat="1" ht="21" customHeight="1">
      <c r="A20" s="85" t="s">
        <v>87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55"/>
    </row>
    <row r="21" spans="1:14" s="54" customFormat="1" ht="39" customHeight="1">
      <c r="A21" s="85" t="s">
        <v>88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N21" s="55"/>
    </row>
    <row r="22" spans="1:14" s="61" customFormat="1">
      <c r="A22" s="57"/>
      <c r="B22" s="58"/>
      <c r="C22" s="57"/>
      <c r="D22" s="57"/>
      <c r="E22" s="57"/>
      <c r="F22" s="59"/>
      <c r="G22" s="59"/>
      <c r="H22" s="59"/>
      <c r="I22" s="59"/>
      <c r="J22" s="59"/>
      <c r="K22" s="59"/>
      <c r="L22" s="60"/>
      <c r="N22" s="62"/>
    </row>
    <row r="23" spans="1:14" s="61" customFormat="1" ht="19.2" customHeight="1">
      <c r="A23" s="63" t="s">
        <v>22</v>
      </c>
      <c r="B23" s="64"/>
      <c r="C23" s="65"/>
      <c r="D23" s="66"/>
      <c r="E23" s="65"/>
      <c r="F23" s="67"/>
      <c r="G23" s="67"/>
      <c r="H23" s="66" t="s">
        <v>23</v>
      </c>
      <c r="I23" s="67"/>
      <c r="J23" s="67"/>
      <c r="K23" s="67"/>
      <c r="L23" s="68"/>
      <c r="N23" s="62"/>
    </row>
    <row r="24" spans="1:14" s="61" customFormat="1" ht="19.2" customHeight="1">
      <c r="A24" s="63"/>
      <c r="B24" s="64"/>
      <c r="C24" s="65"/>
      <c r="D24" s="69"/>
      <c r="E24" s="65"/>
      <c r="F24" s="67"/>
      <c r="G24" s="67"/>
      <c r="H24" s="69"/>
      <c r="I24" s="67"/>
      <c r="J24" s="67"/>
      <c r="K24" s="67"/>
      <c r="L24" s="68"/>
      <c r="N24" s="62"/>
    </row>
    <row r="25" spans="1:14" s="54" customFormat="1" ht="19.2" customHeight="1">
      <c r="A25" s="63" t="s">
        <v>89</v>
      </c>
      <c r="B25" s="64"/>
      <c r="C25" s="65"/>
      <c r="D25" s="63"/>
      <c r="E25" s="65"/>
      <c r="F25" s="67"/>
      <c r="G25" s="67"/>
      <c r="H25" s="63" t="s">
        <v>89</v>
      </c>
      <c r="N25" s="55"/>
    </row>
    <row r="26" spans="1:14" s="61" customFormat="1" ht="19.2" customHeight="1">
      <c r="A26" s="63"/>
      <c r="B26" s="64"/>
      <c r="C26" s="65"/>
      <c r="D26" s="69"/>
      <c r="E26" s="65"/>
      <c r="F26" s="67"/>
      <c r="G26" s="67"/>
      <c r="H26" s="69"/>
      <c r="I26" s="67"/>
      <c r="J26" s="67"/>
      <c r="K26" s="67"/>
      <c r="L26" s="68"/>
      <c r="N26" s="62"/>
    </row>
    <row r="27" spans="1:14" s="61" customFormat="1" ht="19.2" customHeight="1">
      <c r="A27" s="63" t="s">
        <v>24</v>
      </c>
      <c r="B27" s="63"/>
      <c r="C27" s="57"/>
      <c r="D27" s="63"/>
      <c r="E27" s="57"/>
      <c r="F27" s="67"/>
      <c r="G27" s="67"/>
      <c r="H27" s="63" t="s">
        <v>24</v>
      </c>
      <c r="I27" s="67"/>
      <c r="J27" s="67"/>
      <c r="K27" s="67"/>
      <c r="L27" s="68"/>
      <c r="N27" s="62"/>
    </row>
    <row r="28" spans="1:14">
      <c r="B28" s="19"/>
    </row>
    <row r="29" spans="1:14">
      <c r="B29" s="19"/>
    </row>
    <row r="30" spans="1:14">
      <c r="B30" s="19"/>
    </row>
    <row r="31" spans="1:14">
      <c r="B31" s="19"/>
    </row>
    <row r="32" spans="1:14">
      <c r="B32" s="19"/>
    </row>
    <row r="33" spans="2:2">
      <c r="B33" s="19"/>
    </row>
    <row r="34" spans="2:2">
      <c r="B34" s="19"/>
    </row>
    <row r="35" spans="2:2">
      <c r="B35" s="19"/>
    </row>
    <row r="36" spans="2:2">
      <c r="B36" s="19"/>
    </row>
    <row r="37" spans="2:2">
      <c r="B37" s="19"/>
    </row>
    <row r="38" spans="2:2">
      <c r="B38" s="19"/>
    </row>
    <row r="39" spans="2:2">
      <c r="B39" s="19"/>
    </row>
    <row r="40" spans="2:2">
      <c r="B40" s="19"/>
    </row>
    <row r="41" spans="2:2">
      <c r="B41" s="19"/>
    </row>
    <row r="42" spans="2:2">
      <c r="B42" s="19"/>
    </row>
    <row r="43" spans="2:2">
      <c r="B43" s="19"/>
    </row>
    <row r="44" spans="2:2">
      <c r="B44" s="19"/>
    </row>
    <row r="45" spans="2:2">
      <c r="B45" s="19"/>
    </row>
    <row r="46" spans="2:2">
      <c r="B46" s="19"/>
    </row>
    <row r="47" spans="2:2">
      <c r="B47" s="19"/>
    </row>
    <row r="48" spans="2:2">
      <c r="B48" s="19"/>
    </row>
  </sheetData>
  <mergeCells count="20">
    <mergeCell ref="A6:L6"/>
    <mergeCell ref="A1:L1"/>
    <mergeCell ref="A2:L2"/>
    <mergeCell ref="A3:L3"/>
    <mergeCell ref="A4:L4"/>
    <mergeCell ref="A5:L5"/>
    <mergeCell ref="A20:L20"/>
    <mergeCell ref="A21:L21"/>
    <mergeCell ref="H7:J7"/>
    <mergeCell ref="L7:L8"/>
    <mergeCell ref="F7:G7"/>
    <mergeCell ref="A7:A8"/>
    <mergeCell ref="B7:B8"/>
    <mergeCell ref="C7:C8"/>
    <mergeCell ref="D7:D8"/>
    <mergeCell ref="E7:E8"/>
    <mergeCell ref="A16:L16"/>
    <mergeCell ref="A17:L17"/>
    <mergeCell ref="A18:L18"/>
    <mergeCell ref="A19:L19"/>
  </mergeCells>
  <phoneticPr fontId="6" type="noConversion"/>
  <conditionalFormatting sqref="D28:D1048576 D1:D8">
    <cfRule type="duplicateValues" dxfId="4" priority="6"/>
  </conditionalFormatting>
  <conditionalFormatting sqref="D10:D15">
    <cfRule type="duplicateValues" dxfId="3" priority="39"/>
  </conditionalFormatting>
  <conditionalFormatting sqref="D26:D27 D22:D24">
    <cfRule type="duplicateValues" dxfId="2" priority="3"/>
  </conditionalFormatting>
  <conditionalFormatting sqref="B25">
    <cfRule type="duplicateValues" dxfId="1" priority="2"/>
  </conditionalFormatting>
  <conditionalFormatting sqref="H26:H27 H23:H24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1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9198-34B4-4345-9323-7FF0A9665D10}">
  <dimension ref="A1:H7"/>
  <sheetViews>
    <sheetView workbookViewId="0">
      <selection sqref="A1:H7"/>
    </sheetView>
  </sheetViews>
  <sheetFormatPr defaultRowHeight="13.8"/>
  <cols>
    <col min="2" max="2" width="13.33203125" customWidth="1"/>
    <col min="6" max="7" width="12.6640625" customWidth="1"/>
  </cols>
  <sheetData>
    <row r="1" spans="1:8" ht="28.8">
      <c r="A1" s="39" t="s">
        <v>5</v>
      </c>
      <c r="B1" s="39" t="s">
        <v>54</v>
      </c>
      <c r="C1" s="39" t="s">
        <v>55</v>
      </c>
      <c r="D1" s="39" t="s">
        <v>56</v>
      </c>
      <c r="E1" s="39" t="s">
        <v>57</v>
      </c>
      <c r="F1" s="39" t="s">
        <v>58</v>
      </c>
      <c r="G1" s="39" t="s">
        <v>59</v>
      </c>
      <c r="H1" s="39" t="s">
        <v>27</v>
      </c>
    </row>
    <row r="2" spans="1:8" ht="28.8">
      <c r="A2" s="39">
        <v>1</v>
      </c>
      <c r="B2" s="39" t="s">
        <v>67</v>
      </c>
      <c r="C2" s="39" t="s">
        <v>72</v>
      </c>
      <c r="D2" s="39">
        <v>1</v>
      </c>
      <c r="E2" s="42">
        <v>884.96</v>
      </c>
      <c r="F2" s="40" t="s">
        <v>62</v>
      </c>
      <c r="G2" s="39" t="s">
        <v>63</v>
      </c>
      <c r="H2" s="39"/>
    </row>
    <row r="3" spans="1:8" ht="28.8">
      <c r="A3" s="39">
        <v>2</v>
      </c>
      <c r="B3" s="39" t="s">
        <v>68</v>
      </c>
      <c r="C3" s="39" t="s">
        <v>72</v>
      </c>
      <c r="D3" s="39">
        <v>1</v>
      </c>
      <c r="E3" s="42">
        <v>884.96</v>
      </c>
      <c r="F3" s="40" t="s">
        <v>64</v>
      </c>
      <c r="G3" s="39" t="s">
        <v>65</v>
      </c>
      <c r="H3" s="39"/>
    </row>
    <row r="4" spans="1:8" ht="28.8">
      <c r="A4" s="39">
        <v>3</v>
      </c>
      <c r="B4" s="39" t="s">
        <v>69</v>
      </c>
      <c r="C4" s="39" t="s">
        <v>72</v>
      </c>
      <c r="D4" s="39">
        <v>1</v>
      </c>
      <c r="E4" s="42">
        <v>3982.3008849557527</v>
      </c>
      <c r="F4" s="40" t="s">
        <v>33</v>
      </c>
      <c r="G4" s="39" t="s">
        <v>34</v>
      </c>
      <c r="H4" s="39"/>
    </row>
    <row r="5" spans="1:8" ht="43.2">
      <c r="A5" s="39">
        <v>4</v>
      </c>
      <c r="B5" s="39" t="s">
        <v>70</v>
      </c>
      <c r="C5" s="39" t="s">
        <v>72</v>
      </c>
      <c r="D5" s="39">
        <v>1</v>
      </c>
      <c r="E5" s="42">
        <v>2800</v>
      </c>
      <c r="F5" s="40" t="s">
        <v>30</v>
      </c>
      <c r="G5" s="39" t="s">
        <v>66</v>
      </c>
      <c r="H5" s="39"/>
    </row>
    <row r="6" spans="1:8" ht="14.4">
      <c r="A6" s="89" t="s">
        <v>60</v>
      </c>
      <c r="B6" s="89"/>
      <c r="C6" s="89"/>
      <c r="D6" s="39">
        <f>SUM(D2:D5)</f>
        <v>4</v>
      </c>
      <c r="E6" s="43">
        <f>SUM(E2:E5)</f>
        <v>8552.2208849557537</v>
      </c>
      <c r="F6" s="39" t="s">
        <v>61</v>
      </c>
      <c r="G6" s="39" t="s">
        <v>61</v>
      </c>
      <c r="H6" s="39" t="s">
        <v>61</v>
      </c>
    </row>
    <row r="7" spans="1:8" ht="14.4">
      <c r="A7" s="90" t="s">
        <v>71</v>
      </c>
      <c r="B7" s="90"/>
      <c r="C7" s="90"/>
      <c r="D7" s="90"/>
      <c r="E7" s="90"/>
      <c r="F7" s="90"/>
      <c r="G7" s="90"/>
      <c r="H7" s="90"/>
    </row>
  </sheetData>
  <mergeCells count="2">
    <mergeCell ref="A6:C6"/>
    <mergeCell ref="A7:H7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C2E6-71E7-4415-83FF-4689D25DECB9}">
  <dimension ref="A1:K7"/>
  <sheetViews>
    <sheetView workbookViewId="0">
      <selection sqref="A1:K7"/>
    </sheetView>
  </sheetViews>
  <sheetFormatPr defaultRowHeight="13.8"/>
  <cols>
    <col min="1" max="1" width="5.5546875" customWidth="1"/>
    <col min="2" max="2" width="15.6640625" customWidth="1"/>
    <col min="3" max="3" width="21" customWidth="1"/>
    <col min="4" max="4" width="18.6640625" customWidth="1"/>
  </cols>
  <sheetData>
    <row r="1" spans="1:11" ht="28.2" customHeight="1">
      <c r="A1" s="92" t="s">
        <v>5</v>
      </c>
      <c r="B1" s="92" t="s">
        <v>6</v>
      </c>
      <c r="C1" s="92" t="s">
        <v>7</v>
      </c>
      <c r="D1" s="92" t="s">
        <v>54</v>
      </c>
      <c r="E1" s="92" t="s">
        <v>9</v>
      </c>
      <c r="F1" s="94" t="s">
        <v>73</v>
      </c>
      <c r="G1" s="91" t="s">
        <v>74</v>
      </c>
      <c r="H1" s="91"/>
      <c r="I1" s="91" t="s">
        <v>75</v>
      </c>
      <c r="J1" s="91"/>
      <c r="K1" s="92" t="s">
        <v>27</v>
      </c>
    </row>
    <row r="2" spans="1:11" ht="14.4">
      <c r="A2" s="92"/>
      <c r="B2" s="92"/>
      <c r="C2" s="92"/>
      <c r="D2" s="92"/>
      <c r="E2" s="92"/>
      <c r="F2" s="94"/>
      <c r="G2" s="44" t="s">
        <v>76</v>
      </c>
      <c r="H2" s="44" t="s">
        <v>77</v>
      </c>
      <c r="I2" s="44" t="s">
        <v>76</v>
      </c>
      <c r="J2" s="44" t="s">
        <v>77</v>
      </c>
      <c r="K2" s="92"/>
    </row>
    <row r="3" spans="1:11" ht="31.8" customHeight="1">
      <c r="A3" s="45">
        <v>1</v>
      </c>
      <c r="B3" s="46" t="s">
        <v>62</v>
      </c>
      <c r="C3" s="47" t="s">
        <v>63</v>
      </c>
      <c r="D3" s="50" t="s">
        <v>79</v>
      </c>
      <c r="E3" s="49" t="s">
        <v>72</v>
      </c>
      <c r="F3" s="49">
        <v>50000</v>
      </c>
      <c r="G3" s="53">
        <f>I3/F3</f>
        <v>1.7699200000000002E-2</v>
      </c>
      <c r="H3" s="53">
        <f>G3*1.13</f>
        <v>2.0000095999999998E-2</v>
      </c>
      <c r="I3" s="51">
        <v>884.96</v>
      </c>
      <c r="J3" s="51">
        <f>I3*1.13</f>
        <v>1000.0047999999999</v>
      </c>
      <c r="K3" s="48"/>
    </row>
    <row r="4" spans="1:11" ht="31.8" customHeight="1">
      <c r="A4" s="45">
        <v>2</v>
      </c>
      <c r="B4" s="46" t="s">
        <v>64</v>
      </c>
      <c r="C4" s="47" t="s">
        <v>65</v>
      </c>
      <c r="D4" s="50" t="s">
        <v>80</v>
      </c>
      <c r="E4" s="49" t="s">
        <v>72</v>
      </c>
      <c r="F4" s="49">
        <v>50000</v>
      </c>
      <c r="G4" s="53">
        <f t="shared" ref="G4:G6" si="0">I4/F4</f>
        <v>1.7699200000000002E-2</v>
      </c>
      <c r="H4" s="53">
        <f t="shared" ref="H4:H6" si="1">G4*1.13</f>
        <v>2.0000095999999998E-2</v>
      </c>
      <c r="I4" s="51">
        <v>884.96</v>
      </c>
      <c r="J4" s="51">
        <f t="shared" ref="J4:J6" si="2">I4*1.13</f>
        <v>1000.0047999999999</v>
      </c>
      <c r="K4" s="48"/>
    </row>
    <row r="5" spans="1:11" ht="31.8" customHeight="1">
      <c r="A5" s="45">
        <v>3</v>
      </c>
      <c r="B5" s="46" t="s">
        <v>33</v>
      </c>
      <c r="C5" s="47" t="s">
        <v>34</v>
      </c>
      <c r="D5" s="41" t="s">
        <v>81</v>
      </c>
      <c r="E5" s="49" t="s">
        <v>72</v>
      </c>
      <c r="F5" s="49">
        <v>50000</v>
      </c>
      <c r="G5" s="53">
        <f t="shared" si="0"/>
        <v>7.9646017699115057E-2</v>
      </c>
      <c r="H5" s="53">
        <f t="shared" si="1"/>
        <v>9.0000000000000011E-2</v>
      </c>
      <c r="I5" s="51">
        <v>3982.3008849557527</v>
      </c>
      <c r="J5" s="51">
        <f t="shared" si="2"/>
        <v>4500</v>
      </c>
      <c r="K5" s="48"/>
    </row>
    <row r="6" spans="1:11" ht="31.8" customHeight="1">
      <c r="A6" s="45">
        <v>4</v>
      </c>
      <c r="B6" s="46" t="s">
        <v>30</v>
      </c>
      <c r="C6" s="50" t="s">
        <v>66</v>
      </c>
      <c r="D6" s="41" t="s">
        <v>82</v>
      </c>
      <c r="E6" s="49" t="s">
        <v>72</v>
      </c>
      <c r="F6" s="49">
        <v>50000</v>
      </c>
      <c r="G6" s="53">
        <f t="shared" si="0"/>
        <v>5.6000000000000001E-2</v>
      </c>
      <c r="H6" s="53">
        <f t="shared" si="1"/>
        <v>6.3279999999999989E-2</v>
      </c>
      <c r="I6" s="51">
        <v>2800</v>
      </c>
      <c r="J6" s="51">
        <f t="shared" si="2"/>
        <v>3163.9999999999995</v>
      </c>
      <c r="K6" s="48"/>
    </row>
    <row r="7" spans="1:11" ht="14.4">
      <c r="A7" s="93" t="s">
        <v>78</v>
      </c>
      <c r="B7" s="93"/>
      <c r="C7" s="93"/>
      <c r="D7" s="93"/>
      <c r="E7" s="93"/>
      <c r="F7" s="93"/>
      <c r="G7" s="93"/>
      <c r="H7" s="93"/>
      <c r="I7" s="51">
        <f>SUM(I3:I6)</f>
        <v>8552.2208849557537</v>
      </c>
      <c r="J7" s="52">
        <f>SUM(J3:J6)</f>
        <v>9664.0095999999994</v>
      </c>
      <c r="K7" s="48"/>
    </row>
  </sheetData>
  <mergeCells count="10">
    <mergeCell ref="G1:H1"/>
    <mergeCell ref="I1:J1"/>
    <mergeCell ref="K1:K2"/>
    <mergeCell ref="A7:H7"/>
    <mergeCell ref="A1:A2"/>
    <mergeCell ref="B1:B2"/>
    <mergeCell ref="C1:C2"/>
    <mergeCell ref="D1:D2"/>
    <mergeCell ref="E1:E2"/>
    <mergeCell ref="F1:F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智凯4</vt:lpstr>
      <vt:lpstr>智凯假</vt:lpstr>
      <vt:lpstr>智凯1</vt:lpstr>
      <vt:lpstr>Sheet2</vt:lpstr>
      <vt:lpstr>Sheet3</vt:lpstr>
      <vt:lpstr>智凯1!Print_Area</vt:lpstr>
      <vt:lpstr>智凯4!Print_Area</vt:lpstr>
      <vt:lpstr>智凯假!Print_Area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2022-12-29T11:00:20Z</cp:lastPrinted>
  <dcterms:created xsi:type="dcterms:W3CDTF">2015-06-05T18:19:34Z</dcterms:created>
  <dcterms:modified xsi:type="dcterms:W3CDTF">2022-12-29T11:01:09Z</dcterms:modified>
</cp:coreProperties>
</file>