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</sheets>
  <definedNames>
    <definedName name="_xlnm._FilterDatabase" localSheetId="0" hidden="1">Sheet1!$A$4:$AH$26</definedName>
    <definedName name="_xlnm.Print_Titles" localSheetId="0">Sheet1!$3:$4</definedName>
    <definedName name="_xlnm.Print_Area" localSheetId="0">Sheet1!$A$1:$S$44</definedName>
  </definedNames>
  <calcPr calcId="144525"/>
</workbook>
</file>

<file path=xl/sharedStrings.xml><?xml version="1.0" encoding="utf-8"?>
<sst xmlns="http://schemas.openxmlformats.org/spreadsheetml/2006/main" count="56" uniqueCount="38">
  <si>
    <t>2023年1月供应商付款明细</t>
  </si>
  <si>
    <t>单位：西安光华荣昌汽车技术有限公司</t>
  </si>
  <si>
    <t>单位：元</t>
  </si>
  <si>
    <t>序号</t>
  </si>
  <si>
    <t>供应商名称</t>
  </si>
  <si>
    <t>供应商编码</t>
  </si>
  <si>
    <t>账期</t>
  </si>
  <si>
    <t>合计金额</t>
  </si>
  <si>
    <t>到期应付</t>
  </si>
  <si>
    <t>付款计划</t>
  </si>
  <si>
    <t>扣点</t>
  </si>
  <si>
    <t>承兑</t>
  </si>
  <si>
    <t>现汇</t>
  </si>
  <si>
    <t>实际付款</t>
  </si>
  <si>
    <t>备注</t>
  </si>
  <si>
    <t>截至6月份应付余额</t>
  </si>
  <si>
    <t>22.07月份挂账金额</t>
  </si>
  <si>
    <t>22.08月份挂账金额</t>
  </si>
  <si>
    <t>22.09月份挂账金额</t>
  </si>
  <si>
    <t>22.10月份挂账金额</t>
  </si>
  <si>
    <t>22.11月份挂账金额</t>
  </si>
  <si>
    <t>22.12月份挂账金额</t>
  </si>
  <si>
    <t>河北新强力机械制造有限公司</t>
  </si>
  <si>
    <t>1913025A</t>
  </si>
  <si>
    <t>√</t>
  </si>
  <si>
    <t>湘乡简美新材料科技有限公司</t>
  </si>
  <si>
    <t>L4896</t>
  </si>
  <si>
    <t>黄骅市长生汽车灯镜有限公司</t>
  </si>
  <si>
    <t>黄骅市泰行汽车配件有限公司</t>
  </si>
  <si>
    <t>湖北伟士通汽车零件有限公司</t>
  </si>
  <si>
    <t>黄骅汇铭汽车部件有限公司</t>
  </si>
  <si>
    <t>深州市卓伦橡塑磨具有限公司</t>
  </si>
  <si>
    <t>陕西朝阳包装材料有限公司</t>
  </si>
  <si>
    <t>L2034</t>
  </si>
  <si>
    <t>黄骅市建昌塑料制品有限公司</t>
  </si>
  <si>
    <t>北京东方华康自动化设备</t>
  </si>
  <si>
    <t>合计</t>
  </si>
  <si>
    <t xml:space="preserve">经办人：                                              审核：                                        批准：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</si>
</sst>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#,##0.00_ "/>
    <numFmt numFmtId="178" formatCode="#,##0.00_);[Red]\(#,##0.00\)"/>
    <numFmt numFmtId="179" formatCode="0_ "/>
    <numFmt numFmtId="180" formatCode="0.0%"/>
  </numFmts>
  <fonts count="33">
    <font>
      <sz val="12"/>
      <name val="宋体"/>
      <charset val="134"/>
    </font>
    <font>
      <sz val="14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sz val="10"/>
      <name val="Arial"/>
      <charset val="0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MS Sans Serif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2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13" borderId="25" applyNumberFormat="0" applyAlignment="0" applyProtection="0">
      <alignment vertical="center"/>
    </xf>
    <xf numFmtId="0" fontId="26" fillId="13" borderId="21" applyNumberFormat="0" applyAlignment="0" applyProtection="0">
      <alignment vertical="center"/>
    </xf>
    <xf numFmtId="0" fontId="27" fillId="14" borderId="2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2" fillId="0" borderId="0"/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3" fontId="3" fillId="0" borderId="0" xfId="8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49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3" borderId="1" xfId="49" applyFont="1" applyFill="1" applyBorder="1" applyAlignment="1">
      <alignment horizontal="center" vertical="center"/>
    </xf>
    <xf numFmtId="0" fontId="6" fillId="3" borderId="2" xfId="49" applyFont="1" applyFill="1" applyBorder="1" applyAlignment="1">
      <alignment horizontal="center" vertical="center"/>
    </xf>
    <xf numFmtId="0" fontId="6" fillId="3" borderId="3" xfId="49" applyFont="1" applyFill="1" applyBorder="1" applyAlignment="1">
      <alignment horizontal="center" vertical="center"/>
    </xf>
    <xf numFmtId="178" fontId="6" fillId="3" borderId="4" xfId="0" applyNumberFormat="1" applyFont="1" applyFill="1" applyBorder="1" applyAlignment="1">
      <alignment horizontal="center" vertical="center" wrapText="1"/>
    </xf>
    <xf numFmtId="0" fontId="6" fillId="3" borderId="5" xfId="49" applyFont="1" applyFill="1" applyBorder="1" applyAlignment="1">
      <alignment horizontal="center" vertical="center"/>
    </xf>
    <xf numFmtId="0" fontId="6" fillId="3" borderId="6" xfId="49" applyFont="1" applyFill="1" applyBorder="1" applyAlignment="1">
      <alignment horizontal="center" vertical="center"/>
    </xf>
    <xf numFmtId="0" fontId="6" fillId="3" borderId="7" xfId="49" applyFont="1" applyFill="1" applyBorder="1" applyAlignment="1">
      <alignment horizontal="center" vertical="center"/>
    </xf>
    <xf numFmtId="178" fontId="6" fillId="3" borderId="8" xfId="0" applyNumberFormat="1" applyFont="1" applyFill="1" applyBorder="1" applyAlignment="1">
      <alignment horizontal="center" vertical="center" wrapText="1"/>
    </xf>
    <xf numFmtId="178" fontId="6" fillId="3" borderId="9" xfId="0" applyNumberFormat="1" applyFont="1" applyFill="1" applyBorder="1" applyAlignment="1">
      <alignment horizontal="center" vertical="center" wrapText="1"/>
    </xf>
    <xf numFmtId="0" fontId="7" fillId="3" borderId="10" xfId="49" applyFont="1" applyFill="1" applyBorder="1" applyAlignment="1">
      <alignment horizontal="center" vertical="center"/>
    </xf>
    <xf numFmtId="0" fontId="8" fillId="3" borderId="11" xfId="5" applyNumberFormat="1" applyFont="1" applyFill="1" applyBorder="1" applyAlignment="1">
      <alignment horizontal="left" shrinkToFit="1"/>
    </xf>
    <xf numFmtId="0" fontId="9" fillId="3" borderId="11" xfId="5" applyNumberFormat="1" applyFont="1" applyFill="1" applyBorder="1" applyAlignment="1">
      <alignment horizontal="center" shrinkToFit="1"/>
    </xf>
    <xf numFmtId="179" fontId="2" fillId="3" borderId="11" xfId="49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vertical="center" wrapText="1"/>
    </xf>
    <xf numFmtId="0" fontId="8" fillId="3" borderId="12" xfId="5" applyNumberFormat="1" applyFont="1" applyFill="1" applyBorder="1" applyAlignment="1">
      <alignment horizontal="left" shrinkToFit="1"/>
    </xf>
    <xf numFmtId="0" fontId="9" fillId="3" borderId="12" xfId="5" applyNumberFormat="1" applyFont="1" applyFill="1" applyBorder="1" applyAlignment="1">
      <alignment horizontal="left" shrinkToFit="1"/>
    </xf>
    <xf numFmtId="0" fontId="7" fillId="3" borderId="13" xfId="49" applyFont="1" applyFill="1" applyBorder="1" applyAlignment="1">
      <alignment horizontal="center" vertical="center"/>
    </xf>
    <xf numFmtId="0" fontId="9" fillId="3" borderId="9" xfId="49" applyFont="1" applyFill="1" applyBorder="1" applyAlignment="1">
      <alignment horizontal="center" vertical="center"/>
    </xf>
    <xf numFmtId="179" fontId="2" fillId="3" borderId="6" xfId="49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179" fontId="2" fillId="0" borderId="14" xfId="49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179" fontId="2" fillId="2" borderId="0" xfId="49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49" applyFont="1" applyFill="1" applyBorder="1" applyAlignment="1">
      <alignment horizontal="center" vertical="center"/>
    </xf>
    <xf numFmtId="43" fontId="5" fillId="0" borderId="0" xfId="8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3" fontId="2" fillId="0" borderId="0" xfId="8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43" fontId="6" fillId="3" borderId="2" xfId="8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178" fontId="6" fillId="3" borderId="15" xfId="0" applyNumberFormat="1" applyFont="1" applyFill="1" applyBorder="1" applyAlignment="1">
      <alignment horizontal="center" vertical="center" wrapText="1"/>
    </xf>
    <xf numFmtId="43" fontId="6" fillId="3" borderId="6" xfId="8" applyNumberFormat="1" applyFont="1" applyFill="1" applyBorder="1" applyAlignment="1">
      <alignment horizontal="center" vertical="center" wrapText="1"/>
    </xf>
    <xf numFmtId="177" fontId="6" fillId="3" borderId="6" xfId="0" applyNumberFormat="1" applyFont="1" applyFill="1" applyBorder="1" applyAlignment="1">
      <alignment horizontal="center" vertical="center" wrapText="1"/>
    </xf>
    <xf numFmtId="178" fontId="6" fillId="3" borderId="16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vertical="center" wrapText="1"/>
    </xf>
    <xf numFmtId="43" fontId="7" fillId="0" borderId="11" xfId="8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right" vertical="center" wrapText="1"/>
    </xf>
    <xf numFmtId="180" fontId="7" fillId="0" borderId="11" xfId="11" applyNumberFormat="1" applyFont="1" applyFill="1" applyBorder="1" applyAlignment="1">
      <alignment horizontal="right" vertical="center" wrapText="1"/>
    </xf>
    <xf numFmtId="0" fontId="7" fillId="0" borderId="11" xfId="11" applyNumberFormat="1" applyFont="1" applyFill="1" applyBorder="1" applyAlignment="1">
      <alignment horizontal="right" vertical="center" wrapText="1"/>
    </xf>
    <xf numFmtId="177" fontId="7" fillId="0" borderId="12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 applyAlignment="1">
      <alignment vertical="center" wrapText="1"/>
    </xf>
    <xf numFmtId="0" fontId="7" fillId="0" borderId="0" xfId="11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center" vertical="center"/>
    </xf>
    <xf numFmtId="43" fontId="7" fillId="0" borderId="7" xfId="8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right" vertical="center" wrapText="1"/>
    </xf>
    <xf numFmtId="43" fontId="7" fillId="0" borderId="6" xfId="8" applyNumberFormat="1" applyFont="1" applyFill="1" applyBorder="1" applyAlignment="1">
      <alignment horizontal="center" vertical="center" wrapText="1"/>
    </xf>
    <xf numFmtId="0" fontId="7" fillId="0" borderId="7" xfId="11" applyNumberFormat="1" applyFont="1" applyFill="1" applyBorder="1" applyAlignment="1">
      <alignment horizontal="right" vertical="center" wrapText="1"/>
    </xf>
    <xf numFmtId="177" fontId="2" fillId="2" borderId="0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43" fontId="3" fillId="2" borderId="0" xfId="8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177" fontId="6" fillId="3" borderId="15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/>
    </xf>
    <xf numFmtId="177" fontId="6" fillId="3" borderId="16" xfId="0" applyNumberFormat="1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177" fontId="7" fillId="0" borderId="11" xfId="11" applyNumberFormat="1" applyFont="1" applyFill="1" applyBorder="1" applyAlignment="1">
      <alignment horizontal="right" vertical="center" wrapText="1"/>
    </xf>
    <xf numFmtId="0" fontId="12" fillId="2" borderId="19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left" vertical="center"/>
    </xf>
    <xf numFmtId="180" fontId="7" fillId="0" borderId="7" xfId="11" applyNumberFormat="1" applyFont="1" applyFill="1" applyBorder="1" applyAlignment="1">
      <alignment horizontal="right" vertical="center" wrapText="1"/>
    </xf>
    <xf numFmtId="0" fontId="12" fillId="2" borderId="2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FBFB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9"/>
  <sheetViews>
    <sheetView tabSelected="1" view="pageBreakPreview" zoomScaleNormal="100" workbookViewId="0">
      <pane xSplit="4" ySplit="4" topLeftCell="E5" activePane="bottomRight" state="frozen"/>
      <selection/>
      <selection pane="topRight"/>
      <selection pane="bottomLeft"/>
      <selection pane="bottomRight" activeCell="B21" sqref="B21"/>
    </sheetView>
  </sheetViews>
  <sheetFormatPr defaultColWidth="9" defaultRowHeight="16.5"/>
  <cols>
    <col min="1" max="1" width="3.4" style="3" customWidth="1"/>
    <col min="2" max="2" width="27.125" style="6" customWidth="1"/>
    <col min="3" max="3" width="11.75" style="6" hidden="1" customWidth="1"/>
    <col min="4" max="4" width="1.20833333333333" style="3" hidden="1" customWidth="1"/>
    <col min="5" max="5" width="12" style="7" hidden="1" customWidth="1"/>
    <col min="6" max="7" width="11.25" style="7" hidden="1" customWidth="1"/>
    <col min="8" max="11" width="12" style="7" customWidth="1"/>
    <col min="12" max="12" width="11.5" style="8" customWidth="1"/>
    <col min="13" max="13" width="12.875" style="8" customWidth="1"/>
    <col min="14" max="14" width="10.675" style="9" customWidth="1"/>
    <col min="15" max="15" width="3.875" style="10" customWidth="1"/>
    <col min="16" max="16" width="3.875" style="11" customWidth="1"/>
    <col min="17" max="17" width="3.875" style="12" customWidth="1"/>
    <col min="18" max="18" width="11" style="9" customWidth="1"/>
    <col min="19" max="19" width="12" style="3" customWidth="1"/>
    <col min="20" max="20" width="13.5" style="13" customWidth="1"/>
    <col min="21" max="24" width="13.5" style="5" customWidth="1"/>
    <col min="25" max="34" width="9" style="5"/>
    <col min="35" max="16384" width="9" style="3"/>
  </cols>
  <sheetData>
    <row r="1" s="1" customFormat="1" ht="21" spans="1:34">
      <c r="A1" s="14" t="s">
        <v>0</v>
      </c>
      <c r="B1" s="15"/>
      <c r="C1" s="15"/>
      <c r="D1" s="14"/>
      <c r="E1" s="16"/>
      <c r="F1" s="16"/>
      <c r="G1" s="16"/>
      <c r="H1" s="16"/>
      <c r="I1" s="16"/>
      <c r="J1" s="16"/>
      <c r="K1" s="16"/>
      <c r="L1" s="46"/>
      <c r="M1" s="46"/>
      <c r="N1" s="47"/>
      <c r="O1" s="48"/>
      <c r="P1" s="48"/>
      <c r="Q1" s="48"/>
      <c r="R1" s="47"/>
      <c r="S1" s="14"/>
      <c r="T1" s="80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</row>
    <row r="2" s="2" customFormat="1" ht="17.25" spans="1:34">
      <c r="A2" s="17" t="s">
        <v>1</v>
      </c>
      <c r="B2" s="17"/>
      <c r="C2" s="17"/>
      <c r="D2" s="17"/>
      <c r="E2" s="18"/>
      <c r="F2" s="18"/>
      <c r="G2" s="18"/>
      <c r="H2" s="18"/>
      <c r="I2" s="18"/>
      <c r="J2" s="18"/>
      <c r="K2" s="18"/>
      <c r="L2" s="49"/>
      <c r="M2" s="49"/>
      <c r="N2" s="50"/>
      <c r="O2" s="51"/>
      <c r="P2" s="52"/>
      <c r="Q2" s="52"/>
      <c r="R2" s="50"/>
      <c r="S2" s="17" t="s">
        <v>2</v>
      </c>
      <c r="T2" s="39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="2" customFormat="1" spans="1:34">
      <c r="A3" s="19" t="s">
        <v>3</v>
      </c>
      <c r="B3" s="20" t="s">
        <v>4</v>
      </c>
      <c r="C3" s="20" t="s">
        <v>5</v>
      </c>
      <c r="D3" s="21" t="s">
        <v>6</v>
      </c>
      <c r="E3" s="22"/>
      <c r="F3" s="22"/>
      <c r="G3" s="22"/>
      <c r="H3" s="22"/>
      <c r="I3" s="22"/>
      <c r="J3" s="22"/>
      <c r="K3" s="22"/>
      <c r="L3" s="53" t="s">
        <v>7</v>
      </c>
      <c r="M3" s="53" t="s">
        <v>8</v>
      </c>
      <c r="N3" s="54" t="s">
        <v>9</v>
      </c>
      <c r="O3" s="55" t="s">
        <v>10</v>
      </c>
      <c r="P3" s="55" t="s">
        <v>11</v>
      </c>
      <c r="Q3" s="55" t="s">
        <v>12</v>
      </c>
      <c r="R3" s="82" t="s">
        <v>13</v>
      </c>
      <c r="S3" s="83" t="s">
        <v>14</v>
      </c>
      <c r="T3" s="39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="2" customFormat="1" ht="33.75" spans="1:34">
      <c r="A4" s="23"/>
      <c r="B4" s="24"/>
      <c r="C4" s="24"/>
      <c r="D4" s="25"/>
      <c r="E4" s="26" t="s">
        <v>15</v>
      </c>
      <c r="F4" s="27" t="s">
        <v>16</v>
      </c>
      <c r="G4" s="27" t="s">
        <v>17</v>
      </c>
      <c r="H4" s="27" t="s">
        <v>18</v>
      </c>
      <c r="I4" s="27" t="s">
        <v>19</v>
      </c>
      <c r="J4" s="27" t="s">
        <v>20</v>
      </c>
      <c r="K4" s="27" t="s">
        <v>21</v>
      </c>
      <c r="L4" s="56"/>
      <c r="M4" s="56"/>
      <c r="N4" s="57"/>
      <c r="O4" s="58"/>
      <c r="P4" s="58"/>
      <c r="Q4" s="58"/>
      <c r="R4" s="84"/>
      <c r="S4" s="85"/>
      <c r="T4" s="86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20">
      <c r="A5" s="28">
        <f>ROW()-4</f>
        <v>1</v>
      </c>
      <c r="B5" s="29" t="s">
        <v>22</v>
      </c>
      <c r="C5" s="30" t="s">
        <v>23</v>
      </c>
      <c r="D5" s="31">
        <v>90</v>
      </c>
      <c r="E5" s="32">
        <v>1307299.83</v>
      </c>
      <c r="F5" s="32">
        <v>113791.7</v>
      </c>
      <c r="G5" s="32">
        <v>150947.77</v>
      </c>
      <c r="H5" s="32">
        <v>127483.86</v>
      </c>
      <c r="I5" s="32">
        <v>58700.51</v>
      </c>
      <c r="J5" s="32">
        <v>311102.32</v>
      </c>
      <c r="K5" s="59">
        <v>132211.89</v>
      </c>
      <c r="L5" s="60">
        <f>SUM(E5:K5)</f>
        <v>2201537.88</v>
      </c>
      <c r="M5" s="61">
        <f>E5+F5+G5+H5</f>
        <v>1699523.16</v>
      </c>
      <c r="N5" s="62">
        <v>150000</v>
      </c>
      <c r="O5" s="63" t="s">
        <v>24</v>
      </c>
      <c r="P5" s="64"/>
      <c r="Q5" s="63" t="s">
        <v>24</v>
      </c>
      <c r="R5" s="87">
        <f>N5*0.97</f>
        <v>145500</v>
      </c>
      <c r="S5" s="88"/>
      <c r="T5" s="89"/>
    </row>
    <row r="6" spans="1:20">
      <c r="A6" s="28">
        <f>ROW()-4</f>
        <v>2</v>
      </c>
      <c r="B6" s="33" t="s">
        <v>25</v>
      </c>
      <c r="C6" s="30" t="s">
        <v>26</v>
      </c>
      <c r="D6" s="31">
        <v>90</v>
      </c>
      <c r="E6" s="32">
        <v>350513.56</v>
      </c>
      <c r="F6" s="32">
        <v>31936.06</v>
      </c>
      <c r="G6" s="32">
        <v>255109.81</v>
      </c>
      <c r="H6" s="32">
        <v>148627.5</v>
      </c>
      <c r="I6" s="32">
        <v>34191.65</v>
      </c>
      <c r="J6" s="32">
        <v>0</v>
      </c>
      <c r="K6" s="59">
        <v>448217.75</v>
      </c>
      <c r="L6" s="60">
        <f>SUM(E6:K6)</f>
        <v>1268596.33</v>
      </c>
      <c r="M6" s="61">
        <f>E6+F6+G6+H6</f>
        <v>786186.93</v>
      </c>
      <c r="N6" s="62">
        <v>100000</v>
      </c>
      <c r="O6" s="63" t="s">
        <v>24</v>
      </c>
      <c r="P6" s="63"/>
      <c r="Q6" s="63" t="s">
        <v>24</v>
      </c>
      <c r="R6" s="87">
        <f>N6*0.98</f>
        <v>98000</v>
      </c>
      <c r="S6" s="88"/>
      <c r="T6" s="89"/>
    </row>
    <row r="7" spans="1:20">
      <c r="A7" s="28">
        <f>ROW()-4</f>
        <v>3</v>
      </c>
      <c r="B7" s="33" t="s">
        <v>27</v>
      </c>
      <c r="C7" s="30">
        <v>1913005</v>
      </c>
      <c r="D7" s="31">
        <v>90</v>
      </c>
      <c r="E7" s="32">
        <v>1337476.8</v>
      </c>
      <c r="F7" s="32">
        <v>129237.26</v>
      </c>
      <c r="G7" s="32">
        <v>161934.36</v>
      </c>
      <c r="H7" s="32">
        <v>218240.37</v>
      </c>
      <c r="I7" s="32">
        <v>197347.23</v>
      </c>
      <c r="J7" s="32">
        <v>233644.79</v>
      </c>
      <c r="K7" s="59">
        <v>177667.95</v>
      </c>
      <c r="L7" s="60">
        <f>SUM(E7:K7)</f>
        <v>2455548.76</v>
      </c>
      <c r="M7" s="61">
        <f>E7+F7+G7+H7</f>
        <v>1846888.79</v>
      </c>
      <c r="N7" s="62">
        <v>180000</v>
      </c>
      <c r="O7" s="63" t="s">
        <v>24</v>
      </c>
      <c r="P7" s="64"/>
      <c r="Q7" s="63" t="s">
        <v>24</v>
      </c>
      <c r="R7" s="87">
        <f>N7*0.97</f>
        <v>174600</v>
      </c>
      <c r="S7" s="88"/>
      <c r="T7" s="89"/>
    </row>
    <row r="8" spans="1:20">
      <c r="A8" s="28">
        <f>ROW()-4</f>
        <v>4</v>
      </c>
      <c r="B8" s="34" t="s">
        <v>28</v>
      </c>
      <c r="C8" s="30">
        <v>1913001</v>
      </c>
      <c r="D8" s="31">
        <v>90</v>
      </c>
      <c r="E8" s="32">
        <v>780946.22</v>
      </c>
      <c r="F8" s="32">
        <v>2047.39</v>
      </c>
      <c r="G8" s="32">
        <v>14414.03</v>
      </c>
      <c r="H8" s="32">
        <v>0</v>
      </c>
      <c r="I8" s="32">
        <v>0</v>
      </c>
      <c r="J8" s="32">
        <v>15278.86</v>
      </c>
      <c r="K8" s="59">
        <v>0</v>
      </c>
      <c r="L8" s="60">
        <f>SUM(E8:K8)</f>
        <v>812686.5</v>
      </c>
      <c r="M8" s="61">
        <f>E8+F8+G8+H8</f>
        <v>797407.64</v>
      </c>
      <c r="N8" s="62">
        <v>100000</v>
      </c>
      <c r="O8" s="63" t="s">
        <v>24</v>
      </c>
      <c r="P8" s="64"/>
      <c r="Q8" s="63" t="s">
        <v>24</v>
      </c>
      <c r="R8" s="87">
        <f>N8*0.97</f>
        <v>97000</v>
      </c>
      <c r="S8" s="88"/>
      <c r="T8" s="89"/>
    </row>
    <row r="9" spans="1:20">
      <c r="A9" s="28">
        <f>ROW()-4</f>
        <v>5</v>
      </c>
      <c r="B9" s="33" t="s">
        <v>29</v>
      </c>
      <c r="C9" s="30">
        <v>1942582</v>
      </c>
      <c r="D9" s="31">
        <v>90</v>
      </c>
      <c r="E9" s="32">
        <v>143280.15</v>
      </c>
      <c r="F9" s="32">
        <v>66937.83</v>
      </c>
      <c r="G9" s="32">
        <v>72860.63</v>
      </c>
      <c r="H9" s="32">
        <v>71991.72</v>
      </c>
      <c r="I9" s="32">
        <v>62531.61</v>
      </c>
      <c r="J9" s="32">
        <v>105158.17</v>
      </c>
      <c r="K9" s="59">
        <v>150478.47</v>
      </c>
      <c r="L9" s="60">
        <f>SUM(E9:K9)</f>
        <v>673238.58</v>
      </c>
      <c r="M9" s="61">
        <f>E9+F9+G9+H9</f>
        <v>355070.33</v>
      </c>
      <c r="N9" s="65">
        <v>100000</v>
      </c>
      <c r="O9" s="63" t="s">
        <v>24</v>
      </c>
      <c r="P9" s="64"/>
      <c r="Q9" s="63" t="s">
        <v>24</v>
      </c>
      <c r="R9" s="87">
        <f>N9*0.98</f>
        <v>98000</v>
      </c>
      <c r="S9" s="88"/>
      <c r="T9" s="89"/>
    </row>
    <row r="10" spans="1:20">
      <c r="A10" s="28">
        <f>ROW()-4</f>
        <v>6</v>
      </c>
      <c r="B10" s="34" t="s">
        <v>30</v>
      </c>
      <c r="C10" s="30">
        <v>1913717</v>
      </c>
      <c r="D10" s="31">
        <v>90</v>
      </c>
      <c r="E10" s="32">
        <v>344162.86</v>
      </c>
      <c r="F10" s="32">
        <v>0</v>
      </c>
      <c r="G10" s="32">
        <v>0</v>
      </c>
      <c r="H10" s="32">
        <v>157447.91</v>
      </c>
      <c r="I10" s="32">
        <v>0</v>
      </c>
      <c r="J10" s="32">
        <v>0</v>
      </c>
      <c r="K10" s="59">
        <v>0</v>
      </c>
      <c r="L10" s="60">
        <f>SUM(E10:K10)</f>
        <v>501610.77</v>
      </c>
      <c r="M10" s="61">
        <f>E10+F10+G10+H10</f>
        <v>501610.77</v>
      </c>
      <c r="N10" s="62">
        <v>50000</v>
      </c>
      <c r="O10" s="63" t="s">
        <v>24</v>
      </c>
      <c r="P10" s="64"/>
      <c r="Q10" s="63" t="s">
        <v>24</v>
      </c>
      <c r="R10" s="87">
        <f>N10*0.97</f>
        <v>48500</v>
      </c>
      <c r="S10" s="88"/>
      <c r="T10" s="89"/>
    </row>
    <row r="11" spans="1:20">
      <c r="A11" s="28">
        <f>ROW()-4</f>
        <v>7</v>
      </c>
      <c r="B11" s="34" t="s">
        <v>31</v>
      </c>
      <c r="C11" s="30">
        <v>1913200</v>
      </c>
      <c r="D11" s="31">
        <v>90</v>
      </c>
      <c r="E11" s="32">
        <v>1130363.62</v>
      </c>
      <c r="F11" s="32">
        <v>18295.47</v>
      </c>
      <c r="G11" s="32">
        <v>0</v>
      </c>
      <c r="H11" s="32">
        <v>0</v>
      </c>
      <c r="I11" s="32">
        <v>103864.8</v>
      </c>
      <c r="J11" s="32">
        <v>0</v>
      </c>
      <c r="K11" s="66">
        <v>32518.5</v>
      </c>
      <c r="L11" s="60">
        <f>SUM(E11:K11)</f>
        <v>1285042.39</v>
      </c>
      <c r="M11" s="61">
        <f>E11+F11+G11+H11</f>
        <v>1148659.09</v>
      </c>
      <c r="N11" s="62">
        <v>30000</v>
      </c>
      <c r="O11" s="63" t="s">
        <v>24</v>
      </c>
      <c r="P11" s="64"/>
      <c r="Q11" s="63" t="s">
        <v>24</v>
      </c>
      <c r="R11" s="87">
        <f>N11*0.97</f>
        <v>29100</v>
      </c>
      <c r="S11" s="88"/>
      <c r="T11" s="89"/>
    </row>
    <row r="12" spans="1:20">
      <c r="A12" s="28">
        <f>ROW()-4</f>
        <v>8</v>
      </c>
      <c r="B12" s="34" t="s">
        <v>32</v>
      </c>
      <c r="C12" s="30" t="s">
        <v>33</v>
      </c>
      <c r="D12" s="31">
        <v>90</v>
      </c>
      <c r="E12" s="32">
        <v>733554.55</v>
      </c>
      <c r="F12" s="32">
        <v>6267.84</v>
      </c>
      <c r="G12" s="32">
        <v>16563.55</v>
      </c>
      <c r="H12" s="32">
        <v>13314.03</v>
      </c>
      <c r="I12" s="32">
        <v>58094.95</v>
      </c>
      <c r="J12" s="32">
        <v>32238.43</v>
      </c>
      <c r="K12" s="59">
        <v>39854.16</v>
      </c>
      <c r="L12" s="60">
        <f>SUM(E12:K12)</f>
        <v>899887.51</v>
      </c>
      <c r="M12" s="61">
        <f>E12+F12+G12+H12</f>
        <v>769699.97</v>
      </c>
      <c r="N12" s="62">
        <v>30000</v>
      </c>
      <c r="O12" s="63" t="s">
        <v>24</v>
      </c>
      <c r="P12" s="64"/>
      <c r="Q12" s="63" t="s">
        <v>24</v>
      </c>
      <c r="R12" s="87">
        <f>N12*0.97</f>
        <v>29100</v>
      </c>
      <c r="S12" s="88"/>
      <c r="T12" s="89"/>
    </row>
    <row r="13" spans="1:20">
      <c r="A13" s="28">
        <f>ROW()-4</f>
        <v>9</v>
      </c>
      <c r="B13" s="34" t="s">
        <v>34</v>
      </c>
      <c r="C13" s="30">
        <v>1913101</v>
      </c>
      <c r="D13" s="31">
        <v>90</v>
      </c>
      <c r="E13" s="32">
        <v>114352.54</v>
      </c>
      <c r="F13" s="32">
        <v>0</v>
      </c>
      <c r="G13" s="32">
        <v>19567.34</v>
      </c>
      <c r="H13" s="32">
        <v>12186.89</v>
      </c>
      <c r="I13" s="32">
        <v>0</v>
      </c>
      <c r="J13" s="32">
        <v>25387.5</v>
      </c>
      <c r="K13" s="66">
        <v>11238.9</v>
      </c>
      <c r="L13" s="60">
        <f>SUM(E13:K13)</f>
        <v>182733.17</v>
      </c>
      <c r="M13" s="61">
        <f>E13+F13+G13+H13</f>
        <v>146106.77</v>
      </c>
      <c r="N13" s="62">
        <v>30000</v>
      </c>
      <c r="O13" s="63" t="s">
        <v>24</v>
      </c>
      <c r="P13" s="67"/>
      <c r="Q13" s="63" t="s">
        <v>24</v>
      </c>
      <c r="R13" s="87">
        <f>N13*0.97</f>
        <v>29100</v>
      </c>
      <c r="S13" s="88"/>
      <c r="T13" s="89"/>
    </row>
    <row r="14" spans="1:20">
      <c r="A14" s="28">
        <f>ROW()-4</f>
        <v>10</v>
      </c>
      <c r="B14" s="34" t="s">
        <v>35</v>
      </c>
      <c r="C14" s="30">
        <v>1911135</v>
      </c>
      <c r="D14" s="31">
        <v>90</v>
      </c>
      <c r="E14" s="32">
        <v>-3400.84</v>
      </c>
      <c r="F14" s="32">
        <v>0</v>
      </c>
      <c r="G14" s="32">
        <v>0</v>
      </c>
      <c r="H14" s="32">
        <v>3400.85</v>
      </c>
      <c r="I14" s="32">
        <v>0</v>
      </c>
      <c r="J14" s="32">
        <v>0</v>
      </c>
      <c r="K14" s="68">
        <f>H14+I14</f>
        <v>3400.85</v>
      </c>
      <c r="L14" s="60">
        <f>SUM(E14:K14)</f>
        <v>3400.86</v>
      </c>
      <c r="M14" s="61">
        <f>L14</f>
        <v>3400.86</v>
      </c>
      <c r="N14" s="62">
        <v>3400.85</v>
      </c>
      <c r="O14" s="63"/>
      <c r="P14" s="64"/>
      <c r="Q14" s="63" t="s">
        <v>24</v>
      </c>
      <c r="R14" s="87">
        <f>N14</f>
        <v>3400.85</v>
      </c>
      <c r="S14" s="88"/>
      <c r="T14" s="89"/>
    </row>
    <row r="15" s="3" customFormat="1" ht="19.95" customHeight="1" spans="1:34">
      <c r="A15" s="35">
        <f>ROW()-4</f>
        <v>11</v>
      </c>
      <c r="B15" s="36" t="s">
        <v>36</v>
      </c>
      <c r="C15" s="36"/>
      <c r="D15" s="37"/>
      <c r="E15" s="38">
        <f>SUM(Sheet1!E5:E14)</f>
        <v>6238549.29</v>
      </c>
      <c r="F15" s="38">
        <f>SUM(Sheet1!F5:F14)</f>
        <v>368513.55</v>
      </c>
      <c r="G15" s="38">
        <f>SUM(Sheet1!G5:G14)</f>
        <v>691397.49</v>
      </c>
      <c r="H15" s="38">
        <f>SUM(Sheet1!H5:H14)</f>
        <v>752693.13</v>
      </c>
      <c r="I15" s="38">
        <f>SUM(Sheet1!I5:I14)</f>
        <v>514730.75</v>
      </c>
      <c r="J15" s="38">
        <f>SUM(Sheet1!J5:J14)</f>
        <v>722810.07</v>
      </c>
      <c r="K15" s="38">
        <f>SUM(Sheet1!K5:K14)</f>
        <v>995588.47</v>
      </c>
      <c r="L15" s="38">
        <f>SUM(Sheet1!L5:L14)</f>
        <v>10284282.75</v>
      </c>
      <c r="M15" s="69">
        <f>SUM(Sheet1!M5:M14)</f>
        <v>8054554.31</v>
      </c>
      <c r="N15" s="70">
        <f>SUM(Sheet1!N5:N14)</f>
        <v>773400.85</v>
      </c>
      <c r="O15" s="71"/>
      <c r="P15" s="72"/>
      <c r="Q15" s="90"/>
      <c r="R15" s="71">
        <f>SUM(Sheet1!R5:R14)</f>
        <v>752300.85</v>
      </c>
      <c r="S15" s="91"/>
      <c r="T15" s="89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="4" customFormat="1" ht="26" customHeight="1" spans="1:21">
      <c r="A16" s="39" t="s">
        <v>37</v>
      </c>
      <c r="B16" s="39"/>
      <c r="C16" s="39"/>
      <c r="D16" s="40"/>
      <c r="E16" s="41"/>
      <c r="F16" s="41"/>
      <c r="G16" s="41"/>
      <c r="H16" s="41"/>
      <c r="I16" s="41"/>
      <c r="J16" s="41"/>
      <c r="K16" s="41"/>
      <c r="L16" s="41"/>
      <c r="M16" s="41"/>
      <c r="N16" s="73"/>
      <c r="O16" s="74"/>
      <c r="P16" s="75"/>
      <c r="Q16" s="44"/>
      <c r="R16" s="73"/>
      <c r="S16" s="5"/>
      <c r="T16" s="89"/>
      <c r="U16" s="5"/>
    </row>
    <row r="17" customFormat="1"/>
    <row r="18" customFormat="1" ht="14.25"/>
    <row r="19" customFormat="1" ht="14.25"/>
    <row r="20" customFormat="1" ht="14.25"/>
    <row r="21" customFormat="1" ht="14.25"/>
    <row r="22" customFormat="1" ht="14.25"/>
    <row r="23" customFormat="1" ht="14.25"/>
    <row r="24" customFormat="1" ht="14.25"/>
    <row r="25" s="5" customFormat="1" spans="4:18">
      <c r="D25" s="42"/>
      <c r="N25" s="76"/>
      <c r="P25" s="75"/>
      <c r="Q25" s="44"/>
      <c r="R25" s="92"/>
    </row>
    <row r="26" s="5" customFormat="1" spans="4:18">
      <c r="D26" s="42"/>
      <c r="N26" s="76"/>
      <c r="P26" s="77"/>
      <c r="Q26" s="93"/>
      <c r="R26" s="92"/>
    </row>
    <row r="27" s="5" customFormat="1" spans="2:18">
      <c r="B27" s="43"/>
      <c r="C27" s="43"/>
      <c r="D27" s="42"/>
      <c r="E27" s="44"/>
      <c r="F27" s="44"/>
      <c r="G27" s="44"/>
      <c r="H27" s="44"/>
      <c r="I27" s="44"/>
      <c r="J27" s="44"/>
      <c r="K27" s="44"/>
      <c r="L27" s="78"/>
      <c r="M27" s="78"/>
      <c r="N27" s="76"/>
      <c r="O27" s="79"/>
      <c r="P27" s="77"/>
      <c r="Q27" s="93"/>
      <c r="R27" s="76"/>
    </row>
    <row r="28" s="5" customFormat="1" spans="2:18">
      <c r="B28" s="43"/>
      <c r="C28" s="43"/>
      <c r="D28" s="42"/>
      <c r="E28" s="44"/>
      <c r="F28" s="44"/>
      <c r="G28" s="44"/>
      <c r="H28" s="44"/>
      <c r="I28" s="44"/>
      <c r="J28" s="44"/>
      <c r="K28" s="44"/>
      <c r="L28" s="78"/>
      <c r="M28" s="78"/>
      <c r="N28" s="76"/>
      <c r="O28" s="79"/>
      <c r="P28" s="77"/>
      <c r="Q28" s="93"/>
      <c r="R28" s="76"/>
    </row>
    <row r="29" s="5" customFormat="1" spans="2:18">
      <c r="B29" s="43"/>
      <c r="C29" s="43"/>
      <c r="D29" s="42"/>
      <c r="E29" s="44"/>
      <c r="F29" s="44"/>
      <c r="G29" s="44"/>
      <c r="H29" s="44"/>
      <c r="I29" s="44"/>
      <c r="J29" s="44"/>
      <c r="K29" s="44"/>
      <c r="L29" s="78"/>
      <c r="M29" s="78"/>
      <c r="N29" s="76"/>
      <c r="O29" s="79"/>
      <c r="P29" s="77"/>
      <c r="Q29" s="93"/>
      <c r="R29" s="76"/>
    </row>
    <row r="30" s="5" customFormat="1" spans="2:18">
      <c r="B30" s="43"/>
      <c r="C30" s="43"/>
      <c r="D30" s="42"/>
      <c r="E30" s="44"/>
      <c r="F30" s="44"/>
      <c r="G30" s="44"/>
      <c r="H30" s="44"/>
      <c r="I30" s="44"/>
      <c r="J30" s="44"/>
      <c r="K30" s="44"/>
      <c r="L30" s="78"/>
      <c r="M30" s="78"/>
      <c r="N30" s="76"/>
      <c r="O30" s="79"/>
      <c r="P30" s="77"/>
      <c r="Q30" s="93"/>
      <c r="R30" s="76"/>
    </row>
    <row r="31" s="5" customFormat="1" spans="2:18">
      <c r="B31" s="43"/>
      <c r="C31" s="43"/>
      <c r="D31" s="42"/>
      <c r="E31" s="44"/>
      <c r="F31" s="44"/>
      <c r="G31" s="44"/>
      <c r="H31" s="44"/>
      <c r="I31" s="44"/>
      <c r="J31" s="44"/>
      <c r="K31" s="44"/>
      <c r="L31" s="78"/>
      <c r="M31" s="78"/>
      <c r="N31" s="76"/>
      <c r="O31" s="79"/>
      <c r="P31" s="77"/>
      <c r="Q31" s="93"/>
      <c r="R31" s="76"/>
    </row>
    <row r="32" s="5" customFormat="1" spans="2:18">
      <c r="B32" s="43"/>
      <c r="C32" s="43"/>
      <c r="D32" s="42"/>
      <c r="E32" s="44"/>
      <c r="F32" s="44"/>
      <c r="G32" s="44"/>
      <c r="H32" s="44"/>
      <c r="I32" s="44"/>
      <c r="J32" s="44"/>
      <c r="K32" s="44"/>
      <c r="L32" s="78"/>
      <c r="M32" s="78"/>
      <c r="N32" s="76"/>
      <c r="O32" s="79"/>
      <c r="P32" s="77"/>
      <c r="Q32" s="93"/>
      <c r="R32" s="76"/>
    </row>
    <row r="33" s="5" customFormat="1" spans="2:18">
      <c r="B33" s="43"/>
      <c r="C33" s="43"/>
      <c r="D33" s="45"/>
      <c r="E33" s="44"/>
      <c r="F33" s="44"/>
      <c r="G33" s="44"/>
      <c r="H33" s="44"/>
      <c r="I33" s="44"/>
      <c r="J33" s="44"/>
      <c r="K33" s="44"/>
      <c r="L33" s="78"/>
      <c r="M33" s="78"/>
      <c r="N33" s="76"/>
      <c r="O33" s="79"/>
      <c r="P33" s="77"/>
      <c r="Q33" s="93"/>
      <c r="R33" s="76"/>
    </row>
    <row r="34" s="5" customFormat="1" spans="2:18">
      <c r="B34" s="43"/>
      <c r="C34" s="43"/>
      <c r="D34" s="39"/>
      <c r="E34" s="44"/>
      <c r="F34" s="44"/>
      <c r="G34" s="44"/>
      <c r="H34" s="44"/>
      <c r="I34" s="44"/>
      <c r="J34" s="44"/>
      <c r="K34" s="44"/>
      <c r="L34" s="78"/>
      <c r="M34" s="78"/>
      <c r="N34" s="76"/>
      <c r="O34" s="79"/>
      <c r="P34" s="77"/>
      <c r="Q34" s="93"/>
      <c r="R34" s="76"/>
    </row>
    <row r="35" s="5" customFormat="1" spans="2:18">
      <c r="B35" s="43"/>
      <c r="C35" s="43"/>
      <c r="E35" s="44"/>
      <c r="F35" s="44"/>
      <c r="G35" s="44"/>
      <c r="H35" s="44"/>
      <c r="I35" s="44"/>
      <c r="J35" s="44"/>
      <c r="K35" s="44"/>
      <c r="L35" s="78"/>
      <c r="M35" s="78"/>
      <c r="N35" s="76"/>
      <c r="O35" s="79"/>
      <c r="P35" s="77"/>
      <c r="Q35" s="93"/>
      <c r="R35" s="76"/>
    </row>
    <row r="36" s="5" customFormat="1" spans="2:18">
      <c r="B36" s="43"/>
      <c r="C36" s="43"/>
      <c r="E36" s="44"/>
      <c r="F36" s="44"/>
      <c r="G36" s="44"/>
      <c r="H36" s="44"/>
      <c r="I36" s="44"/>
      <c r="J36" s="44"/>
      <c r="K36" s="44"/>
      <c r="L36" s="78"/>
      <c r="M36" s="78"/>
      <c r="N36" s="76"/>
      <c r="O36" s="79"/>
      <c r="P36" s="77"/>
      <c r="Q36" s="93"/>
      <c r="R36" s="76"/>
    </row>
    <row r="37" s="5" customFormat="1" spans="2:18">
      <c r="B37" s="43"/>
      <c r="C37" s="43"/>
      <c r="E37" s="44"/>
      <c r="F37" s="44"/>
      <c r="G37" s="44"/>
      <c r="H37" s="44"/>
      <c r="I37" s="44"/>
      <c r="J37" s="44"/>
      <c r="K37" s="44"/>
      <c r="L37" s="78"/>
      <c r="M37" s="78"/>
      <c r="N37" s="76"/>
      <c r="O37" s="79"/>
      <c r="P37" s="77"/>
      <c r="Q37" s="93"/>
      <c r="R37" s="76"/>
    </row>
    <row r="38" s="5" customFormat="1" spans="2:18">
      <c r="B38" s="43"/>
      <c r="C38" s="43"/>
      <c r="E38" s="44"/>
      <c r="F38" s="44"/>
      <c r="G38" s="44"/>
      <c r="H38" s="44"/>
      <c r="I38" s="44"/>
      <c r="J38" s="44"/>
      <c r="K38" s="44"/>
      <c r="L38" s="78"/>
      <c r="M38" s="78"/>
      <c r="N38" s="76"/>
      <c r="O38" s="79"/>
      <c r="P38" s="77"/>
      <c r="Q38" s="93"/>
      <c r="R38" s="76"/>
    </row>
    <row r="39" s="5" customFormat="1" spans="2:18">
      <c r="B39" s="43"/>
      <c r="C39" s="43"/>
      <c r="E39" s="44"/>
      <c r="F39" s="44"/>
      <c r="G39" s="44"/>
      <c r="H39" s="44"/>
      <c r="I39" s="44"/>
      <c r="J39" s="44"/>
      <c r="K39" s="44"/>
      <c r="L39" s="78"/>
      <c r="M39" s="78"/>
      <c r="N39" s="76"/>
      <c r="O39" s="79"/>
      <c r="P39" s="77"/>
      <c r="Q39" s="93"/>
      <c r="R39" s="76"/>
    </row>
    <row r="40" s="5" customFormat="1" spans="2:18">
      <c r="B40" s="43"/>
      <c r="C40" s="43"/>
      <c r="E40" s="44"/>
      <c r="F40" s="44"/>
      <c r="G40" s="44"/>
      <c r="H40" s="44"/>
      <c r="I40" s="44"/>
      <c r="J40" s="44"/>
      <c r="K40" s="44"/>
      <c r="L40" s="78"/>
      <c r="M40" s="78"/>
      <c r="N40" s="76"/>
      <c r="O40" s="79"/>
      <c r="P40" s="77"/>
      <c r="Q40" s="93"/>
      <c r="R40" s="76"/>
    </row>
    <row r="41" s="5" customFormat="1" spans="2:18">
      <c r="B41" s="43"/>
      <c r="C41" s="43"/>
      <c r="E41" s="44"/>
      <c r="F41" s="44"/>
      <c r="G41" s="44"/>
      <c r="H41" s="44"/>
      <c r="I41" s="44"/>
      <c r="J41" s="44"/>
      <c r="K41" s="44"/>
      <c r="L41" s="78"/>
      <c r="M41" s="78"/>
      <c r="N41" s="76"/>
      <c r="O41" s="79"/>
      <c r="P41" s="77"/>
      <c r="Q41" s="93"/>
      <c r="R41" s="76"/>
    </row>
    <row r="42" s="5" customFormat="1" spans="2:18">
      <c r="B42" s="43"/>
      <c r="C42" s="43"/>
      <c r="E42" s="44"/>
      <c r="F42" s="44"/>
      <c r="G42" s="44"/>
      <c r="H42" s="44"/>
      <c r="I42" s="44"/>
      <c r="J42" s="44"/>
      <c r="K42" s="44"/>
      <c r="L42" s="78"/>
      <c r="M42" s="78"/>
      <c r="N42" s="76"/>
      <c r="O42" s="79"/>
      <c r="P42" s="77"/>
      <c r="Q42" s="93"/>
      <c r="R42" s="76"/>
    </row>
    <row r="43" s="5" customFormat="1" spans="2:18">
      <c r="B43" s="43"/>
      <c r="C43" s="43"/>
      <c r="E43" s="44"/>
      <c r="F43" s="44"/>
      <c r="G43" s="44"/>
      <c r="H43" s="44"/>
      <c r="I43" s="44"/>
      <c r="J43" s="44"/>
      <c r="K43" s="44"/>
      <c r="L43" s="78"/>
      <c r="M43" s="78"/>
      <c r="N43" s="76"/>
      <c r="O43" s="79"/>
      <c r="P43" s="77"/>
      <c r="Q43" s="93"/>
      <c r="R43" s="76"/>
    </row>
    <row r="44" s="5" customFormat="1" spans="2:18">
      <c r="B44" s="43"/>
      <c r="C44" s="43"/>
      <c r="E44" s="44"/>
      <c r="F44" s="44"/>
      <c r="G44" s="44"/>
      <c r="H44" s="44"/>
      <c r="I44" s="44"/>
      <c r="J44" s="44"/>
      <c r="K44" s="44"/>
      <c r="L44" s="78"/>
      <c r="M44" s="78"/>
      <c r="N44" s="76"/>
      <c r="O44" s="79"/>
      <c r="P44" s="77"/>
      <c r="Q44" s="93"/>
      <c r="R44" s="76"/>
    </row>
    <row r="45" s="5" customFormat="1" spans="2:18">
      <c r="B45" s="43"/>
      <c r="C45" s="43"/>
      <c r="E45" s="44"/>
      <c r="F45" s="44"/>
      <c r="G45" s="44"/>
      <c r="H45" s="44"/>
      <c r="I45" s="44"/>
      <c r="J45" s="44"/>
      <c r="K45" s="44"/>
      <c r="L45" s="78"/>
      <c r="M45" s="78"/>
      <c r="N45" s="76"/>
      <c r="O45" s="79"/>
      <c r="P45" s="77"/>
      <c r="Q45" s="93"/>
      <c r="R45" s="76"/>
    </row>
    <row r="46" s="5" customFormat="1" spans="2:18">
      <c r="B46" s="43"/>
      <c r="C46" s="43"/>
      <c r="E46" s="44"/>
      <c r="F46" s="44"/>
      <c r="G46" s="44"/>
      <c r="H46" s="44"/>
      <c r="I46" s="44"/>
      <c r="J46" s="44"/>
      <c r="K46" s="44"/>
      <c r="L46" s="78"/>
      <c r="M46" s="78"/>
      <c r="N46" s="76"/>
      <c r="O46" s="79"/>
      <c r="P46" s="77"/>
      <c r="Q46" s="93"/>
      <c r="R46" s="76"/>
    </row>
    <row r="47" s="5" customFormat="1" spans="2:18">
      <c r="B47" s="43"/>
      <c r="C47" s="43"/>
      <c r="E47" s="44"/>
      <c r="F47" s="44"/>
      <c r="G47" s="44"/>
      <c r="H47" s="44"/>
      <c r="I47" s="44"/>
      <c r="J47" s="44"/>
      <c r="K47" s="44"/>
      <c r="L47" s="78"/>
      <c r="M47" s="78"/>
      <c r="N47" s="76"/>
      <c r="O47" s="79"/>
      <c r="P47" s="77"/>
      <c r="Q47" s="93"/>
      <c r="R47" s="76"/>
    </row>
    <row r="48" s="5" customFormat="1" spans="2:18">
      <c r="B48" s="43"/>
      <c r="C48" s="43"/>
      <c r="E48" s="44"/>
      <c r="F48" s="44"/>
      <c r="G48" s="44"/>
      <c r="H48" s="44"/>
      <c r="I48" s="44"/>
      <c r="J48" s="44"/>
      <c r="K48" s="44"/>
      <c r="L48" s="78"/>
      <c r="M48" s="78"/>
      <c r="N48" s="76"/>
      <c r="O48" s="79"/>
      <c r="P48" s="77"/>
      <c r="Q48" s="93"/>
      <c r="R48" s="76"/>
    </row>
    <row r="49" s="5" customFormat="1" spans="2:18">
      <c r="B49" s="43"/>
      <c r="C49" s="43"/>
      <c r="E49" s="44"/>
      <c r="F49" s="44"/>
      <c r="G49" s="44"/>
      <c r="H49" s="44"/>
      <c r="I49" s="44"/>
      <c r="J49" s="44"/>
      <c r="K49" s="44"/>
      <c r="L49" s="78"/>
      <c r="M49" s="78"/>
      <c r="N49" s="76"/>
      <c r="O49" s="79"/>
      <c r="P49" s="77"/>
      <c r="Q49" s="93"/>
      <c r="R49" s="76"/>
    </row>
    <row r="50" s="5" customFormat="1" spans="2:18">
      <c r="B50" s="43"/>
      <c r="C50" s="43"/>
      <c r="E50" s="44"/>
      <c r="F50" s="44"/>
      <c r="G50" s="44"/>
      <c r="H50" s="44"/>
      <c r="I50" s="44"/>
      <c r="J50" s="44"/>
      <c r="K50" s="44"/>
      <c r="L50" s="78"/>
      <c r="M50" s="78"/>
      <c r="N50" s="76"/>
      <c r="O50" s="79"/>
      <c r="P50" s="77"/>
      <c r="Q50" s="93"/>
      <c r="R50" s="76"/>
    </row>
    <row r="51" s="5" customFormat="1" spans="2:18">
      <c r="B51" s="43"/>
      <c r="C51" s="43"/>
      <c r="E51" s="44"/>
      <c r="F51" s="44"/>
      <c r="G51" s="44"/>
      <c r="H51" s="44"/>
      <c r="I51" s="44"/>
      <c r="J51" s="44"/>
      <c r="K51" s="44"/>
      <c r="L51" s="78"/>
      <c r="M51" s="78"/>
      <c r="N51" s="76"/>
      <c r="O51" s="79"/>
      <c r="P51" s="77"/>
      <c r="Q51" s="93"/>
      <c r="R51" s="76"/>
    </row>
    <row r="52" s="5" customFormat="1" spans="2:18">
      <c r="B52" s="43"/>
      <c r="C52" s="43"/>
      <c r="E52" s="44"/>
      <c r="F52" s="44"/>
      <c r="G52" s="44"/>
      <c r="H52" s="44"/>
      <c r="I52" s="44"/>
      <c r="J52" s="44"/>
      <c r="K52" s="44"/>
      <c r="L52" s="78"/>
      <c r="M52" s="78"/>
      <c r="N52" s="76"/>
      <c r="O52" s="79"/>
      <c r="P52" s="77"/>
      <c r="Q52" s="93"/>
      <c r="R52" s="76"/>
    </row>
    <row r="53" s="5" customFormat="1" spans="2:18">
      <c r="B53" s="43"/>
      <c r="C53" s="43"/>
      <c r="E53" s="44"/>
      <c r="F53" s="44"/>
      <c r="G53" s="44"/>
      <c r="H53" s="44"/>
      <c r="I53" s="44"/>
      <c r="J53" s="44"/>
      <c r="K53" s="44"/>
      <c r="L53" s="78"/>
      <c r="M53" s="78"/>
      <c r="N53" s="76"/>
      <c r="O53" s="79"/>
      <c r="P53" s="77"/>
      <c r="Q53" s="93"/>
      <c r="R53" s="76"/>
    </row>
    <row r="54" s="5" customFormat="1" spans="2:18">
      <c r="B54" s="43"/>
      <c r="C54" s="43"/>
      <c r="E54" s="44"/>
      <c r="F54" s="44"/>
      <c r="G54" s="44"/>
      <c r="H54" s="44"/>
      <c r="I54" s="44"/>
      <c r="J54" s="44"/>
      <c r="K54" s="44"/>
      <c r="L54" s="78"/>
      <c r="M54" s="78"/>
      <c r="N54" s="76"/>
      <c r="O54" s="79"/>
      <c r="P54" s="77"/>
      <c r="Q54" s="93"/>
      <c r="R54" s="76"/>
    </row>
    <row r="55" s="5" customFormat="1" spans="2:18">
      <c r="B55" s="43"/>
      <c r="C55" s="43"/>
      <c r="E55" s="44"/>
      <c r="F55" s="44"/>
      <c r="G55" s="44"/>
      <c r="H55" s="44"/>
      <c r="I55" s="44"/>
      <c r="J55" s="44"/>
      <c r="K55" s="44"/>
      <c r="L55" s="78"/>
      <c r="M55" s="78"/>
      <c r="N55" s="76"/>
      <c r="O55" s="79"/>
      <c r="P55" s="77"/>
      <c r="Q55" s="93"/>
      <c r="R55" s="76"/>
    </row>
    <row r="56" s="5" customFormat="1" spans="2:18">
      <c r="B56" s="43"/>
      <c r="C56" s="43"/>
      <c r="E56" s="44"/>
      <c r="F56" s="44"/>
      <c r="G56" s="44"/>
      <c r="H56" s="44"/>
      <c r="I56" s="44"/>
      <c r="J56" s="44"/>
      <c r="K56" s="44"/>
      <c r="L56" s="78"/>
      <c r="M56" s="78"/>
      <c r="N56" s="76"/>
      <c r="O56" s="79"/>
      <c r="P56" s="77"/>
      <c r="Q56" s="93"/>
      <c r="R56" s="76"/>
    </row>
    <row r="57" s="5" customFormat="1" spans="2:18">
      <c r="B57" s="43"/>
      <c r="C57" s="43"/>
      <c r="E57" s="44"/>
      <c r="F57" s="44"/>
      <c r="G57" s="44"/>
      <c r="H57" s="44"/>
      <c r="I57" s="44"/>
      <c r="J57" s="44"/>
      <c r="K57" s="44"/>
      <c r="L57" s="78"/>
      <c r="M57" s="78"/>
      <c r="N57" s="76"/>
      <c r="O57" s="79"/>
      <c r="P57" s="77"/>
      <c r="Q57" s="93"/>
      <c r="R57" s="76"/>
    </row>
    <row r="58" s="5" customFormat="1" spans="2:18">
      <c r="B58" s="43"/>
      <c r="C58" s="43"/>
      <c r="E58" s="44"/>
      <c r="F58" s="44"/>
      <c r="G58" s="44"/>
      <c r="H58" s="44"/>
      <c r="I58" s="44"/>
      <c r="J58" s="44"/>
      <c r="K58" s="44"/>
      <c r="L58" s="78"/>
      <c r="M58" s="78"/>
      <c r="N58" s="76"/>
      <c r="O58" s="79"/>
      <c r="P58" s="77"/>
      <c r="Q58" s="93"/>
      <c r="R58" s="76"/>
    </row>
    <row r="59" s="5" customFormat="1" spans="2:18">
      <c r="B59" s="43"/>
      <c r="C59" s="43"/>
      <c r="E59" s="44"/>
      <c r="F59" s="44"/>
      <c r="G59" s="44"/>
      <c r="H59" s="44"/>
      <c r="I59" s="44"/>
      <c r="J59" s="44"/>
      <c r="K59" s="44"/>
      <c r="L59" s="78"/>
      <c r="M59" s="78"/>
      <c r="N59" s="76"/>
      <c r="O59" s="79"/>
      <c r="P59" s="77"/>
      <c r="Q59" s="93"/>
      <c r="R59" s="76"/>
    </row>
  </sheetData>
  <autoFilter ref="A4:AH26">
    <sortState ref="A4:AH26">
      <sortCondition ref="N4" descending="1"/>
    </sortState>
    <extLst/>
  </autoFilter>
  <mergeCells count="14">
    <mergeCell ref="A1:S1"/>
    <mergeCell ref="E3:K3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  <mergeCell ref="R3:R4"/>
    <mergeCell ref="S3:S4"/>
  </mergeCells>
  <conditionalFormatting sqref="C3:C4">
    <cfRule type="duplicateValues" dxfId="0" priority="5"/>
  </conditionalFormatting>
  <conditionalFormatting sqref="B1:C2 B3:B4 B5:C14 B25:C65504">
    <cfRule type="duplicateValues" dxfId="0" priority="8"/>
  </conditionalFormatting>
  <conditionalFormatting sqref="B15:C16">
    <cfRule type="duplicateValues" dxfId="0" priority="1"/>
  </conditionalFormatting>
  <pageMargins left="0.156944444444444" right="0.0784722222222222" top="0.314583333333333" bottom="0.393055555555556" header="0.354166666666667" footer="0.118055555555556"/>
  <pageSetup paperSize="9" scale="7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" sqref="$A5:$XFD6"/>
    </sheetView>
  </sheetViews>
  <sheetFormatPr defaultColWidth="9" defaultRowHeight="14.25"/>
  <cols>
    <col min="5" max="5" width="12.875"/>
    <col min="6" max="6" width="10.375"/>
    <col min="7" max="11" width="12"/>
    <col min="12" max="13" width="12.875"/>
    <col min="14" max="14" width="11.375"/>
    <col min="18" max="18" width="12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2021-09-17T07:43:00Z</dcterms:created>
  <dcterms:modified xsi:type="dcterms:W3CDTF">2023-01-31T01:57:21Z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72920E75BAA34269B1ABF631AB986BCB</vt:lpwstr>
  </property>
</Properties>
</file>