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80" tabRatio="926"/>
  </bookViews>
  <sheets>
    <sheet name="建议" sheetId="9" r:id="rId1"/>
  </sheets>
  <externalReferences>
    <externalReference r:id="rId2"/>
  </externalReferences>
  <definedNames>
    <definedName name="_xlnm.Print_Area" localSheetId="0">建议!$A$1:$N$38</definedName>
  </definedNames>
  <calcPr calcId="144525"/>
</workbook>
</file>

<file path=xl/sharedStrings.xml><?xml version="1.0" encoding="utf-8"?>
<sst xmlns="http://schemas.openxmlformats.org/spreadsheetml/2006/main" count="106" uniqueCount="72">
  <si>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</si>
  <si>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</si>
  <si>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</si>
  <si>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乙方：北京光华荣昌汽车部件有限公司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</si>
  <si>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</si>
  <si>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</si>
  <si>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</si>
  <si>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</si>
  <si>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</si>
  <si>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</si>
  <si>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</si>
  <si>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</si>
  <si>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</si>
  <si>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</si>
  <si>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</si>
  <si>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</si>
  <si>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</si>
  <si>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</si>
  <si>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</si>
  <si>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</si>
  <si>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</si>
  <si>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</si>
  <si>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SHT0011480</t>
  </si>
  <si>
    <t>司机四孔腰托开关总成</t>
  </si>
  <si>
    <t>-</t>
  </si>
  <si>
    <t>件</t>
  </si>
  <si>
    <t>SHT0013272</t>
  </si>
  <si>
    <t>主驾升降调节手柄总成</t>
  </si>
  <si>
    <t>BPC0010177</t>
  </si>
  <si>
    <t>2.0按压速降阀总成</t>
  </si>
  <si>
    <t>SHT0012958</t>
  </si>
  <si>
    <t>阻尼调节手柄总成</t>
  </si>
  <si>
    <t>BEC0010108</t>
  </si>
  <si>
    <t>通风加热线束总成</t>
  </si>
  <si>
    <t>SHT0014832</t>
  </si>
  <si>
    <t>鱼阀气路总成</t>
  </si>
  <si>
    <t>SHT0014603</t>
  </si>
  <si>
    <t>按压式速降阀气路分总成</t>
  </si>
  <si>
    <t>SHT0012447</t>
  </si>
  <si>
    <t>H3升降开关气路总成（国产</t>
  </si>
  <si>
    <t>BEC0010122</t>
  </si>
  <si>
    <t>通风加热控制器ECU</t>
  </si>
  <si>
    <t>BPC0010011</t>
  </si>
  <si>
    <t>三通接头</t>
  </si>
  <si>
    <t>BSP0010042</t>
  </si>
  <si>
    <t>180mm防护弹簧</t>
  </si>
  <si>
    <t>BEC0010017</t>
  </si>
  <si>
    <t>风扇保护壳</t>
  </si>
  <si>
    <t>BEC0010109</t>
  </si>
  <si>
    <t>通风开关</t>
  </si>
  <si>
    <t>BEC0010110</t>
  </si>
  <si>
    <t>加热开关</t>
  </si>
  <si>
    <t>BEC0010040</t>
  </si>
  <si>
    <t>靠背风扇总成</t>
  </si>
  <si>
    <t>BEC0010041</t>
  </si>
  <si>
    <t>坐垫风扇总成</t>
  </si>
  <si>
    <t>SHT0015047</t>
  </si>
  <si>
    <t>升降开关气路总成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</si>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</sst>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176" fontId="0" fillId="0" borderId="0"/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54" applyFont="1" applyFill="1" applyAlignment="1">
      <alignment horizontal="center" vertical="center"/>
    </xf>
    <xf numFmtId="0" fontId="1" fillId="0" borderId="0" xfId="54" applyFont="1" applyFill="1" applyAlignment="1">
      <alignment vertical="center"/>
    </xf>
    <xf numFmtId="0" fontId="1" fillId="2" borderId="0" xfId="54" applyFont="1" applyFill="1" applyAlignment="1">
      <alignment horizontal="center" vertical="center"/>
    </xf>
    <xf numFmtId="49" fontId="2" fillId="2" borderId="0" xfId="54" applyNumberFormat="1" applyFont="1" applyFill="1" applyAlignment="1">
      <alignment horizontal="center" vertical="center"/>
    </xf>
    <xf numFmtId="0" fontId="1" fillId="2" borderId="0" xfId="54" applyFont="1" applyFill="1" applyAlignment="1">
      <alignment horizontal="center" vertical="center" wrapText="1"/>
    </xf>
    <xf numFmtId="0" fontId="3" fillId="2" borderId="0" xfId="54" applyFont="1" applyFill="1" applyAlignment="1">
      <alignment horizontal="center" vertical="center"/>
    </xf>
    <xf numFmtId="177" fontId="1" fillId="2" borderId="0" xfId="54" applyNumberFormat="1" applyFont="1" applyFill="1" applyAlignment="1">
      <alignment horizontal="center" vertical="center"/>
    </xf>
    <xf numFmtId="0" fontId="1" fillId="2" borderId="0" xfId="54" applyFont="1" applyFill="1" applyAlignment="1">
      <alignment horizontal="center" vertical="center" shrinkToFit="1"/>
    </xf>
    <xf numFmtId="0" fontId="1" fillId="2" borderId="0" xfId="54" applyFont="1" applyFill="1" applyBorder="1" applyAlignment="1">
      <alignment horizontal="center" vertical="center"/>
    </xf>
    <xf numFmtId="0" fontId="4" fillId="2" borderId="0" xfId="54" applyFont="1" applyFill="1" applyAlignment="1">
      <alignment horizontal="center" vertical="center"/>
    </xf>
    <xf numFmtId="0" fontId="2" fillId="2" borderId="0" xfId="54" applyFont="1" applyFill="1" applyAlignment="1">
      <alignment horizontal="center" vertical="center"/>
    </xf>
    <xf numFmtId="0" fontId="5" fillId="2" borderId="0" xfId="54" applyFont="1" applyFill="1" applyAlignment="1">
      <alignment horizontal="left" vertical="center"/>
    </xf>
    <xf numFmtId="0" fontId="5" fillId="2" borderId="0" xfId="54" applyFont="1" applyFill="1" applyAlignment="1">
      <alignment horizontal="left" vertical="center" wrapText="1"/>
    </xf>
    <xf numFmtId="0" fontId="5" fillId="2" borderId="0" xfId="54" applyFont="1" applyFill="1" applyBorder="1" applyAlignment="1">
      <alignment horizontal="left" vertical="center" shrinkToFit="1"/>
    </xf>
    <xf numFmtId="0" fontId="1" fillId="2" borderId="1" xfId="54" applyFont="1" applyFill="1" applyBorder="1" applyAlignment="1">
      <alignment horizontal="center" vertical="center" wrapText="1"/>
    </xf>
    <xf numFmtId="49" fontId="6" fillId="2" borderId="1" xfId="54" applyNumberFormat="1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center" vertical="center" wrapText="1"/>
    </xf>
    <xf numFmtId="177" fontId="7" fillId="0" borderId="1" xfId="33" applyNumberFormat="1" applyFont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178" fontId="7" fillId="0" borderId="1" xfId="56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/>
    </xf>
    <xf numFmtId="179" fontId="8" fillId="0" borderId="1" xfId="54" applyNumberFormat="1" applyFont="1" applyFill="1" applyBorder="1" applyAlignment="1">
      <alignment horizontal="center" vertical="center"/>
    </xf>
    <xf numFmtId="0" fontId="5" fillId="0" borderId="0" xfId="54" applyFont="1" applyFill="1" applyBorder="1" applyAlignment="1">
      <alignment vertical="center" wrapText="1"/>
    </xf>
    <xf numFmtId="0" fontId="5" fillId="0" borderId="0" xfId="54" applyFont="1" applyFill="1" applyBorder="1" applyAlignment="1">
      <alignment horizontal="left" vertical="center" wrapText="1"/>
    </xf>
    <xf numFmtId="0" fontId="5" fillId="0" borderId="0" xfId="54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7" fillId="0" borderId="1" xfId="33" applyNumberFormat="1" applyFont="1" applyFill="1" applyBorder="1" applyAlignment="1">
      <alignment horizontal="center" vertical="center" wrapText="1"/>
    </xf>
    <xf numFmtId="178" fontId="6" fillId="2" borderId="1" xfId="54" applyNumberFormat="1" applyFont="1" applyFill="1" applyBorder="1" applyAlignment="1">
      <alignment horizontal="center" vertical="center" shrinkToFit="1"/>
    </xf>
    <xf numFmtId="178" fontId="6" fillId="2" borderId="2" xfId="54" applyNumberFormat="1" applyFont="1" applyFill="1" applyBorder="1" applyAlignment="1">
      <alignment horizontal="center" vertical="center" shrinkToFit="1"/>
    </xf>
    <xf numFmtId="0" fontId="8" fillId="0" borderId="2" xfId="54" applyFont="1" applyFill="1" applyBorder="1" applyAlignment="1">
      <alignment horizontal="center" vertical="center" shrinkToFit="1"/>
    </xf>
    <xf numFmtId="0" fontId="11" fillId="0" borderId="0" xfId="54" applyFont="1" applyFill="1" applyBorder="1" applyAlignment="1">
      <alignment horizontal="center" vertical="center"/>
    </xf>
    <xf numFmtId="0" fontId="11" fillId="0" borderId="0" xfId="54" applyFont="1" applyFill="1" applyBorder="1">
      <alignment vertical="center"/>
    </xf>
    <xf numFmtId="0" fontId="5" fillId="0" borderId="2" xfId="54" applyFont="1" applyFill="1" applyBorder="1" applyAlignment="1">
      <alignment vertical="center" wrapText="1"/>
    </xf>
    <xf numFmtId="0" fontId="1" fillId="0" borderId="0" xfId="54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7" fontId="5" fillId="0" borderId="0" xfId="54" applyNumberFormat="1" applyFont="1" applyFill="1" applyBorder="1" applyAlignment="1">
      <alignment vertical="center"/>
    </xf>
    <xf numFmtId="0" fontId="5" fillId="0" borderId="0" xfId="54" applyFont="1" applyFill="1" applyBorder="1" applyAlignment="1">
      <alignment vertical="center" shrinkToFit="1"/>
    </xf>
    <xf numFmtId="177" fontId="1" fillId="0" borderId="0" xfId="54" applyNumberFormat="1" applyFont="1" applyFill="1" applyAlignment="1">
      <alignment vertical="center"/>
    </xf>
    <xf numFmtId="0" fontId="1" fillId="0" borderId="0" xfId="54" applyFont="1" applyFill="1" applyAlignment="1">
      <alignment vertical="center" shrinkToFit="1"/>
    </xf>
    <xf numFmtId="0" fontId="11" fillId="0" borderId="0" xfId="54" applyFont="1" applyFill="1" applyAlignment="1">
      <alignment horizontal="center" vertical="center"/>
    </xf>
    <xf numFmtId="0" fontId="11" fillId="0" borderId="0" xfId="54" applyFont="1" applyFill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41 4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2 10" xfId="52"/>
    <cellStyle name="60% - 强调文字颜色 6" xfId="53" builtinId="52"/>
    <cellStyle name="常规 2" xfId="54"/>
    <cellStyle name="常规 2 2 10" xfId="55"/>
    <cellStyle name="常规 3" xfId="56"/>
    <cellStyle name="常规_108.BOM 2" xfId="57"/>
    <cellStyle name="常规_Sheet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319;&#36141;&#30456;&#20851;\&#21327;&#35758;&#12289;&#21512;&#21516;\&#23433;&#36335;&#26222;\&#65288;&#23433;&#36335;&#26222;&#20135;&#21697;&#65289;&#21271;&#20140;&#19982;&#21508;&#20107;&#19994;&#37096;&#32467;&#31639;&#20215;&#26684;2023.1&#65288;2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河北"/>
      <sheetName val="西安"/>
      <sheetName val="SHT0011353"/>
      <sheetName val="SHT0011354"/>
      <sheetName val="SHT0010512"/>
      <sheetName val="安路普原材料采购价格"/>
      <sheetName val="BPC0000002"/>
      <sheetName val="BPC0000008"/>
      <sheetName val="BPC0000046"/>
      <sheetName val="BPC0000047"/>
      <sheetName val="BPC0010077"/>
      <sheetName val="SHT0000098"/>
      <sheetName val="SHT0000144"/>
      <sheetName val="SHT0000456"/>
      <sheetName val="SHT0000505"/>
      <sheetName val="SHT0000701"/>
      <sheetName val="SHT0001071"/>
      <sheetName val="SHT0001641"/>
      <sheetName val="SHT0010941"/>
      <sheetName val="SHT0011046"/>
      <sheetName val="SHT0011982"/>
      <sheetName val="SHT0012022"/>
      <sheetName val="SHT0012130"/>
      <sheetName val="SHT0012131"/>
      <sheetName val="SHT0012191"/>
      <sheetName val="SHT0012447"/>
      <sheetName val="SHT0013134"/>
      <sheetName val="SHT0013261"/>
      <sheetName val="BPC0010177"/>
      <sheetName val="SHT0013264"/>
      <sheetName val="SHT0013271"/>
      <sheetName val="SHT0013272"/>
      <sheetName val="SHT0013273"/>
      <sheetName val="成都"/>
      <sheetName val="长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">
          <cell r="I4" t="str">
            <v>SHT0011480</v>
          </cell>
          <cell r="J4" t="str">
            <v>司机四孔腰托开关总成</v>
          </cell>
          <cell r="K4">
            <v>69.89987985</v>
          </cell>
          <cell r="L4">
            <v>82.2351527647059</v>
          </cell>
        </row>
        <row r="5">
          <cell r="I5" t="str">
            <v>SHT0013272</v>
          </cell>
          <cell r="J5" t="str">
            <v>主驾升降调节手柄总成</v>
          </cell>
          <cell r="K5">
            <v>36.5906371428571</v>
          </cell>
          <cell r="L5">
            <v>43.0478084033613</v>
          </cell>
        </row>
        <row r="6">
          <cell r="I6" t="str">
            <v>BPC0010177</v>
          </cell>
          <cell r="J6" t="str">
            <v>2.0按压速降阀总成</v>
          </cell>
          <cell r="K6">
            <v>10.9971100142857</v>
          </cell>
          <cell r="L6">
            <v>12.937776487395</v>
          </cell>
        </row>
        <row r="7">
          <cell r="I7" t="str">
            <v>SHT0012958</v>
          </cell>
          <cell r="J7" t="str">
            <v>阻尼调节手柄总成</v>
          </cell>
          <cell r="K7">
            <v>14.5597185714286</v>
          </cell>
          <cell r="L7">
            <v>17.1290806722689</v>
          </cell>
        </row>
        <row r="8">
          <cell r="I8" t="str">
            <v>SHT0014832</v>
          </cell>
          <cell r="J8" t="str">
            <v>鱼阀气路总成</v>
          </cell>
          <cell r="K8">
            <v>42.9825835714286</v>
          </cell>
          <cell r="L8">
            <v>50.5677453781513</v>
          </cell>
        </row>
        <row r="9">
          <cell r="I9" t="str">
            <v>SHT0014603</v>
          </cell>
          <cell r="J9" t="str">
            <v>按压式速降阀气路分总成</v>
          </cell>
          <cell r="K9">
            <v>5.76944285714286</v>
          </cell>
          <cell r="L9">
            <v>6.78757983193278</v>
          </cell>
        </row>
        <row r="10">
          <cell r="I10" t="str">
            <v>SHT0015047</v>
          </cell>
          <cell r="J10" t="str">
            <v>升降开关气路总成</v>
          </cell>
          <cell r="K10">
            <v>28.4591306857143</v>
          </cell>
          <cell r="L10">
            <v>33.4813302184874</v>
          </cell>
        </row>
        <row r="11">
          <cell r="I11" t="str">
            <v>SHT0012447</v>
          </cell>
          <cell r="J11" t="str">
            <v>H3升降开关气路总成（国产</v>
          </cell>
          <cell r="K11">
            <v>26.8695306857143</v>
          </cell>
          <cell r="L11">
            <v>31.6112125714286</v>
          </cell>
        </row>
        <row r="12">
          <cell r="I12" t="str">
            <v>BEC0010122</v>
          </cell>
          <cell r="J12" t="str">
            <v>通风加热控制器ECU</v>
          </cell>
          <cell r="K12">
            <v>111.646271428571</v>
          </cell>
          <cell r="L12">
            <v>131.348554621849</v>
          </cell>
        </row>
        <row r="15">
          <cell r="I15" t="str">
            <v>BEC0010108</v>
          </cell>
          <cell r="J15" t="str">
            <v>通风加热集成线束总成</v>
          </cell>
          <cell r="K15">
            <v>33.2777777777778</v>
          </cell>
          <cell r="L15">
            <v>35.0292397660819</v>
          </cell>
        </row>
        <row r="16">
          <cell r="I16" t="str">
            <v>BPC0010011</v>
          </cell>
          <cell r="J16" t="str">
            <v>三通接头</v>
          </cell>
          <cell r="K16">
            <v>0.2</v>
          </cell>
          <cell r="L16">
            <v>0.210526315789474</v>
          </cell>
        </row>
        <row r="17">
          <cell r="I17" t="str">
            <v>BSP0010042</v>
          </cell>
          <cell r="J17" t="str">
            <v>180mm防护弹簧</v>
          </cell>
          <cell r="K17">
            <v>0.388888888888889</v>
          </cell>
          <cell r="L17">
            <v>0.409356725146199</v>
          </cell>
        </row>
        <row r="18">
          <cell r="I18" t="str">
            <v>BEC0010017</v>
          </cell>
          <cell r="J18" t="str">
            <v>风扇保护壳</v>
          </cell>
          <cell r="K18">
            <v>1.72222222222222</v>
          </cell>
          <cell r="L18">
            <v>1.81286549707602</v>
          </cell>
        </row>
        <row r="19">
          <cell r="I19" t="str">
            <v>BEC0010109</v>
          </cell>
          <cell r="J19" t="str">
            <v>通风开关</v>
          </cell>
          <cell r="K19">
            <v>16.1111111111111</v>
          </cell>
          <cell r="L19">
            <v>16.9590643274854</v>
          </cell>
        </row>
        <row r="20">
          <cell r="I20" t="str">
            <v>BEC0010110</v>
          </cell>
          <cell r="J20" t="str">
            <v>加热开关</v>
          </cell>
          <cell r="K20">
            <v>16.7333333333333</v>
          </cell>
          <cell r="L20">
            <v>17.6140350877193</v>
          </cell>
        </row>
        <row r="21">
          <cell r="I21" t="str">
            <v>BEC0010040</v>
          </cell>
          <cell r="J21" t="str">
            <v>靠背风扇总成</v>
          </cell>
          <cell r="K21">
            <v>45.0333333333333</v>
          </cell>
          <cell r="L21">
            <v>47.4035087719298</v>
          </cell>
        </row>
        <row r="22">
          <cell r="I22" t="str">
            <v>BEC0010041</v>
          </cell>
          <cell r="J22" t="str">
            <v>坐垫风扇总成</v>
          </cell>
          <cell r="K22">
            <v>66.4444444444444</v>
          </cell>
          <cell r="L22">
            <v>69.9415204678363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60"/>
  <sheetViews>
    <sheetView tabSelected="1" zoomScaleSheetLayoutView="70" topLeftCell="A4" workbookViewId="0">
      <selection activeCell="P10" sqref="P10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6" width="8.375" style="7" customWidth="1"/>
    <col min="7" max="7" width="15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3" t="s">
        <v>13</v>
      </c>
      <c r="L7" s="33" t="s">
        <v>14</v>
      </c>
      <c r="M7" s="33" t="s">
        <v>15</v>
      </c>
      <c r="N7" s="34" t="s">
        <v>16</v>
      </c>
      <c r="O7" s="35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3" t="s">
        <v>18</v>
      </c>
      <c r="L8" s="33"/>
      <c r="M8" s="33"/>
      <c r="N8" s="34"/>
      <c r="O8" s="35"/>
    </row>
    <row r="9" s="1" customFormat="1" ht="34" customHeight="1" spans="1:205">
      <c r="A9" s="22">
        <v>1</v>
      </c>
      <c r="B9" s="22" t="s">
        <v>22</v>
      </c>
      <c r="C9" s="22" t="s">
        <v>23</v>
      </c>
      <c r="D9" s="22" t="s">
        <v>24</v>
      </c>
      <c r="E9" s="22" t="s">
        <v>25</v>
      </c>
      <c r="F9" s="22">
        <v>81.42</v>
      </c>
      <c r="G9" s="23">
        <f>VLOOKUP($B$9:$B$25,[1]长春!$I$4:$L$22,4,0)</f>
        <v>82.2351527647059</v>
      </c>
      <c r="H9" s="22">
        <v>0</v>
      </c>
      <c r="I9" s="22">
        <v>0</v>
      </c>
      <c r="J9" s="22">
        <v>0</v>
      </c>
      <c r="K9" s="23">
        <f>G9+I9</f>
        <v>82.2351527647059</v>
      </c>
      <c r="L9" s="23">
        <f>K9*0.13</f>
        <v>10.6905698594118</v>
      </c>
      <c r="M9" s="23">
        <f>K9+L9</f>
        <v>92.9257226241177</v>
      </c>
      <c r="N9" s="22"/>
      <c r="O9" s="36"/>
      <c r="P9" s="37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</row>
    <row r="10" s="1" customFormat="1" ht="34" customHeight="1" spans="1:205">
      <c r="A10" s="22">
        <v>2</v>
      </c>
      <c r="B10" s="22" t="s">
        <v>26</v>
      </c>
      <c r="C10" s="22" t="s">
        <v>27</v>
      </c>
      <c r="D10" s="22" t="s">
        <v>24</v>
      </c>
      <c r="E10" s="22" t="s">
        <v>25</v>
      </c>
      <c r="F10" s="22">
        <v>39.13</v>
      </c>
      <c r="G10" s="23">
        <f>VLOOKUP($B$9:$B$25,[1]长春!$I$4:$L$22,4,0)</f>
        <v>43.0478084033613</v>
      </c>
      <c r="H10" s="22">
        <v>0</v>
      </c>
      <c r="I10" s="22">
        <v>0</v>
      </c>
      <c r="J10" s="22">
        <v>0</v>
      </c>
      <c r="K10" s="23">
        <f t="shared" ref="K10:K25" si="0">G10+I10</f>
        <v>43.0478084033613</v>
      </c>
      <c r="L10" s="23">
        <f t="shared" ref="L10:L25" si="1">K10*0.13</f>
        <v>5.59621509243698</v>
      </c>
      <c r="M10" s="23">
        <f t="shared" ref="M10:M25" si="2">K10+L10</f>
        <v>48.6440234957983</v>
      </c>
      <c r="N10" s="22"/>
      <c r="O10" s="36"/>
      <c r="P10" s="38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</row>
    <row r="11" s="1" customFormat="1" ht="34" customHeight="1" spans="1:205">
      <c r="A11" s="22">
        <v>3</v>
      </c>
      <c r="B11" s="22" t="s">
        <v>28</v>
      </c>
      <c r="C11" s="22" t="s">
        <v>29</v>
      </c>
      <c r="D11" s="22" t="s">
        <v>24</v>
      </c>
      <c r="E11" s="22" t="s">
        <v>25</v>
      </c>
      <c r="F11" s="22">
        <v>17.29</v>
      </c>
      <c r="G11" s="23">
        <f>VLOOKUP($B$9:$B$25,[1]长春!$I$4:$L$22,4,0)</f>
        <v>12.937776487395</v>
      </c>
      <c r="H11" s="22">
        <v>0</v>
      </c>
      <c r="I11" s="22">
        <v>0</v>
      </c>
      <c r="J11" s="22">
        <v>0</v>
      </c>
      <c r="K11" s="23">
        <f t="shared" si="0"/>
        <v>12.937776487395</v>
      </c>
      <c r="L11" s="23">
        <f t="shared" si="1"/>
        <v>1.68191094336135</v>
      </c>
      <c r="M11" s="23">
        <f t="shared" si="2"/>
        <v>14.6196874307563</v>
      </c>
      <c r="N11" s="22"/>
      <c r="O11" s="36"/>
      <c r="P11" s="38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</row>
    <row r="12" s="1" customFormat="1" ht="34" customHeight="1" spans="1:205">
      <c r="A12" s="22">
        <v>4</v>
      </c>
      <c r="B12" s="22" t="s">
        <v>30</v>
      </c>
      <c r="C12" s="22" t="s">
        <v>31</v>
      </c>
      <c r="D12" s="22" t="s">
        <v>24</v>
      </c>
      <c r="E12" s="22" t="s">
        <v>25</v>
      </c>
      <c r="F12" s="22">
        <v>16.99</v>
      </c>
      <c r="G12" s="23">
        <f>VLOOKUP($B$9:$B$25,[1]长春!$I$4:$L$22,4,0)</f>
        <v>17.1290806722689</v>
      </c>
      <c r="H12" s="22">
        <v>0</v>
      </c>
      <c r="I12" s="22">
        <v>0</v>
      </c>
      <c r="J12" s="22">
        <v>0</v>
      </c>
      <c r="K12" s="23">
        <f t="shared" si="0"/>
        <v>17.1290806722689</v>
      </c>
      <c r="L12" s="23">
        <f t="shared" si="1"/>
        <v>2.22678048739496</v>
      </c>
      <c r="M12" s="23">
        <f t="shared" si="2"/>
        <v>19.3558611596639</v>
      </c>
      <c r="N12" s="22"/>
      <c r="O12" s="36"/>
      <c r="P12" s="38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</row>
    <row r="13" s="1" customFormat="1" ht="34" customHeight="1" spans="1:205">
      <c r="A13" s="22">
        <v>5</v>
      </c>
      <c r="B13" s="22" t="s">
        <v>32</v>
      </c>
      <c r="C13" s="22" t="s">
        <v>33</v>
      </c>
      <c r="D13" s="22" t="s">
        <v>24</v>
      </c>
      <c r="E13" s="22" t="s">
        <v>25</v>
      </c>
      <c r="F13" s="22">
        <v>49.84</v>
      </c>
      <c r="G13" s="23">
        <f>VLOOKUP($B$9:$B$25,[1]长春!$I$4:$L$22,4,0)</f>
        <v>35.0292397660819</v>
      </c>
      <c r="H13" s="22">
        <v>0</v>
      </c>
      <c r="I13" s="22">
        <v>0</v>
      </c>
      <c r="J13" s="22">
        <v>0</v>
      </c>
      <c r="K13" s="23">
        <f t="shared" si="0"/>
        <v>35.0292397660819</v>
      </c>
      <c r="L13" s="23">
        <f t="shared" si="1"/>
        <v>4.55380116959064</v>
      </c>
      <c r="M13" s="23">
        <f t="shared" si="2"/>
        <v>39.5830409356725</v>
      </c>
      <c r="N13" s="22"/>
      <c r="O13" s="36"/>
      <c r="P13" s="38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</row>
    <row r="14" s="1" customFormat="1" ht="34" customHeight="1" spans="1:205">
      <c r="A14" s="22">
        <v>6</v>
      </c>
      <c r="B14" s="22" t="s">
        <v>34</v>
      </c>
      <c r="C14" s="22" t="s">
        <v>35</v>
      </c>
      <c r="D14" s="22" t="s">
        <v>24</v>
      </c>
      <c r="E14" s="22" t="s">
        <v>25</v>
      </c>
      <c r="F14" s="22">
        <v>56.79</v>
      </c>
      <c r="G14" s="23">
        <f>VLOOKUP($B$9:$B$25,[1]长春!$I$4:$L$22,4,0)</f>
        <v>50.5677453781513</v>
      </c>
      <c r="H14" s="22">
        <v>0</v>
      </c>
      <c r="I14" s="22">
        <v>0</v>
      </c>
      <c r="J14" s="22">
        <v>0</v>
      </c>
      <c r="K14" s="23">
        <f t="shared" si="0"/>
        <v>50.5677453781513</v>
      </c>
      <c r="L14" s="23">
        <f t="shared" si="1"/>
        <v>6.57380689915966</v>
      </c>
      <c r="M14" s="23">
        <f t="shared" si="2"/>
        <v>57.1415522773109</v>
      </c>
      <c r="N14" s="22"/>
      <c r="O14" s="36"/>
      <c r="P14" s="38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</row>
    <row r="15" s="1" customFormat="1" ht="34" customHeight="1" spans="1:205">
      <c r="A15" s="22">
        <v>7</v>
      </c>
      <c r="B15" s="22" t="s">
        <v>36</v>
      </c>
      <c r="C15" s="22" t="s">
        <v>37</v>
      </c>
      <c r="D15" s="22" t="s">
        <v>24</v>
      </c>
      <c r="E15" s="22" t="s">
        <v>25</v>
      </c>
      <c r="F15" s="22">
        <v>6.67</v>
      </c>
      <c r="G15" s="23">
        <f>VLOOKUP($B$9:$B$25,[1]长春!$I$4:$L$22,4,0)</f>
        <v>6.78757983193278</v>
      </c>
      <c r="H15" s="22">
        <v>0</v>
      </c>
      <c r="I15" s="22">
        <v>0</v>
      </c>
      <c r="J15" s="22">
        <v>0</v>
      </c>
      <c r="K15" s="23">
        <f t="shared" si="0"/>
        <v>6.78757983193278</v>
      </c>
      <c r="L15" s="23">
        <f t="shared" si="1"/>
        <v>0.882385378151261</v>
      </c>
      <c r="M15" s="23">
        <f t="shared" si="2"/>
        <v>7.66996521008404</v>
      </c>
      <c r="N15" s="22"/>
      <c r="O15" s="36"/>
      <c r="P15" s="38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</row>
    <row r="16" s="1" customFormat="1" ht="34" customHeight="1" spans="1:205">
      <c r="A16" s="22">
        <v>8</v>
      </c>
      <c r="B16" s="22" t="s">
        <v>38</v>
      </c>
      <c r="C16" s="22" t="s">
        <v>39</v>
      </c>
      <c r="D16" s="22" t="s">
        <v>24</v>
      </c>
      <c r="E16" s="22" t="s">
        <v>25</v>
      </c>
      <c r="F16" s="22">
        <v>27.97</v>
      </c>
      <c r="G16" s="23">
        <f>VLOOKUP($B$9:$B$25,[1]长春!$I$4:$L$22,4,0)</f>
        <v>31.6112125714286</v>
      </c>
      <c r="H16" s="22">
        <v>0</v>
      </c>
      <c r="I16" s="22">
        <v>0</v>
      </c>
      <c r="J16" s="22">
        <v>0</v>
      </c>
      <c r="K16" s="23">
        <f t="shared" si="0"/>
        <v>31.6112125714286</v>
      </c>
      <c r="L16" s="23">
        <f t="shared" si="1"/>
        <v>4.10945763428571</v>
      </c>
      <c r="M16" s="23">
        <f t="shared" si="2"/>
        <v>35.7206702057143</v>
      </c>
      <c r="N16" s="22"/>
      <c r="O16" s="36"/>
      <c r="P16" s="38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</row>
    <row r="17" s="1" customFormat="1" ht="34" customHeight="1" spans="1:205">
      <c r="A17" s="22">
        <v>9</v>
      </c>
      <c r="B17" s="22" t="s">
        <v>40</v>
      </c>
      <c r="C17" s="22" t="s">
        <v>41</v>
      </c>
      <c r="D17" s="22" t="s">
        <v>24</v>
      </c>
      <c r="E17" s="22" t="s">
        <v>25</v>
      </c>
      <c r="F17" s="22">
        <v>127.96</v>
      </c>
      <c r="G17" s="23">
        <f>VLOOKUP($B$9:$B$25,[1]长春!$I$4:$L$22,4,0)</f>
        <v>131.348554621849</v>
      </c>
      <c r="H17" s="22">
        <v>0</v>
      </c>
      <c r="I17" s="22">
        <v>0</v>
      </c>
      <c r="J17" s="22">
        <v>0</v>
      </c>
      <c r="K17" s="23">
        <f t="shared" si="0"/>
        <v>131.348554621849</v>
      </c>
      <c r="L17" s="23">
        <f t="shared" si="1"/>
        <v>17.0753121008403</v>
      </c>
      <c r="M17" s="23">
        <f t="shared" si="2"/>
        <v>148.423866722689</v>
      </c>
      <c r="N17" s="22"/>
      <c r="O17" s="36"/>
      <c r="P17" s="38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</row>
    <row r="18" s="1" customFormat="1" ht="34" customHeight="1" spans="1:205">
      <c r="A18" s="22">
        <v>10</v>
      </c>
      <c r="B18" s="22" t="s">
        <v>42</v>
      </c>
      <c r="C18" s="22" t="s">
        <v>43</v>
      </c>
      <c r="D18" s="22" t="s">
        <v>24</v>
      </c>
      <c r="E18" s="22" t="s">
        <v>25</v>
      </c>
      <c r="F18" s="22">
        <v>0.2</v>
      </c>
      <c r="G18" s="23">
        <f>VLOOKUP($B$9:$B$25,[1]长春!$I$4:$L$22,4,0)</f>
        <v>0.210526315789474</v>
      </c>
      <c r="H18" s="22">
        <v>0</v>
      </c>
      <c r="I18" s="22">
        <v>0</v>
      </c>
      <c r="J18" s="22">
        <v>0</v>
      </c>
      <c r="K18" s="23">
        <f t="shared" si="0"/>
        <v>0.210526315789474</v>
      </c>
      <c r="L18" s="23">
        <f t="shared" si="1"/>
        <v>0.0273684210526316</v>
      </c>
      <c r="M18" s="23">
        <f t="shared" si="2"/>
        <v>0.237894736842105</v>
      </c>
      <c r="N18" s="22"/>
      <c r="O18" s="36"/>
      <c r="P18" s="38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</row>
    <row r="19" s="1" customFormat="1" ht="34" customHeight="1" spans="1:205">
      <c r="A19" s="22">
        <v>11</v>
      </c>
      <c r="B19" s="22" t="s">
        <v>44</v>
      </c>
      <c r="C19" s="22" t="s">
        <v>45</v>
      </c>
      <c r="D19" s="22" t="s">
        <v>24</v>
      </c>
      <c r="E19" s="22" t="s">
        <v>25</v>
      </c>
      <c r="F19" s="22">
        <v>0.39</v>
      </c>
      <c r="G19" s="23">
        <f>VLOOKUP($B$9:$B$25,[1]长春!$I$4:$L$22,4,0)</f>
        <v>0.409356725146199</v>
      </c>
      <c r="H19" s="22">
        <v>0</v>
      </c>
      <c r="I19" s="22">
        <v>0</v>
      </c>
      <c r="J19" s="22">
        <v>0</v>
      </c>
      <c r="K19" s="23">
        <f t="shared" si="0"/>
        <v>0.409356725146199</v>
      </c>
      <c r="L19" s="23">
        <f t="shared" si="1"/>
        <v>0.0532163742690058</v>
      </c>
      <c r="M19" s="23">
        <f t="shared" si="2"/>
        <v>0.462573099415205</v>
      </c>
      <c r="N19" s="22"/>
      <c r="O19" s="36"/>
      <c r="P19" s="38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</row>
    <row r="20" s="1" customFormat="1" ht="34" customHeight="1" spans="1:205">
      <c r="A20" s="22">
        <v>12</v>
      </c>
      <c r="B20" s="22" t="s">
        <v>46</v>
      </c>
      <c r="C20" s="22" t="s">
        <v>47</v>
      </c>
      <c r="D20" s="22" t="s">
        <v>24</v>
      </c>
      <c r="E20" s="22" t="s">
        <v>25</v>
      </c>
      <c r="F20" s="22">
        <v>1.72</v>
      </c>
      <c r="G20" s="23">
        <f>VLOOKUP($B$9:$B$25,[1]长春!$I$4:$L$22,4,0)</f>
        <v>1.81286549707602</v>
      </c>
      <c r="H20" s="22">
        <v>0</v>
      </c>
      <c r="I20" s="22">
        <v>0</v>
      </c>
      <c r="J20" s="22">
        <v>0</v>
      </c>
      <c r="K20" s="23">
        <f t="shared" si="0"/>
        <v>1.81286549707602</v>
      </c>
      <c r="L20" s="23">
        <f t="shared" si="1"/>
        <v>0.235672514619883</v>
      </c>
      <c r="M20" s="23">
        <f t="shared" si="2"/>
        <v>2.04853801169591</v>
      </c>
      <c r="N20" s="22"/>
      <c r="O20" s="36"/>
      <c r="P20" s="38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</row>
    <row r="21" s="1" customFormat="1" ht="34" customHeight="1" spans="1:205">
      <c r="A21" s="22">
        <v>13</v>
      </c>
      <c r="B21" s="22" t="s">
        <v>48</v>
      </c>
      <c r="C21" s="22" t="s">
        <v>49</v>
      </c>
      <c r="D21" s="22" t="s">
        <v>24</v>
      </c>
      <c r="E21" s="22" t="s">
        <v>25</v>
      </c>
      <c r="F21" s="22">
        <v>16.06</v>
      </c>
      <c r="G21" s="23">
        <f>VLOOKUP($B$9:$B$25,[1]长春!$I$4:$L$22,4,0)</f>
        <v>16.9590643274854</v>
      </c>
      <c r="H21" s="22">
        <v>0</v>
      </c>
      <c r="I21" s="22">
        <v>0</v>
      </c>
      <c r="J21" s="22">
        <v>0</v>
      </c>
      <c r="K21" s="23">
        <f t="shared" si="0"/>
        <v>16.9590643274854</v>
      </c>
      <c r="L21" s="23">
        <f t="shared" si="1"/>
        <v>2.2046783625731</v>
      </c>
      <c r="M21" s="23">
        <f t="shared" si="2"/>
        <v>19.1637426900585</v>
      </c>
      <c r="N21" s="22"/>
      <c r="O21" s="36"/>
      <c r="P21" s="38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</row>
    <row r="22" s="1" customFormat="1" ht="34" customHeight="1" spans="1:205">
      <c r="A22" s="22">
        <v>14</v>
      </c>
      <c r="B22" s="22" t="s">
        <v>50</v>
      </c>
      <c r="C22" s="22" t="s">
        <v>51</v>
      </c>
      <c r="D22" s="22" t="s">
        <v>24</v>
      </c>
      <c r="E22" s="22" t="s">
        <v>25</v>
      </c>
      <c r="F22" s="22">
        <v>16.68</v>
      </c>
      <c r="G22" s="23">
        <f>VLOOKUP($B$9:$B$25,[1]长春!$I$4:$L$22,4,0)</f>
        <v>17.6140350877193</v>
      </c>
      <c r="H22" s="22">
        <v>0</v>
      </c>
      <c r="I22" s="22">
        <v>0</v>
      </c>
      <c r="J22" s="22">
        <v>0</v>
      </c>
      <c r="K22" s="23">
        <f t="shared" si="0"/>
        <v>17.6140350877193</v>
      </c>
      <c r="L22" s="23">
        <f t="shared" si="1"/>
        <v>2.28982456140351</v>
      </c>
      <c r="M22" s="23">
        <f t="shared" si="2"/>
        <v>19.9038596491228</v>
      </c>
      <c r="N22" s="22"/>
      <c r="O22" s="36"/>
      <c r="P22" s="38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</row>
    <row r="23" s="1" customFormat="1" ht="34" customHeight="1" spans="1:205">
      <c r="A23" s="22">
        <v>15</v>
      </c>
      <c r="B23" s="22" t="s">
        <v>52</v>
      </c>
      <c r="C23" s="22" t="s">
        <v>53</v>
      </c>
      <c r="D23" s="22" t="s">
        <v>24</v>
      </c>
      <c r="E23" s="22" t="s">
        <v>25</v>
      </c>
      <c r="F23" s="22">
        <v>44.9</v>
      </c>
      <c r="G23" s="23">
        <f>VLOOKUP($B$9:$B$25,[1]长春!$I$4:$L$22,4,0)</f>
        <v>47.4035087719298</v>
      </c>
      <c r="H23" s="22">
        <v>0</v>
      </c>
      <c r="I23" s="22">
        <v>0</v>
      </c>
      <c r="J23" s="22">
        <v>0</v>
      </c>
      <c r="K23" s="23">
        <f t="shared" si="0"/>
        <v>47.4035087719298</v>
      </c>
      <c r="L23" s="23">
        <f t="shared" si="1"/>
        <v>6.16245614035088</v>
      </c>
      <c r="M23" s="23">
        <f t="shared" si="2"/>
        <v>53.5659649122807</v>
      </c>
      <c r="N23" s="22"/>
      <c r="O23" s="36"/>
      <c r="P23" s="38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</row>
    <row r="24" s="1" customFormat="1" ht="34" customHeight="1" spans="1:205">
      <c r="A24" s="22">
        <v>16</v>
      </c>
      <c r="B24" s="22" t="s">
        <v>54</v>
      </c>
      <c r="C24" s="22" t="s">
        <v>55</v>
      </c>
      <c r="D24" s="22" t="s">
        <v>24</v>
      </c>
      <c r="E24" s="22" t="s">
        <v>25</v>
      </c>
      <c r="F24" s="22">
        <v>66.26</v>
      </c>
      <c r="G24" s="23">
        <f>VLOOKUP($B$9:$B$25,[1]长春!$I$4:$L$22,4,0)</f>
        <v>69.9415204678363</v>
      </c>
      <c r="H24" s="22">
        <v>0</v>
      </c>
      <c r="I24" s="22">
        <v>0</v>
      </c>
      <c r="J24" s="22">
        <v>0</v>
      </c>
      <c r="K24" s="23">
        <f t="shared" si="0"/>
        <v>69.9415204678363</v>
      </c>
      <c r="L24" s="23">
        <f t="shared" si="1"/>
        <v>9.09239766081871</v>
      </c>
      <c r="M24" s="23">
        <f t="shared" si="2"/>
        <v>79.033918128655</v>
      </c>
      <c r="N24" s="22"/>
      <c r="O24" s="36"/>
      <c r="P24" s="38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</row>
    <row r="25" s="1" customFormat="1" ht="34" customHeight="1" spans="1:205">
      <c r="A25" s="22">
        <v>17</v>
      </c>
      <c r="B25" s="22" t="s">
        <v>56</v>
      </c>
      <c r="C25" s="22" t="s">
        <v>57</v>
      </c>
      <c r="D25" s="22" t="s">
        <v>24</v>
      </c>
      <c r="E25" s="22" t="s">
        <v>25</v>
      </c>
      <c r="F25" s="22">
        <v>33.15</v>
      </c>
      <c r="G25" s="23">
        <f>VLOOKUP($B$9:$B$25,[1]长春!$I$4:$L$22,4,0)</f>
        <v>33.4813302184874</v>
      </c>
      <c r="H25" s="22">
        <v>0</v>
      </c>
      <c r="I25" s="22">
        <v>0</v>
      </c>
      <c r="J25" s="22">
        <v>0</v>
      </c>
      <c r="K25" s="23">
        <f t="shared" si="0"/>
        <v>33.4813302184874</v>
      </c>
      <c r="L25" s="23">
        <f t="shared" si="1"/>
        <v>4.35257292840336</v>
      </c>
      <c r="M25" s="23">
        <f t="shared" si="2"/>
        <v>37.8339031468908</v>
      </c>
      <c r="N25" s="22"/>
      <c r="O25" s="36"/>
      <c r="P25" s="38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</row>
    <row r="26" s="2" customFormat="1" spans="1:16">
      <c r="A26" s="24" t="s">
        <v>58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39"/>
      <c r="P26" s="40"/>
    </row>
    <row r="27" s="2" customFormat="1" spans="1:16">
      <c r="A27" s="25" t="s">
        <v>59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40"/>
    </row>
    <row r="28" s="2" customFormat="1" spans="1:16">
      <c r="A28" s="24" t="s">
        <v>60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  <c r="P28" s="40"/>
    </row>
    <row r="29" s="2" customFormat="1" spans="1:16">
      <c r="A29" s="25" t="s">
        <v>61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40"/>
    </row>
    <row r="30" s="2" customFormat="1" spans="1:16">
      <c r="A30" s="25" t="s">
        <v>62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40"/>
    </row>
    <row r="31" s="2" customFormat="1" spans="1:16">
      <c r="A31" s="25" t="s">
        <v>63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40"/>
    </row>
    <row r="32" s="2" customFormat="1" spans="1:16">
      <c r="A32" s="26" t="s">
        <v>64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40"/>
    </row>
    <row r="33" s="2" customFormat="1" ht="23.25" customHeight="1" spans="1:16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40"/>
    </row>
    <row r="34" s="2" customFormat="1" spans="1:16">
      <c r="A34" s="27" t="s">
        <v>65</v>
      </c>
      <c r="B34" s="28"/>
      <c r="C34" s="29"/>
      <c r="H34" s="2" t="s">
        <v>66</v>
      </c>
      <c r="I34" s="41"/>
      <c r="J34" s="29"/>
      <c r="K34" s="31"/>
      <c r="L34" s="31"/>
      <c r="M34" s="31"/>
      <c r="N34" s="42"/>
      <c r="O34" s="43"/>
      <c r="P34" s="40"/>
    </row>
    <row r="35" s="2" customFormat="1" spans="1:16">
      <c r="A35" s="29" t="s">
        <v>67</v>
      </c>
      <c r="B35" s="28"/>
      <c r="C35" s="29"/>
      <c r="H35" s="2" t="s">
        <v>68</v>
      </c>
      <c r="I35" s="29"/>
      <c r="J35" s="29"/>
      <c r="K35" s="31"/>
      <c r="L35" s="29"/>
      <c r="M35" s="29"/>
      <c r="N35" s="44"/>
      <c r="O35" s="45"/>
      <c r="P35" s="40"/>
    </row>
    <row r="36" s="2" customFormat="1" spans="1:16">
      <c r="A36" s="29"/>
      <c r="B36" s="28"/>
      <c r="C36" s="29"/>
      <c r="I36" s="29"/>
      <c r="J36" s="29"/>
      <c r="K36" s="31"/>
      <c r="L36" s="29"/>
      <c r="M36" s="29"/>
      <c r="N36" s="44"/>
      <c r="O36" s="45"/>
      <c r="P36" s="40"/>
    </row>
    <row r="37" s="2" customFormat="1" spans="1:16">
      <c r="A37" s="27" t="s">
        <v>69</v>
      </c>
      <c r="B37" s="27"/>
      <c r="C37" s="30"/>
      <c r="H37" s="2" t="s">
        <v>70</v>
      </c>
      <c r="I37" s="27"/>
      <c r="J37" s="30"/>
      <c r="K37" s="31"/>
      <c r="L37" s="31"/>
      <c r="M37" s="31"/>
      <c r="N37" s="44"/>
      <c r="O37" s="45"/>
      <c r="P37" s="40"/>
    </row>
    <row r="38" s="2" customFormat="1" customHeight="1" spans="1:16">
      <c r="A38" s="31"/>
      <c r="B38" s="32" t="s">
        <v>71</v>
      </c>
      <c r="C38" s="31"/>
      <c r="I38" s="31" t="s">
        <v>71</v>
      </c>
      <c r="J38" s="31"/>
      <c r="K38" s="31"/>
      <c r="L38" s="31"/>
      <c r="M38" s="31"/>
      <c r="N38" s="44"/>
      <c r="O38" s="45"/>
      <c r="P38" s="40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6:N26"/>
    <mergeCell ref="A27:N27"/>
    <mergeCell ref="A28:N28"/>
    <mergeCell ref="A29:N29"/>
    <mergeCell ref="A30:N30"/>
    <mergeCell ref="A31:N31"/>
    <mergeCell ref="A32:N32"/>
    <mergeCell ref="A7:A8"/>
    <mergeCell ref="B7:B8"/>
    <mergeCell ref="C7:C8"/>
    <mergeCell ref="D7:D8"/>
    <mergeCell ref="E7:E8"/>
    <mergeCell ref="N7:N8"/>
  </mergeCells>
  <conditionalFormatting sqref="D1:D8 I34:I38 D39:D1048576 D26:D33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2023-02-08T09:40:00Z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773100A3126640CAAB01E920F5D556B5</vt:lpwstr>
  </property>
</Properties>
</file>