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转盘-2022.11.28\冲压模具招标资料\评标资料\"/>
    </mc:Choice>
  </mc:AlternateContent>
  <xr:revisionPtr revIDLastSave="0" documentId="13_ncr:1_{20AB209E-8416-48AD-9B40-93D9F8C9CED3}" xr6:coauthVersionLast="47" xr6:coauthVersionMax="47" xr10:uidLastSave="{00000000-0000-0000-0000-000000000000}"/>
  <bookViews>
    <workbookView xWindow="-108" yWindow="-108" windowWidth="23256" windowHeight="12720" tabRatio="651" activeTab="1" xr2:uid="{00000000-000D-0000-FFFF-FFFF00000000}"/>
  </bookViews>
  <sheets>
    <sheet name="模具工序 (过程资料)" sheetId="15" r:id="rId1"/>
    <sheet name="模具工序（最终资料）" sheetId="13" r:id="rId2"/>
  </sheets>
  <definedNames>
    <definedName name="_xlnm._FilterDatabase" localSheetId="0" hidden="1">'模具工序 (过程资料)'!$A$5:$J$60</definedName>
    <definedName name="_xlnm._FilterDatabase" localSheetId="1" hidden="1">'模具工序（最终资料）'!$A$5:$J$60</definedName>
  </definedNames>
  <calcPr calcId="191029"/>
</workbook>
</file>

<file path=xl/calcChain.xml><?xml version="1.0" encoding="utf-8"?>
<calcChain xmlns="http://schemas.openxmlformats.org/spreadsheetml/2006/main">
  <c r="AA60" i="13" l="1"/>
  <c r="AU62" i="15"/>
  <c r="AE64" i="15"/>
  <c r="U67" i="15"/>
  <c r="U66" i="15"/>
  <c r="AQ54" i="13"/>
  <c r="AQ48" i="13"/>
  <c r="AQ42" i="13"/>
  <c r="AQ36" i="13"/>
  <c r="AQ30" i="13"/>
  <c r="AQ24" i="13"/>
  <c r="AQ18" i="13"/>
  <c r="AQ12" i="13"/>
  <c r="AQ6" i="13"/>
  <c r="AP60" i="13"/>
  <c r="AA54" i="13"/>
  <c r="AA48" i="13"/>
  <c r="AA42" i="13"/>
  <c r="AA36" i="13"/>
  <c r="AA30" i="13"/>
  <c r="AA24" i="13"/>
  <c r="AA18" i="13"/>
  <c r="AA12" i="13"/>
  <c r="AA6" i="13"/>
  <c r="AH60" i="13"/>
  <c r="Z60" i="13"/>
  <c r="R60" i="13"/>
  <c r="AA63" i="15"/>
  <c r="AM61" i="15"/>
  <c r="Y61" i="15"/>
  <c r="BD60" i="15"/>
  <c r="BB60" i="15"/>
  <c r="BA60" i="15"/>
  <c r="AU60" i="15"/>
  <c r="AQ60" i="15"/>
  <c r="AN60" i="15"/>
  <c r="AL60" i="15"/>
  <c r="AK60" i="15"/>
  <c r="AI60" i="15"/>
  <c r="AE63" i="15" s="1"/>
  <c r="AE60" i="15"/>
  <c r="AD60" i="15"/>
  <c r="AC60" i="15"/>
  <c r="AA60" i="15"/>
  <c r="Z60" i="15"/>
  <c r="X60" i="15"/>
  <c r="W60" i="15"/>
  <c r="U60" i="15"/>
  <c r="Q60" i="15"/>
  <c r="P60" i="15"/>
  <c r="O60" i="15"/>
  <c r="M60" i="15"/>
  <c r="L60" i="15"/>
  <c r="AY55" i="15"/>
  <c r="BC54" i="15" s="1"/>
  <c r="AS55" i="15"/>
  <c r="AT54" i="15" s="1"/>
  <c r="AM54" i="15"/>
  <c r="Y54" i="15"/>
  <c r="AY51" i="15"/>
  <c r="AS51" i="15"/>
  <c r="AY50" i="15"/>
  <c r="AS50" i="15"/>
  <c r="AT48" i="15" s="1"/>
  <c r="AY49" i="15"/>
  <c r="BC48" i="15" s="1"/>
  <c r="AS49" i="15"/>
  <c r="AM48" i="15"/>
  <c r="Y48" i="15"/>
  <c r="AY44" i="15"/>
  <c r="BC42" i="15" s="1"/>
  <c r="AS44" i="15"/>
  <c r="AT42" i="15" s="1"/>
  <c r="AY43" i="15"/>
  <c r="AS43" i="15"/>
  <c r="AM42" i="15"/>
  <c r="Y42" i="15"/>
  <c r="Y60" i="15" s="1"/>
  <c r="AY37" i="15"/>
  <c r="BC36" i="15" s="1"/>
  <c r="AS37" i="15"/>
  <c r="AT36" i="15" s="1"/>
  <c r="AM36" i="15"/>
  <c r="Y36" i="15"/>
  <c r="AS33" i="15"/>
  <c r="AS32" i="15"/>
  <c r="AS31" i="15"/>
  <c r="BC30" i="15"/>
  <c r="AY30" i="15"/>
  <c r="AS30" i="15"/>
  <c r="AT30" i="15" s="1"/>
  <c r="AM30" i="15"/>
  <c r="Y30" i="15"/>
  <c r="AS26" i="15"/>
  <c r="AT24" i="15" s="1"/>
  <c r="AY24" i="15"/>
  <c r="BC24" i="15" s="1"/>
  <c r="AS24" i="15"/>
  <c r="AM24" i="15"/>
  <c r="Y24" i="15"/>
  <c r="AY19" i="15"/>
  <c r="BC18" i="15" s="1"/>
  <c r="AS19" i="15"/>
  <c r="AT18" i="15" s="1"/>
  <c r="AM18" i="15"/>
  <c r="Y18" i="15"/>
  <c r="AS15" i="15"/>
  <c r="AY13" i="15"/>
  <c r="AS13" i="15"/>
  <c r="AT12" i="15" s="1"/>
  <c r="BC12" i="15"/>
  <c r="AM12" i="15"/>
  <c r="AM60" i="15" s="1"/>
  <c r="Y12" i="15"/>
  <c r="AS10" i="15"/>
  <c r="AS9" i="15"/>
  <c r="AY8" i="15"/>
  <c r="AS8" i="15"/>
  <c r="AY7" i="15"/>
  <c r="BC6" i="15" s="1"/>
  <c r="AS7" i="15"/>
  <c r="AT6" i="15" s="1"/>
  <c r="AM6" i="15"/>
  <c r="Y6" i="15"/>
  <c r="AA61" i="13"/>
  <c r="AQ61" i="13"/>
  <c r="AT60" i="15" l="1"/>
  <c r="BC60" i="15"/>
  <c r="AY60" i="15"/>
  <c r="AC63" i="13" l="1"/>
  <c r="M60" i="13" l="1"/>
  <c r="O60" i="13"/>
  <c r="Y60" i="13"/>
  <c r="X60" i="13"/>
  <c r="V60" i="13"/>
  <c r="Q60" i="13"/>
  <c r="BE60" i="13"/>
  <c r="AN60" i="13"/>
  <c r="AO60" i="13"/>
  <c r="AL60" i="13"/>
  <c r="AG60" i="13"/>
  <c r="AH63" i="13" s="1"/>
  <c r="BF60" i="13"/>
  <c r="AY60" i="13"/>
  <c r="BC55" i="13"/>
  <c r="BG54" i="13" s="1"/>
  <c r="BC51" i="13"/>
  <c r="BC50" i="13"/>
  <c r="BC49" i="13"/>
  <c r="BC44" i="13"/>
  <c r="BC43" i="13"/>
  <c r="BC37" i="13"/>
  <c r="BG36" i="13" s="1"/>
  <c r="BC30" i="13"/>
  <c r="BG30" i="13" s="1"/>
  <c r="BC24" i="13"/>
  <c r="BG24" i="13" s="1"/>
  <c r="BC19" i="13"/>
  <c r="BG18" i="13" s="1"/>
  <c r="BC13" i="13"/>
  <c r="BG12" i="13" s="1"/>
  <c r="BC8" i="13"/>
  <c r="BC7" i="13"/>
  <c r="AQ60" i="13" l="1"/>
  <c r="BG6" i="13"/>
  <c r="BC60" i="13"/>
  <c r="BG48" i="13"/>
  <c r="BG42" i="13"/>
  <c r="BG60" i="13" l="1"/>
  <c r="AB60" i="13"/>
  <c r="AU60" i="13"/>
  <c r="AE60" i="13"/>
  <c r="L60" i="13"/>
  <c r="AR60" i="13"/>
  <c r="AF60" i="13"/>
  <c r="AG63" i="13" s="1"/>
  <c r="BH60" i="13"/>
  <c r="AC60" i="13" l="1"/>
  <c r="P60" i="13" l="1"/>
  <c r="V66" i="13" s="1"/>
  <c r="AW13" i="13"/>
  <c r="AW15" i="13"/>
  <c r="AW19" i="13"/>
  <c r="AX18" i="13" s="1"/>
  <c r="AW24" i="13"/>
  <c r="AW26" i="13"/>
  <c r="AW30" i="13"/>
  <c r="AW31" i="13"/>
  <c r="AW32" i="13"/>
  <c r="AW33" i="13"/>
  <c r="AW37" i="13"/>
  <c r="AX36" i="13" s="1"/>
  <c r="AW43" i="13"/>
  <c r="AW44" i="13"/>
  <c r="AW49" i="13"/>
  <c r="AW50" i="13"/>
  <c r="AW51" i="13"/>
  <c r="AW55" i="13"/>
  <c r="AX54" i="13" s="1"/>
  <c r="AW8" i="13"/>
  <c r="AW9" i="13"/>
  <c r="AW10" i="13"/>
  <c r="AW7" i="13"/>
  <c r="AX24" i="13" l="1"/>
  <c r="AX30" i="13"/>
  <c r="AX42" i="13"/>
  <c r="AX48" i="13"/>
  <c r="AX6" i="13"/>
  <c r="AX12" i="13"/>
  <c r="AX60" i="13" l="1"/>
  <c r="AY62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BD6" authorId="0" shapeId="0" xr:uid="{BAB5E925-4949-47F4-984B-DFBAF1121B9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样品费用是不是减掉材料费即可？</t>
        </r>
      </text>
    </comment>
    <comment ref="BF6" authorId="0" shapeId="0" xr:uid="{FB40EAEF-4269-4F26-8796-F9C4B6B4117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激光切割费用是每个批次都收，还是量产后不再收了？量产后无法计算批次，需要放到单价里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BH6" authorId="0" shapeId="0" xr:uid="{AE19C641-3286-4921-8813-3ECAFF27192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样品费用是不是减掉材料费即可？</t>
        </r>
      </text>
    </comment>
    <comment ref="BJ6" authorId="0" shapeId="0" xr:uid="{49973868-FF44-4033-B934-EB1AE4FD4DB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激光切割费用是每个批次都收，还是量产后不再收了？量产后无法计算批次，需要放到单价里</t>
        </r>
      </text>
    </comment>
  </commentList>
</comments>
</file>

<file path=xl/sharedStrings.xml><?xml version="1.0" encoding="utf-8"?>
<sst xmlns="http://schemas.openxmlformats.org/spreadsheetml/2006/main" count="804" uniqueCount="119">
  <si>
    <t>序号</t>
  </si>
  <si>
    <t>产品图片</t>
  </si>
  <si>
    <t>产品名称</t>
  </si>
  <si>
    <t>产品编号</t>
  </si>
  <si>
    <t>产品尺寸</t>
  </si>
  <si>
    <t>产品料厚
（t）</t>
  </si>
  <si>
    <t>产品材质</t>
  </si>
  <si>
    <t>工序</t>
  </si>
  <si>
    <t>450*280</t>
  </si>
  <si>
    <t>OP10</t>
  </si>
  <si>
    <t>激光切割：割外形、孔</t>
  </si>
  <si>
    <t>OP20</t>
  </si>
  <si>
    <t>成型</t>
  </si>
  <si>
    <t>0P30</t>
  </si>
  <si>
    <t>翻边整形</t>
  </si>
  <si>
    <t>0P40</t>
  </si>
  <si>
    <t>翻舌翻孔</t>
  </si>
  <si>
    <t>0P50</t>
  </si>
  <si>
    <t>冲孔翻孔</t>
  </si>
  <si>
    <t>0P60</t>
  </si>
  <si>
    <t>440*280</t>
  </si>
  <si>
    <t>定位工装+精密激光切割</t>
  </si>
  <si>
    <t>定位工装+精密激光切割：割孔、边</t>
  </si>
  <si>
    <t>翻孔</t>
  </si>
  <si>
    <t>整形凸台</t>
  </si>
  <si>
    <t>成型+翻孔</t>
  </si>
  <si>
    <t>拉伸台</t>
  </si>
  <si>
    <t>切边冲孔</t>
  </si>
  <si>
    <t>200*200</t>
  </si>
  <si>
    <t>拉延</t>
  </si>
  <si>
    <t>精修边精冲孔</t>
  </si>
  <si>
    <t>100*80</t>
  </si>
  <si>
    <t>翻边</t>
  </si>
  <si>
    <t>钻侧孔</t>
  </si>
  <si>
    <t>折弯</t>
  </si>
  <si>
    <t>折弯整形</t>
  </si>
  <si>
    <t>180*60</t>
  </si>
  <si>
    <t>工序方案</t>
    <phoneticPr fontId="4" type="noConversion"/>
  </si>
  <si>
    <t>上盖板钣件</t>
    <phoneticPr fontId="4" type="noConversion"/>
  </si>
  <si>
    <t>SHT0015143</t>
    <phoneticPr fontId="4" type="noConversion"/>
  </si>
  <si>
    <t>SPFH590</t>
    <phoneticPr fontId="4" type="noConversion"/>
  </si>
  <si>
    <t>滑芯安装钣金</t>
    <phoneticPr fontId="4" type="noConversion"/>
  </si>
  <si>
    <t>SHT0015141</t>
    <phoneticPr fontId="4" type="noConversion"/>
  </si>
  <si>
    <t>3.0</t>
    <phoneticPr fontId="4" type="noConversion"/>
  </si>
  <si>
    <t>SHT0015135</t>
    <phoneticPr fontId="4" type="noConversion"/>
  </si>
  <si>
    <t>气动转盘解锁钣金</t>
    <phoneticPr fontId="4" type="noConversion"/>
  </si>
  <si>
    <t>SAPH440</t>
    <phoneticPr fontId="4" type="noConversion"/>
  </si>
  <si>
    <t>2.5</t>
    <phoneticPr fontId="4" type="noConversion"/>
  </si>
  <si>
    <t>SHT0015133</t>
    <phoneticPr fontId="4" type="noConversion"/>
  </si>
  <si>
    <t>塑料件安装支架</t>
    <phoneticPr fontId="4" type="noConversion"/>
  </si>
  <si>
    <t>SHT0015132</t>
    <phoneticPr fontId="4" type="noConversion"/>
  </si>
  <si>
    <t>气动转盘解锁安装钣金</t>
    <phoneticPr fontId="4" type="noConversion"/>
  </si>
  <si>
    <t>转盘上加强钣金</t>
    <phoneticPr fontId="4" type="noConversion"/>
  </si>
  <si>
    <t>SHT0015131</t>
    <phoneticPr fontId="4" type="noConversion"/>
  </si>
  <si>
    <t>气动齿板</t>
    <phoneticPr fontId="4" type="noConversion"/>
  </si>
  <si>
    <t>SHT0015122</t>
    <phoneticPr fontId="4" type="noConversion"/>
  </si>
  <si>
    <t>0P60</t>
    <phoneticPr fontId="4" type="noConversion"/>
  </si>
  <si>
    <t>4.0</t>
    <phoneticPr fontId="4" type="noConversion"/>
  </si>
  <si>
    <t>SHT0015118</t>
    <phoneticPr fontId="4" type="noConversion"/>
  </si>
  <si>
    <t>转盘下盖板</t>
    <phoneticPr fontId="4" type="noConversion"/>
  </si>
  <si>
    <t>转盘下板加强钣金</t>
    <phoneticPr fontId="4" type="noConversion"/>
  </si>
  <si>
    <t>SHT0015117</t>
    <phoneticPr fontId="4" type="noConversion"/>
  </si>
  <si>
    <t>2.0</t>
    <phoneticPr fontId="4" type="noConversion"/>
  </si>
  <si>
    <t xml:space="preserve">转盘项目-模具清单
</t>
    <phoneticPr fontId="4" type="noConversion"/>
  </si>
  <si>
    <t>泊头新峰</t>
    <phoneticPr fontId="4" type="noConversion"/>
  </si>
  <si>
    <t>工序</t>
    <phoneticPr fontId="4" type="noConversion"/>
  </si>
  <si>
    <t>沧州啸宇</t>
    <phoneticPr fontId="4" type="noConversion"/>
  </si>
  <si>
    <t>森德奥</t>
    <phoneticPr fontId="4" type="noConversion"/>
  </si>
  <si>
    <t>√</t>
  </si>
  <si>
    <t>√</t>
    <phoneticPr fontId="4" type="noConversion"/>
  </si>
  <si>
    <t>数量（付）</t>
    <phoneticPr fontId="4" type="noConversion"/>
  </si>
  <si>
    <t>单价-含税</t>
    <phoneticPr fontId="4" type="noConversion"/>
  </si>
  <si>
    <t>300套样品费用（不含材料）-未税</t>
    <phoneticPr fontId="4" type="noConversion"/>
  </si>
  <si>
    <t>√（翻孔）</t>
    <phoneticPr fontId="4" type="noConversion"/>
  </si>
  <si>
    <t>√（整形）</t>
    <phoneticPr fontId="4" type="noConversion"/>
  </si>
  <si>
    <t>——</t>
    <phoneticPr fontId="4" type="noConversion"/>
  </si>
  <si>
    <t>245.6835（每批次额外加激光调试费500元）</t>
    <phoneticPr fontId="4" type="noConversion"/>
  </si>
  <si>
    <t>28.4225（每批次额外加激光调试费500元）</t>
    <phoneticPr fontId="4" type="noConversion"/>
  </si>
  <si>
    <t>251.4033（每批次额外加激光调试费500元）</t>
    <phoneticPr fontId="4" type="noConversion"/>
  </si>
  <si>
    <t>179.9328（每批次额外加激光调试费500元）</t>
    <phoneticPr fontId="4" type="noConversion"/>
  </si>
  <si>
    <t>22.0353（每批次额外加激光调试费500元）</t>
    <phoneticPr fontId="4" type="noConversion"/>
  </si>
  <si>
    <t>10.4940（每批次额外加激光调试费500元）</t>
    <phoneticPr fontId="4" type="noConversion"/>
  </si>
  <si>
    <t>10.0221（每批次额外加激光调试费500元）</t>
    <phoneticPr fontId="4" type="noConversion"/>
  </si>
  <si>
    <t>4.0397（每批次额外加激光调试费500元）</t>
    <phoneticPr fontId="4" type="noConversion"/>
  </si>
  <si>
    <t>26.4641（每批次额外加激光调试费500元）</t>
    <phoneticPr fontId="4" type="noConversion"/>
  </si>
  <si>
    <t>单台用量</t>
    <phoneticPr fontId="4" type="noConversion"/>
  </si>
  <si>
    <t>2</t>
    <phoneticPr fontId="4" type="noConversion"/>
  </si>
  <si>
    <t>1</t>
    <phoneticPr fontId="4" type="noConversion"/>
  </si>
  <si>
    <t>备注</t>
    <phoneticPr fontId="4" type="noConversion"/>
  </si>
  <si>
    <t>每批次额外加激光调试费500元</t>
    <phoneticPr fontId="4" type="noConversion"/>
  </si>
  <si>
    <t>300套样品单价（不含材料）-未税</t>
    <phoneticPr fontId="4" type="noConversion"/>
  </si>
  <si>
    <t>量产品单价（含材料）-未税</t>
    <phoneticPr fontId="4" type="noConversion"/>
  </si>
  <si>
    <t>模具分序单价-含税</t>
    <phoneticPr fontId="4" type="noConversion"/>
  </si>
  <si>
    <t>模具单价-含税-不含TD</t>
    <phoneticPr fontId="4" type="noConversion"/>
  </si>
  <si>
    <t>9折</t>
    <phoneticPr fontId="4" type="noConversion"/>
  </si>
  <si>
    <t>3月20日出件</t>
    <phoneticPr fontId="4" type="noConversion"/>
  </si>
  <si>
    <t>分两批投，激光切后续开模具</t>
    <phoneticPr fontId="4" type="noConversion"/>
  </si>
  <si>
    <t>模具含13%税价格</t>
    <phoneticPr fontId="4" type="noConversion"/>
  </si>
  <si>
    <t>20付模具中需做TD的费用（不含在前项目标价中）</t>
    <phoneticPr fontId="4" type="noConversion"/>
  </si>
  <si>
    <t>模具最终单价-含税-不含TD</t>
    <phoneticPr fontId="4" type="noConversion"/>
  </si>
  <si>
    <t>需做TD的工序</t>
  </si>
  <si>
    <t>TD含13%税总价</t>
  </si>
  <si>
    <t>数量（付）</t>
  </si>
  <si>
    <t>模具含13%税价格</t>
  </si>
  <si>
    <t>20付模具的目标与达成</t>
    <phoneticPr fontId="4" type="noConversion"/>
  </si>
  <si>
    <t>刀块重量kg</t>
  </si>
  <si>
    <t>TD含13%税单价</t>
  </si>
  <si>
    <t>激光切和钻孔后续开模费用</t>
    <phoneticPr fontId="4" type="noConversion"/>
  </si>
  <si>
    <t>模具总价</t>
    <phoneticPr fontId="4" type="noConversion"/>
  </si>
  <si>
    <t>含税目标价</t>
    <phoneticPr fontId="4" type="noConversion"/>
  </si>
  <si>
    <t>第三次最终价格：</t>
    <phoneticPr fontId="4" type="noConversion"/>
  </si>
  <si>
    <t>390000（含TD）</t>
    <phoneticPr fontId="4" type="noConversion"/>
  </si>
  <si>
    <t>370000(含TD)</t>
    <phoneticPr fontId="4" type="noConversion"/>
  </si>
  <si>
    <t>模具第二轮单价-含税-不含TD</t>
    <phoneticPr fontId="4" type="noConversion"/>
  </si>
  <si>
    <t>模具最终单价-含税-含TD</t>
    <phoneticPr fontId="4" type="noConversion"/>
  </si>
  <si>
    <t>模具最终含税价</t>
    <phoneticPr fontId="4" type="noConversion"/>
  </si>
  <si>
    <t>模具含税价</t>
    <phoneticPr fontId="4" type="noConversion"/>
  </si>
  <si>
    <t>a.20付模具的目标与达成</t>
    <phoneticPr fontId="4" type="noConversion"/>
  </si>
  <si>
    <t>b.激光切和钻孔后续开模费用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</si>
</sst>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[$€-2]* #,##0.00_-;\-[$€-2]* #,##0.00_-;_-[$€-2]* &quot;-&quot;??_-"/>
    <numFmt numFmtId="177" formatCode="0.0000"/>
    <numFmt numFmtId="178" formatCode="&quot;¥&quot;#,##0.00_);[Red]\(&quot;¥&quot;#,##0.00\)"/>
    <numFmt numFmtId="179" formatCode="\¥#,##0.00_);[Red]\(\¥#,##0.00\)"/>
  </numFmts>
  <fonts count="18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color rgb="FF00B0F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B0F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0" fontId="9" fillId="0" borderId="0"/>
    <xf numFmtId="0" fontId="11" fillId="0" borderId="1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76" fontId="12" fillId="0" borderId="0"/>
    <xf numFmtId="0" fontId="13" fillId="0" borderId="0">
      <alignment vertical="center"/>
    </xf>
  </cellStyleXfs>
  <cellXfs count="15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2" borderId="1" xfId="6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178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178" fontId="10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6" applyFont="1" applyFill="1" applyBorder="1" applyAlignment="1">
      <alignment horizontal="center" vertical="center" wrapText="1"/>
    </xf>
    <xf numFmtId="0" fontId="1" fillId="2" borderId="1" xfId="6" applyFont="1" applyFill="1" applyBorder="1" applyAlignment="1">
      <alignment horizontal="center" vertical="center" wrapText="1"/>
    </xf>
    <xf numFmtId="178" fontId="10" fillId="4" borderId="1" xfId="0" applyNumberFormat="1" applyFont="1" applyFill="1" applyBorder="1" applyAlignment="1">
      <alignment vertical="center" wrapText="1"/>
    </xf>
    <xf numFmtId="178" fontId="10" fillId="4" borderId="1" xfId="0" applyNumberFormat="1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178" fontId="10" fillId="5" borderId="1" xfId="0" applyNumberFormat="1" applyFont="1" applyFill="1" applyBorder="1" applyAlignment="1">
      <alignment horizontal="center" vertical="center" wrapText="1"/>
    </xf>
    <xf numFmtId="178" fontId="10" fillId="4" borderId="1" xfId="0" applyNumberFormat="1" applyFont="1" applyFill="1" applyBorder="1" applyAlignment="1">
      <alignment horizontal="center" vertical="center" wrapText="1"/>
    </xf>
    <xf numFmtId="179" fontId="10" fillId="4" borderId="1" xfId="6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center" vertical="center" wrapText="1"/>
    </xf>
    <xf numFmtId="0" fontId="10" fillId="2" borderId="1" xfId="6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177" fontId="10" fillId="5" borderId="1" xfId="0" applyNumberFormat="1" applyFont="1" applyFill="1" applyBorder="1" applyAlignment="1">
      <alignment horizontal="right" vertical="center" wrapText="1"/>
    </xf>
    <xf numFmtId="178" fontId="10" fillId="5" borderId="1" xfId="0" applyNumberFormat="1" applyFont="1" applyFill="1" applyBorder="1" applyAlignment="1">
      <alignment horizontal="right" vertical="center" wrapText="1"/>
    </xf>
    <xf numFmtId="0" fontId="10" fillId="4" borderId="1" xfId="6" applyFont="1" applyFill="1" applyBorder="1" applyAlignment="1">
      <alignment horizontal="center" vertical="center" wrapText="1"/>
    </xf>
    <xf numFmtId="177" fontId="10" fillId="5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178" fontId="10" fillId="4" borderId="1" xfId="0" applyNumberFormat="1" applyFont="1" applyFill="1" applyBorder="1" applyAlignment="1">
      <alignment horizontal="center" vertical="center"/>
    </xf>
    <xf numFmtId="179" fontId="13" fillId="4" borderId="1" xfId="6" applyNumberFormat="1" applyFill="1" applyBorder="1" applyAlignment="1">
      <alignment horizontal="center" vertical="center"/>
    </xf>
    <xf numFmtId="0" fontId="13" fillId="4" borderId="1" xfId="6" applyFill="1" applyBorder="1" applyAlignment="1">
      <alignment horizontal="center" vertical="center"/>
    </xf>
    <xf numFmtId="0" fontId="13" fillId="2" borderId="1" xfId="6" applyFill="1" applyBorder="1" applyAlignment="1">
      <alignment horizontal="center" vertical="center"/>
    </xf>
    <xf numFmtId="179" fontId="17" fillId="2" borderId="1" xfId="6" applyNumberFormat="1" applyFont="1" applyFill="1" applyBorder="1" applyAlignment="1">
      <alignment horizontal="center" vertical="center" wrapText="1"/>
    </xf>
    <xf numFmtId="0" fontId="17" fillId="4" borderId="1" xfId="6" applyFont="1" applyFill="1" applyBorder="1" applyAlignment="1">
      <alignment horizontal="center" vertical="center" wrapText="1"/>
    </xf>
    <xf numFmtId="178" fontId="10" fillId="2" borderId="1" xfId="6" applyNumberFormat="1" applyFont="1" applyFill="1" applyBorder="1" applyAlignment="1">
      <alignment horizontal="right" vertical="center" wrapText="1"/>
    </xf>
    <xf numFmtId="178" fontId="13" fillId="2" borderId="1" xfId="6" applyNumberFormat="1" applyFill="1" applyBorder="1" applyAlignment="1">
      <alignment horizontal="right" vertical="center"/>
    </xf>
    <xf numFmtId="178" fontId="17" fillId="2" borderId="1" xfId="6" applyNumberFormat="1" applyFont="1" applyFill="1" applyBorder="1" applyAlignment="1">
      <alignment horizontal="right" vertical="center" wrapText="1"/>
    </xf>
    <xf numFmtId="178" fontId="0" fillId="5" borderId="0" xfId="0" applyNumberFormat="1" applyFill="1" applyAlignment="1">
      <alignment vertical="center"/>
    </xf>
    <xf numFmtId="178" fontId="0" fillId="4" borderId="0" xfId="0" applyNumberFormat="1" applyFill="1" applyAlignment="1">
      <alignment vertical="center"/>
    </xf>
    <xf numFmtId="178" fontId="0" fillId="2" borderId="0" xfId="0" applyNumberFormat="1" applyFill="1" applyAlignment="1">
      <alignment vertical="center"/>
    </xf>
    <xf numFmtId="0" fontId="1" fillId="5" borderId="1" xfId="0" applyFont="1" applyFill="1" applyBorder="1" applyAlignment="1">
      <alignment vertical="center" wrapText="1"/>
    </xf>
    <xf numFmtId="179" fontId="0" fillId="0" borderId="0" xfId="0" applyNumberForma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178" fontId="10" fillId="5" borderId="0" xfId="0" applyNumberFormat="1" applyFont="1" applyFill="1" applyAlignment="1">
      <alignment vertical="center"/>
    </xf>
    <xf numFmtId="0" fontId="17" fillId="5" borderId="1" xfId="6" applyFont="1" applyFill="1" applyBorder="1" applyAlignment="1">
      <alignment horizontal="center" vertical="center" wrapText="1"/>
    </xf>
    <xf numFmtId="0" fontId="10" fillId="5" borderId="1" xfId="6" applyFont="1" applyFill="1" applyBorder="1" applyAlignment="1">
      <alignment horizontal="center" vertical="center" wrapText="1"/>
    </xf>
    <xf numFmtId="0" fontId="13" fillId="5" borderId="1" xfId="6" applyFill="1" applyBorder="1" applyAlignment="1">
      <alignment horizontal="center" vertical="center"/>
    </xf>
    <xf numFmtId="178" fontId="0" fillId="7" borderId="0" xfId="0" applyNumberFormat="1" applyFill="1" applyAlignment="1">
      <alignment vertical="center"/>
    </xf>
    <xf numFmtId="0" fontId="17" fillId="7" borderId="1" xfId="6" applyFont="1" applyFill="1" applyBorder="1" applyAlignment="1">
      <alignment horizontal="center" vertical="center" wrapText="1"/>
    </xf>
    <xf numFmtId="0" fontId="10" fillId="7" borderId="1" xfId="6" applyFont="1" applyFill="1" applyBorder="1" applyAlignment="1">
      <alignment horizontal="center" vertical="center" wrapText="1"/>
    </xf>
    <xf numFmtId="178" fontId="17" fillId="7" borderId="1" xfId="6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78" fontId="10" fillId="2" borderId="1" xfId="0" applyNumberFormat="1" applyFont="1" applyFill="1" applyBorder="1" applyAlignment="1">
      <alignment vertical="center"/>
    </xf>
    <xf numFmtId="178" fontId="10" fillId="2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77" fontId="10" fillId="0" borderId="3" xfId="0" applyNumberFormat="1" applyFont="1" applyBorder="1" applyAlignment="1">
      <alignment horizontal="center" vertical="center"/>
    </xf>
    <xf numFmtId="177" fontId="10" fillId="0" borderId="6" xfId="0" applyNumberFormat="1" applyFont="1" applyBorder="1" applyAlignment="1">
      <alignment horizontal="center" vertical="center"/>
    </xf>
    <xf numFmtId="177" fontId="10" fillId="0" borderId="4" xfId="0" applyNumberFormat="1" applyFont="1" applyBorder="1" applyAlignment="1">
      <alignment horizontal="center" vertical="center"/>
    </xf>
    <xf numFmtId="178" fontId="10" fillId="5" borderId="3" xfId="0" applyNumberFormat="1" applyFont="1" applyFill="1" applyBorder="1" applyAlignment="1">
      <alignment horizontal="right" vertical="center"/>
    </xf>
    <xf numFmtId="178" fontId="10" fillId="5" borderId="6" xfId="0" applyNumberFormat="1" applyFont="1" applyFill="1" applyBorder="1" applyAlignment="1">
      <alignment horizontal="right" vertical="center"/>
    </xf>
    <xf numFmtId="178" fontId="10" fillId="5" borderId="4" xfId="0" applyNumberFormat="1" applyFont="1" applyFill="1" applyBorder="1" applyAlignment="1">
      <alignment horizontal="right" vertical="center"/>
    </xf>
    <xf numFmtId="179" fontId="10" fillId="0" borderId="3" xfId="6" applyNumberFormat="1" applyFont="1" applyBorder="1" applyAlignment="1">
      <alignment horizontal="right" vertical="center" wrapText="1"/>
    </xf>
    <xf numFmtId="179" fontId="10" fillId="0" borderId="6" xfId="6" applyNumberFormat="1" applyFont="1" applyBorder="1" applyAlignment="1">
      <alignment horizontal="right" vertical="center" wrapText="1"/>
    </xf>
    <xf numFmtId="179" fontId="10" fillId="0" borderId="4" xfId="6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right" vertical="center"/>
    </xf>
    <xf numFmtId="177" fontId="10" fillId="0" borderId="6" xfId="0" applyNumberFormat="1" applyFont="1" applyBorder="1" applyAlignment="1">
      <alignment horizontal="right" vertical="center"/>
    </xf>
    <xf numFmtId="177" fontId="10" fillId="0" borderId="4" xfId="0" applyNumberFormat="1" applyFont="1" applyBorder="1" applyAlignment="1">
      <alignment horizontal="right" vertical="center"/>
    </xf>
    <xf numFmtId="178" fontId="10" fillId="5" borderId="3" xfId="0" applyNumberFormat="1" applyFont="1" applyFill="1" applyBorder="1" applyAlignment="1">
      <alignment vertical="center"/>
    </xf>
    <xf numFmtId="178" fontId="10" fillId="5" borderId="6" xfId="0" applyNumberFormat="1" applyFont="1" applyFill="1" applyBorder="1" applyAlignment="1">
      <alignment vertical="center"/>
    </xf>
    <xf numFmtId="178" fontId="10" fillId="5" borderId="4" xfId="0" applyNumberFormat="1" applyFont="1" applyFill="1" applyBorder="1" applyAlignment="1">
      <alignment vertical="center"/>
    </xf>
    <xf numFmtId="178" fontId="10" fillId="0" borderId="3" xfId="0" applyNumberFormat="1" applyFont="1" applyBorder="1" applyAlignment="1">
      <alignment vertical="center"/>
    </xf>
    <xf numFmtId="178" fontId="10" fillId="0" borderId="6" xfId="0" applyNumberFormat="1" applyFont="1" applyBorder="1" applyAlignment="1">
      <alignment vertical="center"/>
    </xf>
    <xf numFmtId="178" fontId="10" fillId="0" borderId="4" xfId="0" applyNumberFormat="1" applyFont="1" applyBorder="1" applyAlignment="1">
      <alignment vertical="center"/>
    </xf>
    <xf numFmtId="49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2" borderId="3" xfId="6" applyNumberFormat="1" applyFill="1" applyBorder="1" applyAlignment="1">
      <alignment horizontal="right" vertical="center"/>
    </xf>
    <xf numFmtId="0" fontId="13" fillId="2" borderId="6" xfId="6" applyFill="1" applyBorder="1" applyAlignment="1">
      <alignment horizontal="right" vertical="center"/>
    </xf>
    <xf numFmtId="0" fontId="13" fillId="2" borderId="4" xfId="6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76" fontId="5" fillId="2" borderId="1" xfId="5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179" fontId="17" fillId="2" borderId="3" xfId="6" applyNumberFormat="1" applyFont="1" applyFill="1" applyBorder="1" applyAlignment="1">
      <alignment horizontal="right" vertical="center" wrapText="1"/>
    </xf>
    <xf numFmtId="0" fontId="17" fillId="2" borderId="6" xfId="6" applyFont="1" applyFill="1" applyBorder="1" applyAlignment="1">
      <alignment horizontal="right" vertical="center" wrapText="1"/>
    </xf>
    <xf numFmtId="0" fontId="17" fillId="2" borderId="4" xfId="6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177" fontId="10" fillId="0" borderId="6" xfId="0" applyNumberFormat="1" applyFont="1" applyBorder="1" applyAlignment="1">
      <alignment horizontal="center" vertical="center" wrapText="1"/>
    </xf>
    <xf numFmtId="177" fontId="10" fillId="0" borderId="4" xfId="0" applyNumberFormat="1" applyFont="1" applyBorder="1" applyAlignment="1">
      <alignment horizontal="center" vertical="center" wrapText="1"/>
    </xf>
    <xf numFmtId="178" fontId="10" fillId="5" borderId="3" xfId="0" applyNumberFormat="1" applyFont="1" applyFill="1" applyBorder="1" applyAlignment="1">
      <alignment horizontal="right" vertical="center" wrapText="1"/>
    </xf>
    <xf numFmtId="178" fontId="10" fillId="5" borderId="6" xfId="0" applyNumberFormat="1" applyFont="1" applyFill="1" applyBorder="1" applyAlignment="1">
      <alignment horizontal="right" vertical="center" wrapText="1"/>
    </xf>
    <xf numFmtId="178" fontId="10" fillId="5" borderId="4" xfId="0" applyNumberFormat="1" applyFont="1" applyFill="1" applyBorder="1" applyAlignment="1">
      <alignment horizontal="right" vertical="center" wrapText="1"/>
    </xf>
    <xf numFmtId="177" fontId="10" fillId="0" borderId="3" xfId="0" applyNumberFormat="1" applyFont="1" applyBorder="1" applyAlignment="1">
      <alignment horizontal="right" vertical="center" wrapText="1"/>
    </xf>
    <xf numFmtId="177" fontId="10" fillId="0" borderId="6" xfId="0" applyNumberFormat="1" applyFont="1" applyBorder="1" applyAlignment="1">
      <alignment horizontal="right" vertical="center" wrapText="1"/>
    </xf>
    <xf numFmtId="177" fontId="10" fillId="0" borderId="4" xfId="0" applyNumberFormat="1" applyFont="1" applyBorder="1" applyAlignment="1">
      <alignment horizontal="right" vertical="center" wrapText="1"/>
    </xf>
    <xf numFmtId="178" fontId="10" fillId="5" borderId="3" xfId="0" applyNumberFormat="1" applyFont="1" applyFill="1" applyBorder="1" applyAlignment="1">
      <alignment vertical="center" wrapText="1"/>
    </xf>
    <xf numFmtId="178" fontId="10" fillId="5" borderId="6" xfId="0" applyNumberFormat="1" applyFont="1" applyFill="1" applyBorder="1" applyAlignment="1">
      <alignment vertical="center" wrapText="1"/>
    </xf>
    <xf numFmtId="178" fontId="10" fillId="5" borderId="4" xfId="0" applyNumberFormat="1" applyFont="1" applyFill="1" applyBorder="1" applyAlignment="1">
      <alignment vertical="center" wrapText="1"/>
    </xf>
    <xf numFmtId="178" fontId="10" fillId="0" borderId="3" xfId="0" applyNumberFormat="1" applyFont="1" applyBorder="1" applyAlignment="1">
      <alignment vertical="center" wrapText="1"/>
    </xf>
    <xf numFmtId="178" fontId="10" fillId="0" borderId="6" xfId="0" applyNumberFormat="1" applyFont="1" applyBorder="1" applyAlignment="1">
      <alignment vertical="center" wrapText="1"/>
    </xf>
    <xf numFmtId="178" fontId="10" fillId="0" borderId="4" xfId="0" applyNumberFormat="1" applyFont="1" applyBorder="1" applyAlignment="1">
      <alignment vertical="center" wrapText="1"/>
    </xf>
    <xf numFmtId="179" fontId="10" fillId="2" borderId="3" xfId="6" applyNumberFormat="1" applyFont="1" applyFill="1" applyBorder="1" applyAlignment="1">
      <alignment horizontal="right" vertical="center" wrapText="1"/>
    </xf>
    <xf numFmtId="0" fontId="10" fillId="2" borderId="6" xfId="6" applyFont="1" applyFill="1" applyBorder="1" applyAlignment="1">
      <alignment horizontal="right" vertical="center" wrapText="1"/>
    </xf>
    <xf numFmtId="0" fontId="10" fillId="2" borderId="4" xfId="6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</cellXfs>
  <cellStyles count="7">
    <cellStyle name="BOM_Level_Below3" xfId="2" xr:uid="{00000000-0005-0000-0000-00000A000000}"/>
    <cellStyle name="常规" xfId="0" builtinId="0"/>
    <cellStyle name="常规 10" xfId="3" xr:uid="{00000000-0005-0000-0000-000031000000}"/>
    <cellStyle name="常规 13" xfId="4" xr:uid="{00000000-0005-0000-0000-000034000000}"/>
    <cellStyle name="常规 2" xfId="6" xr:uid="{00000000-0005-0000-0000-000036000000}"/>
    <cellStyle name="常规 24 33" xfId="1" xr:uid="{00000000-0005-0000-0000-000001000000}"/>
    <cellStyle name="样式 1" xfId="5" xr:uid="{00000000-0005-0000-0000-000035000000}"/>
  </cellStyles>
  <dxfs count="0"/>
  <tableStyles count="0" defaultTableStyle="TableStyleMedium9" defaultPivotStyle="PivotStyleLight16"/>
  <colors>
    <mruColors>
      <color rgb="FF1CF82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6</xdr:row>
      <xdr:rowOff>155575</xdr:rowOff>
    </xdr:from>
    <xdr:to>
      <xdr:col>1</xdr:col>
      <xdr:colOff>723389</xdr:colOff>
      <xdr:row>8</xdr:row>
      <xdr:rowOff>196850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D87BCDF-8E50-48E2-813E-5C38B4F32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" y="1809115"/>
          <a:ext cx="672589" cy="437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13</xdr:row>
      <xdr:rowOff>19051</xdr:rowOff>
    </xdr:from>
    <xdr:to>
      <xdr:col>1</xdr:col>
      <xdr:colOff>762871</xdr:colOff>
      <xdr:row>15</xdr:row>
      <xdr:rowOff>107951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92824B4-A714-40F8-A214-309DF0D6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245" y="2998471"/>
          <a:ext cx="715246" cy="454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88900</xdr:colOff>
      <xdr:row>19</xdr:row>
      <xdr:rowOff>25400</xdr:rowOff>
    </xdr:from>
    <xdr:to>
      <xdr:col>1</xdr:col>
      <xdr:colOff>736600</xdr:colOff>
      <xdr:row>21</xdr:row>
      <xdr:rowOff>79939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6B44BF6-EB0B-4FD9-B551-B58B59288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20" y="4102100"/>
          <a:ext cx="647700" cy="420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73025</xdr:colOff>
      <xdr:row>24</xdr:row>
      <xdr:rowOff>76200</xdr:rowOff>
    </xdr:from>
    <xdr:to>
      <xdr:col>1</xdr:col>
      <xdr:colOff>736600</xdr:colOff>
      <xdr:row>27</xdr:row>
      <xdr:rowOff>4623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94EB82A-ACFF-4D3D-A76E-A2401EE2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645" y="5067300"/>
          <a:ext cx="663575" cy="477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30</xdr:row>
      <xdr:rowOff>23495</xdr:rowOff>
    </xdr:from>
    <xdr:to>
      <xdr:col>1</xdr:col>
      <xdr:colOff>742950</xdr:colOff>
      <xdr:row>33</xdr:row>
      <xdr:rowOff>114300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5BAD4DF-7D12-4814-BF02-6CAAA9121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" y="6111875"/>
          <a:ext cx="676275" cy="639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127001</xdr:colOff>
      <xdr:row>36</xdr:row>
      <xdr:rowOff>25400</xdr:rowOff>
    </xdr:from>
    <xdr:to>
      <xdr:col>1</xdr:col>
      <xdr:colOff>742951</xdr:colOff>
      <xdr:row>39</xdr:row>
      <xdr:rowOff>123415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DDA3A98E-A12A-44B0-AB3F-28F17EF1C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621" y="7211060"/>
          <a:ext cx="615950" cy="646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42</xdr:row>
      <xdr:rowOff>85725</xdr:rowOff>
    </xdr:from>
    <xdr:to>
      <xdr:col>1</xdr:col>
      <xdr:colOff>732822</xdr:colOff>
      <xdr:row>45</xdr:row>
      <xdr:rowOff>57150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5542117-DFFC-4ABC-92ED-0392F1077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245" y="8368665"/>
          <a:ext cx="685197" cy="520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48</xdr:row>
      <xdr:rowOff>47625</xdr:rowOff>
    </xdr:from>
    <xdr:to>
      <xdr:col>1</xdr:col>
      <xdr:colOff>726281</xdr:colOff>
      <xdr:row>51</xdr:row>
      <xdr:rowOff>114300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C89E912-A804-4343-B322-E355DC90A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820" y="9427845"/>
          <a:ext cx="650081" cy="61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54</xdr:row>
      <xdr:rowOff>158750</xdr:rowOff>
    </xdr:from>
    <xdr:to>
      <xdr:col>1</xdr:col>
      <xdr:colOff>737907</xdr:colOff>
      <xdr:row>57</xdr:row>
      <xdr:rowOff>44450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E6500821-1F34-4F2B-B703-34645EC8F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770" y="10636250"/>
          <a:ext cx="680757" cy="434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6</xdr:row>
      <xdr:rowOff>155575</xdr:rowOff>
    </xdr:from>
    <xdr:to>
      <xdr:col>1</xdr:col>
      <xdr:colOff>723389</xdr:colOff>
      <xdr:row>8</xdr:row>
      <xdr:rowOff>196850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" y="1517650"/>
          <a:ext cx="672589" cy="44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13</xdr:row>
      <xdr:rowOff>19051</xdr:rowOff>
    </xdr:from>
    <xdr:to>
      <xdr:col>1</xdr:col>
      <xdr:colOff>762871</xdr:colOff>
      <xdr:row>15</xdr:row>
      <xdr:rowOff>107951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" y="2482851"/>
          <a:ext cx="715246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88900</xdr:colOff>
      <xdr:row>19</xdr:row>
      <xdr:rowOff>25400</xdr:rowOff>
    </xdr:from>
    <xdr:to>
      <xdr:col>1</xdr:col>
      <xdr:colOff>736600</xdr:colOff>
      <xdr:row>21</xdr:row>
      <xdr:rowOff>79939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600" y="3556000"/>
          <a:ext cx="647700" cy="410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73025</xdr:colOff>
      <xdr:row>24</xdr:row>
      <xdr:rowOff>76200</xdr:rowOff>
    </xdr:from>
    <xdr:to>
      <xdr:col>1</xdr:col>
      <xdr:colOff>736600</xdr:colOff>
      <xdr:row>27</xdr:row>
      <xdr:rowOff>4623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" y="4495800"/>
          <a:ext cx="663575" cy="461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30</xdr:row>
      <xdr:rowOff>23495</xdr:rowOff>
    </xdr:from>
    <xdr:to>
      <xdr:col>1</xdr:col>
      <xdr:colOff>742950</xdr:colOff>
      <xdr:row>33</xdr:row>
      <xdr:rowOff>114300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375" y="5509895"/>
          <a:ext cx="676275" cy="624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127001</xdr:colOff>
      <xdr:row>36</xdr:row>
      <xdr:rowOff>25400</xdr:rowOff>
    </xdr:from>
    <xdr:to>
      <xdr:col>1</xdr:col>
      <xdr:colOff>742951</xdr:colOff>
      <xdr:row>39</xdr:row>
      <xdr:rowOff>123415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701" y="6756400"/>
          <a:ext cx="615950" cy="631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42</xdr:row>
      <xdr:rowOff>85725</xdr:rowOff>
    </xdr:from>
    <xdr:to>
      <xdr:col>1</xdr:col>
      <xdr:colOff>732822</xdr:colOff>
      <xdr:row>45</xdr:row>
      <xdr:rowOff>57150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" y="7883525"/>
          <a:ext cx="685197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48</xdr:row>
      <xdr:rowOff>47625</xdr:rowOff>
    </xdr:from>
    <xdr:to>
      <xdr:col>1</xdr:col>
      <xdr:colOff>726281</xdr:colOff>
      <xdr:row>51</xdr:row>
      <xdr:rowOff>114300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" y="8912225"/>
          <a:ext cx="650081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54</xdr:row>
      <xdr:rowOff>158750</xdr:rowOff>
    </xdr:from>
    <xdr:to>
      <xdr:col>1</xdr:col>
      <xdr:colOff>737907</xdr:colOff>
      <xdr:row>57</xdr:row>
      <xdr:rowOff>44450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850" y="10090150"/>
          <a:ext cx="680757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C4A8A-2CA7-4101-AAD9-3381CCAE9162}">
  <dimension ref="A1:CX67"/>
  <sheetViews>
    <sheetView zoomScale="70" zoomScaleNormal="70" workbookViewId="0">
      <pane xSplit="13" ySplit="5" topLeftCell="AN42" activePane="bottomRight" state="frozen"/>
      <selection pane="topRight" activeCell="N1" sqref="N1"/>
      <selection pane="bottomLeft" activeCell="A6" sqref="A6"/>
      <selection pane="bottomRight" activeCell="AU63" sqref="AU63"/>
    </sheetView>
  </sheetViews>
  <sheetFormatPr defaultColWidth="9" defaultRowHeight="14.4" x14ac:dyDescent="0.25"/>
  <cols>
    <col min="1" max="1" width="5.6640625" style="1" customWidth="1"/>
    <col min="2" max="2" width="11.6640625" style="1" customWidth="1"/>
    <col min="3" max="3" width="8.6640625" style="1" customWidth="1"/>
    <col min="4" max="4" width="12.109375" style="1" customWidth="1"/>
    <col min="5" max="5" width="9.5546875" style="1" hidden="1" customWidth="1"/>
    <col min="6" max="6" width="5" style="11" customWidth="1"/>
    <col min="7" max="7" width="5.6640625" style="1" customWidth="1"/>
    <col min="8" max="8" width="4.44140625" style="1" customWidth="1"/>
    <col min="9" max="9" width="8.6640625" style="1" customWidth="1"/>
    <col min="10" max="10" width="14.77734375" style="8" customWidth="1"/>
    <col min="11" max="11" width="6.44140625" style="12" customWidth="1"/>
    <col min="12" max="12" width="6.33203125" style="12" customWidth="1"/>
    <col min="13" max="13" width="15.44140625" style="12" customWidth="1"/>
    <col min="14" max="14" width="6.44140625" style="12" customWidth="1"/>
    <col min="15" max="15" width="6.33203125" style="12" customWidth="1"/>
    <col min="16" max="16" width="15.109375" style="1" customWidth="1"/>
    <col min="17" max="17" width="26.5546875" style="1" customWidth="1"/>
    <col min="18" max="20" width="7.6640625" style="1" hidden="1" customWidth="1"/>
    <col min="21" max="21" width="14.88671875" style="1" customWidth="1"/>
    <col min="22" max="22" width="5.44140625" style="1" customWidth="1"/>
    <col min="23" max="23" width="6" style="1" customWidth="1"/>
    <col min="24" max="24" width="16.44140625" style="1" customWidth="1"/>
    <col min="25" max="25" width="15.5546875" style="1" customWidth="1"/>
    <col min="26" max="26" width="10.77734375" style="1" customWidth="1"/>
    <col min="27" max="27" width="11.88671875" style="1" customWidth="1"/>
    <col min="28" max="28" width="9.21875" style="1" customWidth="1"/>
    <col min="29" max="29" width="6.109375" style="12" customWidth="1"/>
    <col min="30" max="31" width="14.88671875" style="1" customWidth="1"/>
    <col min="32" max="34" width="7.6640625" style="1" customWidth="1"/>
    <col min="35" max="35" width="14.88671875" style="1" customWidth="1"/>
    <col min="36" max="36" width="5.44140625" style="1" customWidth="1"/>
    <col min="37" max="37" width="6" style="1" customWidth="1"/>
    <col min="38" max="39" width="16.44140625" style="1" customWidth="1"/>
    <col min="40" max="40" width="12.5546875" style="1" customWidth="1"/>
    <col min="41" max="41" width="9" style="1"/>
    <col min="42" max="42" width="5.88671875" style="1" customWidth="1"/>
    <col min="43" max="43" width="6" style="12" customWidth="1"/>
    <col min="44" max="44" width="0" style="1" hidden="1" customWidth="1"/>
    <col min="45" max="45" width="12.77734375" style="1" hidden="1" customWidth="1"/>
    <col min="46" max="46" width="14.44140625" style="1" customWidth="1"/>
    <col min="47" max="47" width="14.5546875" style="1" customWidth="1"/>
    <col min="48" max="50" width="7.6640625" style="1" customWidth="1"/>
    <col min="51" max="51" width="14.88671875" style="1" customWidth="1"/>
    <col min="52" max="52" width="5.44140625" style="1" customWidth="1"/>
    <col min="53" max="53" width="6" style="1" customWidth="1"/>
    <col min="54" max="55" width="16.44140625" style="1" customWidth="1"/>
    <col min="56" max="58" width="15.6640625" style="1" customWidth="1"/>
    <col min="59" max="16384" width="9" style="1"/>
  </cols>
  <sheetData>
    <row r="1" spans="1:102" x14ac:dyDescent="0.25">
      <c r="A1" s="148" t="s">
        <v>63</v>
      </c>
      <c r="B1" s="148"/>
      <c r="C1" s="148"/>
      <c r="D1" s="148"/>
      <c r="E1" s="148"/>
      <c r="F1" s="148"/>
      <c r="G1" s="148"/>
      <c r="H1" s="148"/>
      <c r="I1" s="148"/>
      <c r="J1" s="149"/>
    </row>
    <row r="2" spans="1:102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9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</row>
    <row r="3" spans="1:102" ht="23.1" customHeight="1" x14ac:dyDescent="0.25">
      <c r="A3" s="150" t="s">
        <v>0</v>
      </c>
      <c r="B3" s="150" t="s">
        <v>1</v>
      </c>
      <c r="C3" s="150" t="s">
        <v>2</v>
      </c>
      <c r="D3" s="150" t="s">
        <v>3</v>
      </c>
      <c r="E3" s="150" t="s">
        <v>4</v>
      </c>
      <c r="F3" s="151" t="s">
        <v>5</v>
      </c>
      <c r="G3" s="150" t="s">
        <v>6</v>
      </c>
      <c r="H3" s="150" t="s">
        <v>85</v>
      </c>
      <c r="I3" s="150" t="s">
        <v>7</v>
      </c>
      <c r="J3" s="139" t="s">
        <v>37</v>
      </c>
      <c r="K3" s="142" t="s">
        <v>65</v>
      </c>
      <c r="L3" s="142" t="s">
        <v>70</v>
      </c>
      <c r="M3" s="143" t="s">
        <v>109</v>
      </c>
      <c r="N3" s="133" t="s">
        <v>64</v>
      </c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5"/>
      <c r="AB3" s="132" t="s">
        <v>66</v>
      </c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 t="s">
        <v>67</v>
      </c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</row>
    <row r="4" spans="1:102" ht="23.1" customHeight="1" x14ac:dyDescent="0.25">
      <c r="A4" s="150"/>
      <c r="B4" s="150"/>
      <c r="C4" s="150"/>
      <c r="D4" s="150"/>
      <c r="E4" s="150"/>
      <c r="F4" s="151"/>
      <c r="G4" s="150"/>
      <c r="H4" s="150"/>
      <c r="I4" s="150"/>
      <c r="J4" s="140"/>
      <c r="K4" s="142"/>
      <c r="L4" s="142"/>
      <c r="M4" s="144"/>
      <c r="N4" s="133" t="s">
        <v>104</v>
      </c>
      <c r="O4" s="134"/>
      <c r="P4" s="134"/>
      <c r="Q4" s="135"/>
      <c r="R4" s="127" t="s">
        <v>98</v>
      </c>
      <c r="S4" s="128"/>
      <c r="T4" s="128"/>
      <c r="U4" s="129"/>
      <c r="V4" s="124" t="s">
        <v>107</v>
      </c>
      <c r="W4" s="125"/>
      <c r="X4" s="126"/>
      <c r="Y4" s="130" t="s">
        <v>108</v>
      </c>
      <c r="Z4" s="136" t="s">
        <v>90</v>
      </c>
      <c r="AA4" s="138" t="s">
        <v>91</v>
      </c>
      <c r="AB4" s="133" t="s">
        <v>104</v>
      </c>
      <c r="AC4" s="134"/>
      <c r="AD4" s="134"/>
      <c r="AE4" s="135"/>
      <c r="AF4" s="127" t="s">
        <v>98</v>
      </c>
      <c r="AG4" s="128"/>
      <c r="AH4" s="128"/>
      <c r="AI4" s="129"/>
      <c r="AJ4" s="124" t="s">
        <v>107</v>
      </c>
      <c r="AK4" s="125"/>
      <c r="AL4" s="126"/>
      <c r="AM4" s="130" t="s">
        <v>108</v>
      </c>
      <c r="AN4" s="146" t="s">
        <v>72</v>
      </c>
      <c r="AO4" s="146" t="s">
        <v>91</v>
      </c>
      <c r="AP4" s="124" t="s">
        <v>104</v>
      </c>
      <c r="AQ4" s="125"/>
      <c r="AR4" s="125"/>
      <c r="AS4" s="125"/>
      <c r="AT4" s="125"/>
      <c r="AU4" s="126"/>
      <c r="AV4" s="127" t="s">
        <v>98</v>
      </c>
      <c r="AW4" s="128"/>
      <c r="AX4" s="128"/>
      <c r="AY4" s="129"/>
      <c r="AZ4" s="124" t="s">
        <v>107</v>
      </c>
      <c r="BA4" s="125"/>
      <c r="BB4" s="126"/>
      <c r="BC4" s="130" t="s">
        <v>108</v>
      </c>
      <c r="BD4" s="13"/>
      <c r="BE4" s="13"/>
      <c r="BF4" s="13"/>
    </row>
    <row r="5" spans="1:102" s="2" customFormat="1" ht="40.200000000000003" customHeight="1" x14ac:dyDescent="0.25">
      <c r="A5" s="150"/>
      <c r="B5" s="150"/>
      <c r="C5" s="150"/>
      <c r="D5" s="150"/>
      <c r="E5" s="150"/>
      <c r="F5" s="151"/>
      <c r="G5" s="150"/>
      <c r="H5" s="150"/>
      <c r="I5" s="150"/>
      <c r="J5" s="141"/>
      <c r="K5" s="142"/>
      <c r="L5" s="142"/>
      <c r="M5" s="145"/>
      <c r="N5" s="51" t="s">
        <v>65</v>
      </c>
      <c r="O5" s="51" t="s">
        <v>70</v>
      </c>
      <c r="P5" s="20" t="s">
        <v>93</v>
      </c>
      <c r="Q5" s="20" t="s">
        <v>99</v>
      </c>
      <c r="R5" s="21" t="s">
        <v>100</v>
      </c>
      <c r="S5" s="22" t="s">
        <v>105</v>
      </c>
      <c r="T5" s="22" t="s">
        <v>106</v>
      </c>
      <c r="U5" s="21" t="s">
        <v>101</v>
      </c>
      <c r="V5" s="23" t="s">
        <v>7</v>
      </c>
      <c r="W5" s="23" t="s">
        <v>102</v>
      </c>
      <c r="X5" s="23" t="s">
        <v>97</v>
      </c>
      <c r="Y5" s="131"/>
      <c r="Z5" s="137"/>
      <c r="AA5" s="138"/>
      <c r="AB5" s="20" t="s">
        <v>65</v>
      </c>
      <c r="AC5" s="20" t="s">
        <v>70</v>
      </c>
      <c r="AD5" s="20" t="s">
        <v>93</v>
      </c>
      <c r="AE5" s="20" t="s">
        <v>99</v>
      </c>
      <c r="AF5" s="21" t="s">
        <v>100</v>
      </c>
      <c r="AG5" s="22" t="s">
        <v>105</v>
      </c>
      <c r="AH5" s="22" t="s">
        <v>106</v>
      </c>
      <c r="AI5" s="21" t="s">
        <v>101</v>
      </c>
      <c r="AJ5" s="23" t="s">
        <v>7</v>
      </c>
      <c r="AK5" s="23" t="s">
        <v>102</v>
      </c>
      <c r="AL5" s="23" t="s">
        <v>103</v>
      </c>
      <c r="AM5" s="131"/>
      <c r="AN5" s="147"/>
      <c r="AO5" s="147"/>
      <c r="AP5" s="20" t="s">
        <v>65</v>
      </c>
      <c r="AQ5" s="20" t="s">
        <v>70</v>
      </c>
      <c r="AR5" s="20" t="s">
        <v>71</v>
      </c>
      <c r="AS5" s="20" t="s">
        <v>92</v>
      </c>
      <c r="AT5" s="20" t="s">
        <v>93</v>
      </c>
      <c r="AU5" s="20" t="s">
        <v>99</v>
      </c>
      <c r="AV5" s="21" t="s">
        <v>100</v>
      </c>
      <c r="AW5" s="22" t="s">
        <v>105</v>
      </c>
      <c r="AX5" s="22" t="s">
        <v>106</v>
      </c>
      <c r="AY5" s="21" t="s">
        <v>101</v>
      </c>
      <c r="AZ5" s="23" t="s">
        <v>7</v>
      </c>
      <c r="BA5" s="23" t="s">
        <v>102</v>
      </c>
      <c r="BB5" s="23" t="s">
        <v>103</v>
      </c>
      <c r="BC5" s="131"/>
      <c r="BD5" s="2" t="s">
        <v>90</v>
      </c>
      <c r="BE5" s="2" t="s">
        <v>88</v>
      </c>
      <c r="BF5" s="2" t="s">
        <v>91</v>
      </c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5"/>
    </row>
    <row r="6" spans="1:102" s="9" customFormat="1" ht="16.05" customHeight="1" x14ac:dyDescent="0.25">
      <c r="A6" s="97">
        <v>1</v>
      </c>
      <c r="B6" s="97"/>
      <c r="C6" s="98" t="s">
        <v>38</v>
      </c>
      <c r="D6" s="98" t="s">
        <v>39</v>
      </c>
      <c r="E6" s="98" t="s">
        <v>8</v>
      </c>
      <c r="F6" s="99">
        <v>2.5</v>
      </c>
      <c r="G6" s="93" t="s">
        <v>40</v>
      </c>
      <c r="H6" s="93" t="s">
        <v>87</v>
      </c>
      <c r="I6" s="3" t="s">
        <v>9</v>
      </c>
      <c r="J6" s="10" t="s">
        <v>10</v>
      </c>
      <c r="K6" s="53"/>
      <c r="L6" s="53"/>
      <c r="M6" s="121">
        <v>100000</v>
      </c>
      <c r="N6" s="26"/>
      <c r="O6" s="26"/>
      <c r="P6" s="115">
        <v>113766.39999999999</v>
      </c>
      <c r="Q6" s="115">
        <v>103000</v>
      </c>
      <c r="R6" s="28"/>
      <c r="S6" s="29"/>
      <c r="T6" s="29"/>
      <c r="U6" s="24"/>
      <c r="V6" s="30" t="s">
        <v>68</v>
      </c>
      <c r="W6" s="31">
        <v>1</v>
      </c>
      <c r="X6" s="45">
        <v>31000</v>
      </c>
      <c r="Y6" s="78">
        <f>Q6+SUM(U6:U11)+SUM(X6:X11)</f>
        <v>138200</v>
      </c>
      <c r="Z6" s="112">
        <v>8.5141728571428565</v>
      </c>
      <c r="AA6" s="112">
        <v>23.295752857142858</v>
      </c>
      <c r="AB6" s="26"/>
      <c r="AC6" s="26"/>
      <c r="AD6" s="115">
        <v>116876.8</v>
      </c>
      <c r="AE6" s="115">
        <v>100000</v>
      </c>
      <c r="AF6" s="28"/>
      <c r="AG6" s="29"/>
      <c r="AH6" s="29"/>
      <c r="AI6" s="24"/>
      <c r="AJ6" s="30" t="s">
        <v>68</v>
      </c>
      <c r="AK6" s="31">
        <v>1</v>
      </c>
      <c r="AL6" s="45">
        <v>30800</v>
      </c>
      <c r="AM6" s="78">
        <f>AE6+SUM(AI6:AI11)+SUM(AL6:AL11)</f>
        <v>135440</v>
      </c>
      <c r="AN6" s="118">
        <v>168.33333333333334</v>
      </c>
      <c r="AO6" s="106" t="s">
        <v>75</v>
      </c>
      <c r="AP6" s="26"/>
      <c r="AQ6" s="26"/>
      <c r="AR6" s="26"/>
      <c r="AS6" s="27"/>
      <c r="AT6" s="109">
        <f>SUM(AS6:AS11)</f>
        <v>144994.68100000001</v>
      </c>
      <c r="AU6" s="109">
        <v>145000</v>
      </c>
      <c r="AV6" s="28"/>
      <c r="AW6" s="29"/>
      <c r="AX6" s="29"/>
      <c r="AY6" s="24"/>
      <c r="AZ6" s="30" t="s">
        <v>68</v>
      </c>
      <c r="BA6" s="31">
        <v>1</v>
      </c>
      <c r="BB6" s="45">
        <v>38500</v>
      </c>
      <c r="BC6" s="78">
        <f>AU6+SUM(AY6:AY11)+SUM(BB6:BB11)</f>
        <v>220300</v>
      </c>
      <c r="BD6" s="69">
        <v>9.3223000000000003</v>
      </c>
      <c r="BE6" s="103" t="s">
        <v>89</v>
      </c>
      <c r="BF6" s="69" t="s">
        <v>77</v>
      </c>
    </row>
    <row r="7" spans="1:102" s="9" customFormat="1" ht="16.05" customHeight="1" x14ac:dyDescent="0.25">
      <c r="A7" s="97"/>
      <c r="B7" s="97"/>
      <c r="C7" s="98"/>
      <c r="D7" s="98"/>
      <c r="E7" s="98"/>
      <c r="F7" s="99"/>
      <c r="G7" s="93"/>
      <c r="H7" s="93"/>
      <c r="I7" s="3" t="s">
        <v>11</v>
      </c>
      <c r="J7" s="10" t="s">
        <v>12</v>
      </c>
      <c r="K7" s="54" t="s">
        <v>69</v>
      </c>
      <c r="L7" s="54">
        <v>1</v>
      </c>
      <c r="M7" s="122"/>
      <c r="N7" s="32" t="s">
        <v>69</v>
      </c>
      <c r="O7" s="32">
        <v>1</v>
      </c>
      <c r="P7" s="116"/>
      <c r="Q7" s="116"/>
      <c r="R7" s="28" t="s">
        <v>68</v>
      </c>
      <c r="S7" s="35">
        <v>42</v>
      </c>
      <c r="T7" s="35">
        <v>100</v>
      </c>
      <c r="U7" s="24">
        <v>4200</v>
      </c>
      <c r="V7" s="31"/>
      <c r="W7" s="31"/>
      <c r="X7" s="45"/>
      <c r="Y7" s="79"/>
      <c r="Z7" s="113"/>
      <c r="AA7" s="113"/>
      <c r="AB7" s="32" t="s">
        <v>69</v>
      </c>
      <c r="AC7" s="32">
        <v>1</v>
      </c>
      <c r="AD7" s="116"/>
      <c r="AE7" s="116"/>
      <c r="AF7" s="28" t="s">
        <v>68</v>
      </c>
      <c r="AG7" s="35">
        <v>58</v>
      </c>
      <c r="AH7" s="35">
        <v>80</v>
      </c>
      <c r="AI7" s="24">
        <v>4640</v>
      </c>
      <c r="AJ7" s="31"/>
      <c r="AK7" s="31"/>
      <c r="AL7" s="45"/>
      <c r="AM7" s="79"/>
      <c r="AN7" s="119"/>
      <c r="AO7" s="107"/>
      <c r="AP7" s="32" t="s">
        <v>69</v>
      </c>
      <c r="AQ7" s="32">
        <v>1</v>
      </c>
      <c r="AR7" s="33">
        <v>4.0485275999999999</v>
      </c>
      <c r="AS7" s="34">
        <f>AR7*10000</f>
        <v>40485.275999999998</v>
      </c>
      <c r="AT7" s="110"/>
      <c r="AU7" s="110"/>
      <c r="AV7" s="28" t="s">
        <v>68</v>
      </c>
      <c r="AW7" s="35">
        <v>240</v>
      </c>
      <c r="AX7" s="35">
        <v>80</v>
      </c>
      <c r="AY7" s="24">
        <f>AW7*AX7</f>
        <v>19200</v>
      </c>
      <c r="AZ7" s="31"/>
      <c r="BA7" s="31"/>
      <c r="BB7" s="45"/>
      <c r="BC7" s="79"/>
      <c r="BD7" s="70"/>
      <c r="BE7" s="104"/>
      <c r="BF7" s="70"/>
    </row>
    <row r="8" spans="1:102" s="9" customFormat="1" ht="16.05" customHeight="1" x14ac:dyDescent="0.25">
      <c r="A8" s="97"/>
      <c r="B8" s="97"/>
      <c r="C8" s="98"/>
      <c r="D8" s="98"/>
      <c r="E8" s="98"/>
      <c r="F8" s="99"/>
      <c r="G8" s="93"/>
      <c r="H8" s="93"/>
      <c r="I8" s="3" t="s">
        <v>13</v>
      </c>
      <c r="J8" s="7" t="s">
        <v>14</v>
      </c>
      <c r="K8" s="54" t="s">
        <v>69</v>
      </c>
      <c r="L8" s="54">
        <v>1</v>
      </c>
      <c r="M8" s="122"/>
      <c r="N8" s="32" t="s">
        <v>69</v>
      </c>
      <c r="O8" s="32">
        <v>1</v>
      </c>
      <c r="P8" s="116"/>
      <c r="Q8" s="116"/>
      <c r="R8" s="28"/>
      <c r="S8" s="35"/>
      <c r="T8" s="35"/>
      <c r="U8" s="24"/>
      <c r="V8" s="31"/>
      <c r="W8" s="31"/>
      <c r="X8" s="45"/>
      <c r="Y8" s="79"/>
      <c r="Z8" s="113"/>
      <c r="AA8" s="113"/>
      <c r="AB8" s="32" t="s">
        <v>69</v>
      </c>
      <c r="AC8" s="32">
        <v>1</v>
      </c>
      <c r="AD8" s="116"/>
      <c r="AE8" s="116"/>
      <c r="AF8" s="28"/>
      <c r="AG8" s="35"/>
      <c r="AH8" s="35"/>
      <c r="AI8" s="24"/>
      <c r="AJ8" s="31"/>
      <c r="AK8" s="31"/>
      <c r="AL8" s="45"/>
      <c r="AM8" s="79"/>
      <c r="AN8" s="119"/>
      <c r="AO8" s="107"/>
      <c r="AP8" s="32" t="s">
        <v>69</v>
      </c>
      <c r="AQ8" s="32">
        <v>1</v>
      </c>
      <c r="AR8" s="33">
        <v>3.6258365000000001</v>
      </c>
      <c r="AS8" s="34">
        <f t="shared" ref="AS8:AS55" si="0">AR8*10000</f>
        <v>36258.364999999998</v>
      </c>
      <c r="AT8" s="110"/>
      <c r="AU8" s="110"/>
      <c r="AV8" s="28" t="s">
        <v>68</v>
      </c>
      <c r="AW8" s="35">
        <v>220</v>
      </c>
      <c r="AX8" s="35">
        <v>80</v>
      </c>
      <c r="AY8" s="24">
        <f>AW8*AX8</f>
        <v>17600</v>
      </c>
      <c r="AZ8" s="31"/>
      <c r="BA8" s="31"/>
      <c r="BB8" s="45"/>
      <c r="BC8" s="79"/>
      <c r="BD8" s="70"/>
      <c r="BE8" s="104"/>
      <c r="BF8" s="70"/>
    </row>
    <row r="9" spans="1:102" ht="16.05" customHeight="1" x14ac:dyDescent="0.25">
      <c r="A9" s="97"/>
      <c r="B9" s="97"/>
      <c r="C9" s="98"/>
      <c r="D9" s="98"/>
      <c r="E9" s="98"/>
      <c r="F9" s="99"/>
      <c r="G9" s="93"/>
      <c r="H9" s="93"/>
      <c r="I9" s="3" t="s">
        <v>15</v>
      </c>
      <c r="J9" s="7" t="s">
        <v>16</v>
      </c>
      <c r="K9" s="54" t="s">
        <v>69</v>
      </c>
      <c r="L9" s="54">
        <v>1</v>
      </c>
      <c r="M9" s="122"/>
      <c r="N9" s="32" t="s">
        <v>69</v>
      </c>
      <c r="O9" s="32">
        <v>1</v>
      </c>
      <c r="P9" s="116"/>
      <c r="Q9" s="116"/>
      <c r="R9" s="28"/>
      <c r="S9" s="35"/>
      <c r="T9" s="35"/>
      <c r="U9" s="24"/>
      <c r="V9" s="31"/>
      <c r="W9" s="31"/>
      <c r="X9" s="45"/>
      <c r="Y9" s="79"/>
      <c r="Z9" s="113"/>
      <c r="AA9" s="113"/>
      <c r="AB9" s="32" t="s">
        <v>69</v>
      </c>
      <c r="AC9" s="32">
        <v>1</v>
      </c>
      <c r="AD9" s="116"/>
      <c r="AE9" s="116"/>
      <c r="AF9" s="28"/>
      <c r="AG9" s="35"/>
      <c r="AH9" s="35"/>
      <c r="AI9" s="24"/>
      <c r="AJ9" s="31"/>
      <c r="AK9" s="31"/>
      <c r="AL9" s="45"/>
      <c r="AM9" s="79"/>
      <c r="AN9" s="119"/>
      <c r="AO9" s="107"/>
      <c r="AP9" s="32" t="s">
        <v>69</v>
      </c>
      <c r="AQ9" s="32">
        <v>1</v>
      </c>
      <c r="AR9" s="36">
        <v>3.4125520000000003</v>
      </c>
      <c r="AS9" s="34">
        <f t="shared" si="0"/>
        <v>34125.520000000004</v>
      </c>
      <c r="AT9" s="110"/>
      <c r="AU9" s="110"/>
      <c r="AV9" s="28"/>
      <c r="AW9" s="35"/>
      <c r="AX9" s="35"/>
      <c r="AY9" s="24"/>
      <c r="AZ9" s="31"/>
      <c r="BA9" s="31"/>
      <c r="BB9" s="45"/>
      <c r="BC9" s="79"/>
      <c r="BD9" s="70"/>
      <c r="BE9" s="104"/>
      <c r="BF9" s="70"/>
    </row>
    <row r="10" spans="1:102" x14ac:dyDescent="0.25">
      <c r="A10" s="97"/>
      <c r="B10" s="97"/>
      <c r="C10" s="98"/>
      <c r="D10" s="98"/>
      <c r="E10" s="98"/>
      <c r="F10" s="99"/>
      <c r="G10" s="93"/>
      <c r="H10" s="93"/>
      <c r="I10" s="3" t="s">
        <v>17</v>
      </c>
      <c r="J10" s="7" t="s">
        <v>18</v>
      </c>
      <c r="K10" s="54" t="s">
        <v>69</v>
      </c>
      <c r="L10" s="54">
        <v>1</v>
      </c>
      <c r="M10" s="122"/>
      <c r="N10" s="32" t="s">
        <v>69</v>
      </c>
      <c r="O10" s="32">
        <v>1</v>
      </c>
      <c r="P10" s="116"/>
      <c r="Q10" s="116"/>
      <c r="R10" s="28"/>
      <c r="S10" s="35"/>
      <c r="T10" s="35"/>
      <c r="U10" s="24"/>
      <c r="V10" s="31"/>
      <c r="W10" s="31"/>
      <c r="X10" s="45"/>
      <c r="Y10" s="79"/>
      <c r="Z10" s="113"/>
      <c r="AA10" s="113"/>
      <c r="AB10" s="32" t="s">
        <v>69</v>
      </c>
      <c r="AC10" s="32">
        <v>1</v>
      </c>
      <c r="AD10" s="116"/>
      <c r="AE10" s="116"/>
      <c r="AF10" s="28"/>
      <c r="AG10" s="35"/>
      <c r="AH10" s="35"/>
      <c r="AI10" s="24"/>
      <c r="AJ10" s="31"/>
      <c r="AK10" s="31"/>
      <c r="AL10" s="45"/>
      <c r="AM10" s="79"/>
      <c r="AN10" s="119"/>
      <c r="AO10" s="107"/>
      <c r="AP10" s="32" t="s">
        <v>69</v>
      </c>
      <c r="AQ10" s="32">
        <v>1</v>
      </c>
      <c r="AR10" s="36">
        <v>3.4125520000000003</v>
      </c>
      <c r="AS10" s="34">
        <f t="shared" si="0"/>
        <v>34125.520000000004</v>
      </c>
      <c r="AT10" s="110"/>
      <c r="AU10" s="110"/>
      <c r="AV10" s="28"/>
      <c r="AW10" s="35"/>
      <c r="AX10" s="35"/>
      <c r="AY10" s="24"/>
      <c r="AZ10" s="31"/>
      <c r="BA10" s="31"/>
      <c r="BB10" s="45"/>
      <c r="BC10" s="79"/>
      <c r="BD10" s="70"/>
      <c r="BE10" s="104"/>
      <c r="BF10" s="70"/>
    </row>
    <row r="11" spans="1:102" x14ac:dyDescent="0.25">
      <c r="A11" s="97"/>
      <c r="B11" s="97"/>
      <c r="C11" s="98"/>
      <c r="D11" s="98"/>
      <c r="E11" s="98"/>
      <c r="F11" s="99"/>
      <c r="G11" s="93"/>
      <c r="H11" s="93"/>
      <c r="I11" s="3" t="s">
        <v>19</v>
      </c>
      <c r="J11" s="7"/>
      <c r="K11" s="53"/>
      <c r="L11" s="53"/>
      <c r="M11" s="123"/>
      <c r="N11" s="26"/>
      <c r="O11" s="26"/>
      <c r="P11" s="117"/>
      <c r="Q11" s="117"/>
      <c r="R11" s="28"/>
      <c r="S11" s="35"/>
      <c r="T11" s="35"/>
      <c r="U11" s="24"/>
      <c r="V11" s="31"/>
      <c r="W11" s="31"/>
      <c r="X11" s="45"/>
      <c r="Y11" s="80"/>
      <c r="Z11" s="114"/>
      <c r="AA11" s="114"/>
      <c r="AB11" s="37"/>
      <c r="AC11" s="26"/>
      <c r="AD11" s="117"/>
      <c r="AE11" s="117"/>
      <c r="AF11" s="28"/>
      <c r="AG11" s="35"/>
      <c r="AH11" s="35"/>
      <c r="AI11" s="24"/>
      <c r="AJ11" s="31"/>
      <c r="AK11" s="31"/>
      <c r="AL11" s="45"/>
      <c r="AM11" s="80"/>
      <c r="AN11" s="120"/>
      <c r="AO11" s="108"/>
      <c r="AP11" s="37"/>
      <c r="AQ11" s="26"/>
      <c r="AR11" s="37"/>
      <c r="AS11" s="34"/>
      <c r="AT11" s="111"/>
      <c r="AU11" s="111"/>
      <c r="AV11" s="28"/>
      <c r="AW11" s="35"/>
      <c r="AX11" s="35"/>
      <c r="AY11" s="24"/>
      <c r="AZ11" s="31"/>
      <c r="BA11" s="31"/>
      <c r="BB11" s="45"/>
      <c r="BC11" s="80"/>
      <c r="BD11" s="71"/>
      <c r="BE11" s="105"/>
      <c r="BF11" s="71"/>
    </row>
    <row r="12" spans="1:102" x14ac:dyDescent="0.25">
      <c r="A12" s="97">
        <v>2</v>
      </c>
      <c r="B12" s="97"/>
      <c r="C12" s="98" t="s">
        <v>52</v>
      </c>
      <c r="D12" s="98" t="s">
        <v>53</v>
      </c>
      <c r="E12" s="98" t="s">
        <v>20</v>
      </c>
      <c r="F12" s="99" t="s">
        <v>43</v>
      </c>
      <c r="G12" s="93" t="s">
        <v>40</v>
      </c>
      <c r="H12" s="93" t="s">
        <v>87</v>
      </c>
      <c r="I12" s="3" t="s">
        <v>9</v>
      </c>
      <c r="J12" s="7" t="s">
        <v>21</v>
      </c>
      <c r="K12" s="55"/>
      <c r="L12" s="55"/>
      <c r="M12" s="94">
        <v>55000</v>
      </c>
      <c r="N12" s="38"/>
      <c r="O12" s="38"/>
      <c r="P12" s="87">
        <v>61117.440000000002</v>
      </c>
      <c r="Q12" s="87">
        <v>56000</v>
      </c>
      <c r="R12" s="39"/>
      <c r="S12" s="40"/>
      <c r="T12" s="40"/>
      <c r="U12" s="25"/>
      <c r="V12" s="30" t="s">
        <v>68</v>
      </c>
      <c r="W12" s="31">
        <v>1</v>
      </c>
      <c r="X12" s="46">
        <v>30000</v>
      </c>
      <c r="Y12" s="78">
        <f>Q12+SUM(U12:U17)+SUM(X12:X17)</f>
        <v>115400</v>
      </c>
      <c r="Z12" s="84">
        <v>229.09035285714288</v>
      </c>
      <c r="AA12" s="84">
        <v>243.58681285714289</v>
      </c>
      <c r="AB12" s="37"/>
      <c r="AC12" s="38"/>
      <c r="AD12" s="87">
        <v>66380.800000000003</v>
      </c>
      <c r="AE12" s="87">
        <v>55000</v>
      </c>
      <c r="AF12" s="39"/>
      <c r="AG12" s="40"/>
      <c r="AH12" s="40"/>
      <c r="AI12" s="25"/>
      <c r="AJ12" s="30" t="s">
        <v>68</v>
      </c>
      <c r="AK12" s="31">
        <v>1</v>
      </c>
      <c r="AL12" s="46">
        <v>32800</v>
      </c>
      <c r="AM12" s="78">
        <f>AE12+SUM(AI12:AI17)+SUM(AL12:AL17)</f>
        <v>125000</v>
      </c>
      <c r="AN12" s="90">
        <v>136.83333333333334</v>
      </c>
      <c r="AO12" s="72" t="s">
        <v>75</v>
      </c>
      <c r="AP12" s="37"/>
      <c r="AQ12" s="38"/>
      <c r="AR12" s="37"/>
      <c r="AS12" s="34"/>
      <c r="AT12" s="75">
        <f>SUM(AS12:AS17)</f>
        <v>78100.906000000017</v>
      </c>
      <c r="AU12" s="75">
        <v>78100</v>
      </c>
      <c r="AV12" s="39"/>
      <c r="AW12" s="40"/>
      <c r="AX12" s="40"/>
      <c r="AY12" s="25"/>
      <c r="AZ12" s="30" t="s">
        <v>68</v>
      </c>
      <c r="BA12" s="31">
        <v>1</v>
      </c>
      <c r="BB12" s="46">
        <v>41000</v>
      </c>
      <c r="BC12" s="78">
        <f>AU12+SUM(AY12:AY17)+SUM(BB12:BB17)</f>
        <v>170700</v>
      </c>
      <c r="BD12" s="69">
        <v>226.5429</v>
      </c>
      <c r="BE12" s="103" t="s">
        <v>89</v>
      </c>
      <c r="BF12" s="69" t="s">
        <v>76</v>
      </c>
    </row>
    <row r="13" spans="1:102" x14ac:dyDescent="0.25">
      <c r="A13" s="97"/>
      <c r="B13" s="97"/>
      <c r="C13" s="98"/>
      <c r="D13" s="98"/>
      <c r="E13" s="98"/>
      <c r="F13" s="99"/>
      <c r="G13" s="93"/>
      <c r="H13" s="93"/>
      <c r="I13" s="3" t="s">
        <v>11</v>
      </c>
      <c r="J13" s="6" t="s">
        <v>12</v>
      </c>
      <c r="K13" s="55" t="s">
        <v>68</v>
      </c>
      <c r="L13" s="54">
        <v>1</v>
      </c>
      <c r="M13" s="95"/>
      <c r="N13" s="38" t="s">
        <v>68</v>
      </c>
      <c r="O13" s="32">
        <v>1</v>
      </c>
      <c r="P13" s="88"/>
      <c r="Q13" s="88"/>
      <c r="R13" s="39" t="s">
        <v>68</v>
      </c>
      <c r="S13" s="41">
        <v>16</v>
      </c>
      <c r="T13" s="35">
        <v>100</v>
      </c>
      <c r="U13" s="24">
        <v>1600</v>
      </c>
      <c r="V13" s="42"/>
      <c r="W13" s="42"/>
      <c r="X13" s="46"/>
      <c r="Y13" s="79"/>
      <c r="Z13" s="85"/>
      <c r="AA13" s="85"/>
      <c r="AB13" s="38" t="s">
        <v>68</v>
      </c>
      <c r="AC13" s="32">
        <v>1</v>
      </c>
      <c r="AD13" s="88"/>
      <c r="AE13" s="88"/>
      <c r="AF13" s="39" t="s">
        <v>68</v>
      </c>
      <c r="AG13" s="41">
        <v>35</v>
      </c>
      <c r="AH13" s="35">
        <v>80</v>
      </c>
      <c r="AI13" s="24">
        <v>2800</v>
      </c>
      <c r="AJ13" s="42"/>
      <c r="AK13" s="42"/>
      <c r="AL13" s="46"/>
      <c r="AM13" s="79"/>
      <c r="AN13" s="91"/>
      <c r="AO13" s="73"/>
      <c r="AP13" s="37"/>
      <c r="AQ13" s="32">
        <v>1</v>
      </c>
      <c r="AR13" s="37">
        <v>4.3975386000000007</v>
      </c>
      <c r="AS13" s="34">
        <f t="shared" si="0"/>
        <v>43975.386000000006</v>
      </c>
      <c r="AT13" s="76"/>
      <c r="AU13" s="76"/>
      <c r="AV13" s="39" t="s">
        <v>68</v>
      </c>
      <c r="AW13" s="41">
        <v>220</v>
      </c>
      <c r="AX13" s="35">
        <v>80</v>
      </c>
      <c r="AY13" s="24">
        <f>AW13*AX13</f>
        <v>17600</v>
      </c>
      <c r="AZ13" s="42"/>
      <c r="BA13" s="42"/>
      <c r="BB13" s="46"/>
      <c r="BC13" s="79"/>
      <c r="BD13" s="70"/>
      <c r="BE13" s="104"/>
      <c r="BF13" s="70"/>
    </row>
    <row r="14" spans="1:102" x14ac:dyDescent="0.25">
      <c r="A14" s="97"/>
      <c r="B14" s="97"/>
      <c r="C14" s="98"/>
      <c r="D14" s="98"/>
      <c r="E14" s="98"/>
      <c r="F14" s="99"/>
      <c r="G14" s="93"/>
      <c r="H14" s="93"/>
      <c r="I14" s="3" t="s">
        <v>13</v>
      </c>
      <c r="J14" s="7" t="s">
        <v>22</v>
      </c>
      <c r="K14" s="55"/>
      <c r="L14" s="55"/>
      <c r="M14" s="95"/>
      <c r="N14" s="38"/>
      <c r="O14" s="38"/>
      <c r="P14" s="88"/>
      <c r="Q14" s="88"/>
      <c r="R14" s="39"/>
      <c r="S14" s="41"/>
      <c r="T14" s="41"/>
      <c r="U14" s="25"/>
      <c r="V14" s="30" t="s">
        <v>68</v>
      </c>
      <c r="W14" s="31">
        <v>1</v>
      </c>
      <c r="X14" s="46">
        <v>27000</v>
      </c>
      <c r="Y14" s="79"/>
      <c r="Z14" s="85"/>
      <c r="AA14" s="85"/>
      <c r="AB14" s="38"/>
      <c r="AC14" s="38"/>
      <c r="AD14" s="88"/>
      <c r="AE14" s="88"/>
      <c r="AF14" s="39"/>
      <c r="AG14" s="41"/>
      <c r="AH14" s="41"/>
      <c r="AI14" s="25"/>
      <c r="AJ14" s="30" t="s">
        <v>68</v>
      </c>
      <c r="AK14" s="31">
        <v>1</v>
      </c>
      <c r="AL14" s="46">
        <v>32800</v>
      </c>
      <c r="AM14" s="79"/>
      <c r="AN14" s="91"/>
      <c r="AO14" s="73"/>
      <c r="AP14" s="37"/>
      <c r="AQ14" s="38"/>
      <c r="AR14" s="37"/>
      <c r="AS14" s="34"/>
      <c r="AT14" s="76"/>
      <c r="AU14" s="76"/>
      <c r="AV14" s="39"/>
      <c r="AW14" s="41"/>
      <c r="AX14" s="41"/>
      <c r="AY14" s="25"/>
      <c r="AZ14" s="30" t="s">
        <v>68</v>
      </c>
      <c r="BA14" s="31">
        <v>1</v>
      </c>
      <c r="BB14" s="46">
        <v>34000</v>
      </c>
      <c r="BC14" s="79"/>
      <c r="BD14" s="70"/>
      <c r="BE14" s="104"/>
      <c r="BF14" s="70"/>
      <c r="BG14" s="1">
        <v>226.542855</v>
      </c>
    </row>
    <row r="15" spans="1:102" x14ac:dyDescent="0.25">
      <c r="A15" s="97"/>
      <c r="B15" s="97"/>
      <c r="C15" s="98"/>
      <c r="D15" s="98"/>
      <c r="E15" s="98"/>
      <c r="F15" s="99"/>
      <c r="G15" s="93"/>
      <c r="H15" s="93"/>
      <c r="I15" s="3" t="s">
        <v>15</v>
      </c>
      <c r="J15" s="10" t="s">
        <v>24</v>
      </c>
      <c r="K15" s="55" t="s">
        <v>68</v>
      </c>
      <c r="L15" s="54">
        <v>1</v>
      </c>
      <c r="M15" s="95"/>
      <c r="N15" s="38" t="s">
        <v>68</v>
      </c>
      <c r="O15" s="32">
        <v>1</v>
      </c>
      <c r="P15" s="88"/>
      <c r="Q15" s="88"/>
      <c r="R15" s="39" t="s">
        <v>68</v>
      </c>
      <c r="S15" s="41">
        <v>8</v>
      </c>
      <c r="T15" s="41">
        <v>100</v>
      </c>
      <c r="U15" s="25">
        <v>800</v>
      </c>
      <c r="V15" s="42"/>
      <c r="W15" s="42"/>
      <c r="X15" s="46"/>
      <c r="Y15" s="79"/>
      <c r="Z15" s="85"/>
      <c r="AA15" s="85"/>
      <c r="AB15" s="38" t="s">
        <v>73</v>
      </c>
      <c r="AC15" s="32">
        <v>1</v>
      </c>
      <c r="AD15" s="88"/>
      <c r="AE15" s="88"/>
      <c r="AF15" s="39" t="s">
        <v>68</v>
      </c>
      <c r="AG15" s="41">
        <v>20</v>
      </c>
      <c r="AH15" s="41">
        <v>80</v>
      </c>
      <c r="AI15" s="25">
        <v>1600</v>
      </c>
      <c r="AJ15" s="42"/>
      <c r="AK15" s="42"/>
      <c r="AL15" s="46"/>
      <c r="AM15" s="79"/>
      <c r="AN15" s="91"/>
      <c r="AO15" s="73"/>
      <c r="AP15" s="37"/>
      <c r="AQ15" s="32">
        <v>1</v>
      </c>
      <c r="AR15" s="37">
        <v>3.4125520000000003</v>
      </c>
      <c r="AS15" s="34">
        <f t="shared" si="0"/>
        <v>34125.520000000004</v>
      </c>
      <c r="AT15" s="76"/>
      <c r="AU15" s="76"/>
      <c r="AV15" s="39"/>
      <c r="AW15" s="41"/>
      <c r="AX15" s="41"/>
      <c r="AY15" s="25"/>
      <c r="AZ15" s="42"/>
      <c r="BA15" s="42"/>
      <c r="BB15" s="46"/>
      <c r="BC15" s="79"/>
      <c r="BD15" s="70"/>
      <c r="BE15" s="104"/>
      <c r="BF15" s="70"/>
    </row>
    <row r="16" spans="1:102" x14ac:dyDescent="0.25">
      <c r="A16" s="97"/>
      <c r="B16" s="97"/>
      <c r="C16" s="98"/>
      <c r="D16" s="98"/>
      <c r="E16" s="98"/>
      <c r="F16" s="99"/>
      <c r="G16" s="93"/>
      <c r="H16" s="93"/>
      <c r="I16" s="3" t="s">
        <v>17</v>
      </c>
      <c r="J16" s="10"/>
      <c r="K16" s="55"/>
      <c r="L16" s="55"/>
      <c r="M16" s="95"/>
      <c r="N16" s="38"/>
      <c r="O16" s="38"/>
      <c r="P16" s="88"/>
      <c r="Q16" s="88"/>
      <c r="R16" s="39"/>
      <c r="S16" s="41"/>
      <c r="T16" s="41"/>
      <c r="U16" s="25"/>
      <c r="V16" s="42"/>
      <c r="W16" s="42"/>
      <c r="X16" s="46"/>
      <c r="Y16" s="79"/>
      <c r="Z16" s="85"/>
      <c r="AA16" s="85"/>
      <c r="AB16" s="37"/>
      <c r="AC16" s="38"/>
      <c r="AD16" s="88"/>
      <c r="AE16" s="88"/>
      <c r="AF16" s="39"/>
      <c r="AG16" s="41"/>
      <c r="AH16" s="41"/>
      <c r="AI16" s="25"/>
      <c r="AJ16" s="42"/>
      <c r="AK16" s="42"/>
      <c r="AL16" s="46"/>
      <c r="AM16" s="79"/>
      <c r="AN16" s="91"/>
      <c r="AO16" s="73"/>
      <c r="AP16" s="37"/>
      <c r="AQ16" s="38"/>
      <c r="AR16" s="37"/>
      <c r="AS16" s="34"/>
      <c r="AT16" s="76"/>
      <c r="AU16" s="76"/>
      <c r="AV16" s="39"/>
      <c r="AW16" s="41"/>
      <c r="AX16" s="41"/>
      <c r="AY16" s="25"/>
      <c r="AZ16" s="42"/>
      <c r="BA16" s="42"/>
      <c r="BB16" s="46"/>
      <c r="BC16" s="79"/>
      <c r="BD16" s="70"/>
      <c r="BE16" s="104"/>
      <c r="BF16" s="70"/>
    </row>
    <row r="17" spans="1:58" x14ac:dyDescent="0.25">
      <c r="A17" s="97"/>
      <c r="B17" s="97"/>
      <c r="C17" s="98"/>
      <c r="D17" s="98"/>
      <c r="E17" s="98"/>
      <c r="F17" s="99"/>
      <c r="G17" s="93"/>
      <c r="H17" s="93"/>
      <c r="I17" s="3" t="s">
        <v>19</v>
      </c>
      <c r="J17" s="7"/>
      <c r="K17" s="55"/>
      <c r="L17" s="55"/>
      <c r="M17" s="96"/>
      <c r="N17" s="38"/>
      <c r="O17" s="38"/>
      <c r="P17" s="89"/>
      <c r="Q17" s="89"/>
      <c r="R17" s="39"/>
      <c r="S17" s="41"/>
      <c r="T17" s="41"/>
      <c r="U17" s="25"/>
      <c r="V17" s="42"/>
      <c r="W17" s="42"/>
      <c r="X17" s="46"/>
      <c r="Y17" s="80"/>
      <c r="Z17" s="86"/>
      <c r="AA17" s="86"/>
      <c r="AB17" s="37"/>
      <c r="AC17" s="38"/>
      <c r="AD17" s="89"/>
      <c r="AE17" s="89"/>
      <c r="AF17" s="39"/>
      <c r="AG17" s="41"/>
      <c r="AH17" s="41"/>
      <c r="AI17" s="25"/>
      <c r="AJ17" s="42"/>
      <c r="AK17" s="42"/>
      <c r="AL17" s="46"/>
      <c r="AM17" s="80"/>
      <c r="AN17" s="92"/>
      <c r="AO17" s="74"/>
      <c r="AP17" s="37"/>
      <c r="AQ17" s="38"/>
      <c r="AR17" s="37"/>
      <c r="AS17" s="34"/>
      <c r="AT17" s="77"/>
      <c r="AU17" s="77"/>
      <c r="AV17" s="39"/>
      <c r="AW17" s="41"/>
      <c r="AX17" s="41"/>
      <c r="AY17" s="25"/>
      <c r="AZ17" s="42"/>
      <c r="BA17" s="42"/>
      <c r="BB17" s="46"/>
      <c r="BC17" s="80"/>
      <c r="BD17" s="71"/>
      <c r="BE17" s="105"/>
      <c r="BF17" s="71"/>
    </row>
    <row r="18" spans="1:58" ht="24" x14ac:dyDescent="0.25">
      <c r="A18" s="97">
        <v>3</v>
      </c>
      <c r="B18" s="97"/>
      <c r="C18" s="98" t="s">
        <v>59</v>
      </c>
      <c r="D18" s="98" t="s">
        <v>58</v>
      </c>
      <c r="E18" s="98" t="s">
        <v>8</v>
      </c>
      <c r="F18" s="99">
        <v>2.5</v>
      </c>
      <c r="G18" s="93" t="s">
        <v>40</v>
      </c>
      <c r="H18" s="93" t="s">
        <v>87</v>
      </c>
      <c r="I18" s="3" t="s">
        <v>9</v>
      </c>
      <c r="J18" s="10" t="s">
        <v>10</v>
      </c>
      <c r="K18" s="55"/>
      <c r="L18" s="55"/>
      <c r="M18" s="94">
        <v>29000</v>
      </c>
      <c r="N18" s="38"/>
      <c r="O18" s="38"/>
      <c r="P18" s="87">
        <v>38423.68</v>
      </c>
      <c r="Q18" s="87">
        <v>30000</v>
      </c>
      <c r="R18" s="39"/>
      <c r="S18" s="40"/>
      <c r="T18" s="40"/>
      <c r="U18" s="25"/>
      <c r="V18" s="30" t="s">
        <v>68</v>
      </c>
      <c r="W18" s="31">
        <v>1</v>
      </c>
      <c r="X18" s="46">
        <v>31000</v>
      </c>
      <c r="Y18" s="78">
        <f>Q18+SUM(U18:U23)+SUM(X18:X23)</f>
        <v>93500</v>
      </c>
      <c r="Z18" s="84">
        <v>218.25929548872188</v>
      </c>
      <c r="AA18" s="84">
        <v>233.20389548872186</v>
      </c>
      <c r="AB18" s="37"/>
      <c r="AC18" s="38"/>
      <c r="AD18" s="87">
        <v>33004.800000000003</v>
      </c>
      <c r="AE18" s="87">
        <v>29000</v>
      </c>
      <c r="AF18" s="39"/>
      <c r="AG18" s="40"/>
      <c r="AH18" s="40"/>
      <c r="AI18" s="25"/>
      <c r="AJ18" s="30" t="s">
        <v>68</v>
      </c>
      <c r="AK18" s="31">
        <v>1</v>
      </c>
      <c r="AL18" s="46">
        <v>34500</v>
      </c>
      <c r="AM18" s="78">
        <f>AE18+SUM(AI18:AI23)+SUM(AL18:AL23)</f>
        <v>102160</v>
      </c>
      <c r="AN18" s="90">
        <v>136.83333333333334</v>
      </c>
      <c r="AO18" s="72" t="s">
        <v>75</v>
      </c>
      <c r="AP18" s="37"/>
      <c r="AQ18" s="38"/>
      <c r="AR18" s="37"/>
      <c r="AS18" s="34"/>
      <c r="AT18" s="75">
        <f>SUM(AS18:AS23)</f>
        <v>42509.539800000006</v>
      </c>
      <c r="AU18" s="75">
        <v>42500</v>
      </c>
      <c r="AV18" s="39"/>
      <c r="AW18" s="40"/>
      <c r="AX18" s="40"/>
      <c r="AY18" s="25"/>
      <c r="AZ18" s="30" t="s">
        <v>68</v>
      </c>
      <c r="BA18" s="31">
        <v>1</v>
      </c>
      <c r="BB18" s="46">
        <v>38500</v>
      </c>
      <c r="BC18" s="78">
        <f>AU18+SUM(AY18:AY23)+SUM(BB18:BB23)</f>
        <v>138700</v>
      </c>
      <c r="BD18" s="69">
        <v>232.05680000000001</v>
      </c>
      <c r="BE18" s="81" t="s">
        <v>89</v>
      </c>
      <c r="BF18" s="69" t="s">
        <v>78</v>
      </c>
    </row>
    <row r="19" spans="1:58" x14ac:dyDescent="0.25">
      <c r="A19" s="97"/>
      <c r="B19" s="97"/>
      <c r="C19" s="98"/>
      <c r="D19" s="98"/>
      <c r="E19" s="98"/>
      <c r="F19" s="99"/>
      <c r="G19" s="93"/>
      <c r="H19" s="93"/>
      <c r="I19" s="3" t="s">
        <v>11</v>
      </c>
      <c r="J19" s="6" t="s">
        <v>25</v>
      </c>
      <c r="K19" s="55" t="s">
        <v>68</v>
      </c>
      <c r="L19" s="54">
        <v>1</v>
      </c>
      <c r="M19" s="95"/>
      <c r="N19" s="38" t="s">
        <v>68</v>
      </c>
      <c r="O19" s="32">
        <v>1</v>
      </c>
      <c r="P19" s="88"/>
      <c r="Q19" s="88"/>
      <c r="R19" s="39" t="s">
        <v>68</v>
      </c>
      <c r="S19" s="41">
        <v>42</v>
      </c>
      <c r="T19" s="35">
        <v>100</v>
      </c>
      <c r="U19" s="24">
        <v>4200</v>
      </c>
      <c r="V19" s="42"/>
      <c r="W19" s="42"/>
      <c r="X19" s="46"/>
      <c r="Y19" s="79"/>
      <c r="Z19" s="85"/>
      <c r="AA19" s="85"/>
      <c r="AB19" s="38" t="s">
        <v>68</v>
      </c>
      <c r="AC19" s="32">
        <v>1</v>
      </c>
      <c r="AD19" s="88"/>
      <c r="AE19" s="88"/>
      <c r="AF19" s="39" t="s">
        <v>68</v>
      </c>
      <c r="AG19" s="41">
        <v>52</v>
      </c>
      <c r="AH19" s="35">
        <v>80</v>
      </c>
      <c r="AI19" s="24">
        <v>4160</v>
      </c>
      <c r="AJ19" s="42"/>
      <c r="AK19" s="42"/>
      <c r="AL19" s="46"/>
      <c r="AM19" s="79"/>
      <c r="AN19" s="91"/>
      <c r="AO19" s="73"/>
      <c r="AP19" s="38" t="s">
        <v>68</v>
      </c>
      <c r="AQ19" s="32">
        <v>1</v>
      </c>
      <c r="AR19" s="37">
        <v>4.2509539800000002</v>
      </c>
      <c r="AS19" s="34">
        <f t="shared" si="0"/>
        <v>42509.539800000006</v>
      </c>
      <c r="AT19" s="76"/>
      <c r="AU19" s="76"/>
      <c r="AV19" s="39" t="s">
        <v>68</v>
      </c>
      <c r="AW19" s="41">
        <v>240</v>
      </c>
      <c r="AX19" s="35">
        <v>80</v>
      </c>
      <c r="AY19" s="24">
        <f>AW19*AX19</f>
        <v>19200</v>
      </c>
      <c r="AZ19" s="42"/>
      <c r="BA19" s="42"/>
      <c r="BB19" s="46"/>
      <c r="BC19" s="79"/>
      <c r="BD19" s="70"/>
      <c r="BE19" s="82"/>
      <c r="BF19" s="70"/>
    </row>
    <row r="20" spans="1:58" ht="24" x14ac:dyDescent="0.25">
      <c r="A20" s="97"/>
      <c r="B20" s="97"/>
      <c r="C20" s="98"/>
      <c r="D20" s="98"/>
      <c r="E20" s="98"/>
      <c r="F20" s="99"/>
      <c r="G20" s="93"/>
      <c r="H20" s="93"/>
      <c r="I20" s="3" t="s">
        <v>13</v>
      </c>
      <c r="J20" s="10" t="s">
        <v>10</v>
      </c>
      <c r="K20" s="55"/>
      <c r="L20" s="55"/>
      <c r="M20" s="95"/>
      <c r="N20" s="38"/>
      <c r="O20" s="38"/>
      <c r="P20" s="88"/>
      <c r="Q20" s="88"/>
      <c r="R20" s="39"/>
      <c r="S20" s="41"/>
      <c r="T20" s="41"/>
      <c r="U20" s="25"/>
      <c r="V20" s="30" t="s">
        <v>68</v>
      </c>
      <c r="W20" s="31">
        <v>1</v>
      </c>
      <c r="X20" s="46">
        <v>28300</v>
      </c>
      <c r="Y20" s="79"/>
      <c r="Z20" s="85"/>
      <c r="AA20" s="85"/>
      <c r="AB20" s="37"/>
      <c r="AC20" s="38"/>
      <c r="AD20" s="88"/>
      <c r="AE20" s="88"/>
      <c r="AF20" s="39"/>
      <c r="AG20" s="41"/>
      <c r="AH20" s="41"/>
      <c r="AI20" s="25"/>
      <c r="AJ20" s="30" t="s">
        <v>68</v>
      </c>
      <c r="AK20" s="31">
        <v>1</v>
      </c>
      <c r="AL20" s="46">
        <v>34500</v>
      </c>
      <c r="AM20" s="79"/>
      <c r="AN20" s="91"/>
      <c r="AO20" s="73"/>
      <c r="AP20" s="37"/>
      <c r="AQ20" s="38"/>
      <c r="AR20" s="37"/>
      <c r="AS20" s="34"/>
      <c r="AT20" s="76"/>
      <c r="AU20" s="76"/>
      <c r="AV20" s="39"/>
      <c r="AW20" s="41"/>
      <c r="AX20" s="41"/>
      <c r="AY20" s="25"/>
      <c r="AZ20" s="30" t="s">
        <v>68</v>
      </c>
      <c r="BA20" s="31">
        <v>1</v>
      </c>
      <c r="BB20" s="46">
        <v>38500</v>
      </c>
      <c r="BC20" s="79"/>
      <c r="BD20" s="70"/>
      <c r="BE20" s="82"/>
      <c r="BF20" s="70"/>
    </row>
    <row r="21" spans="1:58" x14ac:dyDescent="0.25">
      <c r="A21" s="97"/>
      <c r="B21" s="97"/>
      <c r="C21" s="98"/>
      <c r="D21" s="98"/>
      <c r="E21" s="98"/>
      <c r="F21" s="99"/>
      <c r="G21" s="93"/>
      <c r="H21" s="93"/>
      <c r="I21" s="3" t="s">
        <v>15</v>
      </c>
      <c r="J21" s="7"/>
      <c r="K21" s="55"/>
      <c r="L21" s="55"/>
      <c r="M21" s="95"/>
      <c r="N21" s="38"/>
      <c r="O21" s="38"/>
      <c r="P21" s="88"/>
      <c r="Q21" s="88"/>
      <c r="R21" s="39"/>
      <c r="S21" s="41"/>
      <c r="T21" s="41"/>
      <c r="U21" s="25"/>
      <c r="V21" s="42"/>
      <c r="W21" s="42"/>
      <c r="X21" s="46"/>
      <c r="Y21" s="79"/>
      <c r="Z21" s="85"/>
      <c r="AA21" s="85"/>
      <c r="AB21" s="37"/>
      <c r="AC21" s="38"/>
      <c r="AD21" s="88"/>
      <c r="AE21" s="88"/>
      <c r="AF21" s="39"/>
      <c r="AG21" s="41"/>
      <c r="AH21" s="41"/>
      <c r="AI21" s="25"/>
      <c r="AJ21" s="42"/>
      <c r="AK21" s="42"/>
      <c r="AL21" s="46"/>
      <c r="AM21" s="79"/>
      <c r="AN21" s="91"/>
      <c r="AO21" s="73"/>
      <c r="AP21" s="37"/>
      <c r="AQ21" s="38"/>
      <c r="AR21" s="37"/>
      <c r="AS21" s="34"/>
      <c r="AT21" s="76"/>
      <c r="AU21" s="76"/>
      <c r="AV21" s="39"/>
      <c r="AW21" s="41"/>
      <c r="AX21" s="41"/>
      <c r="AY21" s="25"/>
      <c r="AZ21" s="42"/>
      <c r="BA21" s="42"/>
      <c r="BB21" s="46"/>
      <c r="BC21" s="79"/>
      <c r="BD21" s="70"/>
      <c r="BE21" s="82"/>
      <c r="BF21" s="70"/>
    </row>
    <row r="22" spans="1:58" x14ac:dyDescent="0.25">
      <c r="A22" s="97"/>
      <c r="B22" s="97"/>
      <c r="C22" s="98"/>
      <c r="D22" s="98"/>
      <c r="E22" s="98"/>
      <c r="F22" s="99"/>
      <c r="G22" s="93"/>
      <c r="H22" s="93"/>
      <c r="I22" s="3" t="s">
        <v>17</v>
      </c>
      <c r="J22" s="7"/>
      <c r="K22" s="55"/>
      <c r="L22" s="55"/>
      <c r="M22" s="95"/>
      <c r="N22" s="38"/>
      <c r="O22" s="38"/>
      <c r="P22" s="88"/>
      <c r="Q22" s="88"/>
      <c r="R22" s="39"/>
      <c r="S22" s="41"/>
      <c r="T22" s="41"/>
      <c r="U22" s="25"/>
      <c r="V22" s="42"/>
      <c r="W22" s="42"/>
      <c r="X22" s="46"/>
      <c r="Y22" s="79"/>
      <c r="Z22" s="85"/>
      <c r="AA22" s="85"/>
      <c r="AB22" s="37"/>
      <c r="AC22" s="38"/>
      <c r="AD22" s="88"/>
      <c r="AE22" s="88"/>
      <c r="AF22" s="39"/>
      <c r="AG22" s="41"/>
      <c r="AH22" s="41"/>
      <c r="AI22" s="25"/>
      <c r="AJ22" s="42"/>
      <c r="AK22" s="42"/>
      <c r="AL22" s="46"/>
      <c r="AM22" s="79"/>
      <c r="AN22" s="91"/>
      <c r="AO22" s="73"/>
      <c r="AP22" s="37"/>
      <c r="AQ22" s="38"/>
      <c r="AR22" s="37"/>
      <c r="AS22" s="34"/>
      <c r="AT22" s="76"/>
      <c r="AU22" s="76"/>
      <c r="AV22" s="39"/>
      <c r="AW22" s="41"/>
      <c r="AX22" s="41"/>
      <c r="AY22" s="25"/>
      <c r="AZ22" s="42"/>
      <c r="BA22" s="42"/>
      <c r="BB22" s="46"/>
      <c r="BC22" s="79"/>
      <c r="BD22" s="70"/>
      <c r="BE22" s="82"/>
      <c r="BF22" s="70"/>
    </row>
    <row r="23" spans="1:58" x14ac:dyDescent="0.25">
      <c r="A23" s="97"/>
      <c r="B23" s="97"/>
      <c r="C23" s="98"/>
      <c r="D23" s="98"/>
      <c r="E23" s="98"/>
      <c r="F23" s="99"/>
      <c r="G23" s="93"/>
      <c r="H23" s="93"/>
      <c r="I23" s="3" t="s">
        <v>19</v>
      </c>
      <c r="J23" s="7"/>
      <c r="K23" s="55"/>
      <c r="L23" s="55"/>
      <c r="M23" s="96"/>
      <c r="N23" s="38"/>
      <c r="O23" s="38"/>
      <c r="P23" s="89"/>
      <c r="Q23" s="89"/>
      <c r="R23" s="39"/>
      <c r="S23" s="41"/>
      <c r="T23" s="41"/>
      <c r="U23" s="25"/>
      <c r="V23" s="42"/>
      <c r="W23" s="42"/>
      <c r="X23" s="46"/>
      <c r="Y23" s="80"/>
      <c r="Z23" s="86"/>
      <c r="AA23" s="86"/>
      <c r="AB23" s="37"/>
      <c r="AC23" s="38"/>
      <c r="AD23" s="89"/>
      <c r="AE23" s="89"/>
      <c r="AF23" s="39"/>
      <c r="AG23" s="41"/>
      <c r="AH23" s="41"/>
      <c r="AI23" s="25"/>
      <c r="AJ23" s="42"/>
      <c r="AK23" s="42"/>
      <c r="AL23" s="46"/>
      <c r="AM23" s="80"/>
      <c r="AN23" s="92"/>
      <c r="AO23" s="74"/>
      <c r="AP23" s="37"/>
      <c r="AQ23" s="38"/>
      <c r="AR23" s="37"/>
      <c r="AS23" s="34"/>
      <c r="AT23" s="77"/>
      <c r="AU23" s="77"/>
      <c r="AV23" s="39"/>
      <c r="AW23" s="41"/>
      <c r="AX23" s="41"/>
      <c r="AY23" s="25"/>
      <c r="AZ23" s="42"/>
      <c r="BA23" s="42"/>
      <c r="BB23" s="46"/>
      <c r="BC23" s="80"/>
      <c r="BD23" s="71"/>
      <c r="BE23" s="83"/>
      <c r="BF23" s="71"/>
    </row>
    <row r="24" spans="1:58" x14ac:dyDescent="0.25">
      <c r="A24" s="97">
        <v>4</v>
      </c>
      <c r="B24" s="97"/>
      <c r="C24" s="98" t="s">
        <v>60</v>
      </c>
      <c r="D24" s="98" t="s">
        <v>61</v>
      </c>
      <c r="E24" s="98" t="s">
        <v>8</v>
      </c>
      <c r="F24" s="99" t="s">
        <v>62</v>
      </c>
      <c r="G24" s="93" t="s">
        <v>40</v>
      </c>
      <c r="H24" s="93" t="s">
        <v>87</v>
      </c>
      <c r="I24" s="3" t="s">
        <v>9</v>
      </c>
      <c r="J24" s="10" t="s">
        <v>26</v>
      </c>
      <c r="K24" s="55" t="s">
        <v>68</v>
      </c>
      <c r="L24" s="54">
        <v>1</v>
      </c>
      <c r="M24" s="100">
        <v>52000</v>
      </c>
      <c r="N24" s="38" t="s">
        <v>68</v>
      </c>
      <c r="O24" s="32">
        <v>1</v>
      </c>
      <c r="P24" s="87">
        <v>57779.199999999997</v>
      </c>
      <c r="Q24" s="87">
        <v>58000</v>
      </c>
      <c r="R24" s="39" t="s">
        <v>68</v>
      </c>
      <c r="S24" s="41">
        <v>88</v>
      </c>
      <c r="T24" s="35">
        <v>100</v>
      </c>
      <c r="U24" s="24">
        <v>8800</v>
      </c>
      <c r="V24" s="30"/>
      <c r="W24" s="31"/>
      <c r="X24" s="47"/>
      <c r="Y24" s="78">
        <f>Q24+SUM(U24:U29)+SUM(X24:X29)</f>
        <v>126200</v>
      </c>
      <c r="Z24" s="84">
        <v>145.7708214285714</v>
      </c>
      <c r="AA24" s="84">
        <v>155.5740214285714</v>
      </c>
      <c r="AB24" s="38" t="s">
        <v>68</v>
      </c>
      <c r="AC24" s="32">
        <v>1</v>
      </c>
      <c r="AD24" s="87">
        <v>68121.600000000006</v>
      </c>
      <c r="AE24" s="87">
        <v>52000</v>
      </c>
      <c r="AF24" s="39" t="s">
        <v>68</v>
      </c>
      <c r="AG24" s="41">
        <v>105</v>
      </c>
      <c r="AH24" s="35">
        <v>80</v>
      </c>
      <c r="AI24" s="24">
        <v>8400</v>
      </c>
      <c r="AJ24" s="30"/>
      <c r="AK24" s="31"/>
      <c r="AL24" s="47"/>
      <c r="AM24" s="78">
        <f>AE24+SUM(AI24:AI29)+SUM(AL24:AL29)</f>
        <v>124400</v>
      </c>
      <c r="AN24" s="90">
        <v>101.83333333333333</v>
      </c>
      <c r="AO24" s="72" t="s">
        <v>75</v>
      </c>
      <c r="AP24" s="38" t="s">
        <v>68</v>
      </c>
      <c r="AQ24" s="32">
        <v>1</v>
      </c>
      <c r="AR24" s="37">
        <v>4.2509539800000002</v>
      </c>
      <c r="AS24" s="34">
        <f t="shared" si="0"/>
        <v>42509.539800000006</v>
      </c>
      <c r="AT24" s="75">
        <f>SUM(AS24:AS29)</f>
        <v>76635.059800000017</v>
      </c>
      <c r="AU24" s="75">
        <v>76600</v>
      </c>
      <c r="AV24" s="39" t="s">
        <v>68</v>
      </c>
      <c r="AW24" s="41">
        <v>240</v>
      </c>
      <c r="AX24" s="35">
        <v>80</v>
      </c>
      <c r="AY24" s="24">
        <f>AW24*AX24</f>
        <v>19200</v>
      </c>
      <c r="AZ24" s="30"/>
      <c r="BA24" s="31"/>
      <c r="BB24" s="47"/>
      <c r="BC24" s="78">
        <f>AU24+SUM(AY24:AY29)+SUM(BB24:BB29)</f>
        <v>114300</v>
      </c>
      <c r="BD24" s="69">
        <v>164.9109</v>
      </c>
      <c r="BE24" s="81" t="s">
        <v>89</v>
      </c>
      <c r="BF24" s="69" t="s">
        <v>79</v>
      </c>
    </row>
    <row r="25" spans="1:58" x14ac:dyDescent="0.25">
      <c r="A25" s="97"/>
      <c r="B25" s="97"/>
      <c r="C25" s="98"/>
      <c r="D25" s="98"/>
      <c r="E25" s="98"/>
      <c r="F25" s="99"/>
      <c r="G25" s="93"/>
      <c r="H25" s="93"/>
      <c r="I25" s="3" t="s">
        <v>11</v>
      </c>
      <c r="J25" s="7" t="s">
        <v>22</v>
      </c>
      <c r="K25" s="55"/>
      <c r="L25" s="55"/>
      <c r="M25" s="101"/>
      <c r="N25" s="38"/>
      <c r="O25" s="38"/>
      <c r="P25" s="88"/>
      <c r="Q25" s="88"/>
      <c r="R25" s="39"/>
      <c r="S25" s="44"/>
      <c r="T25" s="44"/>
      <c r="U25" s="25"/>
      <c r="V25" s="30" t="s">
        <v>68</v>
      </c>
      <c r="W25" s="31">
        <v>1</v>
      </c>
      <c r="X25" s="47">
        <v>31400</v>
      </c>
      <c r="Y25" s="79"/>
      <c r="Z25" s="85"/>
      <c r="AA25" s="85"/>
      <c r="AB25" s="38"/>
      <c r="AC25" s="38"/>
      <c r="AD25" s="88"/>
      <c r="AE25" s="88"/>
      <c r="AF25" s="39"/>
      <c r="AG25" s="44"/>
      <c r="AH25" s="44"/>
      <c r="AI25" s="25"/>
      <c r="AJ25" s="30" t="s">
        <v>68</v>
      </c>
      <c r="AK25" s="31">
        <v>1</v>
      </c>
      <c r="AL25" s="47">
        <v>32000</v>
      </c>
      <c r="AM25" s="79"/>
      <c r="AN25" s="91"/>
      <c r="AO25" s="73"/>
      <c r="AP25" s="37"/>
      <c r="AQ25" s="38"/>
      <c r="AR25" s="37"/>
      <c r="AS25" s="34"/>
      <c r="AT25" s="76"/>
      <c r="AU25" s="76"/>
      <c r="AV25" s="39"/>
      <c r="AW25" s="44"/>
      <c r="AX25" s="44"/>
      <c r="AY25" s="25"/>
      <c r="AZ25" s="30" t="s">
        <v>68</v>
      </c>
      <c r="BA25" s="31">
        <v>1</v>
      </c>
      <c r="BB25" s="47">
        <v>18500</v>
      </c>
      <c r="BC25" s="79"/>
      <c r="BD25" s="70"/>
      <c r="BE25" s="82"/>
      <c r="BF25" s="70"/>
    </row>
    <row r="26" spans="1:58" x14ac:dyDescent="0.25">
      <c r="A26" s="97"/>
      <c r="B26" s="97"/>
      <c r="C26" s="98"/>
      <c r="D26" s="98"/>
      <c r="E26" s="98"/>
      <c r="F26" s="99"/>
      <c r="G26" s="93"/>
      <c r="H26" s="93"/>
      <c r="I26" s="3" t="s">
        <v>13</v>
      </c>
      <c r="J26" s="7" t="s">
        <v>23</v>
      </c>
      <c r="K26" s="55" t="s">
        <v>68</v>
      </c>
      <c r="L26" s="54">
        <v>1</v>
      </c>
      <c r="M26" s="101"/>
      <c r="N26" s="38" t="s">
        <v>68</v>
      </c>
      <c r="O26" s="32">
        <v>1</v>
      </c>
      <c r="P26" s="88"/>
      <c r="Q26" s="88"/>
      <c r="R26" s="39"/>
      <c r="S26" s="44"/>
      <c r="T26" s="44"/>
      <c r="U26" s="25"/>
      <c r="V26" s="58" t="s">
        <v>68</v>
      </c>
      <c r="W26" s="59">
        <v>1</v>
      </c>
      <c r="X26" s="47">
        <v>28000</v>
      </c>
      <c r="Y26" s="79"/>
      <c r="Z26" s="85"/>
      <c r="AA26" s="85"/>
      <c r="AB26" s="38" t="s">
        <v>74</v>
      </c>
      <c r="AC26" s="32">
        <v>1</v>
      </c>
      <c r="AD26" s="88"/>
      <c r="AE26" s="88"/>
      <c r="AF26" s="39"/>
      <c r="AG26" s="44"/>
      <c r="AH26" s="44"/>
      <c r="AI26" s="25"/>
      <c r="AJ26" s="62" t="s">
        <v>68</v>
      </c>
      <c r="AK26" s="63">
        <v>1</v>
      </c>
      <c r="AL26" s="47">
        <v>32000</v>
      </c>
      <c r="AM26" s="79"/>
      <c r="AN26" s="91"/>
      <c r="AO26" s="73"/>
      <c r="AP26" s="38" t="s">
        <v>68</v>
      </c>
      <c r="AQ26" s="32">
        <v>1</v>
      </c>
      <c r="AR26" s="37">
        <v>3.4125520000000003</v>
      </c>
      <c r="AS26" s="34">
        <f t="shared" si="0"/>
        <v>34125.520000000004</v>
      </c>
      <c r="AT26" s="76"/>
      <c r="AU26" s="76"/>
      <c r="AV26" s="39"/>
      <c r="AW26" s="44"/>
      <c r="AX26" s="44"/>
      <c r="AY26" s="25"/>
      <c r="AZ26" s="62"/>
      <c r="BA26" s="63"/>
      <c r="BB26" s="64"/>
      <c r="BC26" s="79"/>
      <c r="BD26" s="70"/>
      <c r="BE26" s="82"/>
      <c r="BF26" s="70"/>
    </row>
    <row r="27" spans="1:58" x14ac:dyDescent="0.25">
      <c r="A27" s="97"/>
      <c r="B27" s="97"/>
      <c r="C27" s="98"/>
      <c r="D27" s="98"/>
      <c r="E27" s="98"/>
      <c r="F27" s="99"/>
      <c r="G27" s="93"/>
      <c r="H27" s="93"/>
      <c r="I27" s="3" t="s">
        <v>15</v>
      </c>
      <c r="J27" s="7"/>
      <c r="K27" s="55"/>
      <c r="L27" s="55"/>
      <c r="M27" s="101"/>
      <c r="N27" s="38"/>
      <c r="O27" s="38"/>
      <c r="P27" s="88"/>
      <c r="Q27" s="88"/>
      <c r="R27" s="39"/>
      <c r="S27" s="44"/>
      <c r="T27" s="44"/>
      <c r="U27" s="25"/>
      <c r="V27" s="30"/>
      <c r="W27" s="30"/>
      <c r="X27" s="47"/>
      <c r="Y27" s="79"/>
      <c r="Z27" s="85"/>
      <c r="AA27" s="85"/>
      <c r="AB27" s="37"/>
      <c r="AC27" s="38"/>
      <c r="AD27" s="88"/>
      <c r="AE27" s="88"/>
      <c r="AF27" s="39"/>
      <c r="AG27" s="44"/>
      <c r="AH27" s="44"/>
      <c r="AI27" s="25"/>
      <c r="AJ27" s="30"/>
      <c r="AK27" s="30"/>
      <c r="AL27" s="47"/>
      <c r="AM27" s="79"/>
      <c r="AN27" s="91"/>
      <c r="AO27" s="73"/>
      <c r="AP27" s="37"/>
      <c r="AQ27" s="38"/>
      <c r="AR27" s="37"/>
      <c r="AS27" s="34"/>
      <c r="AT27" s="76"/>
      <c r="AU27" s="76"/>
      <c r="AV27" s="39"/>
      <c r="AW27" s="44"/>
      <c r="AX27" s="44"/>
      <c r="AY27" s="25"/>
      <c r="AZ27" s="30"/>
      <c r="BA27" s="30"/>
      <c r="BB27" s="47"/>
      <c r="BC27" s="79"/>
      <c r="BD27" s="70"/>
      <c r="BE27" s="82"/>
      <c r="BF27" s="70"/>
    </row>
    <row r="28" spans="1:58" x14ac:dyDescent="0.25">
      <c r="A28" s="97"/>
      <c r="B28" s="97"/>
      <c r="C28" s="98"/>
      <c r="D28" s="98"/>
      <c r="E28" s="98"/>
      <c r="F28" s="99"/>
      <c r="G28" s="93"/>
      <c r="H28" s="93"/>
      <c r="I28" s="3" t="s">
        <v>17</v>
      </c>
      <c r="J28" s="56"/>
      <c r="K28" s="55"/>
      <c r="L28" s="55"/>
      <c r="M28" s="101"/>
      <c r="N28" s="38"/>
      <c r="O28" s="38"/>
      <c r="P28" s="88"/>
      <c r="Q28" s="88"/>
      <c r="R28" s="39"/>
      <c r="S28" s="44"/>
      <c r="T28" s="44"/>
      <c r="U28" s="25"/>
      <c r="V28" s="30"/>
      <c r="W28" s="30"/>
      <c r="X28" s="47"/>
      <c r="Y28" s="79"/>
      <c r="Z28" s="85"/>
      <c r="AA28" s="85"/>
      <c r="AB28" s="37"/>
      <c r="AC28" s="38"/>
      <c r="AD28" s="88"/>
      <c r="AE28" s="88"/>
      <c r="AF28" s="39"/>
      <c r="AG28" s="44"/>
      <c r="AH28" s="44"/>
      <c r="AI28" s="25"/>
      <c r="AJ28" s="30"/>
      <c r="AK28" s="30"/>
      <c r="AL28" s="47"/>
      <c r="AM28" s="79"/>
      <c r="AN28" s="91"/>
      <c r="AO28" s="73"/>
      <c r="AP28" s="37"/>
      <c r="AQ28" s="38"/>
      <c r="AR28" s="37"/>
      <c r="AS28" s="34"/>
      <c r="AT28" s="76"/>
      <c r="AU28" s="76"/>
      <c r="AV28" s="39"/>
      <c r="AW28" s="44"/>
      <c r="AX28" s="44"/>
      <c r="AY28" s="25"/>
      <c r="AZ28" s="30"/>
      <c r="BA28" s="30"/>
      <c r="BB28" s="47"/>
      <c r="BC28" s="79"/>
      <c r="BD28" s="70"/>
      <c r="BE28" s="82"/>
      <c r="BF28" s="70"/>
    </row>
    <row r="29" spans="1:58" x14ac:dyDescent="0.25">
      <c r="A29" s="97"/>
      <c r="B29" s="97"/>
      <c r="C29" s="98"/>
      <c r="D29" s="98"/>
      <c r="E29" s="98"/>
      <c r="F29" s="99"/>
      <c r="G29" s="93"/>
      <c r="H29" s="93"/>
      <c r="I29" s="3" t="s">
        <v>19</v>
      </c>
      <c r="J29" s="7"/>
      <c r="K29" s="55"/>
      <c r="L29" s="55"/>
      <c r="M29" s="102"/>
      <c r="N29" s="38"/>
      <c r="O29" s="38"/>
      <c r="P29" s="89"/>
      <c r="Q29" s="89"/>
      <c r="R29" s="39"/>
      <c r="S29" s="44"/>
      <c r="T29" s="44"/>
      <c r="U29" s="25"/>
      <c r="V29" s="30"/>
      <c r="W29" s="30"/>
      <c r="X29" s="47"/>
      <c r="Y29" s="80"/>
      <c r="Z29" s="86"/>
      <c r="AA29" s="86"/>
      <c r="AB29" s="37"/>
      <c r="AC29" s="38"/>
      <c r="AD29" s="89"/>
      <c r="AE29" s="89"/>
      <c r="AF29" s="39"/>
      <c r="AG29" s="44"/>
      <c r="AH29" s="44"/>
      <c r="AI29" s="25"/>
      <c r="AJ29" s="30"/>
      <c r="AK29" s="30"/>
      <c r="AL29" s="47"/>
      <c r="AM29" s="80"/>
      <c r="AN29" s="92"/>
      <c r="AO29" s="74"/>
      <c r="AP29" s="37"/>
      <c r="AQ29" s="38"/>
      <c r="AR29" s="37"/>
      <c r="AS29" s="34"/>
      <c r="AT29" s="77"/>
      <c r="AU29" s="77"/>
      <c r="AV29" s="39"/>
      <c r="AW29" s="44"/>
      <c r="AX29" s="44"/>
      <c r="AY29" s="25"/>
      <c r="AZ29" s="30"/>
      <c r="BA29" s="30"/>
      <c r="BB29" s="47"/>
      <c r="BC29" s="80"/>
      <c r="BD29" s="71"/>
      <c r="BE29" s="83"/>
      <c r="BF29" s="71"/>
    </row>
    <row r="30" spans="1:58" x14ac:dyDescent="0.25">
      <c r="A30" s="97">
        <v>5</v>
      </c>
      <c r="B30" s="97"/>
      <c r="C30" s="98" t="s">
        <v>54</v>
      </c>
      <c r="D30" s="98" t="s">
        <v>55</v>
      </c>
      <c r="E30" s="98" t="s">
        <v>28</v>
      </c>
      <c r="F30" s="99" t="s">
        <v>57</v>
      </c>
      <c r="G30" s="93" t="s">
        <v>40</v>
      </c>
      <c r="H30" s="93" t="s">
        <v>87</v>
      </c>
      <c r="I30" s="3" t="s">
        <v>9</v>
      </c>
      <c r="J30" s="6" t="s">
        <v>29</v>
      </c>
      <c r="K30" s="55" t="s">
        <v>68</v>
      </c>
      <c r="L30" s="54">
        <v>1</v>
      </c>
      <c r="M30" s="100">
        <v>89000</v>
      </c>
      <c r="N30" s="38" t="s">
        <v>68</v>
      </c>
      <c r="O30" s="32">
        <v>1</v>
      </c>
      <c r="P30" s="87">
        <v>99276.800000000003</v>
      </c>
      <c r="Q30" s="87">
        <v>90000</v>
      </c>
      <c r="R30" s="39" t="s">
        <v>68</v>
      </c>
      <c r="S30" s="41">
        <v>38</v>
      </c>
      <c r="T30" s="35">
        <v>100</v>
      </c>
      <c r="U30" s="24">
        <v>3800</v>
      </c>
      <c r="V30" s="43"/>
      <c r="W30" s="43"/>
      <c r="X30" s="47"/>
      <c r="Y30" s="78">
        <f>Q30+SUM(U30:U35)+SUM(X30:X35)</f>
        <v>93800</v>
      </c>
      <c r="Z30" s="84">
        <v>5.511000000000001</v>
      </c>
      <c r="AA30" s="84">
        <v>16.198600000000003</v>
      </c>
      <c r="AB30" s="38" t="s">
        <v>68</v>
      </c>
      <c r="AC30" s="32">
        <v>1</v>
      </c>
      <c r="AD30" s="87">
        <v>99059.199999999997</v>
      </c>
      <c r="AE30" s="87">
        <v>89000</v>
      </c>
      <c r="AF30" s="39" t="s">
        <v>68</v>
      </c>
      <c r="AG30" s="41">
        <v>45</v>
      </c>
      <c r="AH30" s="35">
        <v>80</v>
      </c>
      <c r="AI30" s="24">
        <v>3600</v>
      </c>
      <c r="AJ30" s="43"/>
      <c r="AK30" s="43"/>
      <c r="AL30" s="47"/>
      <c r="AM30" s="78">
        <f>AE30+SUM(AI30:AI35)+SUM(AL30:AL35)</f>
        <v>92600</v>
      </c>
      <c r="AN30" s="90">
        <v>6.666666666666667</v>
      </c>
      <c r="AO30" s="72" t="s">
        <v>75</v>
      </c>
      <c r="AP30" s="38" t="s">
        <v>68</v>
      </c>
      <c r="AQ30" s="32">
        <v>1</v>
      </c>
      <c r="AR30" s="37">
        <v>3.7053334499999999</v>
      </c>
      <c r="AS30" s="34">
        <f t="shared" si="0"/>
        <v>37053.334499999997</v>
      </c>
      <c r="AT30" s="75">
        <f>SUM(AS30:AS35)</f>
        <v>127796.19449999998</v>
      </c>
      <c r="AU30" s="75">
        <v>127780</v>
      </c>
      <c r="AV30" s="39" t="s">
        <v>68</v>
      </c>
      <c r="AW30" s="41">
        <v>220</v>
      </c>
      <c r="AX30" s="35">
        <v>80</v>
      </c>
      <c r="AY30" s="24">
        <f>AW30*AX30</f>
        <v>17600</v>
      </c>
      <c r="AZ30" s="43"/>
      <c r="BA30" s="43"/>
      <c r="BB30" s="47"/>
      <c r="BC30" s="78">
        <f>AU30+SUM(AY30:AY35)+SUM(BB30:BB35)</f>
        <v>145380</v>
      </c>
      <c r="BD30" s="69">
        <v>1.7786999999999999</v>
      </c>
      <c r="BE30" s="81" t="s">
        <v>89</v>
      </c>
      <c r="BF30" s="69" t="s">
        <v>80</v>
      </c>
    </row>
    <row r="31" spans="1:58" x14ac:dyDescent="0.25">
      <c r="A31" s="97"/>
      <c r="B31" s="97"/>
      <c r="C31" s="98"/>
      <c r="D31" s="98"/>
      <c r="E31" s="98"/>
      <c r="F31" s="99"/>
      <c r="G31" s="93"/>
      <c r="H31" s="93"/>
      <c r="I31" s="3" t="s">
        <v>11</v>
      </c>
      <c r="J31" s="7" t="s">
        <v>27</v>
      </c>
      <c r="K31" s="55" t="s">
        <v>68</v>
      </c>
      <c r="L31" s="54">
        <v>1</v>
      </c>
      <c r="M31" s="101"/>
      <c r="N31" s="38" t="s">
        <v>68</v>
      </c>
      <c r="O31" s="32">
        <v>1</v>
      </c>
      <c r="P31" s="88"/>
      <c r="Q31" s="88"/>
      <c r="R31" s="39"/>
      <c r="S31" s="44"/>
      <c r="T31" s="44"/>
      <c r="U31" s="25"/>
      <c r="V31" s="30"/>
      <c r="W31" s="30"/>
      <c r="X31" s="47"/>
      <c r="Y31" s="79"/>
      <c r="Z31" s="85"/>
      <c r="AA31" s="85"/>
      <c r="AB31" s="38" t="s">
        <v>68</v>
      </c>
      <c r="AC31" s="32">
        <v>1</v>
      </c>
      <c r="AD31" s="88"/>
      <c r="AE31" s="88"/>
      <c r="AF31" s="39"/>
      <c r="AG31" s="44"/>
      <c r="AH31" s="44"/>
      <c r="AI31" s="25"/>
      <c r="AJ31" s="30"/>
      <c r="AK31" s="30"/>
      <c r="AL31" s="47"/>
      <c r="AM31" s="79"/>
      <c r="AN31" s="91"/>
      <c r="AO31" s="73"/>
      <c r="AP31" s="38" t="s">
        <v>68</v>
      </c>
      <c r="AQ31" s="32">
        <v>1</v>
      </c>
      <c r="AR31" s="37">
        <v>3.0247620000000004</v>
      </c>
      <c r="AS31" s="34">
        <f t="shared" si="0"/>
        <v>30247.620000000003</v>
      </c>
      <c r="AT31" s="76"/>
      <c r="AU31" s="76"/>
      <c r="AV31" s="39"/>
      <c r="AW31" s="44"/>
      <c r="AX31" s="44"/>
      <c r="AY31" s="25"/>
      <c r="AZ31" s="30"/>
      <c r="BA31" s="30"/>
      <c r="BB31" s="47"/>
      <c r="BC31" s="79"/>
      <c r="BD31" s="70"/>
      <c r="BE31" s="82"/>
      <c r="BF31" s="70"/>
    </row>
    <row r="32" spans="1:58" x14ac:dyDescent="0.25">
      <c r="A32" s="97"/>
      <c r="B32" s="97"/>
      <c r="C32" s="98"/>
      <c r="D32" s="98"/>
      <c r="E32" s="98"/>
      <c r="F32" s="99"/>
      <c r="G32" s="93"/>
      <c r="H32" s="93"/>
      <c r="I32" s="3" t="s">
        <v>13</v>
      </c>
      <c r="J32" s="7" t="s">
        <v>27</v>
      </c>
      <c r="K32" s="55" t="s">
        <v>68</v>
      </c>
      <c r="L32" s="54">
        <v>1</v>
      </c>
      <c r="M32" s="101"/>
      <c r="N32" s="38" t="s">
        <v>68</v>
      </c>
      <c r="O32" s="32">
        <v>1</v>
      </c>
      <c r="P32" s="88"/>
      <c r="Q32" s="88"/>
      <c r="R32" s="39"/>
      <c r="S32" s="44"/>
      <c r="T32" s="44"/>
      <c r="U32" s="25"/>
      <c r="V32" s="30"/>
      <c r="W32" s="30"/>
      <c r="X32" s="47"/>
      <c r="Y32" s="79"/>
      <c r="Z32" s="85"/>
      <c r="AA32" s="85"/>
      <c r="AB32" s="38" t="s">
        <v>68</v>
      </c>
      <c r="AC32" s="32">
        <v>1</v>
      </c>
      <c r="AD32" s="88"/>
      <c r="AE32" s="88"/>
      <c r="AF32" s="39"/>
      <c r="AG32" s="44"/>
      <c r="AH32" s="44"/>
      <c r="AI32" s="25"/>
      <c r="AJ32" s="30"/>
      <c r="AK32" s="30"/>
      <c r="AL32" s="47"/>
      <c r="AM32" s="79"/>
      <c r="AN32" s="91"/>
      <c r="AO32" s="73"/>
      <c r="AP32" s="38" t="s">
        <v>68</v>
      </c>
      <c r="AQ32" s="32">
        <v>1</v>
      </c>
      <c r="AR32" s="37">
        <v>3.0247620000000004</v>
      </c>
      <c r="AS32" s="34">
        <f t="shared" si="0"/>
        <v>30247.620000000003</v>
      </c>
      <c r="AT32" s="76"/>
      <c r="AU32" s="76"/>
      <c r="AV32" s="39"/>
      <c r="AW32" s="44"/>
      <c r="AX32" s="44"/>
      <c r="AY32" s="25"/>
      <c r="AZ32" s="30"/>
      <c r="BA32" s="30"/>
      <c r="BB32" s="47"/>
      <c r="BC32" s="79"/>
      <c r="BD32" s="70"/>
      <c r="BE32" s="82"/>
      <c r="BF32" s="70"/>
    </row>
    <row r="33" spans="1:58" x14ac:dyDescent="0.25">
      <c r="A33" s="97"/>
      <c r="B33" s="97"/>
      <c r="C33" s="98"/>
      <c r="D33" s="98"/>
      <c r="E33" s="98"/>
      <c r="F33" s="99"/>
      <c r="G33" s="93"/>
      <c r="H33" s="93"/>
      <c r="I33" s="3" t="s">
        <v>15</v>
      </c>
      <c r="J33" s="7" t="s">
        <v>30</v>
      </c>
      <c r="K33" s="55" t="s">
        <v>68</v>
      </c>
      <c r="L33" s="54">
        <v>1</v>
      </c>
      <c r="M33" s="101"/>
      <c r="N33" s="38" t="s">
        <v>68</v>
      </c>
      <c r="O33" s="32">
        <v>1</v>
      </c>
      <c r="P33" s="88"/>
      <c r="Q33" s="88"/>
      <c r="R33" s="39"/>
      <c r="S33" s="44"/>
      <c r="T33" s="44"/>
      <c r="U33" s="25"/>
      <c r="V33" s="30"/>
      <c r="W33" s="30"/>
      <c r="X33" s="47"/>
      <c r="Y33" s="79"/>
      <c r="Z33" s="85"/>
      <c r="AA33" s="85"/>
      <c r="AB33" s="38" t="s">
        <v>68</v>
      </c>
      <c r="AC33" s="32">
        <v>1</v>
      </c>
      <c r="AD33" s="88"/>
      <c r="AE33" s="88"/>
      <c r="AF33" s="39"/>
      <c r="AG33" s="44"/>
      <c r="AH33" s="44"/>
      <c r="AI33" s="25"/>
      <c r="AJ33" s="30"/>
      <c r="AK33" s="30"/>
      <c r="AL33" s="47"/>
      <c r="AM33" s="79"/>
      <c r="AN33" s="91"/>
      <c r="AO33" s="73"/>
      <c r="AP33" s="38" t="s">
        <v>68</v>
      </c>
      <c r="AQ33" s="32">
        <v>1</v>
      </c>
      <c r="AR33" s="37">
        <v>3.0247620000000004</v>
      </c>
      <c r="AS33" s="34">
        <f t="shared" si="0"/>
        <v>30247.620000000003</v>
      </c>
      <c r="AT33" s="76"/>
      <c r="AU33" s="76"/>
      <c r="AV33" s="39"/>
      <c r="AW33" s="44"/>
      <c r="AX33" s="44"/>
      <c r="AY33" s="25"/>
      <c r="AZ33" s="30"/>
      <c r="BA33" s="30"/>
      <c r="BB33" s="47"/>
      <c r="BC33" s="79"/>
      <c r="BD33" s="70"/>
      <c r="BE33" s="82"/>
      <c r="BF33" s="70"/>
    </row>
    <row r="34" spans="1:58" x14ac:dyDescent="0.25">
      <c r="A34" s="97"/>
      <c r="B34" s="97"/>
      <c r="C34" s="98"/>
      <c r="D34" s="98"/>
      <c r="E34" s="98"/>
      <c r="F34" s="99"/>
      <c r="G34" s="93"/>
      <c r="H34" s="93"/>
      <c r="I34" s="3" t="s">
        <v>17</v>
      </c>
      <c r="J34" s="56"/>
      <c r="K34" s="55"/>
      <c r="L34" s="55"/>
      <c r="M34" s="101"/>
      <c r="N34" s="38"/>
      <c r="O34" s="38"/>
      <c r="P34" s="88"/>
      <c r="Q34" s="88"/>
      <c r="R34" s="39"/>
      <c r="S34" s="44"/>
      <c r="T34" s="44"/>
      <c r="U34" s="25"/>
      <c r="V34" s="30"/>
      <c r="W34" s="30"/>
      <c r="X34" s="47"/>
      <c r="Y34" s="79"/>
      <c r="Z34" s="85"/>
      <c r="AA34" s="85"/>
      <c r="AB34" s="37"/>
      <c r="AC34" s="38"/>
      <c r="AD34" s="88"/>
      <c r="AE34" s="88"/>
      <c r="AF34" s="39"/>
      <c r="AG34" s="44"/>
      <c r="AH34" s="44"/>
      <c r="AI34" s="25"/>
      <c r="AJ34" s="30"/>
      <c r="AK34" s="30"/>
      <c r="AL34" s="47"/>
      <c r="AM34" s="79"/>
      <c r="AN34" s="91"/>
      <c r="AO34" s="73"/>
      <c r="AP34" s="37"/>
      <c r="AQ34" s="38"/>
      <c r="AR34" s="37"/>
      <c r="AS34" s="34"/>
      <c r="AT34" s="76"/>
      <c r="AU34" s="76"/>
      <c r="AV34" s="39"/>
      <c r="AW34" s="44"/>
      <c r="AX34" s="44"/>
      <c r="AY34" s="25"/>
      <c r="AZ34" s="30"/>
      <c r="BA34" s="30"/>
      <c r="BB34" s="47"/>
      <c r="BC34" s="79"/>
      <c r="BD34" s="70"/>
      <c r="BE34" s="82"/>
      <c r="BF34" s="70"/>
    </row>
    <row r="35" spans="1:58" x14ac:dyDescent="0.25">
      <c r="A35" s="97"/>
      <c r="B35" s="97"/>
      <c r="C35" s="98"/>
      <c r="D35" s="98"/>
      <c r="E35" s="98"/>
      <c r="F35" s="99"/>
      <c r="G35" s="93"/>
      <c r="H35" s="93"/>
      <c r="I35" s="3" t="s">
        <v>56</v>
      </c>
      <c r="J35" s="7"/>
      <c r="K35" s="55"/>
      <c r="L35" s="55"/>
      <c r="M35" s="102"/>
      <c r="N35" s="38"/>
      <c r="O35" s="38"/>
      <c r="P35" s="89"/>
      <c r="Q35" s="89"/>
      <c r="R35" s="39"/>
      <c r="S35" s="44"/>
      <c r="T35" s="44"/>
      <c r="U35" s="25"/>
      <c r="V35" s="30"/>
      <c r="W35" s="30"/>
      <c r="X35" s="47"/>
      <c r="Y35" s="80"/>
      <c r="Z35" s="86"/>
      <c r="AA35" s="86"/>
      <c r="AB35" s="37"/>
      <c r="AC35" s="38"/>
      <c r="AD35" s="89"/>
      <c r="AE35" s="89"/>
      <c r="AF35" s="39"/>
      <c r="AG35" s="44"/>
      <c r="AH35" s="44"/>
      <c r="AI35" s="25"/>
      <c r="AJ35" s="30"/>
      <c r="AK35" s="30"/>
      <c r="AL35" s="47"/>
      <c r="AM35" s="80"/>
      <c r="AN35" s="92"/>
      <c r="AO35" s="74"/>
      <c r="AP35" s="37"/>
      <c r="AQ35" s="38"/>
      <c r="AR35" s="37"/>
      <c r="AS35" s="34"/>
      <c r="AT35" s="77"/>
      <c r="AU35" s="77"/>
      <c r="AV35" s="39"/>
      <c r="AW35" s="44"/>
      <c r="AX35" s="44"/>
      <c r="AY35" s="25"/>
      <c r="AZ35" s="30"/>
      <c r="BA35" s="30"/>
      <c r="BB35" s="47"/>
      <c r="BC35" s="80"/>
      <c r="BD35" s="71"/>
      <c r="BE35" s="83"/>
      <c r="BF35" s="71"/>
    </row>
    <row r="36" spans="1:58" ht="24" x14ac:dyDescent="0.25">
      <c r="A36" s="97">
        <v>6</v>
      </c>
      <c r="B36" s="97"/>
      <c r="C36" s="98" t="s">
        <v>41</v>
      </c>
      <c r="D36" s="98" t="s">
        <v>42</v>
      </c>
      <c r="E36" s="98" t="s">
        <v>28</v>
      </c>
      <c r="F36" s="99" t="s">
        <v>43</v>
      </c>
      <c r="G36" s="93" t="s">
        <v>40</v>
      </c>
      <c r="H36" s="93" t="s">
        <v>87</v>
      </c>
      <c r="I36" s="3" t="s">
        <v>9</v>
      </c>
      <c r="J36" s="10" t="s">
        <v>10</v>
      </c>
      <c r="K36" s="55"/>
      <c r="L36" s="55"/>
      <c r="M36" s="94">
        <v>13000</v>
      </c>
      <c r="N36" s="38"/>
      <c r="O36" s="38"/>
      <c r="P36" s="87">
        <v>19809.28</v>
      </c>
      <c r="Q36" s="87">
        <v>13500</v>
      </c>
      <c r="R36" s="39"/>
      <c r="S36" s="40"/>
      <c r="T36" s="40"/>
      <c r="U36" s="25"/>
      <c r="V36" s="30" t="s">
        <v>68</v>
      </c>
      <c r="W36" s="31">
        <v>1</v>
      </c>
      <c r="X36" s="46">
        <v>13000</v>
      </c>
      <c r="Y36" s="78">
        <f>Q36+SUM(U36:U41)+SUM(X36:X41)</f>
        <v>42500</v>
      </c>
      <c r="Z36" s="84">
        <v>2.8754165714285711</v>
      </c>
      <c r="AA36" s="84">
        <v>6.9394565714285728</v>
      </c>
      <c r="AB36" s="37"/>
      <c r="AC36" s="38"/>
      <c r="AD36" s="87">
        <v>14901.760000000002</v>
      </c>
      <c r="AE36" s="87">
        <v>13000</v>
      </c>
      <c r="AF36" s="39"/>
      <c r="AG36" s="40"/>
      <c r="AH36" s="40"/>
      <c r="AI36" s="25"/>
      <c r="AJ36" s="30" t="s">
        <v>68</v>
      </c>
      <c r="AK36" s="31">
        <v>1</v>
      </c>
      <c r="AL36" s="46">
        <v>14900</v>
      </c>
      <c r="AM36" s="78">
        <f>AE36+SUM(AI36:AI41)+SUM(AL36:AL41)</f>
        <v>30300</v>
      </c>
      <c r="AN36" s="90">
        <v>41.5</v>
      </c>
      <c r="AO36" s="72" t="s">
        <v>75</v>
      </c>
      <c r="AP36" s="37"/>
      <c r="AQ36" s="38"/>
      <c r="AR36" s="37"/>
      <c r="AS36" s="34"/>
      <c r="AT36" s="75">
        <f>SUM(AS36:AS41)</f>
        <v>23267.4</v>
      </c>
      <c r="AU36" s="75">
        <v>23300</v>
      </c>
      <c r="AV36" s="39"/>
      <c r="AW36" s="40"/>
      <c r="AX36" s="40"/>
      <c r="AY36" s="25"/>
      <c r="AZ36" s="30" t="s">
        <v>68</v>
      </c>
      <c r="BA36" s="31">
        <v>1</v>
      </c>
      <c r="BB36" s="46">
        <v>9000</v>
      </c>
      <c r="BC36" s="78">
        <f>AU36+SUM(AY36:AY41)+SUM(BB36:BB41)</f>
        <v>41900</v>
      </c>
      <c r="BD36" s="69">
        <v>4.2370999999999999</v>
      </c>
      <c r="BE36" s="81" t="s">
        <v>89</v>
      </c>
      <c r="BF36" s="69" t="s">
        <v>81</v>
      </c>
    </row>
    <row r="37" spans="1:58" x14ac:dyDescent="0.25">
      <c r="A37" s="97"/>
      <c r="B37" s="97"/>
      <c r="C37" s="98"/>
      <c r="D37" s="98"/>
      <c r="E37" s="98"/>
      <c r="F37" s="99"/>
      <c r="G37" s="93"/>
      <c r="H37" s="93"/>
      <c r="I37" s="3" t="s">
        <v>11</v>
      </c>
      <c r="J37" s="7" t="s">
        <v>14</v>
      </c>
      <c r="K37" s="55" t="s">
        <v>68</v>
      </c>
      <c r="L37" s="54">
        <v>1</v>
      </c>
      <c r="M37" s="95"/>
      <c r="N37" s="38" t="s">
        <v>68</v>
      </c>
      <c r="O37" s="32">
        <v>1</v>
      </c>
      <c r="P37" s="88"/>
      <c r="Q37" s="88"/>
      <c r="R37" s="39" t="s">
        <v>68</v>
      </c>
      <c r="S37" s="41">
        <v>38</v>
      </c>
      <c r="T37" s="35">
        <v>100</v>
      </c>
      <c r="U37" s="24">
        <v>3800</v>
      </c>
      <c r="V37" s="60" t="s">
        <v>68</v>
      </c>
      <c r="W37" s="60">
        <v>1</v>
      </c>
      <c r="X37" s="46">
        <v>12200</v>
      </c>
      <c r="Y37" s="79"/>
      <c r="Z37" s="85"/>
      <c r="AA37" s="85"/>
      <c r="AB37" s="38" t="s">
        <v>68</v>
      </c>
      <c r="AC37" s="32">
        <v>1</v>
      </c>
      <c r="AD37" s="88"/>
      <c r="AE37" s="88"/>
      <c r="AF37" s="39" t="s">
        <v>68</v>
      </c>
      <c r="AG37" s="41">
        <v>30</v>
      </c>
      <c r="AH37" s="35">
        <v>80</v>
      </c>
      <c r="AI37" s="24">
        <v>2400</v>
      </c>
      <c r="AJ37" s="42"/>
      <c r="AK37" s="42"/>
      <c r="AL37" s="46"/>
      <c r="AM37" s="79"/>
      <c r="AN37" s="91"/>
      <c r="AO37" s="73"/>
      <c r="AP37" s="38" t="s">
        <v>68</v>
      </c>
      <c r="AQ37" s="32">
        <v>1</v>
      </c>
      <c r="AR37" s="37">
        <v>2.32674</v>
      </c>
      <c r="AS37" s="34">
        <f t="shared" si="0"/>
        <v>23267.4</v>
      </c>
      <c r="AT37" s="76"/>
      <c r="AU37" s="76"/>
      <c r="AV37" s="39" t="s">
        <v>68</v>
      </c>
      <c r="AW37" s="41">
        <v>120</v>
      </c>
      <c r="AX37" s="35">
        <v>80</v>
      </c>
      <c r="AY37" s="24">
        <f>AW37*AX37</f>
        <v>9600</v>
      </c>
      <c r="AZ37" s="42"/>
      <c r="BA37" s="42"/>
      <c r="BB37" s="46"/>
      <c r="BC37" s="79"/>
      <c r="BD37" s="70"/>
      <c r="BE37" s="82"/>
      <c r="BF37" s="70"/>
    </row>
    <row r="38" spans="1:58" x14ac:dyDescent="0.25">
      <c r="A38" s="97"/>
      <c r="B38" s="97"/>
      <c r="C38" s="98"/>
      <c r="D38" s="98"/>
      <c r="E38" s="98"/>
      <c r="F38" s="99"/>
      <c r="G38" s="93"/>
      <c r="H38" s="93"/>
      <c r="I38" s="3" t="s">
        <v>13</v>
      </c>
      <c r="J38" s="7"/>
      <c r="K38" s="55"/>
      <c r="L38" s="55"/>
      <c r="M38" s="95"/>
      <c r="N38" s="38"/>
      <c r="O38" s="38"/>
      <c r="P38" s="88"/>
      <c r="Q38" s="88"/>
      <c r="R38" s="39"/>
      <c r="S38" s="41"/>
      <c r="T38" s="41"/>
      <c r="U38" s="25"/>
      <c r="V38" s="42"/>
      <c r="W38" s="42"/>
      <c r="X38" s="46"/>
      <c r="Y38" s="79"/>
      <c r="Z38" s="85"/>
      <c r="AA38" s="85"/>
      <c r="AB38" s="37"/>
      <c r="AC38" s="38"/>
      <c r="AD38" s="88"/>
      <c r="AE38" s="88"/>
      <c r="AF38" s="39"/>
      <c r="AG38" s="41"/>
      <c r="AH38" s="41"/>
      <c r="AI38" s="25"/>
      <c r="AJ38" s="42"/>
      <c r="AK38" s="42"/>
      <c r="AL38" s="46"/>
      <c r="AM38" s="79"/>
      <c r="AN38" s="91"/>
      <c r="AO38" s="73"/>
      <c r="AP38" s="37"/>
      <c r="AQ38" s="38"/>
      <c r="AR38" s="37"/>
      <c r="AS38" s="34"/>
      <c r="AT38" s="76"/>
      <c r="AU38" s="76"/>
      <c r="AV38" s="39"/>
      <c r="AW38" s="41"/>
      <c r="AX38" s="41"/>
      <c r="AY38" s="25"/>
      <c r="AZ38" s="42"/>
      <c r="BA38" s="42"/>
      <c r="BB38" s="46"/>
      <c r="BC38" s="79"/>
      <c r="BD38" s="70"/>
      <c r="BE38" s="82"/>
      <c r="BF38" s="70"/>
    </row>
    <row r="39" spans="1:58" x14ac:dyDescent="0.25">
      <c r="A39" s="97"/>
      <c r="B39" s="97"/>
      <c r="C39" s="98"/>
      <c r="D39" s="98"/>
      <c r="E39" s="98"/>
      <c r="F39" s="99"/>
      <c r="G39" s="93"/>
      <c r="H39" s="93"/>
      <c r="I39" s="3" t="s">
        <v>15</v>
      </c>
      <c r="J39" s="7"/>
      <c r="K39" s="55"/>
      <c r="L39" s="55"/>
      <c r="M39" s="95"/>
      <c r="N39" s="38"/>
      <c r="O39" s="38"/>
      <c r="P39" s="88"/>
      <c r="Q39" s="88"/>
      <c r="R39" s="39"/>
      <c r="S39" s="41"/>
      <c r="T39" s="41"/>
      <c r="U39" s="25"/>
      <c r="V39" s="42"/>
      <c r="W39" s="42"/>
      <c r="X39" s="46"/>
      <c r="Y39" s="79"/>
      <c r="Z39" s="85"/>
      <c r="AA39" s="85"/>
      <c r="AB39" s="37"/>
      <c r="AC39" s="38"/>
      <c r="AD39" s="88"/>
      <c r="AE39" s="88"/>
      <c r="AF39" s="39"/>
      <c r="AG39" s="41"/>
      <c r="AH39" s="41"/>
      <c r="AI39" s="25"/>
      <c r="AJ39" s="42"/>
      <c r="AK39" s="42"/>
      <c r="AL39" s="46"/>
      <c r="AM39" s="79"/>
      <c r="AN39" s="91"/>
      <c r="AO39" s="73"/>
      <c r="AP39" s="37"/>
      <c r="AQ39" s="38"/>
      <c r="AR39" s="37"/>
      <c r="AS39" s="34"/>
      <c r="AT39" s="76"/>
      <c r="AU39" s="76"/>
      <c r="AV39" s="39"/>
      <c r="AW39" s="41"/>
      <c r="AX39" s="41"/>
      <c r="AY39" s="25"/>
      <c r="AZ39" s="42"/>
      <c r="BA39" s="42"/>
      <c r="BB39" s="46"/>
      <c r="BC39" s="79"/>
      <c r="BD39" s="70"/>
      <c r="BE39" s="82"/>
      <c r="BF39" s="70"/>
    </row>
    <row r="40" spans="1:58" x14ac:dyDescent="0.25">
      <c r="A40" s="97"/>
      <c r="B40" s="97"/>
      <c r="C40" s="98"/>
      <c r="D40" s="98"/>
      <c r="E40" s="98"/>
      <c r="F40" s="99"/>
      <c r="G40" s="93"/>
      <c r="H40" s="93"/>
      <c r="I40" s="3" t="s">
        <v>17</v>
      </c>
      <c r="J40" s="7"/>
      <c r="K40" s="55"/>
      <c r="L40" s="55"/>
      <c r="M40" s="95"/>
      <c r="N40" s="38"/>
      <c r="O40" s="38"/>
      <c r="P40" s="88"/>
      <c r="Q40" s="88"/>
      <c r="R40" s="39"/>
      <c r="S40" s="41"/>
      <c r="T40" s="41"/>
      <c r="U40" s="25"/>
      <c r="V40" s="42"/>
      <c r="W40" s="42"/>
      <c r="X40" s="46"/>
      <c r="Y40" s="79"/>
      <c r="Z40" s="85"/>
      <c r="AA40" s="85"/>
      <c r="AB40" s="37"/>
      <c r="AC40" s="38"/>
      <c r="AD40" s="88"/>
      <c r="AE40" s="88"/>
      <c r="AF40" s="39"/>
      <c r="AG40" s="41"/>
      <c r="AH40" s="41"/>
      <c r="AI40" s="25"/>
      <c r="AJ40" s="42"/>
      <c r="AK40" s="42"/>
      <c r="AL40" s="46"/>
      <c r="AM40" s="79"/>
      <c r="AN40" s="91"/>
      <c r="AO40" s="73"/>
      <c r="AP40" s="37"/>
      <c r="AQ40" s="38"/>
      <c r="AR40" s="37"/>
      <c r="AS40" s="34"/>
      <c r="AT40" s="76"/>
      <c r="AU40" s="76"/>
      <c r="AV40" s="39"/>
      <c r="AW40" s="41"/>
      <c r="AX40" s="41"/>
      <c r="AY40" s="25"/>
      <c r="AZ40" s="42"/>
      <c r="BA40" s="42"/>
      <c r="BB40" s="46"/>
      <c r="BC40" s="79"/>
      <c r="BD40" s="70"/>
      <c r="BE40" s="82"/>
      <c r="BF40" s="70"/>
    </row>
    <row r="41" spans="1:58" x14ac:dyDescent="0.25">
      <c r="A41" s="97"/>
      <c r="B41" s="97"/>
      <c r="C41" s="98"/>
      <c r="D41" s="98"/>
      <c r="E41" s="98"/>
      <c r="F41" s="99"/>
      <c r="G41" s="93"/>
      <c r="H41" s="93"/>
      <c r="I41" s="3" t="s">
        <v>19</v>
      </c>
      <c r="J41" s="7"/>
      <c r="K41" s="55"/>
      <c r="L41" s="55"/>
      <c r="M41" s="96"/>
      <c r="N41" s="38"/>
      <c r="O41" s="38"/>
      <c r="P41" s="89"/>
      <c r="Q41" s="89"/>
      <c r="R41" s="39"/>
      <c r="S41" s="41"/>
      <c r="T41" s="41"/>
      <c r="U41" s="25"/>
      <c r="V41" s="42"/>
      <c r="W41" s="42"/>
      <c r="X41" s="46"/>
      <c r="Y41" s="80"/>
      <c r="Z41" s="86"/>
      <c r="AA41" s="86"/>
      <c r="AB41" s="37"/>
      <c r="AC41" s="38"/>
      <c r="AD41" s="89"/>
      <c r="AE41" s="89"/>
      <c r="AF41" s="39"/>
      <c r="AG41" s="41"/>
      <c r="AH41" s="41"/>
      <c r="AI41" s="25"/>
      <c r="AJ41" s="42"/>
      <c r="AK41" s="42"/>
      <c r="AL41" s="46"/>
      <c r="AM41" s="80"/>
      <c r="AN41" s="92"/>
      <c r="AO41" s="74"/>
      <c r="AP41" s="37"/>
      <c r="AQ41" s="38"/>
      <c r="AR41" s="37"/>
      <c r="AS41" s="34"/>
      <c r="AT41" s="77"/>
      <c r="AU41" s="77"/>
      <c r="AV41" s="39"/>
      <c r="AW41" s="41"/>
      <c r="AX41" s="41"/>
      <c r="AY41" s="25"/>
      <c r="AZ41" s="42"/>
      <c r="BA41" s="42"/>
      <c r="BB41" s="46"/>
      <c r="BC41" s="80"/>
      <c r="BD41" s="71"/>
      <c r="BE41" s="83"/>
      <c r="BF41" s="71"/>
    </row>
    <row r="42" spans="1:58" ht="24" x14ac:dyDescent="0.25">
      <c r="A42" s="97">
        <v>7</v>
      </c>
      <c r="B42" s="97"/>
      <c r="C42" s="98" t="s">
        <v>51</v>
      </c>
      <c r="D42" s="98" t="s">
        <v>50</v>
      </c>
      <c r="E42" s="98" t="s">
        <v>31</v>
      </c>
      <c r="F42" s="99" t="s">
        <v>47</v>
      </c>
      <c r="G42" s="93" t="s">
        <v>46</v>
      </c>
      <c r="H42" s="93" t="s">
        <v>87</v>
      </c>
      <c r="I42" s="3" t="s">
        <v>9</v>
      </c>
      <c r="J42" s="10" t="s">
        <v>10</v>
      </c>
      <c r="K42" s="55"/>
      <c r="L42" s="55"/>
      <c r="M42" s="94">
        <v>14000</v>
      </c>
      <c r="N42" s="38"/>
      <c r="O42" s="38"/>
      <c r="P42" s="87">
        <v>22507.520000000004</v>
      </c>
      <c r="Q42" s="87">
        <v>15000</v>
      </c>
      <c r="R42" s="39"/>
      <c r="S42" s="41"/>
      <c r="T42" s="35"/>
      <c r="U42" s="25"/>
      <c r="V42" s="30" t="s">
        <v>68</v>
      </c>
      <c r="W42" s="31">
        <v>1</v>
      </c>
      <c r="X42" s="46">
        <v>9800</v>
      </c>
      <c r="Y42" s="78">
        <f>Q42+SUM(U42:U47)+SUM(X42:X47)</f>
        <v>41200</v>
      </c>
      <c r="Z42" s="84">
        <v>1.6494508571428577</v>
      </c>
      <c r="AA42" s="84">
        <v>1.9632108571428577</v>
      </c>
      <c r="AB42" s="37"/>
      <c r="AC42" s="38"/>
      <c r="AD42" s="87">
        <v>16512</v>
      </c>
      <c r="AE42" s="87">
        <v>14000</v>
      </c>
      <c r="AF42" s="39"/>
      <c r="AG42" s="41"/>
      <c r="AH42" s="35"/>
      <c r="AI42" s="25"/>
      <c r="AJ42" s="30" t="s">
        <v>68</v>
      </c>
      <c r="AK42" s="31">
        <v>1</v>
      </c>
      <c r="AL42" s="46">
        <v>8200</v>
      </c>
      <c r="AM42" s="78">
        <f>AE42+SUM(AI42:AI47)+SUM(AL42:AL47)</f>
        <v>31680</v>
      </c>
      <c r="AN42" s="90">
        <v>20.5</v>
      </c>
      <c r="AO42" s="72" t="s">
        <v>75</v>
      </c>
      <c r="AP42" s="37"/>
      <c r="AQ42" s="38"/>
      <c r="AR42" s="37"/>
      <c r="AS42" s="34"/>
      <c r="AT42" s="75">
        <f>SUM(AS42:AS47)</f>
        <v>29472.04</v>
      </c>
      <c r="AU42" s="75">
        <v>29470</v>
      </c>
      <c r="AV42" s="39"/>
      <c r="AW42" s="41"/>
      <c r="AX42" s="35"/>
      <c r="AY42" s="25"/>
      <c r="AZ42" s="30" t="s">
        <v>68</v>
      </c>
      <c r="BA42" s="31">
        <v>1</v>
      </c>
      <c r="BB42" s="46">
        <v>6200</v>
      </c>
      <c r="BC42" s="78">
        <f>AU42+SUM(AY42:AY47)+SUM(BB42:BB47)</f>
        <v>58970</v>
      </c>
      <c r="BD42" s="69">
        <v>9.2111000000000001</v>
      </c>
      <c r="BE42" s="81" t="s">
        <v>89</v>
      </c>
      <c r="BF42" s="69" t="s">
        <v>82</v>
      </c>
    </row>
    <row r="43" spans="1:58" x14ac:dyDescent="0.25">
      <c r="A43" s="97"/>
      <c r="B43" s="97"/>
      <c r="C43" s="98"/>
      <c r="D43" s="98"/>
      <c r="E43" s="98"/>
      <c r="F43" s="99"/>
      <c r="G43" s="93"/>
      <c r="H43" s="93"/>
      <c r="I43" s="3" t="s">
        <v>11</v>
      </c>
      <c r="J43" s="7" t="s">
        <v>12</v>
      </c>
      <c r="K43" s="55" t="s">
        <v>68</v>
      </c>
      <c r="L43" s="54">
        <v>1</v>
      </c>
      <c r="M43" s="95"/>
      <c r="N43" s="38" t="s">
        <v>68</v>
      </c>
      <c r="O43" s="32">
        <v>1</v>
      </c>
      <c r="P43" s="88"/>
      <c r="Q43" s="88"/>
      <c r="R43" s="39" t="s">
        <v>68</v>
      </c>
      <c r="S43" s="41">
        <v>6</v>
      </c>
      <c r="T43" s="35">
        <v>100</v>
      </c>
      <c r="U43" s="24">
        <v>600</v>
      </c>
      <c r="V43" s="42"/>
      <c r="W43" s="42"/>
      <c r="X43" s="46"/>
      <c r="Y43" s="79"/>
      <c r="Z43" s="85"/>
      <c r="AA43" s="85"/>
      <c r="AB43" s="38" t="s">
        <v>68</v>
      </c>
      <c r="AC43" s="32">
        <v>1</v>
      </c>
      <c r="AD43" s="88"/>
      <c r="AE43" s="88"/>
      <c r="AF43" s="39" t="s">
        <v>68</v>
      </c>
      <c r="AG43" s="41">
        <v>8</v>
      </c>
      <c r="AH43" s="35">
        <v>80</v>
      </c>
      <c r="AI43" s="24">
        <v>640</v>
      </c>
      <c r="AJ43" s="42"/>
      <c r="AK43" s="42"/>
      <c r="AL43" s="46"/>
      <c r="AM43" s="79"/>
      <c r="AN43" s="91"/>
      <c r="AO43" s="73"/>
      <c r="AP43" s="38" t="s">
        <v>68</v>
      </c>
      <c r="AQ43" s="32">
        <v>1</v>
      </c>
      <c r="AR43" s="37">
        <v>1.4736020000000001</v>
      </c>
      <c r="AS43" s="34">
        <f t="shared" si="0"/>
        <v>14736.02</v>
      </c>
      <c r="AT43" s="76"/>
      <c r="AU43" s="76"/>
      <c r="AV43" s="39" t="s">
        <v>68</v>
      </c>
      <c r="AW43" s="41">
        <v>80</v>
      </c>
      <c r="AX43" s="35">
        <v>80</v>
      </c>
      <c r="AY43" s="24">
        <f>AW43*AX43</f>
        <v>6400</v>
      </c>
      <c r="AZ43" s="42"/>
      <c r="BA43" s="42"/>
      <c r="BB43" s="46"/>
      <c r="BC43" s="79"/>
      <c r="BD43" s="70"/>
      <c r="BE43" s="82"/>
      <c r="BF43" s="70"/>
    </row>
    <row r="44" spans="1:58" x14ac:dyDescent="0.25">
      <c r="A44" s="97"/>
      <c r="B44" s="97"/>
      <c r="C44" s="98"/>
      <c r="D44" s="98"/>
      <c r="E44" s="98"/>
      <c r="F44" s="99"/>
      <c r="G44" s="93"/>
      <c r="H44" s="93"/>
      <c r="I44" s="3" t="s">
        <v>13</v>
      </c>
      <c r="J44" s="7" t="s">
        <v>32</v>
      </c>
      <c r="K44" s="55" t="s">
        <v>68</v>
      </c>
      <c r="L44" s="54">
        <v>1</v>
      </c>
      <c r="M44" s="95"/>
      <c r="N44" s="38" t="s">
        <v>68</v>
      </c>
      <c r="O44" s="32">
        <v>1</v>
      </c>
      <c r="P44" s="88"/>
      <c r="Q44" s="88"/>
      <c r="R44" s="39" t="s">
        <v>68</v>
      </c>
      <c r="S44" s="41">
        <v>6</v>
      </c>
      <c r="T44" s="35">
        <v>100</v>
      </c>
      <c r="U44" s="24">
        <v>600</v>
      </c>
      <c r="V44" s="42"/>
      <c r="W44" s="42"/>
      <c r="X44" s="46"/>
      <c r="Y44" s="79"/>
      <c r="Z44" s="85"/>
      <c r="AA44" s="85"/>
      <c r="AB44" s="38" t="s">
        <v>68</v>
      </c>
      <c r="AC44" s="32">
        <v>1</v>
      </c>
      <c r="AD44" s="88"/>
      <c r="AE44" s="88"/>
      <c r="AF44" s="39" t="s">
        <v>68</v>
      </c>
      <c r="AG44" s="41">
        <v>8</v>
      </c>
      <c r="AH44" s="35">
        <v>80</v>
      </c>
      <c r="AI44" s="24">
        <v>640</v>
      </c>
      <c r="AJ44" s="42"/>
      <c r="AK44" s="42"/>
      <c r="AL44" s="46"/>
      <c r="AM44" s="79"/>
      <c r="AN44" s="91"/>
      <c r="AO44" s="73"/>
      <c r="AP44" s="38" t="s">
        <v>68</v>
      </c>
      <c r="AQ44" s="32">
        <v>1</v>
      </c>
      <c r="AR44" s="37">
        <v>1.4736020000000001</v>
      </c>
      <c r="AS44" s="34">
        <f t="shared" si="0"/>
        <v>14736.02</v>
      </c>
      <c r="AT44" s="76"/>
      <c r="AU44" s="76"/>
      <c r="AV44" s="39" t="s">
        <v>68</v>
      </c>
      <c r="AW44" s="41">
        <v>80</v>
      </c>
      <c r="AX44" s="35">
        <v>80</v>
      </c>
      <c r="AY44" s="24">
        <f>AW44*AX44</f>
        <v>6400</v>
      </c>
      <c r="AZ44" s="42"/>
      <c r="BA44" s="42"/>
      <c r="BB44" s="46"/>
      <c r="BC44" s="79"/>
      <c r="BD44" s="70"/>
      <c r="BE44" s="82"/>
      <c r="BF44" s="70"/>
    </row>
    <row r="45" spans="1:58" x14ac:dyDescent="0.25">
      <c r="A45" s="97"/>
      <c r="B45" s="97"/>
      <c r="C45" s="98"/>
      <c r="D45" s="98"/>
      <c r="E45" s="98"/>
      <c r="F45" s="99"/>
      <c r="G45" s="93"/>
      <c r="H45" s="93"/>
      <c r="I45" s="3" t="s">
        <v>15</v>
      </c>
      <c r="J45" s="7" t="s">
        <v>33</v>
      </c>
      <c r="K45" s="55"/>
      <c r="L45" s="55"/>
      <c r="M45" s="95"/>
      <c r="N45" s="38"/>
      <c r="O45" s="38"/>
      <c r="P45" s="88"/>
      <c r="Q45" s="88"/>
      <c r="R45" s="39"/>
      <c r="S45" s="41"/>
      <c r="T45" s="41"/>
      <c r="U45" s="25"/>
      <c r="V45" s="30" t="s">
        <v>68</v>
      </c>
      <c r="W45" s="31">
        <v>1</v>
      </c>
      <c r="X45" s="46">
        <v>15200</v>
      </c>
      <c r="Y45" s="79"/>
      <c r="Z45" s="85"/>
      <c r="AA45" s="85"/>
      <c r="AB45" s="37"/>
      <c r="AC45" s="38"/>
      <c r="AD45" s="88"/>
      <c r="AE45" s="88"/>
      <c r="AF45" s="39"/>
      <c r="AG45" s="41"/>
      <c r="AH45" s="41"/>
      <c r="AI45" s="25"/>
      <c r="AJ45" s="30" t="s">
        <v>68</v>
      </c>
      <c r="AK45" s="31">
        <v>1</v>
      </c>
      <c r="AL45" s="46">
        <v>8200</v>
      </c>
      <c r="AM45" s="79"/>
      <c r="AN45" s="91"/>
      <c r="AO45" s="73"/>
      <c r="AP45" s="37"/>
      <c r="AQ45" s="38"/>
      <c r="AR45" s="37"/>
      <c r="AS45" s="34"/>
      <c r="AT45" s="76"/>
      <c r="AU45" s="76"/>
      <c r="AV45" s="39"/>
      <c r="AW45" s="41"/>
      <c r="AX45" s="41"/>
      <c r="AY45" s="25"/>
      <c r="AZ45" s="30" t="s">
        <v>68</v>
      </c>
      <c r="BA45" s="31">
        <v>1</v>
      </c>
      <c r="BB45" s="46">
        <v>10500</v>
      </c>
      <c r="BC45" s="79"/>
      <c r="BD45" s="70"/>
      <c r="BE45" s="82"/>
      <c r="BF45" s="70"/>
    </row>
    <row r="46" spans="1:58" x14ac:dyDescent="0.25">
      <c r="A46" s="97"/>
      <c r="B46" s="97"/>
      <c r="C46" s="98"/>
      <c r="D46" s="98"/>
      <c r="E46" s="98"/>
      <c r="F46" s="99"/>
      <c r="G46" s="93"/>
      <c r="H46" s="93"/>
      <c r="I46" s="3" t="s">
        <v>17</v>
      </c>
      <c r="J46" s="7"/>
      <c r="K46" s="55"/>
      <c r="L46" s="55"/>
      <c r="M46" s="95"/>
      <c r="N46" s="38"/>
      <c r="O46" s="38"/>
      <c r="P46" s="88"/>
      <c r="Q46" s="88"/>
      <c r="R46" s="39"/>
      <c r="S46" s="41"/>
      <c r="T46" s="41"/>
      <c r="U46" s="25"/>
      <c r="V46" s="42"/>
      <c r="W46" s="42"/>
      <c r="X46" s="46"/>
      <c r="Y46" s="79"/>
      <c r="Z46" s="85"/>
      <c r="AA46" s="85"/>
      <c r="AB46" s="37"/>
      <c r="AC46" s="38"/>
      <c r="AD46" s="88"/>
      <c r="AE46" s="88"/>
      <c r="AF46" s="39"/>
      <c r="AG46" s="41"/>
      <c r="AH46" s="41"/>
      <c r="AI46" s="25"/>
      <c r="AJ46" s="42"/>
      <c r="AK46" s="42"/>
      <c r="AL46" s="46"/>
      <c r="AM46" s="79"/>
      <c r="AN46" s="91"/>
      <c r="AO46" s="73"/>
      <c r="AP46" s="37"/>
      <c r="AQ46" s="38"/>
      <c r="AR46" s="37"/>
      <c r="AS46" s="34"/>
      <c r="AT46" s="76"/>
      <c r="AU46" s="76"/>
      <c r="AV46" s="39"/>
      <c r="AW46" s="41"/>
      <c r="AX46" s="41"/>
      <c r="AY46" s="25"/>
      <c r="AZ46" s="42"/>
      <c r="BA46" s="42"/>
      <c r="BB46" s="46"/>
      <c r="BC46" s="79"/>
      <c r="BD46" s="70"/>
      <c r="BE46" s="82"/>
      <c r="BF46" s="70"/>
    </row>
    <row r="47" spans="1:58" x14ac:dyDescent="0.25">
      <c r="A47" s="97"/>
      <c r="B47" s="97"/>
      <c r="C47" s="98"/>
      <c r="D47" s="98"/>
      <c r="E47" s="98"/>
      <c r="F47" s="99"/>
      <c r="G47" s="93"/>
      <c r="H47" s="93"/>
      <c r="I47" s="3" t="s">
        <v>19</v>
      </c>
      <c r="J47" s="7"/>
      <c r="K47" s="55"/>
      <c r="L47" s="55"/>
      <c r="M47" s="96"/>
      <c r="N47" s="38"/>
      <c r="O47" s="38"/>
      <c r="P47" s="89"/>
      <c r="Q47" s="89"/>
      <c r="R47" s="39"/>
      <c r="S47" s="41"/>
      <c r="T47" s="41"/>
      <c r="U47" s="25"/>
      <c r="V47" s="42"/>
      <c r="W47" s="42"/>
      <c r="X47" s="46"/>
      <c r="Y47" s="80"/>
      <c r="Z47" s="86"/>
      <c r="AA47" s="86"/>
      <c r="AB47" s="37"/>
      <c r="AC47" s="38"/>
      <c r="AD47" s="89"/>
      <c r="AE47" s="89"/>
      <c r="AF47" s="39"/>
      <c r="AG47" s="41"/>
      <c r="AH47" s="41"/>
      <c r="AI47" s="25"/>
      <c r="AJ47" s="42"/>
      <c r="AK47" s="42"/>
      <c r="AL47" s="46"/>
      <c r="AM47" s="80"/>
      <c r="AN47" s="92"/>
      <c r="AO47" s="74"/>
      <c r="AP47" s="37"/>
      <c r="AQ47" s="38"/>
      <c r="AR47" s="37"/>
      <c r="AS47" s="34"/>
      <c r="AT47" s="77"/>
      <c r="AU47" s="77"/>
      <c r="AV47" s="39"/>
      <c r="AW47" s="41"/>
      <c r="AX47" s="41"/>
      <c r="AY47" s="25"/>
      <c r="AZ47" s="42"/>
      <c r="BA47" s="42"/>
      <c r="BB47" s="46"/>
      <c r="BC47" s="80"/>
      <c r="BD47" s="71"/>
      <c r="BE47" s="83"/>
      <c r="BF47" s="71"/>
    </row>
    <row r="48" spans="1:58" ht="24" x14ac:dyDescent="0.25">
      <c r="A48" s="97">
        <v>8</v>
      </c>
      <c r="B48" s="97"/>
      <c r="C48" s="98" t="s">
        <v>45</v>
      </c>
      <c r="D48" s="98" t="s">
        <v>44</v>
      </c>
      <c r="E48" s="98" t="s">
        <v>31</v>
      </c>
      <c r="F48" s="99" t="s">
        <v>47</v>
      </c>
      <c r="G48" s="93" t="s">
        <v>46</v>
      </c>
      <c r="H48" s="93" t="s">
        <v>87</v>
      </c>
      <c r="I48" s="3" t="s">
        <v>9</v>
      </c>
      <c r="J48" s="10" t="s">
        <v>10</v>
      </c>
      <c r="K48" s="55"/>
      <c r="L48" s="55"/>
      <c r="M48" s="94">
        <v>21000</v>
      </c>
      <c r="N48" s="38"/>
      <c r="O48" s="38"/>
      <c r="P48" s="87">
        <v>29840.639999999999</v>
      </c>
      <c r="Q48" s="87">
        <v>23000</v>
      </c>
      <c r="R48" s="39"/>
      <c r="S48" s="40"/>
      <c r="T48" s="40"/>
      <c r="U48" s="25"/>
      <c r="V48" s="30" t="s">
        <v>68</v>
      </c>
      <c r="W48" s="31">
        <v>1</v>
      </c>
      <c r="X48" s="46">
        <v>10300</v>
      </c>
      <c r="Y48" s="78">
        <f>Q48+SUM(U48:U53)+SUM(X48:X53)</f>
        <v>50300</v>
      </c>
      <c r="Z48" s="84">
        <v>1.8317708571428577</v>
      </c>
      <c r="AA48" s="84">
        <v>2.1455308571428575</v>
      </c>
      <c r="AB48" s="37"/>
      <c r="AC48" s="38"/>
      <c r="AD48" s="87">
        <v>26227.200000000001</v>
      </c>
      <c r="AE48" s="87">
        <v>21000</v>
      </c>
      <c r="AF48" s="39"/>
      <c r="AG48" s="40"/>
      <c r="AH48" s="40"/>
      <c r="AI48" s="25"/>
      <c r="AJ48" s="30" t="s">
        <v>68</v>
      </c>
      <c r="AK48" s="31">
        <v>1</v>
      </c>
      <c r="AL48" s="46">
        <v>12800</v>
      </c>
      <c r="AM48" s="78">
        <f>AE48+SUM(AI48:AI53)+SUM(AL48:AL53)</f>
        <v>47800</v>
      </c>
      <c r="AN48" s="90">
        <v>16.5</v>
      </c>
      <c r="AO48" s="72" t="s">
        <v>75</v>
      </c>
      <c r="AP48" s="37"/>
      <c r="AQ48" s="38"/>
      <c r="AR48" s="37"/>
      <c r="AS48" s="34"/>
      <c r="AT48" s="75">
        <f>SUM(AS48:AS53)</f>
        <v>44208.06</v>
      </c>
      <c r="AU48" s="75">
        <v>44200</v>
      </c>
      <c r="AV48" s="39"/>
      <c r="AW48" s="40"/>
      <c r="AX48" s="40"/>
      <c r="AY48" s="25"/>
      <c r="AZ48" s="30" t="s">
        <v>68</v>
      </c>
      <c r="BA48" s="31">
        <v>1</v>
      </c>
      <c r="BB48" s="46">
        <v>6200</v>
      </c>
      <c r="BC48" s="78">
        <f>AU48+SUM(AY48:AY53)+SUM(BB48:BB53)</f>
        <v>80100</v>
      </c>
      <c r="BD48" s="69">
        <v>3.1126999999999998</v>
      </c>
      <c r="BE48" s="81" t="s">
        <v>89</v>
      </c>
      <c r="BF48" s="69" t="s">
        <v>83</v>
      </c>
    </row>
    <row r="49" spans="1:58" x14ac:dyDescent="0.25">
      <c r="A49" s="97"/>
      <c r="B49" s="97"/>
      <c r="C49" s="98"/>
      <c r="D49" s="98"/>
      <c r="E49" s="98"/>
      <c r="F49" s="99"/>
      <c r="G49" s="93"/>
      <c r="H49" s="93"/>
      <c r="I49" s="3" t="s">
        <v>11</v>
      </c>
      <c r="J49" s="7" t="s">
        <v>34</v>
      </c>
      <c r="K49" s="55" t="s">
        <v>68</v>
      </c>
      <c r="L49" s="54">
        <v>1</v>
      </c>
      <c r="M49" s="95"/>
      <c r="N49" s="38" t="s">
        <v>68</v>
      </c>
      <c r="O49" s="32">
        <v>1</v>
      </c>
      <c r="P49" s="88"/>
      <c r="Q49" s="88"/>
      <c r="R49" s="39" t="s">
        <v>68</v>
      </c>
      <c r="S49" s="41">
        <v>6</v>
      </c>
      <c r="T49" s="35">
        <v>100</v>
      </c>
      <c r="U49" s="24">
        <v>600</v>
      </c>
      <c r="V49" s="42"/>
      <c r="W49" s="42"/>
      <c r="X49" s="46"/>
      <c r="Y49" s="79"/>
      <c r="Z49" s="85"/>
      <c r="AA49" s="85"/>
      <c r="AB49" s="38" t="s">
        <v>68</v>
      </c>
      <c r="AC49" s="32">
        <v>1</v>
      </c>
      <c r="AD49" s="88"/>
      <c r="AE49" s="88"/>
      <c r="AF49" s="39" t="s">
        <v>68</v>
      </c>
      <c r="AG49" s="41">
        <v>5</v>
      </c>
      <c r="AH49" s="35">
        <v>80</v>
      </c>
      <c r="AI49" s="24">
        <v>400</v>
      </c>
      <c r="AJ49" s="42"/>
      <c r="AK49" s="42"/>
      <c r="AL49" s="46"/>
      <c r="AM49" s="79"/>
      <c r="AN49" s="91"/>
      <c r="AO49" s="73"/>
      <c r="AP49" s="38" t="s">
        <v>68</v>
      </c>
      <c r="AQ49" s="32">
        <v>1</v>
      </c>
      <c r="AR49" s="37">
        <v>1.4736020000000001</v>
      </c>
      <c r="AS49" s="34">
        <f t="shared" si="0"/>
        <v>14736.02</v>
      </c>
      <c r="AT49" s="76"/>
      <c r="AU49" s="76"/>
      <c r="AV49" s="39" t="s">
        <v>68</v>
      </c>
      <c r="AW49" s="41">
        <v>80</v>
      </c>
      <c r="AX49" s="35">
        <v>80</v>
      </c>
      <c r="AY49" s="24">
        <f>AW49*AX49</f>
        <v>6400</v>
      </c>
      <c r="AZ49" s="42"/>
      <c r="BA49" s="42"/>
      <c r="BB49" s="46"/>
      <c r="BC49" s="79"/>
      <c r="BD49" s="70"/>
      <c r="BE49" s="82"/>
      <c r="BF49" s="70"/>
    </row>
    <row r="50" spans="1:58" x14ac:dyDescent="0.25">
      <c r="A50" s="97"/>
      <c r="B50" s="97"/>
      <c r="C50" s="98"/>
      <c r="D50" s="98"/>
      <c r="E50" s="98"/>
      <c r="F50" s="99"/>
      <c r="G50" s="93"/>
      <c r="H50" s="93"/>
      <c r="I50" s="3" t="s">
        <v>13</v>
      </c>
      <c r="J50" s="7" t="s">
        <v>32</v>
      </c>
      <c r="K50" s="55" t="s">
        <v>68</v>
      </c>
      <c r="L50" s="54">
        <v>1</v>
      </c>
      <c r="M50" s="95"/>
      <c r="N50" s="38" t="s">
        <v>68</v>
      </c>
      <c r="O50" s="32">
        <v>1</v>
      </c>
      <c r="P50" s="88"/>
      <c r="Q50" s="88"/>
      <c r="R50" s="39" t="s">
        <v>68</v>
      </c>
      <c r="S50" s="41">
        <v>6</v>
      </c>
      <c r="T50" s="35">
        <v>100</v>
      </c>
      <c r="U50" s="24">
        <v>600</v>
      </c>
      <c r="V50" s="42"/>
      <c r="W50" s="42"/>
      <c r="X50" s="46"/>
      <c r="Y50" s="79"/>
      <c r="Z50" s="85"/>
      <c r="AA50" s="85"/>
      <c r="AB50" s="38" t="s">
        <v>68</v>
      </c>
      <c r="AC50" s="32">
        <v>1</v>
      </c>
      <c r="AD50" s="88"/>
      <c r="AE50" s="88"/>
      <c r="AF50" s="39" t="s">
        <v>68</v>
      </c>
      <c r="AG50" s="41">
        <v>5</v>
      </c>
      <c r="AH50" s="35">
        <v>80</v>
      </c>
      <c r="AI50" s="24">
        <v>400</v>
      </c>
      <c r="AJ50" s="42"/>
      <c r="AK50" s="42"/>
      <c r="AL50" s="46"/>
      <c r="AM50" s="79"/>
      <c r="AN50" s="91"/>
      <c r="AO50" s="73"/>
      <c r="AP50" s="38" t="s">
        <v>68</v>
      </c>
      <c r="AQ50" s="32">
        <v>1</v>
      </c>
      <c r="AR50" s="37">
        <v>1.4736020000000001</v>
      </c>
      <c r="AS50" s="34">
        <f t="shared" si="0"/>
        <v>14736.02</v>
      </c>
      <c r="AT50" s="76"/>
      <c r="AU50" s="76"/>
      <c r="AV50" s="39" t="s">
        <v>68</v>
      </c>
      <c r="AW50" s="41">
        <v>80</v>
      </c>
      <c r="AX50" s="35">
        <v>80</v>
      </c>
      <c r="AY50" s="24">
        <f>AW50*AX50</f>
        <v>6400</v>
      </c>
      <c r="AZ50" s="42"/>
      <c r="BA50" s="42"/>
      <c r="BB50" s="46"/>
      <c r="BC50" s="79"/>
      <c r="BD50" s="70"/>
      <c r="BE50" s="82"/>
      <c r="BF50" s="70"/>
    </row>
    <row r="51" spans="1:58" x14ac:dyDescent="0.25">
      <c r="A51" s="97"/>
      <c r="B51" s="97"/>
      <c r="C51" s="98"/>
      <c r="D51" s="98"/>
      <c r="E51" s="98"/>
      <c r="F51" s="99"/>
      <c r="G51" s="93"/>
      <c r="H51" s="93"/>
      <c r="I51" s="3" t="s">
        <v>15</v>
      </c>
      <c r="J51" s="7" t="s">
        <v>35</v>
      </c>
      <c r="K51" s="55" t="s">
        <v>68</v>
      </c>
      <c r="L51" s="54">
        <v>1</v>
      </c>
      <c r="M51" s="95"/>
      <c r="N51" s="38" t="s">
        <v>68</v>
      </c>
      <c r="O51" s="32">
        <v>1</v>
      </c>
      <c r="P51" s="88"/>
      <c r="Q51" s="88"/>
      <c r="R51" s="39" t="s">
        <v>68</v>
      </c>
      <c r="S51" s="41">
        <v>6</v>
      </c>
      <c r="T51" s="35">
        <v>100</v>
      </c>
      <c r="U51" s="24">
        <v>600</v>
      </c>
      <c r="V51" s="42"/>
      <c r="W51" s="42"/>
      <c r="X51" s="46"/>
      <c r="Y51" s="79"/>
      <c r="Z51" s="85"/>
      <c r="AA51" s="85"/>
      <c r="AB51" s="38" t="s">
        <v>68</v>
      </c>
      <c r="AC51" s="32">
        <v>1</v>
      </c>
      <c r="AD51" s="88"/>
      <c r="AE51" s="88"/>
      <c r="AF51" s="39" t="s">
        <v>68</v>
      </c>
      <c r="AG51" s="41">
        <v>5</v>
      </c>
      <c r="AH51" s="35">
        <v>80</v>
      </c>
      <c r="AI51" s="24">
        <v>400</v>
      </c>
      <c r="AJ51" s="42"/>
      <c r="AK51" s="42"/>
      <c r="AL51" s="46"/>
      <c r="AM51" s="79"/>
      <c r="AN51" s="91"/>
      <c r="AO51" s="73"/>
      <c r="AP51" s="38" t="s">
        <v>68</v>
      </c>
      <c r="AQ51" s="32">
        <v>1</v>
      </c>
      <c r="AR51" s="37">
        <v>1.4736020000000001</v>
      </c>
      <c r="AS51" s="34">
        <f t="shared" si="0"/>
        <v>14736.02</v>
      </c>
      <c r="AT51" s="76"/>
      <c r="AU51" s="76"/>
      <c r="AV51" s="39" t="s">
        <v>68</v>
      </c>
      <c r="AW51" s="41">
        <v>80</v>
      </c>
      <c r="AX51" s="35">
        <v>80</v>
      </c>
      <c r="AY51" s="24">
        <f>AW51*AX51</f>
        <v>6400</v>
      </c>
      <c r="AZ51" s="42"/>
      <c r="BA51" s="42"/>
      <c r="BB51" s="46"/>
      <c r="BC51" s="79"/>
      <c r="BD51" s="70"/>
      <c r="BE51" s="82"/>
      <c r="BF51" s="70"/>
    </row>
    <row r="52" spans="1:58" x14ac:dyDescent="0.25">
      <c r="A52" s="97"/>
      <c r="B52" s="97"/>
      <c r="C52" s="98"/>
      <c r="D52" s="98"/>
      <c r="E52" s="98"/>
      <c r="F52" s="99"/>
      <c r="G52" s="93"/>
      <c r="H52" s="93"/>
      <c r="I52" s="3" t="s">
        <v>17</v>
      </c>
      <c r="J52" s="7" t="s">
        <v>33</v>
      </c>
      <c r="K52" s="55"/>
      <c r="L52" s="55"/>
      <c r="M52" s="95"/>
      <c r="N52" s="38"/>
      <c r="O52" s="38"/>
      <c r="P52" s="88"/>
      <c r="Q52" s="88"/>
      <c r="R52" s="39"/>
      <c r="S52" s="41"/>
      <c r="T52" s="41"/>
      <c r="U52" s="25"/>
      <c r="V52" s="30" t="s">
        <v>68</v>
      </c>
      <c r="W52" s="31">
        <v>1</v>
      </c>
      <c r="X52" s="46">
        <v>15200</v>
      </c>
      <c r="Y52" s="79"/>
      <c r="Z52" s="85"/>
      <c r="AA52" s="85"/>
      <c r="AB52" s="37"/>
      <c r="AC52" s="38"/>
      <c r="AD52" s="88"/>
      <c r="AE52" s="88"/>
      <c r="AF52" s="39"/>
      <c r="AG52" s="41"/>
      <c r="AH52" s="41"/>
      <c r="AI52" s="25"/>
      <c r="AJ52" s="30" t="s">
        <v>68</v>
      </c>
      <c r="AK52" s="31">
        <v>1</v>
      </c>
      <c r="AL52" s="46">
        <v>12800</v>
      </c>
      <c r="AM52" s="79"/>
      <c r="AN52" s="91"/>
      <c r="AO52" s="73"/>
      <c r="AP52" s="37"/>
      <c r="AQ52" s="38"/>
      <c r="AR52" s="37"/>
      <c r="AS52" s="34"/>
      <c r="AT52" s="76"/>
      <c r="AU52" s="76"/>
      <c r="AV52" s="39"/>
      <c r="AW52" s="41"/>
      <c r="AX52" s="41"/>
      <c r="AY52" s="25"/>
      <c r="AZ52" s="30" t="s">
        <v>68</v>
      </c>
      <c r="BA52" s="31">
        <v>1</v>
      </c>
      <c r="BB52" s="46">
        <v>10500</v>
      </c>
      <c r="BC52" s="79"/>
      <c r="BD52" s="70"/>
      <c r="BE52" s="82"/>
      <c r="BF52" s="70"/>
    </row>
    <row r="53" spans="1:58" x14ac:dyDescent="0.25">
      <c r="A53" s="97"/>
      <c r="B53" s="97"/>
      <c r="C53" s="98"/>
      <c r="D53" s="98"/>
      <c r="E53" s="98"/>
      <c r="F53" s="99"/>
      <c r="G53" s="93"/>
      <c r="H53" s="93"/>
      <c r="I53" s="3" t="s">
        <v>19</v>
      </c>
      <c r="J53" s="7"/>
      <c r="K53" s="55"/>
      <c r="L53" s="55"/>
      <c r="M53" s="96"/>
      <c r="N53" s="38"/>
      <c r="O53" s="38"/>
      <c r="P53" s="89"/>
      <c r="Q53" s="89"/>
      <c r="R53" s="39"/>
      <c r="S53" s="41"/>
      <c r="T53" s="41"/>
      <c r="U53" s="25"/>
      <c r="V53" s="42"/>
      <c r="W53" s="42"/>
      <c r="X53" s="46"/>
      <c r="Y53" s="80"/>
      <c r="Z53" s="86"/>
      <c r="AA53" s="86"/>
      <c r="AB53" s="37"/>
      <c r="AC53" s="38"/>
      <c r="AD53" s="89"/>
      <c r="AE53" s="89"/>
      <c r="AF53" s="39"/>
      <c r="AG53" s="41"/>
      <c r="AH53" s="41"/>
      <c r="AI53" s="25"/>
      <c r="AJ53" s="42"/>
      <c r="AK53" s="42"/>
      <c r="AL53" s="46"/>
      <c r="AM53" s="80"/>
      <c r="AN53" s="92"/>
      <c r="AO53" s="74"/>
      <c r="AP53" s="37"/>
      <c r="AQ53" s="38"/>
      <c r="AR53" s="37"/>
      <c r="AS53" s="34"/>
      <c r="AT53" s="77"/>
      <c r="AU53" s="77"/>
      <c r="AV53" s="39"/>
      <c r="AW53" s="41"/>
      <c r="AX53" s="41"/>
      <c r="AY53" s="25"/>
      <c r="AZ53" s="42"/>
      <c r="BA53" s="42"/>
      <c r="BB53" s="46"/>
      <c r="BC53" s="80"/>
      <c r="BD53" s="71"/>
      <c r="BE53" s="83"/>
      <c r="BF53" s="71"/>
    </row>
    <row r="54" spans="1:58" ht="24" x14ac:dyDescent="0.25">
      <c r="A54" s="97">
        <v>9</v>
      </c>
      <c r="B54" s="97"/>
      <c r="C54" s="98" t="s">
        <v>49</v>
      </c>
      <c r="D54" s="98" t="s">
        <v>48</v>
      </c>
      <c r="E54" s="98" t="s">
        <v>36</v>
      </c>
      <c r="F54" s="99" t="s">
        <v>47</v>
      </c>
      <c r="G54" s="93" t="s">
        <v>46</v>
      </c>
      <c r="H54" s="93" t="s">
        <v>86</v>
      </c>
      <c r="I54" s="3" t="s">
        <v>9</v>
      </c>
      <c r="J54" s="10" t="s">
        <v>10</v>
      </c>
      <c r="K54" s="55"/>
      <c r="L54" s="55"/>
      <c r="M54" s="94">
        <v>10000</v>
      </c>
      <c r="N54" s="38"/>
      <c r="O54" s="38"/>
      <c r="P54" s="87">
        <v>14608.64</v>
      </c>
      <c r="Q54" s="87">
        <v>11300</v>
      </c>
      <c r="R54" s="39"/>
      <c r="S54" s="40"/>
      <c r="T54" s="40"/>
      <c r="U54" s="25"/>
      <c r="V54" s="30" t="s">
        <v>68</v>
      </c>
      <c r="W54" s="31">
        <v>1</v>
      </c>
      <c r="X54" s="46">
        <v>11000</v>
      </c>
      <c r="Y54" s="78">
        <f>Q54+SUM(U54:U59)+SUM(X54:X59)</f>
        <v>32500</v>
      </c>
      <c r="Z54" s="84">
        <v>21.725972000000002</v>
      </c>
      <c r="AA54" s="84">
        <v>22.279292000000005</v>
      </c>
      <c r="AB54" s="37"/>
      <c r="AC54" s="38"/>
      <c r="AD54" s="87">
        <v>11865.6</v>
      </c>
      <c r="AE54" s="87">
        <v>10000</v>
      </c>
      <c r="AF54" s="39"/>
      <c r="AG54" s="40"/>
      <c r="AH54" s="40"/>
      <c r="AI54" s="25"/>
      <c r="AJ54" s="30" t="s">
        <v>68</v>
      </c>
      <c r="AK54" s="31">
        <v>1</v>
      </c>
      <c r="AL54" s="46">
        <v>11800</v>
      </c>
      <c r="AM54" s="78">
        <f>AE54+SUM(AI54:AI59)+SUM(AL54:AL59)</f>
        <v>33600</v>
      </c>
      <c r="AN54" s="90">
        <v>6.166666666666667</v>
      </c>
      <c r="AO54" s="72" t="s">
        <v>75</v>
      </c>
      <c r="AP54" s="37"/>
      <c r="AQ54" s="38"/>
      <c r="AR54" s="37"/>
      <c r="AS54" s="34"/>
      <c r="AT54" s="75">
        <f>SUM(AS54:AS59)</f>
        <v>13844.103000000001</v>
      </c>
      <c r="AU54" s="75">
        <v>13800</v>
      </c>
      <c r="AV54" s="39"/>
      <c r="AW54" s="40"/>
      <c r="AX54" s="40"/>
      <c r="AY54" s="25"/>
      <c r="AZ54" s="30" t="s">
        <v>68</v>
      </c>
      <c r="BA54" s="31">
        <v>1</v>
      </c>
      <c r="BB54" s="46">
        <v>6200</v>
      </c>
      <c r="BC54" s="78">
        <f>AU54+SUM(AY54:AY59)+SUM(BB54:BB59)</f>
        <v>33300</v>
      </c>
      <c r="BD54" s="69">
        <v>24.218900000000001</v>
      </c>
      <c r="BE54" s="81" t="s">
        <v>89</v>
      </c>
      <c r="BF54" s="69" t="s">
        <v>84</v>
      </c>
    </row>
    <row r="55" spans="1:58" x14ac:dyDescent="0.25">
      <c r="A55" s="97"/>
      <c r="B55" s="97"/>
      <c r="C55" s="98"/>
      <c r="D55" s="98"/>
      <c r="E55" s="98"/>
      <c r="F55" s="99"/>
      <c r="G55" s="93"/>
      <c r="H55" s="93"/>
      <c r="I55" s="3" t="s">
        <v>11</v>
      </c>
      <c r="J55" s="7" t="s">
        <v>12</v>
      </c>
      <c r="K55" s="55" t="s">
        <v>68</v>
      </c>
      <c r="L55" s="54">
        <v>1</v>
      </c>
      <c r="M55" s="95"/>
      <c r="N55" s="38" t="s">
        <v>68</v>
      </c>
      <c r="O55" s="32">
        <v>1</v>
      </c>
      <c r="P55" s="88"/>
      <c r="Q55" s="88"/>
      <c r="R55" s="39"/>
      <c r="S55" s="41"/>
      <c r="T55" s="35"/>
      <c r="U55" s="24"/>
      <c r="V55" s="42"/>
      <c r="W55" s="42"/>
      <c r="X55" s="46"/>
      <c r="Y55" s="79"/>
      <c r="Z55" s="85"/>
      <c r="AA55" s="85"/>
      <c r="AB55" s="38" t="s">
        <v>68</v>
      </c>
      <c r="AC55" s="32">
        <v>1</v>
      </c>
      <c r="AD55" s="88"/>
      <c r="AE55" s="88"/>
      <c r="AF55" s="39"/>
      <c r="AG55" s="41"/>
      <c r="AH55" s="35"/>
      <c r="AI55" s="24"/>
      <c r="AJ55" s="42"/>
      <c r="AK55" s="42"/>
      <c r="AL55" s="46"/>
      <c r="AM55" s="79"/>
      <c r="AN55" s="91"/>
      <c r="AO55" s="73"/>
      <c r="AP55" s="38" t="s">
        <v>68</v>
      </c>
      <c r="AQ55" s="32">
        <v>1</v>
      </c>
      <c r="AR55" s="37">
        <v>1.3844103000000001</v>
      </c>
      <c r="AS55" s="34">
        <f t="shared" si="0"/>
        <v>13844.103000000001</v>
      </c>
      <c r="AT55" s="76"/>
      <c r="AU55" s="76"/>
      <c r="AV55" s="39" t="s">
        <v>68</v>
      </c>
      <c r="AW55" s="41">
        <v>85</v>
      </c>
      <c r="AX55" s="35">
        <v>80</v>
      </c>
      <c r="AY55" s="24">
        <f>AW55*AX55</f>
        <v>6800</v>
      </c>
      <c r="AZ55" s="42"/>
      <c r="BA55" s="42"/>
      <c r="BB55" s="46"/>
      <c r="BC55" s="79"/>
      <c r="BD55" s="70"/>
      <c r="BE55" s="82"/>
      <c r="BF55" s="70"/>
    </row>
    <row r="56" spans="1:58" x14ac:dyDescent="0.25">
      <c r="A56" s="97"/>
      <c r="B56" s="97"/>
      <c r="C56" s="98"/>
      <c r="D56" s="98"/>
      <c r="E56" s="98"/>
      <c r="F56" s="99"/>
      <c r="G56" s="93"/>
      <c r="H56" s="93"/>
      <c r="I56" s="3" t="s">
        <v>13</v>
      </c>
      <c r="J56" s="7" t="s">
        <v>22</v>
      </c>
      <c r="K56" s="55"/>
      <c r="L56" s="55"/>
      <c r="M56" s="95"/>
      <c r="N56" s="38"/>
      <c r="O56" s="38"/>
      <c r="P56" s="88"/>
      <c r="Q56" s="88"/>
      <c r="R56" s="39"/>
      <c r="S56" s="41"/>
      <c r="T56" s="41"/>
      <c r="U56" s="25"/>
      <c r="V56" s="30" t="s">
        <v>68</v>
      </c>
      <c r="W56" s="31">
        <v>1</v>
      </c>
      <c r="X56" s="46">
        <v>10200</v>
      </c>
      <c r="Y56" s="79"/>
      <c r="Z56" s="85"/>
      <c r="AA56" s="85"/>
      <c r="AB56" s="37"/>
      <c r="AC56" s="38"/>
      <c r="AD56" s="88"/>
      <c r="AE56" s="88"/>
      <c r="AF56" s="39"/>
      <c r="AG56" s="41"/>
      <c r="AH56" s="41"/>
      <c r="AI56" s="25"/>
      <c r="AJ56" s="30" t="s">
        <v>68</v>
      </c>
      <c r="AK56" s="31">
        <v>1</v>
      </c>
      <c r="AL56" s="46">
        <v>11800</v>
      </c>
      <c r="AM56" s="79"/>
      <c r="AN56" s="91"/>
      <c r="AO56" s="73"/>
      <c r="AP56" s="37"/>
      <c r="AQ56" s="38"/>
      <c r="AR56" s="37"/>
      <c r="AS56" s="34"/>
      <c r="AT56" s="76"/>
      <c r="AU56" s="76"/>
      <c r="AV56" s="39"/>
      <c r="AW56" s="41"/>
      <c r="AX56" s="41"/>
      <c r="AY56" s="25"/>
      <c r="AZ56" s="30" t="s">
        <v>68</v>
      </c>
      <c r="BA56" s="31">
        <v>1</v>
      </c>
      <c r="BB56" s="46">
        <v>6500</v>
      </c>
      <c r="BC56" s="79"/>
      <c r="BD56" s="70"/>
      <c r="BE56" s="82"/>
      <c r="BF56" s="70"/>
    </row>
    <row r="57" spans="1:58" x14ac:dyDescent="0.25">
      <c r="A57" s="97"/>
      <c r="B57" s="97"/>
      <c r="C57" s="98"/>
      <c r="D57" s="98"/>
      <c r="E57" s="98"/>
      <c r="F57" s="99"/>
      <c r="G57" s="93"/>
      <c r="H57" s="93"/>
      <c r="I57" s="3" t="s">
        <v>15</v>
      </c>
      <c r="J57" s="7"/>
      <c r="K57" s="55"/>
      <c r="L57" s="55"/>
      <c r="M57" s="95"/>
      <c r="N57" s="38"/>
      <c r="O57" s="38"/>
      <c r="P57" s="88"/>
      <c r="Q57" s="88"/>
      <c r="R57" s="39"/>
      <c r="S57" s="41"/>
      <c r="T57" s="41"/>
      <c r="U57" s="25"/>
      <c r="V57" s="42"/>
      <c r="W57" s="42"/>
      <c r="X57" s="46"/>
      <c r="Y57" s="79"/>
      <c r="Z57" s="85"/>
      <c r="AA57" s="85"/>
      <c r="AB57" s="37"/>
      <c r="AC57" s="38"/>
      <c r="AD57" s="88"/>
      <c r="AE57" s="88"/>
      <c r="AF57" s="39"/>
      <c r="AG57" s="41"/>
      <c r="AH57" s="41"/>
      <c r="AI57" s="25"/>
      <c r="AJ57" s="42"/>
      <c r="AK57" s="42"/>
      <c r="AL57" s="46"/>
      <c r="AM57" s="79"/>
      <c r="AN57" s="91"/>
      <c r="AO57" s="73"/>
      <c r="AP57" s="37"/>
      <c r="AQ57" s="38"/>
      <c r="AR57" s="37"/>
      <c r="AS57" s="34"/>
      <c r="AT57" s="76"/>
      <c r="AU57" s="76"/>
      <c r="AV57" s="39"/>
      <c r="AW57" s="41"/>
      <c r="AX57" s="41"/>
      <c r="AY57" s="25"/>
      <c r="AZ57" s="42"/>
      <c r="BA57" s="42"/>
      <c r="BB57" s="46"/>
      <c r="BC57" s="79"/>
      <c r="BD57" s="70"/>
      <c r="BE57" s="82"/>
      <c r="BF57" s="70"/>
    </row>
    <row r="58" spans="1:58" x14ac:dyDescent="0.25">
      <c r="A58" s="97"/>
      <c r="B58" s="97"/>
      <c r="C58" s="98"/>
      <c r="D58" s="98"/>
      <c r="E58" s="98"/>
      <c r="F58" s="99"/>
      <c r="G58" s="93"/>
      <c r="H58" s="93"/>
      <c r="I58" s="3" t="s">
        <v>17</v>
      </c>
      <c r="J58" s="7"/>
      <c r="K58" s="55"/>
      <c r="L58" s="55"/>
      <c r="M58" s="95"/>
      <c r="N58" s="38"/>
      <c r="O58" s="38"/>
      <c r="P58" s="88"/>
      <c r="Q58" s="88"/>
      <c r="R58" s="39"/>
      <c r="S58" s="41"/>
      <c r="T58" s="41"/>
      <c r="U58" s="25"/>
      <c r="V58" s="42"/>
      <c r="W58" s="42"/>
      <c r="X58" s="46"/>
      <c r="Y58" s="79"/>
      <c r="Z58" s="85"/>
      <c r="AA58" s="85"/>
      <c r="AB58" s="37"/>
      <c r="AC58" s="38"/>
      <c r="AD58" s="88"/>
      <c r="AE58" s="88"/>
      <c r="AF58" s="39"/>
      <c r="AG58" s="41"/>
      <c r="AH58" s="41"/>
      <c r="AI58" s="25"/>
      <c r="AJ58" s="42"/>
      <c r="AK58" s="42"/>
      <c r="AL58" s="46"/>
      <c r="AM58" s="79"/>
      <c r="AN58" s="91"/>
      <c r="AO58" s="73"/>
      <c r="AP58" s="37"/>
      <c r="AQ58" s="38"/>
      <c r="AR58" s="37"/>
      <c r="AS58" s="34"/>
      <c r="AT58" s="76"/>
      <c r="AU58" s="76"/>
      <c r="AV58" s="39"/>
      <c r="AW58" s="41"/>
      <c r="AX58" s="41"/>
      <c r="AY58" s="25"/>
      <c r="AZ58" s="42"/>
      <c r="BA58" s="42"/>
      <c r="BB58" s="46"/>
      <c r="BC58" s="79"/>
      <c r="BD58" s="70"/>
      <c r="BE58" s="82"/>
      <c r="BF58" s="70"/>
    </row>
    <row r="59" spans="1:58" x14ac:dyDescent="0.25">
      <c r="A59" s="97"/>
      <c r="B59" s="97"/>
      <c r="C59" s="98"/>
      <c r="D59" s="98"/>
      <c r="E59" s="98"/>
      <c r="F59" s="99"/>
      <c r="G59" s="93"/>
      <c r="H59" s="93"/>
      <c r="I59" s="3" t="s">
        <v>19</v>
      </c>
      <c r="J59" s="7"/>
      <c r="K59" s="55"/>
      <c r="L59" s="55"/>
      <c r="M59" s="96"/>
      <c r="N59" s="38"/>
      <c r="O59" s="38"/>
      <c r="P59" s="89"/>
      <c r="Q59" s="89"/>
      <c r="R59" s="39"/>
      <c r="S59" s="41"/>
      <c r="T59" s="41"/>
      <c r="U59" s="25"/>
      <c r="V59" s="42"/>
      <c r="W59" s="42"/>
      <c r="X59" s="46"/>
      <c r="Y59" s="80"/>
      <c r="Z59" s="86"/>
      <c r="AA59" s="86"/>
      <c r="AB59" s="37"/>
      <c r="AC59" s="38"/>
      <c r="AD59" s="89"/>
      <c r="AE59" s="89"/>
      <c r="AF59" s="39"/>
      <c r="AG59" s="41"/>
      <c r="AH59" s="41"/>
      <c r="AI59" s="25"/>
      <c r="AJ59" s="42"/>
      <c r="AK59" s="42"/>
      <c r="AL59" s="46"/>
      <c r="AM59" s="80"/>
      <c r="AN59" s="92"/>
      <c r="AO59" s="74"/>
      <c r="AP59" s="37"/>
      <c r="AQ59" s="38"/>
      <c r="AR59" s="37"/>
      <c r="AS59" s="34"/>
      <c r="AT59" s="77"/>
      <c r="AU59" s="77"/>
      <c r="AV59" s="39"/>
      <c r="AW59" s="41"/>
      <c r="AX59" s="41"/>
      <c r="AY59" s="25"/>
      <c r="AZ59" s="42"/>
      <c r="BA59" s="42"/>
      <c r="BB59" s="46"/>
      <c r="BC59" s="80"/>
      <c r="BD59" s="71"/>
      <c r="BE59" s="83"/>
      <c r="BF59" s="71"/>
    </row>
    <row r="60" spans="1:58" x14ac:dyDescent="0.25">
      <c r="L60" s="12">
        <f>SUM(L6:L59)</f>
        <v>20</v>
      </c>
      <c r="M60" s="52">
        <f>SUM(M6:M59)</f>
        <v>383000</v>
      </c>
      <c r="O60" s="12">
        <f>SUM(O6:O59)</f>
        <v>20</v>
      </c>
      <c r="P60" s="15">
        <f>SUM(P6:P59)</f>
        <v>457129.6</v>
      </c>
      <c r="Q60" s="57">
        <f>SUM(Q6:Q59)</f>
        <v>399800</v>
      </c>
      <c r="R60" s="15"/>
      <c r="S60" s="15"/>
      <c r="T60" s="15"/>
      <c r="U60" s="49">
        <f>SUM(U6:U59)</f>
        <v>30200</v>
      </c>
      <c r="V60" s="15"/>
      <c r="W60" s="12">
        <f>SUM(W6:W59)</f>
        <v>15</v>
      </c>
      <c r="X60" s="50">
        <f>SUM(X6:X59)</f>
        <v>303600</v>
      </c>
      <c r="Y60" s="61">
        <f>SUM(Y6:Y59)</f>
        <v>733600</v>
      </c>
      <c r="Z60" s="16">
        <f>H6*Z6+H12*Z12+H18*Z18+H24*Z24+H30*Z30+H36*Z36+H42*Z42+H48*Z48+H54*Z54</f>
        <v>656.95422491729323</v>
      </c>
      <c r="AA60" s="16">
        <f>H6*AA6+H12*AA12+H18*AA18+H24*AA24+H30*AA30+H36*AA36+H42*AA42+H48*AA48+H54*AA54</f>
        <v>727.46586491729329</v>
      </c>
      <c r="AC60" s="12">
        <f>SUM(AC6:AC59)</f>
        <v>20</v>
      </c>
      <c r="AD60" s="17">
        <f>SUM(AD6:AD59)</f>
        <v>452949.76000000001</v>
      </c>
      <c r="AE60" s="57">
        <f>SUM(AE6:AE59)</f>
        <v>383000</v>
      </c>
      <c r="AF60" s="15"/>
      <c r="AG60" s="15"/>
      <c r="AH60" s="15"/>
      <c r="AI60" s="49">
        <f>SUM(AI6:AI59)</f>
        <v>30080</v>
      </c>
      <c r="AJ60" s="15"/>
      <c r="AK60" s="12">
        <f>SUM(AK6:AK59)</f>
        <v>14</v>
      </c>
      <c r="AL60" s="50">
        <f>SUM(AL6:AL59)</f>
        <v>309900</v>
      </c>
      <c r="AM60" s="61">
        <f>SUM(AM6:AM59)</f>
        <v>722980</v>
      </c>
      <c r="AN60" s="17">
        <f>H6*AN6+H12*AN12+H18*AN18+H24*AN24+H30*AN30+H36*AN36+H42*AN42+H48*AN48+H54*AN54</f>
        <v>641.33333333333337</v>
      </c>
      <c r="AQ60" s="12">
        <f>SUM(AQ6:AQ59)</f>
        <v>20</v>
      </c>
      <c r="AT60" s="15">
        <f>SUM(AT6:AT59)</f>
        <v>580827.9841</v>
      </c>
      <c r="AU60" s="48">
        <f>SUM(AU6:AU59)</f>
        <v>580750</v>
      </c>
      <c r="AV60" s="15"/>
      <c r="AW60" s="15"/>
      <c r="AX60" s="15"/>
      <c r="AY60" s="49">
        <f>SUM(AY6:AY59)</f>
        <v>158800</v>
      </c>
      <c r="AZ60" s="15"/>
      <c r="BA60" s="12">
        <f>SUM(BA6:BA59)</f>
        <v>13</v>
      </c>
      <c r="BB60" s="50">
        <f>SUM(BB6:BB59)</f>
        <v>264100</v>
      </c>
      <c r="BC60" s="61">
        <f>SUM(BC6:BC59)</f>
        <v>1003650</v>
      </c>
      <c r="BD60" s="1">
        <f>H6*BD6+H12*BD12+H18*BD18+H24*BD24+H30*BD30+H36*BD36+H42*BD42+H48*BD48+H54*BD54</f>
        <v>699.61030000000005</v>
      </c>
    </row>
    <row r="61" spans="1:58" x14ac:dyDescent="0.25">
      <c r="F61" s="1"/>
      <c r="J61" s="1"/>
      <c r="M61" s="65" t="s">
        <v>110</v>
      </c>
      <c r="Q61" s="66" t="s">
        <v>111</v>
      </c>
      <c r="X61" s="1">
        <v>300000</v>
      </c>
      <c r="Y61" s="1">
        <f>390000+300000</f>
        <v>690000</v>
      </c>
      <c r="AD61" s="15"/>
      <c r="AE61" s="19" t="s">
        <v>112</v>
      </c>
      <c r="AL61" s="1">
        <v>309900</v>
      </c>
      <c r="AM61" s="1">
        <f>370000+309900</f>
        <v>679900</v>
      </c>
    </row>
    <row r="62" spans="1:58" x14ac:dyDescent="0.25">
      <c r="F62" s="1"/>
      <c r="J62" s="1"/>
      <c r="AU62" s="15">
        <f>AT60+AY60</f>
        <v>739627.9841</v>
      </c>
    </row>
    <row r="63" spans="1:58" x14ac:dyDescent="0.25">
      <c r="F63" s="1"/>
      <c r="J63" s="1"/>
      <c r="Y63" s="18">
        <v>434233.60000000003</v>
      </c>
      <c r="Z63" s="17" t="s">
        <v>94</v>
      </c>
      <c r="AA63" s="1">
        <f>Y63*0.9</f>
        <v>390810.24000000005</v>
      </c>
      <c r="AE63" s="15">
        <f>AD60+AI60</f>
        <v>483029.76000000001</v>
      </c>
    </row>
    <row r="64" spans="1:58" x14ac:dyDescent="0.25">
      <c r="Z64" s="19" t="s">
        <v>95</v>
      </c>
      <c r="AE64" s="15">
        <f>AE63+AL60</f>
        <v>792929.76</v>
      </c>
    </row>
    <row r="65" spans="21:26" x14ac:dyDescent="0.25">
      <c r="Z65" s="19" t="s">
        <v>96</v>
      </c>
    </row>
    <row r="66" spans="21:26" x14ac:dyDescent="0.25">
      <c r="U66" s="15">
        <f>P60+U60</f>
        <v>487329.6</v>
      </c>
    </row>
    <row r="67" spans="21:26" x14ac:dyDescent="0.25">
      <c r="U67" s="15">
        <f>U66+X60</f>
        <v>790929.6</v>
      </c>
    </row>
  </sheetData>
  <autoFilter ref="A5:J60" xr:uid="{00000000-0009-0000-0000-000001000000}"/>
  <mergeCells count="258">
    <mergeCell ref="A1:J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BC4:BC5"/>
    <mergeCell ref="A6:A11"/>
    <mergeCell ref="B6:B11"/>
    <mergeCell ref="C6:C11"/>
    <mergeCell ref="D6:D11"/>
    <mergeCell ref="E6:E11"/>
    <mergeCell ref="F6:F11"/>
    <mergeCell ref="AP3:BF3"/>
    <mergeCell ref="N4:Q4"/>
    <mergeCell ref="R4:U4"/>
    <mergeCell ref="V4:X4"/>
    <mergeCell ref="Y4:Y5"/>
    <mergeCell ref="Z4:Z5"/>
    <mergeCell ref="AA4:AA5"/>
    <mergeCell ref="AB4:AE4"/>
    <mergeCell ref="AF4:AI4"/>
    <mergeCell ref="AJ4:AL4"/>
    <mergeCell ref="J3:J5"/>
    <mergeCell ref="K3:K5"/>
    <mergeCell ref="L3:L5"/>
    <mergeCell ref="M3:M5"/>
    <mergeCell ref="N3:AA3"/>
    <mergeCell ref="AB3:AO3"/>
    <mergeCell ref="AM4:AM5"/>
    <mergeCell ref="G6:G11"/>
    <mergeCell ref="H6:H11"/>
    <mergeCell ref="M6:M11"/>
    <mergeCell ref="P6:P11"/>
    <mergeCell ref="Q6:Q11"/>
    <mergeCell ref="Y6:Y11"/>
    <mergeCell ref="AP4:AU4"/>
    <mergeCell ref="AV4:AY4"/>
    <mergeCell ref="AZ4:BB4"/>
    <mergeCell ref="AN4:AN5"/>
    <mergeCell ref="AO4:AO5"/>
    <mergeCell ref="AA12:AA17"/>
    <mergeCell ref="AD12:AD17"/>
    <mergeCell ref="BF6:BF11"/>
    <mergeCell ref="A12:A17"/>
    <mergeCell ref="B12:B17"/>
    <mergeCell ref="C12:C17"/>
    <mergeCell ref="D12:D17"/>
    <mergeCell ref="E12:E17"/>
    <mergeCell ref="F12:F17"/>
    <mergeCell ref="G12:G17"/>
    <mergeCell ref="H12:H17"/>
    <mergeCell ref="M12:M17"/>
    <mergeCell ref="AO6:AO11"/>
    <mergeCell ref="AT6:AT11"/>
    <mergeCell ref="AU6:AU11"/>
    <mergeCell ref="BC6:BC11"/>
    <mergeCell ref="BD6:BD11"/>
    <mergeCell ref="BE6:BE11"/>
    <mergeCell ref="Z6:Z11"/>
    <mergeCell ref="AA6:AA11"/>
    <mergeCell ref="AD6:AD11"/>
    <mergeCell ref="AE6:AE11"/>
    <mergeCell ref="AM6:AM11"/>
    <mergeCell ref="AN6:AN11"/>
    <mergeCell ref="M18:M23"/>
    <mergeCell ref="P18:P23"/>
    <mergeCell ref="Q18:Q23"/>
    <mergeCell ref="Y18:Y23"/>
    <mergeCell ref="BC12:BC17"/>
    <mergeCell ref="BD12:BD17"/>
    <mergeCell ref="BE12:BE17"/>
    <mergeCell ref="BF12:BF17"/>
    <mergeCell ref="A18:A23"/>
    <mergeCell ref="B18:B23"/>
    <mergeCell ref="C18:C23"/>
    <mergeCell ref="D18:D23"/>
    <mergeCell ref="E18:E23"/>
    <mergeCell ref="F18:F23"/>
    <mergeCell ref="AE12:AE17"/>
    <mergeCell ref="AM12:AM17"/>
    <mergeCell ref="AN12:AN17"/>
    <mergeCell ref="AO12:AO17"/>
    <mergeCell ref="AT12:AT17"/>
    <mergeCell ref="AU12:AU17"/>
    <mergeCell ref="P12:P17"/>
    <mergeCell ref="Q12:Q17"/>
    <mergeCell ref="Y12:Y17"/>
    <mergeCell ref="Z12:Z17"/>
    <mergeCell ref="BF18:BF23"/>
    <mergeCell ref="A24:A29"/>
    <mergeCell ref="B24:B29"/>
    <mergeCell ref="C24:C29"/>
    <mergeCell ref="D24:D29"/>
    <mergeCell ref="E24:E29"/>
    <mergeCell ref="F24:F29"/>
    <mergeCell ref="G24:G29"/>
    <mergeCell ref="H24:H29"/>
    <mergeCell ref="M24:M29"/>
    <mergeCell ref="AO18:AO23"/>
    <mergeCell ref="AT18:AT23"/>
    <mergeCell ref="AU18:AU23"/>
    <mergeCell ref="BC18:BC23"/>
    <mergeCell ref="BD18:BD23"/>
    <mergeCell ref="BE18:BE23"/>
    <mergeCell ref="Z18:Z23"/>
    <mergeCell ref="AA18:AA23"/>
    <mergeCell ref="AD18:AD23"/>
    <mergeCell ref="AE18:AE23"/>
    <mergeCell ref="AM18:AM23"/>
    <mergeCell ref="AN18:AN23"/>
    <mergeCell ref="G18:G23"/>
    <mergeCell ref="H18:H23"/>
    <mergeCell ref="BF24:BF29"/>
    <mergeCell ref="A30:A35"/>
    <mergeCell ref="B30:B35"/>
    <mergeCell ref="C30:C35"/>
    <mergeCell ref="D30:D35"/>
    <mergeCell ref="E30:E35"/>
    <mergeCell ref="F30:F35"/>
    <mergeCell ref="AE24:AE29"/>
    <mergeCell ref="AM24:AM29"/>
    <mergeCell ref="AN24:AN29"/>
    <mergeCell ref="AO24:AO29"/>
    <mergeCell ref="AT24:AT29"/>
    <mergeCell ref="AU24:AU29"/>
    <mergeCell ref="P24:P29"/>
    <mergeCell ref="Q24:Q29"/>
    <mergeCell ref="Y24:Y29"/>
    <mergeCell ref="Z24:Z29"/>
    <mergeCell ref="AA24:AA29"/>
    <mergeCell ref="AD24:AD29"/>
    <mergeCell ref="G30:G35"/>
    <mergeCell ref="H30:H35"/>
    <mergeCell ref="M30:M35"/>
    <mergeCell ref="P30:P35"/>
    <mergeCell ref="Q30:Q35"/>
    <mergeCell ref="Y30:Y35"/>
    <mergeCell ref="BC24:BC29"/>
    <mergeCell ref="BD24:BD29"/>
    <mergeCell ref="BE24:BE29"/>
    <mergeCell ref="AA36:AA41"/>
    <mergeCell ref="AD36:AD41"/>
    <mergeCell ref="BF30:BF35"/>
    <mergeCell ref="A36:A41"/>
    <mergeCell ref="B36:B41"/>
    <mergeCell ref="C36:C41"/>
    <mergeCell ref="D36:D41"/>
    <mergeCell ref="E36:E41"/>
    <mergeCell ref="F36:F41"/>
    <mergeCell ref="G36:G41"/>
    <mergeCell ref="H36:H41"/>
    <mergeCell ref="M36:M41"/>
    <mergeCell ref="AO30:AO35"/>
    <mergeCell ref="AT30:AT35"/>
    <mergeCell ref="AU30:AU35"/>
    <mergeCell ref="BC30:BC35"/>
    <mergeCell ref="BD30:BD35"/>
    <mergeCell ref="BE30:BE35"/>
    <mergeCell ref="Z30:Z35"/>
    <mergeCell ref="AA30:AA35"/>
    <mergeCell ref="AD30:AD35"/>
    <mergeCell ref="AE30:AE35"/>
    <mergeCell ref="AM30:AM35"/>
    <mergeCell ref="AN30:AN35"/>
    <mergeCell ref="M42:M47"/>
    <mergeCell ref="P42:P47"/>
    <mergeCell ref="Q42:Q47"/>
    <mergeCell ref="Y42:Y47"/>
    <mergeCell ref="BC36:BC41"/>
    <mergeCell ref="BD36:BD41"/>
    <mergeCell ref="BE36:BE41"/>
    <mergeCell ref="BF36:BF41"/>
    <mergeCell ref="A42:A47"/>
    <mergeCell ref="B42:B47"/>
    <mergeCell ref="C42:C47"/>
    <mergeCell ref="D42:D47"/>
    <mergeCell ref="E42:E47"/>
    <mergeCell ref="F42:F47"/>
    <mergeCell ref="AE36:AE41"/>
    <mergeCell ref="AM36:AM41"/>
    <mergeCell ref="AN36:AN41"/>
    <mergeCell ref="AO36:AO41"/>
    <mergeCell ref="AT36:AT41"/>
    <mergeCell ref="AU36:AU41"/>
    <mergeCell ref="P36:P41"/>
    <mergeCell ref="Q36:Q41"/>
    <mergeCell ref="Y36:Y41"/>
    <mergeCell ref="Z36:Z41"/>
    <mergeCell ref="BF42:BF47"/>
    <mergeCell ref="A48:A53"/>
    <mergeCell ref="B48:B53"/>
    <mergeCell ref="C48:C53"/>
    <mergeCell ref="D48:D53"/>
    <mergeCell ref="E48:E53"/>
    <mergeCell ref="F48:F53"/>
    <mergeCell ref="G48:G53"/>
    <mergeCell ref="H48:H53"/>
    <mergeCell ref="M48:M53"/>
    <mergeCell ref="AO42:AO47"/>
    <mergeCell ref="AT42:AT47"/>
    <mergeCell ref="AU42:AU47"/>
    <mergeCell ref="BC42:BC47"/>
    <mergeCell ref="BD42:BD47"/>
    <mergeCell ref="BE42:BE47"/>
    <mergeCell ref="Z42:Z47"/>
    <mergeCell ref="AA42:AA47"/>
    <mergeCell ref="AD42:AD47"/>
    <mergeCell ref="AE42:AE47"/>
    <mergeCell ref="AM42:AM47"/>
    <mergeCell ref="AN42:AN47"/>
    <mergeCell ref="G42:G47"/>
    <mergeCell ref="H42:H47"/>
    <mergeCell ref="BF48:BF53"/>
    <mergeCell ref="A54:A59"/>
    <mergeCell ref="B54:B59"/>
    <mergeCell ref="C54:C59"/>
    <mergeCell ref="D54:D59"/>
    <mergeCell ref="E54:E59"/>
    <mergeCell ref="F54:F59"/>
    <mergeCell ref="AE48:AE53"/>
    <mergeCell ref="AM48:AM53"/>
    <mergeCell ref="AN48:AN53"/>
    <mergeCell ref="AO48:AO53"/>
    <mergeCell ref="AT48:AT53"/>
    <mergeCell ref="AU48:AU53"/>
    <mergeCell ref="P48:P53"/>
    <mergeCell ref="Q48:Q53"/>
    <mergeCell ref="Y48:Y53"/>
    <mergeCell ref="Z48:Z53"/>
    <mergeCell ref="AA48:AA53"/>
    <mergeCell ref="AD48:AD53"/>
    <mergeCell ref="G54:G59"/>
    <mergeCell ref="H54:H59"/>
    <mergeCell ref="M54:M59"/>
    <mergeCell ref="P54:P59"/>
    <mergeCell ref="Q54:Q59"/>
    <mergeCell ref="Y54:Y59"/>
    <mergeCell ref="BC48:BC53"/>
    <mergeCell ref="BD48:BD53"/>
    <mergeCell ref="BE48:BE53"/>
    <mergeCell ref="BF54:BF59"/>
    <mergeCell ref="AO54:AO59"/>
    <mergeCell ref="AT54:AT59"/>
    <mergeCell ref="AU54:AU59"/>
    <mergeCell ref="BC54:BC59"/>
    <mergeCell ref="BD54:BD59"/>
    <mergeCell ref="BE54:BE59"/>
    <mergeCell ref="Z54:Z59"/>
    <mergeCell ref="AA54:AA59"/>
    <mergeCell ref="AD54:AD59"/>
    <mergeCell ref="AE54:AE59"/>
    <mergeCell ref="AM54:AM59"/>
    <mergeCell ref="AN54:AN59"/>
  </mergeCells>
  <phoneticPr fontId="4" type="noConversion"/>
  <pageMargins left="0.69930555555555596" right="0.69930555555555596" top="0.75" bottom="0.75" header="0.3" footer="0.3"/>
  <pageSetup paperSize="9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66"/>
  <sheetViews>
    <sheetView tabSelected="1" zoomScale="70" zoomScaleNormal="70" workbookViewId="0">
      <pane xSplit="13" ySplit="5" topLeftCell="N42" activePane="bottomRight" state="frozen"/>
      <selection pane="topRight" activeCell="N1" sqref="N1"/>
      <selection pane="bottomLeft" activeCell="A6" sqref="A6"/>
      <selection pane="bottomRight" activeCell="AA66" sqref="AA66"/>
    </sheetView>
  </sheetViews>
  <sheetFormatPr defaultColWidth="9" defaultRowHeight="14.4" x14ac:dyDescent="0.25"/>
  <cols>
    <col min="1" max="1" width="5.6640625" style="1" customWidth="1"/>
    <col min="2" max="2" width="11.6640625" style="1" customWidth="1"/>
    <col min="3" max="3" width="8.6640625" style="1" customWidth="1"/>
    <col min="4" max="4" width="12.109375" style="1" customWidth="1"/>
    <col min="5" max="5" width="9.5546875" style="1" hidden="1" customWidth="1"/>
    <col min="6" max="6" width="5" style="11" customWidth="1"/>
    <col min="7" max="7" width="5.6640625" style="1" customWidth="1"/>
    <col min="8" max="8" width="4.44140625" style="1" customWidth="1"/>
    <col min="9" max="9" width="8.6640625" style="1" customWidth="1"/>
    <col min="10" max="10" width="33.33203125" style="8" customWidth="1"/>
    <col min="11" max="11" width="6.44140625" style="12" hidden="1" customWidth="1"/>
    <col min="12" max="12" width="6.33203125" style="12" hidden="1" customWidth="1"/>
    <col min="13" max="13" width="15.44140625" style="12" customWidth="1"/>
    <col min="14" max="14" width="6.44140625" style="12" customWidth="1"/>
    <col min="15" max="15" width="6.33203125" style="12" customWidth="1"/>
    <col min="16" max="16" width="9.6640625" style="1" hidden="1" customWidth="1"/>
    <col min="17" max="17" width="17.5546875" style="1" hidden="1" customWidth="1"/>
    <col min="18" max="18" width="15.77734375" style="1" customWidth="1"/>
    <col min="19" max="19" width="11.5546875" style="1" hidden="1" customWidth="1"/>
    <col min="20" max="20" width="13.33203125" style="1" hidden="1" customWidth="1"/>
    <col min="21" max="21" width="12.88671875" style="1" hidden="1" customWidth="1"/>
    <col min="22" max="22" width="7.88671875" style="1" hidden="1" customWidth="1"/>
    <col min="23" max="23" width="5.44140625" style="1" customWidth="1"/>
    <col min="24" max="24" width="6" style="1" customWidth="1"/>
    <col min="25" max="26" width="16.44140625" style="1" customWidth="1"/>
    <col min="27" max="27" width="14.21875" style="1" customWidth="1"/>
    <col min="28" max="28" width="10.77734375" style="1" customWidth="1"/>
    <col min="29" max="29" width="11.88671875" style="1" customWidth="1"/>
    <col min="30" max="30" width="9.21875" style="1" customWidth="1"/>
    <col min="31" max="31" width="6.109375" style="12" customWidth="1"/>
    <col min="32" max="33" width="14.88671875" style="1" hidden="1" customWidth="1"/>
    <col min="34" max="34" width="14.88671875" style="1" customWidth="1"/>
    <col min="35" max="37" width="7.6640625" style="1" hidden="1" customWidth="1"/>
    <col min="38" max="38" width="14.88671875" style="1" hidden="1" customWidth="1"/>
    <col min="39" max="39" width="5.44140625" style="1" customWidth="1"/>
    <col min="40" max="40" width="6" style="1" customWidth="1"/>
    <col min="41" max="41" width="16.44140625" style="1" hidden="1" customWidth="1"/>
    <col min="42" max="43" width="16.44140625" style="1" customWidth="1"/>
    <col min="44" max="44" width="12.5546875" style="1" customWidth="1"/>
    <col min="45" max="45" width="9" style="1"/>
    <col min="46" max="46" width="5.88671875" style="1" customWidth="1"/>
    <col min="47" max="47" width="6" style="12" customWidth="1"/>
    <col min="48" max="48" width="0" style="1" hidden="1" customWidth="1"/>
    <col min="49" max="49" width="12.77734375" style="1" hidden="1" customWidth="1"/>
    <col min="50" max="50" width="14.44140625" style="1" hidden="1" customWidth="1"/>
    <col min="51" max="51" width="14.5546875" style="1" customWidth="1"/>
    <col min="52" max="52" width="8.21875" style="1" customWidth="1"/>
    <col min="53" max="54" width="8.21875" style="1" hidden="1" customWidth="1"/>
    <col min="55" max="55" width="14.88671875" style="1" customWidth="1"/>
    <col min="56" max="56" width="5.44140625" style="1" customWidth="1"/>
    <col min="57" max="57" width="6" style="1" customWidth="1"/>
    <col min="58" max="59" width="16.44140625" style="1" customWidth="1"/>
    <col min="60" max="62" width="15.6640625" style="1" customWidth="1"/>
    <col min="63" max="16384" width="9" style="1"/>
  </cols>
  <sheetData>
    <row r="1" spans="1:106" x14ac:dyDescent="0.25">
      <c r="A1" s="148" t="s">
        <v>63</v>
      </c>
      <c r="B1" s="148"/>
      <c r="C1" s="148"/>
      <c r="D1" s="148"/>
      <c r="E1" s="148"/>
      <c r="F1" s="148"/>
      <c r="G1" s="148"/>
      <c r="H1" s="148"/>
      <c r="I1" s="148"/>
      <c r="J1" s="149"/>
    </row>
    <row r="2" spans="1:106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9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</row>
    <row r="3" spans="1:106" ht="23.1" customHeight="1" x14ac:dyDescent="0.25">
      <c r="A3" s="150" t="s">
        <v>0</v>
      </c>
      <c r="B3" s="150" t="s">
        <v>1</v>
      </c>
      <c r="C3" s="150" t="s">
        <v>2</v>
      </c>
      <c r="D3" s="150" t="s">
        <v>3</v>
      </c>
      <c r="E3" s="150" t="s">
        <v>4</v>
      </c>
      <c r="F3" s="151" t="s">
        <v>5</v>
      </c>
      <c r="G3" s="150" t="s">
        <v>6</v>
      </c>
      <c r="H3" s="150" t="s">
        <v>85</v>
      </c>
      <c r="I3" s="150" t="s">
        <v>7</v>
      </c>
      <c r="J3" s="139" t="s">
        <v>37</v>
      </c>
      <c r="K3" s="142" t="s">
        <v>65</v>
      </c>
      <c r="L3" s="142" t="s">
        <v>70</v>
      </c>
      <c r="M3" s="143" t="s">
        <v>109</v>
      </c>
      <c r="N3" s="133" t="s">
        <v>64</v>
      </c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5"/>
      <c r="AD3" s="132" t="s">
        <v>66</v>
      </c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 t="s">
        <v>67</v>
      </c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</row>
    <row r="4" spans="1:106" ht="23.1" customHeight="1" x14ac:dyDescent="0.25">
      <c r="A4" s="150"/>
      <c r="B4" s="150"/>
      <c r="C4" s="150"/>
      <c r="D4" s="150"/>
      <c r="E4" s="150"/>
      <c r="F4" s="151"/>
      <c r="G4" s="150"/>
      <c r="H4" s="150"/>
      <c r="I4" s="150"/>
      <c r="J4" s="140"/>
      <c r="K4" s="142"/>
      <c r="L4" s="142"/>
      <c r="M4" s="144"/>
      <c r="N4" s="133" t="s">
        <v>117</v>
      </c>
      <c r="O4" s="134"/>
      <c r="P4" s="134"/>
      <c r="Q4" s="134"/>
      <c r="R4" s="135"/>
      <c r="S4" s="127" t="s">
        <v>98</v>
      </c>
      <c r="T4" s="128"/>
      <c r="U4" s="128"/>
      <c r="V4" s="129"/>
      <c r="W4" s="133" t="s">
        <v>118</v>
      </c>
      <c r="X4" s="134"/>
      <c r="Y4" s="134"/>
      <c r="Z4" s="135"/>
      <c r="AA4" s="130" t="s">
        <v>108</v>
      </c>
      <c r="AB4" s="136" t="s">
        <v>90</v>
      </c>
      <c r="AC4" s="138" t="s">
        <v>91</v>
      </c>
      <c r="AD4" s="133" t="s">
        <v>117</v>
      </c>
      <c r="AE4" s="134"/>
      <c r="AF4" s="134"/>
      <c r="AG4" s="134"/>
      <c r="AH4" s="135"/>
      <c r="AI4" s="127" t="s">
        <v>98</v>
      </c>
      <c r="AJ4" s="128"/>
      <c r="AK4" s="128"/>
      <c r="AL4" s="129"/>
      <c r="AM4" s="133" t="s">
        <v>118</v>
      </c>
      <c r="AN4" s="134"/>
      <c r="AO4" s="134"/>
      <c r="AP4" s="135"/>
      <c r="AQ4" s="130" t="s">
        <v>108</v>
      </c>
      <c r="AR4" s="146" t="s">
        <v>72</v>
      </c>
      <c r="AS4" s="146" t="s">
        <v>91</v>
      </c>
      <c r="AT4" s="124" t="s">
        <v>104</v>
      </c>
      <c r="AU4" s="125"/>
      <c r="AV4" s="125"/>
      <c r="AW4" s="125"/>
      <c r="AX4" s="125"/>
      <c r="AY4" s="126"/>
      <c r="AZ4" s="127" t="s">
        <v>98</v>
      </c>
      <c r="BA4" s="128"/>
      <c r="BB4" s="128"/>
      <c r="BC4" s="129"/>
      <c r="BD4" s="124" t="s">
        <v>107</v>
      </c>
      <c r="BE4" s="125"/>
      <c r="BF4" s="126"/>
      <c r="BG4" s="130" t="s">
        <v>108</v>
      </c>
      <c r="BH4" s="146" t="s">
        <v>90</v>
      </c>
      <c r="BI4" s="146" t="s">
        <v>88</v>
      </c>
      <c r="BJ4" s="146" t="s">
        <v>91</v>
      </c>
    </row>
    <row r="5" spans="1:106" s="2" customFormat="1" ht="40.200000000000003" customHeight="1" x14ac:dyDescent="0.25">
      <c r="A5" s="150"/>
      <c r="B5" s="150"/>
      <c r="C5" s="150"/>
      <c r="D5" s="150"/>
      <c r="E5" s="150"/>
      <c r="F5" s="151"/>
      <c r="G5" s="150"/>
      <c r="H5" s="150"/>
      <c r="I5" s="150"/>
      <c r="J5" s="141"/>
      <c r="K5" s="142"/>
      <c r="L5" s="142"/>
      <c r="M5" s="145"/>
      <c r="N5" s="51" t="s">
        <v>65</v>
      </c>
      <c r="O5" s="51" t="s">
        <v>70</v>
      </c>
      <c r="P5" s="20" t="s">
        <v>93</v>
      </c>
      <c r="Q5" s="20" t="s">
        <v>113</v>
      </c>
      <c r="R5" s="20" t="s">
        <v>114</v>
      </c>
      <c r="S5" s="21" t="s">
        <v>100</v>
      </c>
      <c r="T5" s="22" t="s">
        <v>105</v>
      </c>
      <c r="U5" s="22" t="s">
        <v>106</v>
      </c>
      <c r="V5" s="21" t="s">
        <v>101</v>
      </c>
      <c r="W5" s="23" t="s">
        <v>7</v>
      </c>
      <c r="X5" s="23" t="s">
        <v>102</v>
      </c>
      <c r="Y5" s="23" t="s">
        <v>116</v>
      </c>
      <c r="Z5" s="23" t="s">
        <v>115</v>
      </c>
      <c r="AA5" s="131"/>
      <c r="AB5" s="137"/>
      <c r="AC5" s="138"/>
      <c r="AD5" s="20" t="s">
        <v>65</v>
      </c>
      <c r="AE5" s="20" t="s">
        <v>70</v>
      </c>
      <c r="AF5" s="20" t="s">
        <v>93</v>
      </c>
      <c r="AG5" s="20" t="s">
        <v>99</v>
      </c>
      <c r="AH5" s="20" t="s">
        <v>114</v>
      </c>
      <c r="AI5" s="21" t="s">
        <v>100</v>
      </c>
      <c r="AJ5" s="22" t="s">
        <v>105</v>
      </c>
      <c r="AK5" s="22" t="s">
        <v>106</v>
      </c>
      <c r="AL5" s="21" t="s">
        <v>101</v>
      </c>
      <c r="AM5" s="23" t="s">
        <v>7</v>
      </c>
      <c r="AN5" s="23" t="s">
        <v>102</v>
      </c>
      <c r="AO5" s="23" t="s">
        <v>116</v>
      </c>
      <c r="AP5" s="23" t="s">
        <v>115</v>
      </c>
      <c r="AQ5" s="131"/>
      <c r="AR5" s="147"/>
      <c r="AS5" s="147"/>
      <c r="AT5" s="20" t="s">
        <v>65</v>
      </c>
      <c r="AU5" s="20" t="s">
        <v>70</v>
      </c>
      <c r="AV5" s="20" t="s">
        <v>71</v>
      </c>
      <c r="AW5" s="20" t="s">
        <v>92</v>
      </c>
      <c r="AX5" s="20" t="s">
        <v>93</v>
      </c>
      <c r="AY5" s="20" t="s">
        <v>99</v>
      </c>
      <c r="AZ5" s="21" t="s">
        <v>100</v>
      </c>
      <c r="BA5" s="22" t="s">
        <v>105</v>
      </c>
      <c r="BB5" s="22" t="s">
        <v>106</v>
      </c>
      <c r="BC5" s="21" t="s">
        <v>101</v>
      </c>
      <c r="BD5" s="23" t="s">
        <v>7</v>
      </c>
      <c r="BE5" s="23" t="s">
        <v>102</v>
      </c>
      <c r="BF5" s="23" t="s">
        <v>103</v>
      </c>
      <c r="BG5" s="131"/>
      <c r="BH5" s="147"/>
      <c r="BI5" s="147"/>
      <c r="BJ5" s="147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5"/>
    </row>
    <row r="6" spans="1:106" s="9" customFormat="1" ht="16.05" customHeight="1" x14ac:dyDescent="0.25">
      <c r="A6" s="97">
        <v>1</v>
      </c>
      <c r="B6" s="97"/>
      <c r="C6" s="98" t="s">
        <v>38</v>
      </c>
      <c r="D6" s="98" t="s">
        <v>39</v>
      </c>
      <c r="E6" s="98" t="s">
        <v>8</v>
      </c>
      <c r="F6" s="99">
        <v>2.5</v>
      </c>
      <c r="G6" s="93" t="s">
        <v>40</v>
      </c>
      <c r="H6" s="93" t="s">
        <v>87</v>
      </c>
      <c r="I6" s="3" t="s">
        <v>9</v>
      </c>
      <c r="J6" s="10" t="s">
        <v>10</v>
      </c>
      <c r="K6" s="53"/>
      <c r="L6" s="53"/>
      <c r="M6" s="121">
        <v>100000</v>
      </c>
      <c r="N6" s="26"/>
      <c r="O6" s="26"/>
      <c r="P6" s="115">
        <v>113766.39999999999</v>
      </c>
      <c r="Q6" s="115">
        <v>103000</v>
      </c>
      <c r="R6" s="115">
        <v>100000</v>
      </c>
      <c r="S6" s="28"/>
      <c r="T6" s="29"/>
      <c r="U6" s="29"/>
      <c r="V6" s="24"/>
      <c r="W6" s="30" t="s">
        <v>68</v>
      </c>
      <c r="X6" s="31">
        <v>1</v>
      </c>
      <c r="Y6" s="45">
        <v>31000</v>
      </c>
      <c r="Z6" s="68">
        <v>31000</v>
      </c>
      <c r="AA6" s="78">
        <f>R6+SUM(Z6:Z11)</f>
        <v>131000</v>
      </c>
      <c r="AB6" s="112">
        <v>8.5141728571428565</v>
      </c>
      <c r="AC6" s="112">
        <v>23.295752857142858</v>
      </c>
      <c r="AD6" s="26"/>
      <c r="AE6" s="26"/>
      <c r="AF6" s="115">
        <v>116876.8</v>
      </c>
      <c r="AG6" s="115">
        <v>100000</v>
      </c>
      <c r="AH6" s="115">
        <v>98000</v>
      </c>
      <c r="AI6" s="28"/>
      <c r="AJ6" s="29"/>
      <c r="AK6" s="29"/>
      <c r="AL6" s="24"/>
      <c r="AM6" s="30" t="s">
        <v>68</v>
      </c>
      <c r="AN6" s="31">
        <v>1</v>
      </c>
      <c r="AO6" s="45">
        <v>30800</v>
      </c>
      <c r="AP6" s="45">
        <v>30800</v>
      </c>
      <c r="AQ6" s="78">
        <f>AH6+SUM(AP6:AP11)</f>
        <v>128800</v>
      </c>
      <c r="AR6" s="118">
        <v>168.33333333333334</v>
      </c>
      <c r="AS6" s="106" t="s">
        <v>75</v>
      </c>
      <c r="AT6" s="26"/>
      <c r="AU6" s="26"/>
      <c r="AV6" s="26"/>
      <c r="AW6" s="27"/>
      <c r="AX6" s="109">
        <f>SUM(AW6:AW11)</f>
        <v>144994.68100000001</v>
      </c>
      <c r="AY6" s="109">
        <v>145000</v>
      </c>
      <c r="AZ6" s="28"/>
      <c r="BA6" s="29"/>
      <c r="BB6" s="29"/>
      <c r="BC6" s="24"/>
      <c r="BD6" s="30" t="s">
        <v>68</v>
      </c>
      <c r="BE6" s="31">
        <v>1</v>
      </c>
      <c r="BF6" s="45">
        <v>38500</v>
      </c>
      <c r="BG6" s="78">
        <f>AY6+SUM(BC6:BC11)+SUM(BF6:BF11)</f>
        <v>220300</v>
      </c>
      <c r="BH6" s="69">
        <v>9.3223000000000003</v>
      </c>
      <c r="BI6" s="103" t="s">
        <v>89</v>
      </c>
      <c r="BJ6" s="69" t="s">
        <v>77</v>
      </c>
    </row>
    <row r="7" spans="1:106" s="9" customFormat="1" ht="16.05" customHeight="1" x14ac:dyDescent="0.25">
      <c r="A7" s="97"/>
      <c r="B7" s="97"/>
      <c r="C7" s="98"/>
      <c r="D7" s="98"/>
      <c r="E7" s="98"/>
      <c r="F7" s="99"/>
      <c r="G7" s="93"/>
      <c r="H7" s="93"/>
      <c r="I7" s="3" t="s">
        <v>11</v>
      </c>
      <c r="J7" s="10" t="s">
        <v>12</v>
      </c>
      <c r="K7" s="54" t="s">
        <v>69</v>
      </c>
      <c r="L7" s="54">
        <v>1</v>
      </c>
      <c r="M7" s="122"/>
      <c r="N7" s="32" t="s">
        <v>69</v>
      </c>
      <c r="O7" s="32">
        <v>1</v>
      </c>
      <c r="P7" s="116"/>
      <c r="Q7" s="116"/>
      <c r="R7" s="116"/>
      <c r="S7" s="28" t="s">
        <v>68</v>
      </c>
      <c r="T7" s="35">
        <v>42</v>
      </c>
      <c r="U7" s="35">
        <v>100</v>
      </c>
      <c r="V7" s="24">
        <v>4200</v>
      </c>
      <c r="W7" s="31"/>
      <c r="X7" s="31"/>
      <c r="Y7" s="45"/>
      <c r="Z7" s="68"/>
      <c r="AA7" s="79"/>
      <c r="AB7" s="113"/>
      <c r="AC7" s="113"/>
      <c r="AD7" s="32" t="s">
        <v>69</v>
      </c>
      <c r="AE7" s="32">
        <v>1</v>
      </c>
      <c r="AF7" s="116"/>
      <c r="AG7" s="116"/>
      <c r="AH7" s="116"/>
      <c r="AI7" s="28" t="s">
        <v>68</v>
      </c>
      <c r="AJ7" s="35">
        <v>58</v>
      </c>
      <c r="AK7" s="35">
        <v>80</v>
      </c>
      <c r="AL7" s="24">
        <v>4640</v>
      </c>
      <c r="AM7" s="31"/>
      <c r="AN7" s="31"/>
      <c r="AO7" s="45"/>
      <c r="AP7" s="45"/>
      <c r="AQ7" s="79"/>
      <c r="AR7" s="119"/>
      <c r="AS7" s="107"/>
      <c r="AT7" s="32" t="s">
        <v>69</v>
      </c>
      <c r="AU7" s="32">
        <v>1</v>
      </c>
      <c r="AV7" s="33">
        <v>4.0485275999999999</v>
      </c>
      <c r="AW7" s="34">
        <f>AV7*10000</f>
        <v>40485.275999999998</v>
      </c>
      <c r="AX7" s="110"/>
      <c r="AY7" s="110"/>
      <c r="AZ7" s="28" t="s">
        <v>68</v>
      </c>
      <c r="BA7" s="35">
        <v>240</v>
      </c>
      <c r="BB7" s="35">
        <v>80</v>
      </c>
      <c r="BC7" s="24">
        <f>BA7*BB7</f>
        <v>19200</v>
      </c>
      <c r="BD7" s="31"/>
      <c r="BE7" s="31"/>
      <c r="BF7" s="45"/>
      <c r="BG7" s="79"/>
      <c r="BH7" s="70"/>
      <c r="BI7" s="104"/>
      <c r="BJ7" s="70"/>
    </row>
    <row r="8" spans="1:106" s="9" customFormat="1" ht="16.05" customHeight="1" x14ac:dyDescent="0.25">
      <c r="A8" s="97"/>
      <c r="B8" s="97"/>
      <c r="C8" s="98"/>
      <c r="D8" s="98"/>
      <c r="E8" s="98"/>
      <c r="F8" s="99"/>
      <c r="G8" s="93"/>
      <c r="H8" s="93"/>
      <c r="I8" s="3" t="s">
        <v>13</v>
      </c>
      <c r="J8" s="7" t="s">
        <v>14</v>
      </c>
      <c r="K8" s="54" t="s">
        <v>69</v>
      </c>
      <c r="L8" s="54">
        <v>1</v>
      </c>
      <c r="M8" s="122"/>
      <c r="N8" s="32" t="s">
        <v>69</v>
      </c>
      <c r="O8" s="32">
        <v>1</v>
      </c>
      <c r="P8" s="116"/>
      <c r="Q8" s="116"/>
      <c r="R8" s="116"/>
      <c r="S8" s="28"/>
      <c r="T8" s="35"/>
      <c r="U8" s="35"/>
      <c r="V8" s="24"/>
      <c r="W8" s="31"/>
      <c r="X8" s="31"/>
      <c r="Y8" s="45"/>
      <c r="Z8" s="68"/>
      <c r="AA8" s="79"/>
      <c r="AB8" s="113"/>
      <c r="AC8" s="113"/>
      <c r="AD8" s="32" t="s">
        <v>69</v>
      </c>
      <c r="AE8" s="32">
        <v>1</v>
      </c>
      <c r="AF8" s="116"/>
      <c r="AG8" s="116"/>
      <c r="AH8" s="116"/>
      <c r="AI8" s="28"/>
      <c r="AJ8" s="35"/>
      <c r="AK8" s="35"/>
      <c r="AL8" s="24"/>
      <c r="AM8" s="31"/>
      <c r="AN8" s="31"/>
      <c r="AO8" s="45"/>
      <c r="AP8" s="45"/>
      <c r="AQ8" s="79"/>
      <c r="AR8" s="119"/>
      <c r="AS8" s="107"/>
      <c r="AT8" s="32" t="s">
        <v>69</v>
      </c>
      <c r="AU8" s="32">
        <v>1</v>
      </c>
      <c r="AV8" s="33">
        <v>3.6258365000000001</v>
      </c>
      <c r="AW8" s="34">
        <f t="shared" ref="AW8:AW55" si="0">AV8*10000</f>
        <v>36258.364999999998</v>
      </c>
      <c r="AX8" s="110"/>
      <c r="AY8" s="110"/>
      <c r="AZ8" s="28" t="s">
        <v>68</v>
      </c>
      <c r="BA8" s="35">
        <v>220</v>
      </c>
      <c r="BB8" s="35">
        <v>80</v>
      </c>
      <c r="BC8" s="24">
        <f>BA8*BB8</f>
        <v>17600</v>
      </c>
      <c r="BD8" s="31"/>
      <c r="BE8" s="31"/>
      <c r="BF8" s="45"/>
      <c r="BG8" s="79"/>
      <c r="BH8" s="70"/>
      <c r="BI8" s="104"/>
      <c r="BJ8" s="70"/>
    </row>
    <row r="9" spans="1:106" ht="16.05" customHeight="1" x14ac:dyDescent="0.25">
      <c r="A9" s="97"/>
      <c r="B9" s="97"/>
      <c r="C9" s="98"/>
      <c r="D9" s="98"/>
      <c r="E9" s="98"/>
      <c r="F9" s="99"/>
      <c r="G9" s="93"/>
      <c r="H9" s="93"/>
      <c r="I9" s="3" t="s">
        <v>15</v>
      </c>
      <c r="J9" s="7" t="s">
        <v>16</v>
      </c>
      <c r="K9" s="54" t="s">
        <v>69</v>
      </c>
      <c r="L9" s="54">
        <v>1</v>
      </c>
      <c r="M9" s="122"/>
      <c r="N9" s="32" t="s">
        <v>69</v>
      </c>
      <c r="O9" s="32">
        <v>1</v>
      </c>
      <c r="P9" s="116"/>
      <c r="Q9" s="116"/>
      <c r="R9" s="116"/>
      <c r="S9" s="28"/>
      <c r="T9" s="35"/>
      <c r="U9" s="35"/>
      <c r="V9" s="24"/>
      <c r="W9" s="31"/>
      <c r="X9" s="31"/>
      <c r="Y9" s="45"/>
      <c r="Z9" s="68"/>
      <c r="AA9" s="79"/>
      <c r="AB9" s="113"/>
      <c r="AC9" s="113"/>
      <c r="AD9" s="32" t="s">
        <v>69</v>
      </c>
      <c r="AE9" s="32">
        <v>1</v>
      </c>
      <c r="AF9" s="116"/>
      <c r="AG9" s="116"/>
      <c r="AH9" s="116"/>
      <c r="AI9" s="28"/>
      <c r="AJ9" s="35"/>
      <c r="AK9" s="35"/>
      <c r="AL9" s="24"/>
      <c r="AM9" s="31"/>
      <c r="AN9" s="31"/>
      <c r="AO9" s="45"/>
      <c r="AP9" s="45"/>
      <c r="AQ9" s="79"/>
      <c r="AR9" s="119"/>
      <c r="AS9" s="107"/>
      <c r="AT9" s="32" t="s">
        <v>69</v>
      </c>
      <c r="AU9" s="32">
        <v>1</v>
      </c>
      <c r="AV9" s="36">
        <v>3.4125520000000003</v>
      </c>
      <c r="AW9" s="34">
        <f t="shared" si="0"/>
        <v>34125.520000000004</v>
      </c>
      <c r="AX9" s="110"/>
      <c r="AY9" s="110"/>
      <c r="AZ9" s="28"/>
      <c r="BA9" s="35"/>
      <c r="BB9" s="35"/>
      <c r="BC9" s="24"/>
      <c r="BD9" s="31"/>
      <c r="BE9" s="31"/>
      <c r="BF9" s="45"/>
      <c r="BG9" s="79"/>
      <c r="BH9" s="70"/>
      <c r="BI9" s="104"/>
      <c r="BJ9" s="70"/>
    </row>
    <row r="10" spans="1:106" x14ac:dyDescent="0.25">
      <c r="A10" s="97"/>
      <c r="B10" s="97"/>
      <c r="C10" s="98"/>
      <c r="D10" s="98"/>
      <c r="E10" s="98"/>
      <c r="F10" s="99"/>
      <c r="G10" s="93"/>
      <c r="H10" s="93"/>
      <c r="I10" s="3" t="s">
        <v>17</v>
      </c>
      <c r="J10" s="7" t="s">
        <v>18</v>
      </c>
      <c r="K10" s="54" t="s">
        <v>69</v>
      </c>
      <c r="L10" s="54">
        <v>1</v>
      </c>
      <c r="M10" s="122"/>
      <c r="N10" s="32" t="s">
        <v>69</v>
      </c>
      <c r="O10" s="32">
        <v>1</v>
      </c>
      <c r="P10" s="116"/>
      <c r="Q10" s="116"/>
      <c r="R10" s="116"/>
      <c r="S10" s="28"/>
      <c r="T10" s="35"/>
      <c r="U10" s="35"/>
      <c r="V10" s="24"/>
      <c r="W10" s="31"/>
      <c r="X10" s="31"/>
      <c r="Y10" s="45"/>
      <c r="Z10" s="68"/>
      <c r="AA10" s="79"/>
      <c r="AB10" s="113"/>
      <c r="AC10" s="113"/>
      <c r="AD10" s="32" t="s">
        <v>69</v>
      </c>
      <c r="AE10" s="32">
        <v>1</v>
      </c>
      <c r="AF10" s="116"/>
      <c r="AG10" s="116"/>
      <c r="AH10" s="116"/>
      <c r="AI10" s="28"/>
      <c r="AJ10" s="35"/>
      <c r="AK10" s="35"/>
      <c r="AL10" s="24"/>
      <c r="AM10" s="31"/>
      <c r="AN10" s="31"/>
      <c r="AO10" s="45"/>
      <c r="AP10" s="45"/>
      <c r="AQ10" s="79"/>
      <c r="AR10" s="119"/>
      <c r="AS10" s="107"/>
      <c r="AT10" s="32" t="s">
        <v>69</v>
      </c>
      <c r="AU10" s="32">
        <v>1</v>
      </c>
      <c r="AV10" s="36">
        <v>3.4125520000000003</v>
      </c>
      <c r="AW10" s="34">
        <f t="shared" si="0"/>
        <v>34125.520000000004</v>
      </c>
      <c r="AX10" s="110"/>
      <c r="AY10" s="110"/>
      <c r="AZ10" s="28"/>
      <c r="BA10" s="35"/>
      <c r="BB10" s="35"/>
      <c r="BC10" s="24"/>
      <c r="BD10" s="31"/>
      <c r="BE10" s="31"/>
      <c r="BF10" s="45"/>
      <c r="BG10" s="79"/>
      <c r="BH10" s="70"/>
      <c r="BI10" s="104"/>
      <c r="BJ10" s="70"/>
    </row>
    <row r="11" spans="1:106" x14ac:dyDescent="0.25">
      <c r="A11" s="97"/>
      <c r="B11" s="97"/>
      <c r="C11" s="98"/>
      <c r="D11" s="98"/>
      <c r="E11" s="98"/>
      <c r="F11" s="99"/>
      <c r="G11" s="93"/>
      <c r="H11" s="93"/>
      <c r="I11" s="3" t="s">
        <v>19</v>
      </c>
      <c r="J11" s="7"/>
      <c r="K11" s="53"/>
      <c r="L11" s="53"/>
      <c r="M11" s="123"/>
      <c r="N11" s="26"/>
      <c r="O11" s="26"/>
      <c r="P11" s="117"/>
      <c r="Q11" s="117"/>
      <c r="R11" s="117"/>
      <c r="S11" s="28"/>
      <c r="T11" s="35"/>
      <c r="U11" s="35"/>
      <c r="V11" s="24"/>
      <c r="W11" s="31"/>
      <c r="X11" s="31"/>
      <c r="Y11" s="45"/>
      <c r="Z11" s="68"/>
      <c r="AA11" s="80"/>
      <c r="AB11" s="114"/>
      <c r="AC11" s="114"/>
      <c r="AD11" s="37"/>
      <c r="AE11" s="26"/>
      <c r="AF11" s="117"/>
      <c r="AG11" s="117"/>
      <c r="AH11" s="117"/>
      <c r="AI11" s="28"/>
      <c r="AJ11" s="35"/>
      <c r="AK11" s="35"/>
      <c r="AL11" s="24"/>
      <c r="AM11" s="31"/>
      <c r="AN11" s="31"/>
      <c r="AO11" s="45"/>
      <c r="AP11" s="45"/>
      <c r="AQ11" s="80"/>
      <c r="AR11" s="120"/>
      <c r="AS11" s="108"/>
      <c r="AT11" s="37"/>
      <c r="AU11" s="26"/>
      <c r="AV11" s="37"/>
      <c r="AW11" s="34"/>
      <c r="AX11" s="111"/>
      <c r="AY11" s="111"/>
      <c r="AZ11" s="28"/>
      <c r="BA11" s="35"/>
      <c r="BB11" s="35"/>
      <c r="BC11" s="24"/>
      <c r="BD11" s="31"/>
      <c r="BE11" s="31"/>
      <c r="BF11" s="45"/>
      <c r="BG11" s="80"/>
      <c r="BH11" s="71"/>
      <c r="BI11" s="105"/>
      <c r="BJ11" s="71"/>
    </row>
    <row r="12" spans="1:106" x14ac:dyDescent="0.25">
      <c r="A12" s="97">
        <v>2</v>
      </c>
      <c r="B12" s="97"/>
      <c r="C12" s="98" t="s">
        <v>52</v>
      </c>
      <c r="D12" s="98" t="s">
        <v>53</v>
      </c>
      <c r="E12" s="98" t="s">
        <v>20</v>
      </c>
      <c r="F12" s="99" t="s">
        <v>43</v>
      </c>
      <c r="G12" s="93" t="s">
        <v>40</v>
      </c>
      <c r="H12" s="93" t="s">
        <v>87</v>
      </c>
      <c r="I12" s="3" t="s">
        <v>9</v>
      </c>
      <c r="J12" s="7" t="s">
        <v>21</v>
      </c>
      <c r="K12" s="55"/>
      <c r="L12" s="55"/>
      <c r="M12" s="94">
        <v>55000</v>
      </c>
      <c r="N12" s="38"/>
      <c r="O12" s="38"/>
      <c r="P12" s="87">
        <v>61117.440000000002</v>
      </c>
      <c r="Q12" s="87">
        <v>56000</v>
      </c>
      <c r="R12" s="87">
        <v>56000</v>
      </c>
      <c r="S12" s="39"/>
      <c r="T12" s="40"/>
      <c r="U12" s="40"/>
      <c r="V12" s="25"/>
      <c r="W12" s="30" t="s">
        <v>68</v>
      </c>
      <c r="X12" s="31">
        <v>1</v>
      </c>
      <c r="Y12" s="46">
        <v>30000</v>
      </c>
      <c r="Z12" s="67">
        <v>30000</v>
      </c>
      <c r="AA12" s="78">
        <f>R12+SUM(Z12:Z17)</f>
        <v>113000</v>
      </c>
      <c r="AB12" s="84">
        <v>229.09035285714288</v>
      </c>
      <c r="AC12" s="84">
        <v>243.58681285714289</v>
      </c>
      <c r="AD12" s="37"/>
      <c r="AE12" s="38"/>
      <c r="AF12" s="87">
        <v>66380.800000000003</v>
      </c>
      <c r="AG12" s="87">
        <v>55000</v>
      </c>
      <c r="AH12" s="87">
        <v>54000</v>
      </c>
      <c r="AI12" s="39"/>
      <c r="AJ12" s="40"/>
      <c r="AK12" s="40"/>
      <c r="AL12" s="25"/>
      <c r="AM12" s="30" t="s">
        <v>68</v>
      </c>
      <c r="AN12" s="31">
        <v>1</v>
      </c>
      <c r="AO12" s="46">
        <v>32800</v>
      </c>
      <c r="AP12" s="46">
        <v>32800</v>
      </c>
      <c r="AQ12" s="78">
        <f>AH12+SUM(AP12:AP17)</f>
        <v>119600</v>
      </c>
      <c r="AR12" s="90">
        <v>136.83333333333334</v>
      </c>
      <c r="AS12" s="72" t="s">
        <v>75</v>
      </c>
      <c r="AT12" s="37"/>
      <c r="AU12" s="38"/>
      <c r="AV12" s="37"/>
      <c r="AW12" s="34"/>
      <c r="AX12" s="75">
        <f>SUM(AW12:AW17)</f>
        <v>78100.906000000017</v>
      </c>
      <c r="AY12" s="75">
        <v>78100</v>
      </c>
      <c r="AZ12" s="39"/>
      <c r="BA12" s="40"/>
      <c r="BB12" s="40"/>
      <c r="BC12" s="25"/>
      <c r="BD12" s="30" t="s">
        <v>68</v>
      </c>
      <c r="BE12" s="31">
        <v>1</v>
      </c>
      <c r="BF12" s="46">
        <v>41000</v>
      </c>
      <c r="BG12" s="78">
        <f>AY12+SUM(BC12:BC17)+SUM(BF12:BF17)</f>
        <v>170700</v>
      </c>
      <c r="BH12" s="69">
        <v>226.5429</v>
      </c>
      <c r="BI12" s="103" t="s">
        <v>89</v>
      </c>
      <c r="BJ12" s="69" t="s">
        <v>76</v>
      </c>
    </row>
    <row r="13" spans="1:106" x14ac:dyDescent="0.25">
      <c r="A13" s="97"/>
      <c r="B13" s="97"/>
      <c r="C13" s="98"/>
      <c r="D13" s="98"/>
      <c r="E13" s="98"/>
      <c r="F13" s="99"/>
      <c r="G13" s="93"/>
      <c r="H13" s="93"/>
      <c r="I13" s="3" t="s">
        <v>11</v>
      </c>
      <c r="J13" s="6" t="s">
        <v>12</v>
      </c>
      <c r="K13" s="55" t="s">
        <v>68</v>
      </c>
      <c r="L13" s="54">
        <v>1</v>
      </c>
      <c r="M13" s="95"/>
      <c r="N13" s="38" t="s">
        <v>68</v>
      </c>
      <c r="O13" s="32">
        <v>1</v>
      </c>
      <c r="P13" s="88"/>
      <c r="Q13" s="88"/>
      <c r="R13" s="88"/>
      <c r="S13" s="39" t="s">
        <v>68</v>
      </c>
      <c r="T13" s="41">
        <v>16</v>
      </c>
      <c r="U13" s="35">
        <v>100</v>
      </c>
      <c r="V13" s="24">
        <v>1600</v>
      </c>
      <c r="W13" s="42"/>
      <c r="X13" s="42"/>
      <c r="Y13" s="46"/>
      <c r="Z13" s="67"/>
      <c r="AA13" s="79"/>
      <c r="AB13" s="85"/>
      <c r="AC13" s="85"/>
      <c r="AD13" s="38" t="s">
        <v>68</v>
      </c>
      <c r="AE13" s="32">
        <v>1</v>
      </c>
      <c r="AF13" s="88"/>
      <c r="AG13" s="88"/>
      <c r="AH13" s="88"/>
      <c r="AI13" s="39" t="s">
        <v>68</v>
      </c>
      <c r="AJ13" s="41">
        <v>35</v>
      </c>
      <c r="AK13" s="35">
        <v>80</v>
      </c>
      <c r="AL13" s="24">
        <v>2800</v>
      </c>
      <c r="AM13" s="42"/>
      <c r="AN13" s="42"/>
      <c r="AO13" s="46"/>
      <c r="AP13" s="46"/>
      <c r="AQ13" s="79"/>
      <c r="AR13" s="91"/>
      <c r="AS13" s="73"/>
      <c r="AT13" s="37"/>
      <c r="AU13" s="32">
        <v>1</v>
      </c>
      <c r="AV13" s="37">
        <v>4.3975386000000007</v>
      </c>
      <c r="AW13" s="34">
        <f t="shared" si="0"/>
        <v>43975.386000000006</v>
      </c>
      <c r="AX13" s="76"/>
      <c r="AY13" s="76"/>
      <c r="AZ13" s="39" t="s">
        <v>68</v>
      </c>
      <c r="BA13" s="41">
        <v>220</v>
      </c>
      <c r="BB13" s="35">
        <v>80</v>
      </c>
      <c r="BC13" s="24">
        <f>BA13*BB13</f>
        <v>17600</v>
      </c>
      <c r="BD13" s="42"/>
      <c r="BE13" s="42"/>
      <c r="BF13" s="46"/>
      <c r="BG13" s="79"/>
      <c r="BH13" s="70"/>
      <c r="BI13" s="104"/>
      <c r="BJ13" s="70"/>
    </row>
    <row r="14" spans="1:106" x14ac:dyDescent="0.25">
      <c r="A14" s="97"/>
      <c r="B14" s="97"/>
      <c r="C14" s="98"/>
      <c r="D14" s="98"/>
      <c r="E14" s="98"/>
      <c r="F14" s="99"/>
      <c r="G14" s="93"/>
      <c r="H14" s="93"/>
      <c r="I14" s="3" t="s">
        <v>13</v>
      </c>
      <c r="J14" s="7" t="s">
        <v>22</v>
      </c>
      <c r="K14" s="55"/>
      <c r="L14" s="55"/>
      <c r="M14" s="95"/>
      <c r="N14" s="38"/>
      <c r="O14" s="38"/>
      <c r="P14" s="88"/>
      <c r="Q14" s="88"/>
      <c r="R14" s="88"/>
      <c r="S14" s="39"/>
      <c r="T14" s="41"/>
      <c r="U14" s="41"/>
      <c r="V14" s="25"/>
      <c r="W14" s="30" t="s">
        <v>68</v>
      </c>
      <c r="X14" s="31">
        <v>1</v>
      </c>
      <c r="Y14" s="46">
        <v>27000</v>
      </c>
      <c r="Z14" s="67">
        <v>27000</v>
      </c>
      <c r="AA14" s="79"/>
      <c r="AB14" s="85"/>
      <c r="AC14" s="85"/>
      <c r="AD14" s="38"/>
      <c r="AE14" s="38"/>
      <c r="AF14" s="88"/>
      <c r="AG14" s="88"/>
      <c r="AH14" s="88"/>
      <c r="AI14" s="39"/>
      <c r="AJ14" s="41"/>
      <c r="AK14" s="41"/>
      <c r="AL14" s="25"/>
      <c r="AM14" s="30" t="s">
        <v>68</v>
      </c>
      <c r="AN14" s="31">
        <v>1</v>
      </c>
      <c r="AO14" s="46">
        <v>32800</v>
      </c>
      <c r="AP14" s="46">
        <v>32800</v>
      </c>
      <c r="AQ14" s="79"/>
      <c r="AR14" s="91"/>
      <c r="AS14" s="73"/>
      <c r="AT14" s="37"/>
      <c r="AU14" s="38"/>
      <c r="AV14" s="37"/>
      <c r="AW14" s="34"/>
      <c r="AX14" s="76"/>
      <c r="AY14" s="76"/>
      <c r="AZ14" s="39"/>
      <c r="BA14" s="41"/>
      <c r="BB14" s="41"/>
      <c r="BC14" s="25"/>
      <c r="BD14" s="30" t="s">
        <v>68</v>
      </c>
      <c r="BE14" s="31">
        <v>1</v>
      </c>
      <c r="BF14" s="46">
        <v>34000</v>
      </c>
      <c r="BG14" s="79"/>
      <c r="BH14" s="70"/>
      <c r="BI14" s="104"/>
      <c r="BJ14" s="70"/>
      <c r="BK14" s="1">
        <v>226.542855</v>
      </c>
    </row>
    <row r="15" spans="1:106" x14ac:dyDescent="0.25">
      <c r="A15" s="97"/>
      <c r="B15" s="97"/>
      <c r="C15" s="98"/>
      <c r="D15" s="98"/>
      <c r="E15" s="98"/>
      <c r="F15" s="99"/>
      <c r="G15" s="93"/>
      <c r="H15" s="93"/>
      <c r="I15" s="3" t="s">
        <v>15</v>
      </c>
      <c r="J15" s="10" t="s">
        <v>24</v>
      </c>
      <c r="K15" s="55" t="s">
        <v>68</v>
      </c>
      <c r="L15" s="54">
        <v>1</v>
      </c>
      <c r="M15" s="95"/>
      <c r="N15" s="38" t="s">
        <v>68</v>
      </c>
      <c r="O15" s="32">
        <v>1</v>
      </c>
      <c r="P15" s="88"/>
      <c r="Q15" s="88"/>
      <c r="R15" s="88"/>
      <c r="S15" s="39" t="s">
        <v>68</v>
      </c>
      <c r="T15" s="41">
        <v>8</v>
      </c>
      <c r="U15" s="41">
        <v>100</v>
      </c>
      <c r="V15" s="25">
        <v>800</v>
      </c>
      <c r="W15" s="42"/>
      <c r="X15" s="42"/>
      <c r="Y15" s="46"/>
      <c r="Z15" s="67"/>
      <c r="AA15" s="79"/>
      <c r="AB15" s="85"/>
      <c r="AC15" s="85"/>
      <c r="AD15" s="38" t="s">
        <v>73</v>
      </c>
      <c r="AE15" s="32">
        <v>1</v>
      </c>
      <c r="AF15" s="88"/>
      <c r="AG15" s="88"/>
      <c r="AH15" s="88"/>
      <c r="AI15" s="39" t="s">
        <v>68</v>
      </c>
      <c r="AJ15" s="41">
        <v>20</v>
      </c>
      <c r="AK15" s="41">
        <v>80</v>
      </c>
      <c r="AL15" s="25">
        <v>1600</v>
      </c>
      <c r="AM15" s="42"/>
      <c r="AN15" s="42"/>
      <c r="AO15" s="46"/>
      <c r="AP15" s="46"/>
      <c r="AQ15" s="79"/>
      <c r="AR15" s="91"/>
      <c r="AS15" s="73"/>
      <c r="AT15" s="37"/>
      <c r="AU15" s="32">
        <v>1</v>
      </c>
      <c r="AV15" s="37">
        <v>3.4125520000000003</v>
      </c>
      <c r="AW15" s="34">
        <f t="shared" si="0"/>
        <v>34125.520000000004</v>
      </c>
      <c r="AX15" s="76"/>
      <c r="AY15" s="76"/>
      <c r="AZ15" s="39"/>
      <c r="BA15" s="41"/>
      <c r="BB15" s="41"/>
      <c r="BC15" s="25"/>
      <c r="BD15" s="42"/>
      <c r="BE15" s="42"/>
      <c r="BF15" s="46"/>
      <c r="BG15" s="79"/>
      <c r="BH15" s="70"/>
      <c r="BI15" s="104"/>
      <c r="BJ15" s="70"/>
    </row>
    <row r="16" spans="1:106" x14ac:dyDescent="0.25">
      <c r="A16" s="97"/>
      <c r="B16" s="97"/>
      <c r="C16" s="98"/>
      <c r="D16" s="98"/>
      <c r="E16" s="98"/>
      <c r="F16" s="99"/>
      <c r="G16" s="93"/>
      <c r="H16" s="93"/>
      <c r="I16" s="3" t="s">
        <v>17</v>
      </c>
      <c r="J16" s="10"/>
      <c r="K16" s="55"/>
      <c r="L16" s="55"/>
      <c r="M16" s="95"/>
      <c r="N16" s="38"/>
      <c r="O16" s="38"/>
      <c r="P16" s="88"/>
      <c r="Q16" s="88"/>
      <c r="R16" s="88"/>
      <c r="S16" s="39"/>
      <c r="T16" s="41"/>
      <c r="U16" s="41"/>
      <c r="V16" s="25"/>
      <c r="W16" s="42"/>
      <c r="X16" s="42"/>
      <c r="Y16" s="46"/>
      <c r="Z16" s="67"/>
      <c r="AA16" s="79"/>
      <c r="AB16" s="85"/>
      <c r="AC16" s="85"/>
      <c r="AD16" s="37"/>
      <c r="AE16" s="38"/>
      <c r="AF16" s="88"/>
      <c r="AG16" s="88"/>
      <c r="AH16" s="88"/>
      <c r="AI16" s="39"/>
      <c r="AJ16" s="41"/>
      <c r="AK16" s="41"/>
      <c r="AL16" s="25"/>
      <c r="AM16" s="42"/>
      <c r="AN16" s="42"/>
      <c r="AO16" s="46"/>
      <c r="AP16" s="46"/>
      <c r="AQ16" s="79"/>
      <c r="AR16" s="91"/>
      <c r="AS16" s="73"/>
      <c r="AT16" s="37"/>
      <c r="AU16" s="38"/>
      <c r="AV16" s="37"/>
      <c r="AW16" s="34"/>
      <c r="AX16" s="76"/>
      <c r="AY16" s="76"/>
      <c r="AZ16" s="39"/>
      <c r="BA16" s="41"/>
      <c r="BB16" s="41"/>
      <c r="BC16" s="25"/>
      <c r="BD16" s="42"/>
      <c r="BE16" s="42"/>
      <c r="BF16" s="46"/>
      <c r="BG16" s="79"/>
      <c r="BH16" s="70"/>
      <c r="BI16" s="104"/>
      <c r="BJ16" s="70"/>
    </row>
    <row r="17" spans="1:62" x14ac:dyDescent="0.25">
      <c r="A17" s="97"/>
      <c r="B17" s="97"/>
      <c r="C17" s="98"/>
      <c r="D17" s="98"/>
      <c r="E17" s="98"/>
      <c r="F17" s="99"/>
      <c r="G17" s="93"/>
      <c r="H17" s="93"/>
      <c r="I17" s="3" t="s">
        <v>19</v>
      </c>
      <c r="J17" s="7"/>
      <c r="K17" s="55"/>
      <c r="L17" s="55"/>
      <c r="M17" s="96"/>
      <c r="N17" s="38"/>
      <c r="O17" s="38"/>
      <c r="P17" s="89"/>
      <c r="Q17" s="89"/>
      <c r="R17" s="89"/>
      <c r="S17" s="39"/>
      <c r="T17" s="41"/>
      <c r="U17" s="41"/>
      <c r="V17" s="25"/>
      <c r="W17" s="42"/>
      <c r="X17" s="42"/>
      <c r="Y17" s="46"/>
      <c r="Z17" s="67"/>
      <c r="AA17" s="80"/>
      <c r="AB17" s="86"/>
      <c r="AC17" s="86"/>
      <c r="AD17" s="37"/>
      <c r="AE17" s="38"/>
      <c r="AF17" s="89"/>
      <c r="AG17" s="89"/>
      <c r="AH17" s="89"/>
      <c r="AI17" s="39"/>
      <c r="AJ17" s="41"/>
      <c r="AK17" s="41"/>
      <c r="AL17" s="25"/>
      <c r="AM17" s="42"/>
      <c r="AN17" s="42"/>
      <c r="AO17" s="46"/>
      <c r="AP17" s="46"/>
      <c r="AQ17" s="80"/>
      <c r="AR17" s="92"/>
      <c r="AS17" s="74"/>
      <c r="AT17" s="37"/>
      <c r="AU17" s="38"/>
      <c r="AV17" s="37"/>
      <c r="AW17" s="34"/>
      <c r="AX17" s="77"/>
      <c r="AY17" s="77"/>
      <c r="AZ17" s="39"/>
      <c r="BA17" s="41"/>
      <c r="BB17" s="41"/>
      <c r="BC17" s="25"/>
      <c r="BD17" s="42"/>
      <c r="BE17" s="42"/>
      <c r="BF17" s="46"/>
      <c r="BG17" s="80"/>
      <c r="BH17" s="71"/>
      <c r="BI17" s="105"/>
      <c r="BJ17" s="71"/>
    </row>
    <row r="18" spans="1:62" x14ac:dyDescent="0.25">
      <c r="A18" s="97">
        <v>3</v>
      </c>
      <c r="B18" s="97"/>
      <c r="C18" s="98" t="s">
        <v>59</v>
      </c>
      <c r="D18" s="98" t="s">
        <v>58</v>
      </c>
      <c r="E18" s="98" t="s">
        <v>8</v>
      </c>
      <c r="F18" s="99">
        <v>2.5</v>
      </c>
      <c r="G18" s="93" t="s">
        <v>40</v>
      </c>
      <c r="H18" s="93" t="s">
        <v>87</v>
      </c>
      <c r="I18" s="3" t="s">
        <v>9</v>
      </c>
      <c r="J18" s="10" t="s">
        <v>10</v>
      </c>
      <c r="K18" s="55"/>
      <c r="L18" s="55"/>
      <c r="M18" s="94">
        <v>29000</v>
      </c>
      <c r="N18" s="38"/>
      <c r="O18" s="38"/>
      <c r="P18" s="87">
        <v>38423.68</v>
      </c>
      <c r="Q18" s="87">
        <v>30000</v>
      </c>
      <c r="R18" s="87">
        <v>30000</v>
      </c>
      <c r="S18" s="39"/>
      <c r="T18" s="40"/>
      <c r="U18" s="40"/>
      <c r="V18" s="25"/>
      <c r="W18" s="30" t="s">
        <v>68</v>
      </c>
      <c r="X18" s="31">
        <v>1</v>
      </c>
      <c r="Y18" s="46">
        <v>31000</v>
      </c>
      <c r="Z18" s="67">
        <v>31000</v>
      </c>
      <c r="AA18" s="78">
        <f>R18+SUM(Z18:Z23)</f>
        <v>89000</v>
      </c>
      <c r="AB18" s="84">
        <v>218.25929548872188</v>
      </c>
      <c r="AC18" s="84">
        <v>233.20389548872186</v>
      </c>
      <c r="AD18" s="37"/>
      <c r="AE18" s="38"/>
      <c r="AF18" s="87">
        <v>33004.800000000003</v>
      </c>
      <c r="AG18" s="87">
        <v>29000</v>
      </c>
      <c r="AH18" s="87">
        <v>27000</v>
      </c>
      <c r="AI18" s="39"/>
      <c r="AJ18" s="40"/>
      <c r="AK18" s="40"/>
      <c r="AL18" s="25"/>
      <c r="AM18" s="30" t="s">
        <v>68</v>
      </c>
      <c r="AN18" s="31">
        <v>1</v>
      </c>
      <c r="AO18" s="46">
        <v>34500</v>
      </c>
      <c r="AP18" s="46">
        <v>34500</v>
      </c>
      <c r="AQ18" s="78">
        <f>AH18+SUM(AP18:AP23)</f>
        <v>96000</v>
      </c>
      <c r="AR18" s="90">
        <v>136.83333333333334</v>
      </c>
      <c r="AS18" s="72" t="s">
        <v>75</v>
      </c>
      <c r="AT18" s="37"/>
      <c r="AU18" s="38"/>
      <c r="AV18" s="37"/>
      <c r="AW18" s="34"/>
      <c r="AX18" s="75">
        <f>SUM(AW18:AW23)</f>
        <v>42509.539800000006</v>
      </c>
      <c r="AY18" s="75">
        <v>42500</v>
      </c>
      <c r="AZ18" s="39"/>
      <c r="BA18" s="40"/>
      <c r="BB18" s="40"/>
      <c r="BC18" s="25"/>
      <c r="BD18" s="30" t="s">
        <v>68</v>
      </c>
      <c r="BE18" s="31">
        <v>1</v>
      </c>
      <c r="BF18" s="46">
        <v>38500</v>
      </c>
      <c r="BG18" s="78">
        <f>AY18+SUM(BC18:BC23)+SUM(BF18:BF23)</f>
        <v>138700</v>
      </c>
      <c r="BH18" s="69">
        <v>232.05680000000001</v>
      </c>
      <c r="BI18" s="81" t="s">
        <v>89</v>
      </c>
      <c r="BJ18" s="69" t="s">
        <v>78</v>
      </c>
    </row>
    <row r="19" spans="1:62" x14ac:dyDescent="0.25">
      <c r="A19" s="97"/>
      <c r="B19" s="97"/>
      <c r="C19" s="98"/>
      <c r="D19" s="98"/>
      <c r="E19" s="98"/>
      <c r="F19" s="99"/>
      <c r="G19" s="93"/>
      <c r="H19" s="93"/>
      <c r="I19" s="3" t="s">
        <v>11</v>
      </c>
      <c r="J19" s="6" t="s">
        <v>25</v>
      </c>
      <c r="K19" s="55" t="s">
        <v>68</v>
      </c>
      <c r="L19" s="54">
        <v>1</v>
      </c>
      <c r="M19" s="95"/>
      <c r="N19" s="38" t="s">
        <v>68</v>
      </c>
      <c r="O19" s="32">
        <v>1</v>
      </c>
      <c r="P19" s="88"/>
      <c r="Q19" s="88"/>
      <c r="R19" s="88"/>
      <c r="S19" s="39" t="s">
        <v>68</v>
      </c>
      <c r="T19" s="41">
        <v>42</v>
      </c>
      <c r="U19" s="35">
        <v>100</v>
      </c>
      <c r="V19" s="24">
        <v>4200</v>
      </c>
      <c r="W19" s="42"/>
      <c r="X19" s="42"/>
      <c r="Y19" s="46"/>
      <c r="Z19" s="67"/>
      <c r="AA19" s="79"/>
      <c r="AB19" s="85"/>
      <c r="AC19" s="85"/>
      <c r="AD19" s="38" t="s">
        <v>68</v>
      </c>
      <c r="AE19" s="32">
        <v>1</v>
      </c>
      <c r="AF19" s="88"/>
      <c r="AG19" s="88"/>
      <c r="AH19" s="88"/>
      <c r="AI19" s="39" t="s">
        <v>68</v>
      </c>
      <c r="AJ19" s="41">
        <v>52</v>
      </c>
      <c r="AK19" s="35">
        <v>80</v>
      </c>
      <c r="AL19" s="24">
        <v>4160</v>
      </c>
      <c r="AM19" s="42"/>
      <c r="AN19" s="42"/>
      <c r="AO19" s="46"/>
      <c r="AP19" s="46"/>
      <c r="AQ19" s="79"/>
      <c r="AR19" s="91"/>
      <c r="AS19" s="73"/>
      <c r="AT19" s="38" t="s">
        <v>68</v>
      </c>
      <c r="AU19" s="32">
        <v>1</v>
      </c>
      <c r="AV19" s="37">
        <v>4.2509539800000002</v>
      </c>
      <c r="AW19" s="34">
        <f t="shared" si="0"/>
        <v>42509.539800000006</v>
      </c>
      <c r="AX19" s="76"/>
      <c r="AY19" s="76"/>
      <c r="AZ19" s="39" t="s">
        <v>68</v>
      </c>
      <c r="BA19" s="41">
        <v>240</v>
      </c>
      <c r="BB19" s="35">
        <v>80</v>
      </c>
      <c r="BC19" s="24">
        <f>BA19*BB19</f>
        <v>19200</v>
      </c>
      <c r="BD19" s="42"/>
      <c r="BE19" s="42"/>
      <c r="BF19" s="46"/>
      <c r="BG19" s="79"/>
      <c r="BH19" s="70"/>
      <c r="BI19" s="82"/>
      <c r="BJ19" s="70"/>
    </row>
    <row r="20" spans="1:62" x14ac:dyDescent="0.25">
      <c r="A20" s="97"/>
      <c r="B20" s="97"/>
      <c r="C20" s="98"/>
      <c r="D20" s="98"/>
      <c r="E20" s="98"/>
      <c r="F20" s="99"/>
      <c r="G20" s="93"/>
      <c r="H20" s="93"/>
      <c r="I20" s="3" t="s">
        <v>13</v>
      </c>
      <c r="J20" s="10" t="s">
        <v>10</v>
      </c>
      <c r="K20" s="55"/>
      <c r="L20" s="55"/>
      <c r="M20" s="95"/>
      <c r="N20" s="38"/>
      <c r="O20" s="38"/>
      <c r="P20" s="88"/>
      <c r="Q20" s="88"/>
      <c r="R20" s="88"/>
      <c r="S20" s="39"/>
      <c r="T20" s="41"/>
      <c r="U20" s="41"/>
      <c r="V20" s="25"/>
      <c r="W20" s="30" t="s">
        <v>68</v>
      </c>
      <c r="X20" s="31">
        <v>1</v>
      </c>
      <c r="Y20" s="46">
        <v>28300</v>
      </c>
      <c r="Z20" s="67">
        <v>28000</v>
      </c>
      <c r="AA20" s="79"/>
      <c r="AB20" s="85"/>
      <c r="AC20" s="85"/>
      <c r="AD20" s="37"/>
      <c r="AE20" s="38"/>
      <c r="AF20" s="88"/>
      <c r="AG20" s="88"/>
      <c r="AH20" s="88"/>
      <c r="AI20" s="39"/>
      <c r="AJ20" s="41"/>
      <c r="AK20" s="41"/>
      <c r="AL20" s="25"/>
      <c r="AM20" s="30" t="s">
        <v>68</v>
      </c>
      <c r="AN20" s="31">
        <v>1</v>
      </c>
      <c r="AO20" s="46">
        <v>34500</v>
      </c>
      <c r="AP20" s="46">
        <v>34500</v>
      </c>
      <c r="AQ20" s="79"/>
      <c r="AR20" s="91"/>
      <c r="AS20" s="73"/>
      <c r="AT20" s="37"/>
      <c r="AU20" s="38"/>
      <c r="AV20" s="37"/>
      <c r="AW20" s="34"/>
      <c r="AX20" s="76"/>
      <c r="AY20" s="76"/>
      <c r="AZ20" s="39"/>
      <c r="BA20" s="41"/>
      <c r="BB20" s="41"/>
      <c r="BC20" s="25"/>
      <c r="BD20" s="30" t="s">
        <v>68</v>
      </c>
      <c r="BE20" s="31">
        <v>1</v>
      </c>
      <c r="BF20" s="46">
        <v>38500</v>
      </c>
      <c r="BG20" s="79"/>
      <c r="BH20" s="70"/>
      <c r="BI20" s="82"/>
      <c r="BJ20" s="70"/>
    </row>
    <row r="21" spans="1:62" x14ac:dyDescent="0.25">
      <c r="A21" s="97"/>
      <c r="B21" s="97"/>
      <c r="C21" s="98"/>
      <c r="D21" s="98"/>
      <c r="E21" s="98"/>
      <c r="F21" s="99"/>
      <c r="G21" s="93"/>
      <c r="H21" s="93"/>
      <c r="I21" s="3" t="s">
        <v>15</v>
      </c>
      <c r="J21" s="7"/>
      <c r="K21" s="55"/>
      <c r="L21" s="55"/>
      <c r="M21" s="95"/>
      <c r="N21" s="38"/>
      <c r="O21" s="38"/>
      <c r="P21" s="88"/>
      <c r="Q21" s="88"/>
      <c r="R21" s="88"/>
      <c r="S21" s="39"/>
      <c r="T21" s="41"/>
      <c r="U21" s="41"/>
      <c r="V21" s="25"/>
      <c r="W21" s="42"/>
      <c r="X21" s="42"/>
      <c r="Y21" s="46"/>
      <c r="Z21" s="67"/>
      <c r="AA21" s="79"/>
      <c r="AB21" s="85"/>
      <c r="AC21" s="85"/>
      <c r="AD21" s="37"/>
      <c r="AE21" s="38"/>
      <c r="AF21" s="88"/>
      <c r="AG21" s="88"/>
      <c r="AH21" s="88"/>
      <c r="AI21" s="39"/>
      <c r="AJ21" s="41"/>
      <c r="AK21" s="41"/>
      <c r="AL21" s="25"/>
      <c r="AM21" s="42"/>
      <c r="AN21" s="42"/>
      <c r="AO21" s="46"/>
      <c r="AP21" s="46"/>
      <c r="AQ21" s="79"/>
      <c r="AR21" s="91"/>
      <c r="AS21" s="73"/>
      <c r="AT21" s="37"/>
      <c r="AU21" s="38"/>
      <c r="AV21" s="37"/>
      <c r="AW21" s="34"/>
      <c r="AX21" s="76"/>
      <c r="AY21" s="76"/>
      <c r="AZ21" s="39"/>
      <c r="BA21" s="41"/>
      <c r="BB21" s="41"/>
      <c r="BC21" s="25"/>
      <c r="BD21" s="42"/>
      <c r="BE21" s="42"/>
      <c r="BF21" s="46"/>
      <c r="BG21" s="79"/>
      <c r="BH21" s="70"/>
      <c r="BI21" s="82"/>
      <c r="BJ21" s="70"/>
    </row>
    <row r="22" spans="1:62" x14ac:dyDescent="0.25">
      <c r="A22" s="97"/>
      <c r="B22" s="97"/>
      <c r="C22" s="98"/>
      <c r="D22" s="98"/>
      <c r="E22" s="98"/>
      <c r="F22" s="99"/>
      <c r="G22" s="93"/>
      <c r="H22" s="93"/>
      <c r="I22" s="3" t="s">
        <v>17</v>
      </c>
      <c r="J22" s="7"/>
      <c r="K22" s="55"/>
      <c r="L22" s="55"/>
      <c r="M22" s="95"/>
      <c r="N22" s="38"/>
      <c r="O22" s="38"/>
      <c r="P22" s="88"/>
      <c r="Q22" s="88"/>
      <c r="R22" s="88"/>
      <c r="S22" s="39"/>
      <c r="T22" s="41"/>
      <c r="U22" s="41"/>
      <c r="V22" s="25"/>
      <c r="W22" s="42"/>
      <c r="X22" s="42"/>
      <c r="Y22" s="46"/>
      <c r="Z22" s="67"/>
      <c r="AA22" s="79"/>
      <c r="AB22" s="85"/>
      <c r="AC22" s="85"/>
      <c r="AD22" s="37"/>
      <c r="AE22" s="38"/>
      <c r="AF22" s="88"/>
      <c r="AG22" s="88"/>
      <c r="AH22" s="88"/>
      <c r="AI22" s="39"/>
      <c r="AJ22" s="41"/>
      <c r="AK22" s="41"/>
      <c r="AL22" s="25"/>
      <c r="AM22" s="42"/>
      <c r="AN22" s="42"/>
      <c r="AO22" s="46"/>
      <c r="AP22" s="46"/>
      <c r="AQ22" s="79"/>
      <c r="AR22" s="91"/>
      <c r="AS22" s="73"/>
      <c r="AT22" s="37"/>
      <c r="AU22" s="38"/>
      <c r="AV22" s="37"/>
      <c r="AW22" s="34"/>
      <c r="AX22" s="76"/>
      <c r="AY22" s="76"/>
      <c r="AZ22" s="39"/>
      <c r="BA22" s="41"/>
      <c r="BB22" s="41"/>
      <c r="BC22" s="25"/>
      <c r="BD22" s="42"/>
      <c r="BE22" s="42"/>
      <c r="BF22" s="46"/>
      <c r="BG22" s="79"/>
      <c r="BH22" s="70"/>
      <c r="BI22" s="82"/>
      <c r="BJ22" s="70"/>
    </row>
    <row r="23" spans="1:62" x14ac:dyDescent="0.25">
      <c r="A23" s="97"/>
      <c r="B23" s="97"/>
      <c r="C23" s="98"/>
      <c r="D23" s="98"/>
      <c r="E23" s="98"/>
      <c r="F23" s="99"/>
      <c r="G23" s="93"/>
      <c r="H23" s="93"/>
      <c r="I23" s="3" t="s">
        <v>19</v>
      </c>
      <c r="J23" s="7"/>
      <c r="K23" s="55"/>
      <c r="L23" s="55"/>
      <c r="M23" s="96"/>
      <c r="N23" s="38"/>
      <c r="O23" s="38"/>
      <c r="P23" s="89"/>
      <c r="Q23" s="89"/>
      <c r="R23" s="89"/>
      <c r="S23" s="39"/>
      <c r="T23" s="41"/>
      <c r="U23" s="41"/>
      <c r="V23" s="25"/>
      <c r="W23" s="42"/>
      <c r="X23" s="42"/>
      <c r="Y23" s="46"/>
      <c r="Z23" s="67"/>
      <c r="AA23" s="80"/>
      <c r="AB23" s="86"/>
      <c r="AC23" s="86"/>
      <c r="AD23" s="37"/>
      <c r="AE23" s="38"/>
      <c r="AF23" s="89"/>
      <c r="AG23" s="89"/>
      <c r="AH23" s="89"/>
      <c r="AI23" s="39"/>
      <c r="AJ23" s="41"/>
      <c r="AK23" s="41"/>
      <c r="AL23" s="25"/>
      <c r="AM23" s="42"/>
      <c r="AN23" s="42"/>
      <c r="AO23" s="46"/>
      <c r="AP23" s="46"/>
      <c r="AQ23" s="80"/>
      <c r="AR23" s="92"/>
      <c r="AS23" s="74"/>
      <c r="AT23" s="37"/>
      <c r="AU23" s="38"/>
      <c r="AV23" s="37"/>
      <c r="AW23" s="34"/>
      <c r="AX23" s="77"/>
      <c r="AY23" s="77"/>
      <c r="AZ23" s="39"/>
      <c r="BA23" s="41"/>
      <c r="BB23" s="41"/>
      <c r="BC23" s="25"/>
      <c r="BD23" s="42"/>
      <c r="BE23" s="42"/>
      <c r="BF23" s="46"/>
      <c r="BG23" s="80"/>
      <c r="BH23" s="71"/>
      <c r="BI23" s="83"/>
      <c r="BJ23" s="71"/>
    </row>
    <row r="24" spans="1:62" x14ac:dyDescent="0.25">
      <c r="A24" s="97">
        <v>4</v>
      </c>
      <c r="B24" s="97"/>
      <c r="C24" s="98" t="s">
        <v>60</v>
      </c>
      <c r="D24" s="98" t="s">
        <v>61</v>
      </c>
      <c r="E24" s="98" t="s">
        <v>8</v>
      </c>
      <c r="F24" s="99" t="s">
        <v>62</v>
      </c>
      <c r="G24" s="93" t="s">
        <v>40</v>
      </c>
      <c r="H24" s="93" t="s">
        <v>87</v>
      </c>
      <c r="I24" s="3" t="s">
        <v>9</v>
      </c>
      <c r="J24" s="10" t="s">
        <v>26</v>
      </c>
      <c r="K24" s="55" t="s">
        <v>68</v>
      </c>
      <c r="L24" s="54">
        <v>1</v>
      </c>
      <c r="M24" s="100">
        <v>52000</v>
      </c>
      <c r="N24" s="38" t="s">
        <v>68</v>
      </c>
      <c r="O24" s="32">
        <v>1</v>
      </c>
      <c r="P24" s="87">
        <v>57779.199999999997</v>
      </c>
      <c r="Q24" s="87">
        <v>58000</v>
      </c>
      <c r="R24" s="87">
        <v>58000</v>
      </c>
      <c r="S24" s="39" t="s">
        <v>68</v>
      </c>
      <c r="T24" s="41">
        <v>88</v>
      </c>
      <c r="U24" s="35">
        <v>100</v>
      </c>
      <c r="V24" s="24">
        <v>8800</v>
      </c>
      <c r="W24" s="30"/>
      <c r="X24" s="31"/>
      <c r="Y24" s="47"/>
      <c r="Z24" s="67"/>
      <c r="AA24" s="78">
        <f>R24+SUM(Z24:Z29)</f>
        <v>117000</v>
      </c>
      <c r="AB24" s="84">
        <v>145.7708214285714</v>
      </c>
      <c r="AC24" s="84">
        <v>155.5740214285714</v>
      </c>
      <c r="AD24" s="38" t="s">
        <v>68</v>
      </c>
      <c r="AE24" s="32">
        <v>1</v>
      </c>
      <c r="AF24" s="87">
        <v>68121.600000000006</v>
      </c>
      <c r="AG24" s="87">
        <v>52000</v>
      </c>
      <c r="AH24" s="87">
        <v>52000</v>
      </c>
      <c r="AI24" s="39" t="s">
        <v>68</v>
      </c>
      <c r="AJ24" s="41">
        <v>105</v>
      </c>
      <c r="AK24" s="35">
        <v>80</v>
      </c>
      <c r="AL24" s="24">
        <v>8400</v>
      </c>
      <c r="AM24" s="30"/>
      <c r="AN24" s="31"/>
      <c r="AO24" s="47"/>
      <c r="AP24" s="47"/>
      <c r="AQ24" s="78">
        <f>AH24+SUM(AP24:AP29)</f>
        <v>116000</v>
      </c>
      <c r="AR24" s="90">
        <v>101.83333333333333</v>
      </c>
      <c r="AS24" s="72" t="s">
        <v>75</v>
      </c>
      <c r="AT24" s="38" t="s">
        <v>68</v>
      </c>
      <c r="AU24" s="32">
        <v>1</v>
      </c>
      <c r="AV24" s="37">
        <v>4.2509539800000002</v>
      </c>
      <c r="AW24" s="34">
        <f t="shared" si="0"/>
        <v>42509.539800000006</v>
      </c>
      <c r="AX24" s="75">
        <f>SUM(AW24:AW29)</f>
        <v>76635.059800000017</v>
      </c>
      <c r="AY24" s="75">
        <v>76600</v>
      </c>
      <c r="AZ24" s="39" t="s">
        <v>68</v>
      </c>
      <c r="BA24" s="41">
        <v>240</v>
      </c>
      <c r="BB24" s="35">
        <v>80</v>
      </c>
      <c r="BC24" s="24">
        <f>BA24*BB24</f>
        <v>19200</v>
      </c>
      <c r="BD24" s="30"/>
      <c r="BE24" s="31"/>
      <c r="BF24" s="47"/>
      <c r="BG24" s="78">
        <f>AY24+SUM(BC24:BC29)+SUM(BF24:BF29)</f>
        <v>114300</v>
      </c>
      <c r="BH24" s="69">
        <v>164.9109</v>
      </c>
      <c r="BI24" s="81" t="s">
        <v>89</v>
      </c>
      <c r="BJ24" s="69" t="s">
        <v>79</v>
      </c>
    </row>
    <row r="25" spans="1:62" x14ac:dyDescent="0.25">
      <c r="A25" s="97"/>
      <c r="B25" s="97"/>
      <c r="C25" s="98"/>
      <c r="D25" s="98"/>
      <c r="E25" s="98"/>
      <c r="F25" s="99"/>
      <c r="G25" s="93"/>
      <c r="H25" s="93"/>
      <c r="I25" s="3" t="s">
        <v>11</v>
      </c>
      <c r="J25" s="7" t="s">
        <v>22</v>
      </c>
      <c r="K25" s="55"/>
      <c r="L25" s="55"/>
      <c r="M25" s="101"/>
      <c r="N25" s="38"/>
      <c r="O25" s="38"/>
      <c r="P25" s="88"/>
      <c r="Q25" s="88"/>
      <c r="R25" s="88"/>
      <c r="S25" s="39"/>
      <c r="T25" s="44"/>
      <c r="U25" s="44"/>
      <c r="V25" s="25"/>
      <c r="W25" s="30" t="s">
        <v>68</v>
      </c>
      <c r="X25" s="31">
        <v>1</v>
      </c>
      <c r="Y25" s="47">
        <v>31400</v>
      </c>
      <c r="Z25" s="67">
        <v>31000</v>
      </c>
      <c r="AA25" s="79"/>
      <c r="AB25" s="85"/>
      <c r="AC25" s="85"/>
      <c r="AD25" s="38"/>
      <c r="AE25" s="38"/>
      <c r="AF25" s="88"/>
      <c r="AG25" s="88"/>
      <c r="AH25" s="88"/>
      <c r="AI25" s="39"/>
      <c r="AJ25" s="44"/>
      <c r="AK25" s="44"/>
      <c r="AL25" s="25"/>
      <c r="AM25" s="30" t="s">
        <v>68</v>
      </c>
      <c r="AN25" s="31">
        <v>1</v>
      </c>
      <c r="AO25" s="47">
        <v>32000</v>
      </c>
      <c r="AP25" s="47">
        <v>32000</v>
      </c>
      <c r="AQ25" s="79"/>
      <c r="AR25" s="91"/>
      <c r="AS25" s="73"/>
      <c r="AT25" s="37"/>
      <c r="AU25" s="38"/>
      <c r="AV25" s="37"/>
      <c r="AW25" s="34"/>
      <c r="AX25" s="76"/>
      <c r="AY25" s="76"/>
      <c r="AZ25" s="39"/>
      <c r="BA25" s="44"/>
      <c r="BB25" s="44"/>
      <c r="BC25" s="25"/>
      <c r="BD25" s="30" t="s">
        <v>68</v>
      </c>
      <c r="BE25" s="31">
        <v>1</v>
      </c>
      <c r="BF25" s="47">
        <v>18500</v>
      </c>
      <c r="BG25" s="79"/>
      <c r="BH25" s="70"/>
      <c r="BI25" s="82"/>
      <c r="BJ25" s="70"/>
    </row>
    <row r="26" spans="1:62" x14ac:dyDescent="0.25">
      <c r="A26" s="97"/>
      <c r="B26" s="97"/>
      <c r="C26" s="98"/>
      <c r="D26" s="98"/>
      <c r="E26" s="98"/>
      <c r="F26" s="99"/>
      <c r="G26" s="93"/>
      <c r="H26" s="93"/>
      <c r="I26" s="3" t="s">
        <v>13</v>
      </c>
      <c r="J26" s="7" t="s">
        <v>23</v>
      </c>
      <c r="K26" s="55" t="s">
        <v>68</v>
      </c>
      <c r="L26" s="54">
        <v>1</v>
      </c>
      <c r="M26" s="101"/>
      <c r="N26" s="38" t="s">
        <v>68</v>
      </c>
      <c r="O26" s="32">
        <v>1</v>
      </c>
      <c r="P26" s="88"/>
      <c r="Q26" s="88"/>
      <c r="R26" s="88"/>
      <c r="S26" s="39"/>
      <c r="T26" s="44"/>
      <c r="U26" s="44"/>
      <c r="V26" s="25"/>
      <c r="W26" s="58" t="s">
        <v>68</v>
      </c>
      <c r="X26" s="59">
        <v>1</v>
      </c>
      <c r="Y26" s="47">
        <v>28000</v>
      </c>
      <c r="Z26" s="67">
        <v>28000</v>
      </c>
      <c r="AA26" s="79"/>
      <c r="AB26" s="85"/>
      <c r="AC26" s="85"/>
      <c r="AD26" s="38" t="s">
        <v>74</v>
      </c>
      <c r="AE26" s="32">
        <v>1</v>
      </c>
      <c r="AF26" s="88"/>
      <c r="AG26" s="88"/>
      <c r="AH26" s="88"/>
      <c r="AI26" s="39"/>
      <c r="AJ26" s="44"/>
      <c r="AK26" s="44"/>
      <c r="AL26" s="25"/>
      <c r="AM26" s="62" t="s">
        <v>68</v>
      </c>
      <c r="AN26" s="63">
        <v>1</v>
      </c>
      <c r="AO26" s="47">
        <v>32000</v>
      </c>
      <c r="AP26" s="47">
        <v>32000</v>
      </c>
      <c r="AQ26" s="79"/>
      <c r="AR26" s="91"/>
      <c r="AS26" s="73"/>
      <c r="AT26" s="38" t="s">
        <v>68</v>
      </c>
      <c r="AU26" s="32">
        <v>1</v>
      </c>
      <c r="AV26" s="37">
        <v>3.4125520000000003</v>
      </c>
      <c r="AW26" s="34">
        <f t="shared" si="0"/>
        <v>34125.520000000004</v>
      </c>
      <c r="AX26" s="76"/>
      <c r="AY26" s="76"/>
      <c r="AZ26" s="39"/>
      <c r="BA26" s="44"/>
      <c r="BB26" s="44"/>
      <c r="BC26" s="25"/>
      <c r="BD26" s="62"/>
      <c r="BE26" s="63"/>
      <c r="BF26" s="64"/>
      <c r="BG26" s="79"/>
      <c r="BH26" s="70"/>
      <c r="BI26" s="82"/>
      <c r="BJ26" s="70"/>
    </row>
    <row r="27" spans="1:62" x14ac:dyDescent="0.25">
      <c r="A27" s="97"/>
      <c r="B27" s="97"/>
      <c r="C27" s="98"/>
      <c r="D27" s="98"/>
      <c r="E27" s="98"/>
      <c r="F27" s="99"/>
      <c r="G27" s="93"/>
      <c r="H27" s="93"/>
      <c r="I27" s="3" t="s">
        <v>15</v>
      </c>
      <c r="J27" s="7"/>
      <c r="K27" s="55"/>
      <c r="L27" s="55"/>
      <c r="M27" s="101"/>
      <c r="N27" s="38"/>
      <c r="O27" s="38"/>
      <c r="P27" s="88"/>
      <c r="Q27" s="88"/>
      <c r="R27" s="88"/>
      <c r="S27" s="39"/>
      <c r="T27" s="44"/>
      <c r="U27" s="44"/>
      <c r="V27" s="25"/>
      <c r="W27" s="30"/>
      <c r="X27" s="30"/>
      <c r="Y27" s="47"/>
      <c r="Z27" s="67"/>
      <c r="AA27" s="79"/>
      <c r="AB27" s="85"/>
      <c r="AC27" s="85"/>
      <c r="AD27" s="37"/>
      <c r="AE27" s="38"/>
      <c r="AF27" s="88"/>
      <c r="AG27" s="88"/>
      <c r="AH27" s="88"/>
      <c r="AI27" s="39"/>
      <c r="AJ27" s="44"/>
      <c r="AK27" s="44"/>
      <c r="AL27" s="25"/>
      <c r="AM27" s="30"/>
      <c r="AN27" s="30"/>
      <c r="AO27" s="47"/>
      <c r="AP27" s="47"/>
      <c r="AQ27" s="79"/>
      <c r="AR27" s="91"/>
      <c r="AS27" s="73"/>
      <c r="AT27" s="37"/>
      <c r="AU27" s="38"/>
      <c r="AV27" s="37"/>
      <c r="AW27" s="34"/>
      <c r="AX27" s="76"/>
      <c r="AY27" s="76"/>
      <c r="AZ27" s="39"/>
      <c r="BA27" s="44"/>
      <c r="BB27" s="44"/>
      <c r="BC27" s="25"/>
      <c r="BD27" s="30"/>
      <c r="BE27" s="30"/>
      <c r="BF27" s="47"/>
      <c r="BG27" s="79"/>
      <c r="BH27" s="70"/>
      <c r="BI27" s="82"/>
      <c r="BJ27" s="70"/>
    </row>
    <row r="28" spans="1:62" x14ac:dyDescent="0.25">
      <c r="A28" s="97"/>
      <c r="B28" s="97"/>
      <c r="C28" s="98"/>
      <c r="D28" s="98"/>
      <c r="E28" s="98"/>
      <c r="F28" s="99"/>
      <c r="G28" s="93"/>
      <c r="H28" s="93"/>
      <c r="I28" s="3" t="s">
        <v>17</v>
      </c>
      <c r="J28" s="56"/>
      <c r="K28" s="55"/>
      <c r="L28" s="55"/>
      <c r="M28" s="101"/>
      <c r="N28" s="38"/>
      <c r="O28" s="38"/>
      <c r="P28" s="88"/>
      <c r="Q28" s="88"/>
      <c r="R28" s="88"/>
      <c r="S28" s="39"/>
      <c r="T28" s="44"/>
      <c r="U28" s="44"/>
      <c r="V28" s="25"/>
      <c r="W28" s="30"/>
      <c r="X28" s="30"/>
      <c r="Y28" s="47"/>
      <c r="Z28" s="67"/>
      <c r="AA28" s="79"/>
      <c r="AB28" s="85"/>
      <c r="AC28" s="85"/>
      <c r="AD28" s="37"/>
      <c r="AE28" s="38"/>
      <c r="AF28" s="88"/>
      <c r="AG28" s="88"/>
      <c r="AH28" s="88"/>
      <c r="AI28" s="39"/>
      <c r="AJ28" s="44"/>
      <c r="AK28" s="44"/>
      <c r="AL28" s="25"/>
      <c r="AM28" s="30"/>
      <c r="AN28" s="30"/>
      <c r="AO28" s="47"/>
      <c r="AP28" s="47"/>
      <c r="AQ28" s="79"/>
      <c r="AR28" s="91"/>
      <c r="AS28" s="73"/>
      <c r="AT28" s="37"/>
      <c r="AU28" s="38"/>
      <c r="AV28" s="37"/>
      <c r="AW28" s="34"/>
      <c r="AX28" s="76"/>
      <c r="AY28" s="76"/>
      <c r="AZ28" s="39"/>
      <c r="BA28" s="44"/>
      <c r="BB28" s="44"/>
      <c r="BC28" s="25"/>
      <c r="BD28" s="30"/>
      <c r="BE28" s="30"/>
      <c r="BF28" s="47"/>
      <c r="BG28" s="79"/>
      <c r="BH28" s="70"/>
      <c r="BI28" s="82"/>
      <c r="BJ28" s="70"/>
    </row>
    <row r="29" spans="1:62" x14ac:dyDescent="0.25">
      <c r="A29" s="97"/>
      <c r="B29" s="97"/>
      <c r="C29" s="98"/>
      <c r="D29" s="98"/>
      <c r="E29" s="98"/>
      <c r="F29" s="99"/>
      <c r="G29" s="93"/>
      <c r="H29" s="93"/>
      <c r="I29" s="3" t="s">
        <v>19</v>
      </c>
      <c r="J29" s="7"/>
      <c r="K29" s="55"/>
      <c r="L29" s="55"/>
      <c r="M29" s="102"/>
      <c r="N29" s="38"/>
      <c r="O29" s="38"/>
      <c r="P29" s="89"/>
      <c r="Q29" s="89"/>
      <c r="R29" s="89"/>
      <c r="S29" s="39"/>
      <c r="T29" s="44"/>
      <c r="U29" s="44"/>
      <c r="V29" s="25"/>
      <c r="W29" s="30"/>
      <c r="X29" s="30"/>
      <c r="Y29" s="47"/>
      <c r="Z29" s="67"/>
      <c r="AA29" s="80"/>
      <c r="AB29" s="86"/>
      <c r="AC29" s="86"/>
      <c r="AD29" s="37"/>
      <c r="AE29" s="38"/>
      <c r="AF29" s="89"/>
      <c r="AG29" s="89"/>
      <c r="AH29" s="89"/>
      <c r="AI29" s="39"/>
      <c r="AJ29" s="44"/>
      <c r="AK29" s="44"/>
      <c r="AL29" s="25"/>
      <c r="AM29" s="30"/>
      <c r="AN29" s="30"/>
      <c r="AO29" s="47"/>
      <c r="AP29" s="47"/>
      <c r="AQ29" s="80"/>
      <c r="AR29" s="92"/>
      <c r="AS29" s="74"/>
      <c r="AT29" s="37"/>
      <c r="AU29" s="38"/>
      <c r="AV29" s="37"/>
      <c r="AW29" s="34"/>
      <c r="AX29" s="77"/>
      <c r="AY29" s="77"/>
      <c r="AZ29" s="39"/>
      <c r="BA29" s="44"/>
      <c r="BB29" s="44"/>
      <c r="BC29" s="25"/>
      <c r="BD29" s="30"/>
      <c r="BE29" s="30"/>
      <c r="BF29" s="47"/>
      <c r="BG29" s="80"/>
      <c r="BH29" s="71"/>
      <c r="BI29" s="83"/>
      <c r="BJ29" s="71"/>
    </row>
    <row r="30" spans="1:62" x14ac:dyDescent="0.25">
      <c r="A30" s="97">
        <v>5</v>
      </c>
      <c r="B30" s="97"/>
      <c r="C30" s="98" t="s">
        <v>54</v>
      </c>
      <c r="D30" s="98" t="s">
        <v>55</v>
      </c>
      <c r="E30" s="98" t="s">
        <v>28</v>
      </c>
      <c r="F30" s="99" t="s">
        <v>57</v>
      </c>
      <c r="G30" s="93" t="s">
        <v>40</v>
      </c>
      <c r="H30" s="93" t="s">
        <v>87</v>
      </c>
      <c r="I30" s="3" t="s">
        <v>9</v>
      </c>
      <c r="J30" s="6" t="s">
        <v>29</v>
      </c>
      <c r="K30" s="55" t="s">
        <v>68</v>
      </c>
      <c r="L30" s="54">
        <v>1</v>
      </c>
      <c r="M30" s="100">
        <v>89000</v>
      </c>
      <c r="N30" s="38" t="s">
        <v>68</v>
      </c>
      <c r="O30" s="32">
        <v>1</v>
      </c>
      <c r="P30" s="87">
        <v>99276.800000000003</v>
      </c>
      <c r="Q30" s="87">
        <v>90000</v>
      </c>
      <c r="R30" s="87">
        <v>88000</v>
      </c>
      <c r="S30" s="39" t="s">
        <v>68</v>
      </c>
      <c r="T30" s="41">
        <v>38</v>
      </c>
      <c r="U30" s="35">
        <v>100</v>
      </c>
      <c r="V30" s="24">
        <v>3800</v>
      </c>
      <c r="W30" s="43"/>
      <c r="X30" s="43"/>
      <c r="Y30" s="47"/>
      <c r="Z30" s="67"/>
      <c r="AA30" s="78">
        <f>R30+SUM(Z30:Z35)</f>
        <v>88000</v>
      </c>
      <c r="AB30" s="84">
        <v>5.511000000000001</v>
      </c>
      <c r="AC30" s="84">
        <v>16.198600000000003</v>
      </c>
      <c r="AD30" s="38" t="s">
        <v>68</v>
      </c>
      <c r="AE30" s="32">
        <v>1</v>
      </c>
      <c r="AF30" s="87">
        <v>99059.199999999997</v>
      </c>
      <c r="AG30" s="87">
        <v>89000</v>
      </c>
      <c r="AH30" s="87">
        <v>85000</v>
      </c>
      <c r="AI30" s="39" t="s">
        <v>68</v>
      </c>
      <c r="AJ30" s="41">
        <v>45</v>
      </c>
      <c r="AK30" s="35">
        <v>80</v>
      </c>
      <c r="AL30" s="24">
        <v>3600</v>
      </c>
      <c r="AM30" s="43"/>
      <c r="AN30" s="43"/>
      <c r="AO30" s="47"/>
      <c r="AP30" s="47"/>
      <c r="AQ30" s="78">
        <f>AH30+SUM(AP30:AP35)</f>
        <v>85000</v>
      </c>
      <c r="AR30" s="90">
        <v>6.666666666666667</v>
      </c>
      <c r="AS30" s="72" t="s">
        <v>75</v>
      </c>
      <c r="AT30" s="38" t="s">
        <v>68</v>
      </c>
      <c r="AU30" s="32">
        <v>1</v>
      </c>
      <c r="AV30" s="37">
        <v>3.7053334499999999</v>
      </c>
      <c r="AW30" s="34">
        <f t="shared" si="0"/>
        <v>37053.334499999997</v>
      </c>
      <c r="AX30" s="75">
        <f>SUM(AW30:AW35)</f>
        <v>127796.19449999998</v>
      </c>
      <c r="AY30" s="75">
        <v>127780</v>
      </c>
      <c r="AZ30" s="39" t="s">
        <v>68</v>
      </c>
      <c r="BA30" s="41">
        <v>220</v>
      </c>
      <c r="BB30" s="35">
        <v>80</v>
      </c>
      <c r="BC30" s="24">
        <f>BA30*BB30</f>
        <v>17600</v>
      </c>
      <c r="BD30" s="43"/>
      <c r="BE30" s="43"/>
      <c r="BF30" s="47"/>
      <c r="BG30" s="78">
        <f>AY30+SUM(BC30:BC35)+SUM(BF30:BF35)</f>
        <v>145380</v>
      </c>
      <c r="BH30" s="69">
        <v>1.7786999999999999</v>
      </c>
      <c r="BI30" s="81" t="s">
        <v>89</v>
      </c>
      <c r="BJ30" s="69" t="s">
        <v>80</v>
      </c>
    </row>
    <row r="31" spans="1:62" x14ac:dyDescent="0.25">
      <c r="A31" s="97"/>
      <c r="B31" s="97"/>
      <c r="C31" s="98"/>
      <c r="D31" s="98"/>
      <c r="E31" s="98"/>
      <c r="F31" s="99"/>
      <c r="G31" s="93"/>
      <c r="H31" s="93"/>
      <c r="I31" s="3" t="s">
        <v>11</v>
      </c>
      <c r="J31" s="7" t="s">
        <v>27</v>
      </c>
      <c r="K31" s="55" t="s">
        <v>68</v>
      </c>
      <c r="L31" s="54">
        <v>1</v>
      </c>
      <c r="M31" s="101"/>
      <c r="N31" s="38" t="s">
        <v>68</v>
      </c>
      <c r="O31" s="32">
        <v>1</v>
      </c>
      <c r="P31" s="88"/>
      <c r="Q31" s="88"/>
      <c r="R31" s="88"/>
      <c r="S31" s="39"/>
      <c r="T31" s="44"/>
      <c r="U31" s="44"/>
      <c r="V31" s="25"/>
      <c r="W31" s="30"/>
      <c r="X31" s="30"/>
      <c r="Y31" s="47"/>
      <c r="Z31" s="67"/>
      <c r="AA31" s="79"/>
      <c r="AB31" s="85"/>
      <c r="AC31" s="85"/>
      <c r="AD31" s="38" t="s">
        <v>68</v>
      </c>
      <c r="AE31" s="32">
        <v>1</v>
      </c>
      <c r="AF31" s="88"/>
      <c r="AG31" s="88"/>
      <c r="AH31" s="88"/>
      <c r="AI31" s="39"/>
      <c r="AJ31" s="44"/>
      <c r="AK31" s="44"/>
      <c r="AL31" s="25"/>
      <c r="AM31" s="30"/>
      <c r="AN31" s="30"/>
      <c r="AO31" s="47"/>
      <c r="AP31" s="47"/>
      <c r="AQ31" s="79"/>
      <c r="AR31" s="91"/>
      <c r="AS31" s="73"/>
      <c r="AT31" s="38" t="s">
        <v>68</v>
      </c>
      <c r="AU31" s="32">
        <v>1</v>
      </c>
      <c r="AV31" s="37">
        <v>3.0247620000000004</v>
      </c>
      <c r="AW31" s="34">
        <f t="shared" si="0"/>
        <v>30247.620000000003</v>
      </c>
      <c r="AX31" s="76"/>
      <c r="AY31" s="76"/>
      <c r="AZ31" s="39"/>
      <c r="BA31" s="44"/>
      <c r="BB31" s="44"/>
      <c r="BC31" s="25"/>
      <c r="BD31" s="30"/>
      <c r="BE31" s="30"/>
      <c r="BF31" s="47"/>
      <c r="BG31" s="79"/>
      <c r="BH31" s="70"/>
      <c r="BI31" s="82"/>
      <c r="BJ31" s="70"/>
    </row>
    <row r="32" spans="1:62" x14ac:dyDescent="0.25">
      <c r="A32" s="97"/>
      <c r="B32" s="97"/>
      <c r="C32" s="98"/>
      <c r="D32" s="98"/>
      <c r="E32" s="98"/>
      <c r="F32" s="99"/>
      <c r="G32" s="93"/>
      <c r="H32" s="93"/>
      <c r="I32" s="3" t="s">
        <v>13</v>
      </c>
      <c r="J32" s="7" t="s">
        <v>27</v>
      </c>
      <c r="K32" s="55" t="s">
        <v>68</v>
      </c>
      <c r="L32" s="54">
        <v>1</v>
      </c>
      <c r="M32" s="101"/>
      <c r="N32" s="38" t="s">
        <v>68</v>
      </c>
      <c r="O32" s="32">
        <v>1</v>
      </c>
      <c r="P32" s="88"/>
      <c r="Q32" s="88"/>
      <c r="R32" s="88"/>
      <c r="S32" s="39"/>
      <c r="T32" s="44"/>
      <c r="U32" s="44"/>
      <c r="V32" s="25"/>
      <c r="W32" s="30"/>
      <c r="X32" s="30"/>
      <c r="Y32" s="47"/>
      <c r="Z32" s="67"/>
      <c r="AA32" s="79"/>
      <c r="AB32" s="85"/>
      <c r="AC32" s="85"/>
      <c r="AD32" s="38" t="s">
        <v>68</v>
      </c>
      <c r="AE32" s="32">
        <v>1</v>
      </c>
      <c r="AF32" s="88"/>
      <c r="AG32" s="88"/>
      <c r="AH32" s="88"/>
      <c r="AI32" s="39"/>
      <c r="AJ32" s="44"/>
      <c r="AK32" s="44"/>
      <c r="AL32" s="25"/>
      <c r="AM32" s="30"/>
      <c r="AN32" s="30"/>
      <c r="AO32" s="47"/>
      <c r="AP32" s="47"/>
      <c r="AQ32" s="79"/>
      <c r="AR32" s="91"/>
      <c r="AS32" s="73"/>
      <c r="AT32" s="38" t="s">
        <v>68</v>
      </c>
      <c r="AU32" s="32">
        <v>1</v>
      </c>
      <c r="AV32" s="37">
        <v>3.0247620000000004</v>
      </c>
      <c r="AW32" s="34">
        <f t="shared" si="0"/>
        <v>30247.620000000003</v>
      </c>
      <c r="AX32" s="76"/>
      <c r="AY32" s="76"/>
      <c r="AZ32" s="39"/>
      <c r="BA32" s="44"/>
      <c r="BB32" s="44"/>
      <c r="BC32" s="25"/>
      <c r="BD32" s="30"/>
      <c r="BE32" s="30"/>
      <c r="BF32" s="47"/>
      <c r="BG32" s="79"/>
      <c r="BH32" s="70"/>
      <c r="BI32" s="82"/>
      <c r="BJ32" s="70"/>
    </row>
    <row r="33" spans="1:62" x14ac:dyDescent="0.25">
      <c r="A33" s="97"/>
      <c r="B33" s="97"/>
      <c r="C33" s="98"/>
      <c r="D33" s="98"/>
      <c r="E33" s="98"/>
      <c r="F33" s="99"/>
      <c r="G33" s="93"/>
      <c r="H33" s="93"/>
      <c r="I33" s="3" t="s">
        <v>15</v>
      </c>
      <c r="J33" s="7" t="s">
        <v>30</v>
      </c>
      <c r="K33" s="55" t="s">
        <v>68</v>
      </c>
      <c r="L33" s="54">
        <v>1</v>
      </c>
      <c r="M33" s="101"/>
      <c r="N33" s="38" t="s">
        <v>68</v>
      </c>
      <c r="O33" s="32">
        <v>1</v>
      </c>
      <c r="P33" s="88"/>
      <c r="Q33" s="88"/>
      <c r="R33" s="88"/>
      <c r="S33" s="39"/>
      <c r="T33" s="44"/>
      <c r="U33" s="44"/>
      <c r="V33" s="25"/>
      <c r="W33" s="30"/>
      <c r="X33" s="30"/>
      <c r="Y33" s="47"/>
      <c r="Z33" s="67"/>
      <c r="AA33" s="79"/>
      <c r="AB33" s="85"/>
      <c r="AC33" s="85"/>
      <c r="AD33" s="38" t="s">
        <v>68</v>
      </c>
      <c r="AE33" s="32">
        <v>1</v>
      </c>
      <c r="AF33" s="88"/>
      <c r="AG33" s="88"/>
      <c r="AH33" s="88"/>
      <c r="AI33" s="39"/>
      <c r="AJ33" s="44"/>
      <c r="AK33" s="44"/>
      <c r="AL33" s="25"/>
      <c r="AM33" s="30"/>
      <c r="AN33" s="30"/>
      <c r="AO33" s="47"/>
      <c r="AP33" s="47"/>
      <c r="AQ33" s="79"/>
      <c r="AR33" s="91"/>
      <c r="AS33" s="73"/>
      <c r="AT33" s="38" t="s">
        <v>68</v>
      </c>
      <c r="AU33" s="32">
        <v>1</v>
      </c>
      <c r="AV33" s="37">
        <v>3.0247620000000004</v>
      </c>
      <c r="AW33" s="34">
        <f t="shared" si="0"/>
        <v>30247.620000000003</v>
      </c>
      <c r="AX33" s="76"/>
      <c r="AY33" s="76"/>
      <c r="AZ33" s="39"/>
      <c r="BA33" s="44"/>
      <c r="BB33" s="44"/>
      <c r="BC33" s="25"/>
      <c r="BD33" s="30"/>
      <c r="BE33" s="30"/>
      <c r="BF33" s="47"/>
      <c r="BG33" s="79"/>
      <c r="BH33" s="70"/>
      <c r="BI33" s="82"/>
      <c r="BJ33" s="70"/>
    </row>
    <row r="34" spans="1:62" x14ac:dyDescent="0.25">
      <c r="A34" s="97"/>
      <c r="B34" s="97"/>
      <c r="C34" s="98"/>
      <c r="D34" s="98"/>
      <c r="E34" s="98"/>
      <c r="F34" s="99"/>
      <c r="G34" s="93"/>
      <c r="H34" s="93"/>
      <c r="I34" s="3" t="s">
        <v>17</v>
      </c>
      <c r="J34" s="56"/>
      <c r="K34" s="55"/>
      <c r="L34" s="55"/>
      <c r="M34" s="101"/>
      <c r="N34" s="38"/>
      <c r="O34" s="38"/>
      <c r="P34" s="88"/>
      <c r="Q34" s="88"/>
      <c r="R34" s="88"/>
      <c r="S34" s="39"/>
      <c r="T34" s="44"/>
      <c r="U34" s="44"/>
      <c r="V34" s="25"/>
      <c r="W34" s="30"/>
      <c r="X34" s="30"/>
      <c r="Y34" s="47"/>
      <c r="Z34" s="67"/>
      <c r="AA34" s="79"/>
      <c r="AB34" s="85"/>
      <c r="AC34" s="85"/>
      <c r="AD34" s="37"/>
      <c r="AE34" s="38"/>
      <c r="AF34" s="88"/>
      <c r="AG34" s="88"/>
      <c r="AH34" s="88"/>
      <c r="AI34" s="39"/>
      <c r="AJ34" s="44"/>
      <c r="AK34" s="44"/>
      <c r="AL34" s="25"/>
      <c r="AM34" s="30"/>
      <c r="AN34" s="30"/>
      <c r="AO34" s="47"/>
      <c r="AP34" s="47"/>
      <c r="AQ34" s="79"/>
      <c r="AR34" s="91"/>
      <c r="AS34" s="73"/>
      <c r="AT34" s="37"/>
      <c r="AU34" s="38"/>
      <c r="AV34" s="37"/>
      <c r="AW34" s="34"/>
      <c r="AX34" s="76"/>
      <c r="AY34" s="76"/>
      <c r="AZ34" s="39"/>
      <c r="BA34" s="44"/>
      <c r="BB34" s="44"/>
      <c r="BC34" s="25"/>
      <c r="BD34" s="30"/>
      <c r="BE34" s="30"/>
      <c r="BF34" s="47"/>
      <c r="BG34" s="79"/>
      <c r="BH34" s="70"/>
      <c r="BI34" s="82"/>
      <c r="BJ34" s="70"/>
    </row>
    <row r="35" spans="1:62" x14ac:dyDescent="0.25">
      <c r="A35" s="97"/>
      <c r="B35" s="97"/>
      <c r="C35" s="98"/>
      <c r="D35" s="98"/>
      <c r="E35" s="98"/>
      <c r="F35" s="99"/>
      <c r="G35" s="93"/>
      <c r="H35" s="93"/>
      <c r="I35" s="3" t="s">
        <v>56</v>
      </c>
      <c r="J35" s="7"/>
      <c r="K35" s="55"/>
      <c r="L35" s="55"/>
      <c r="M35" s="102"/>
      <c r="N35" s="38"/>
      <c r="O35" s="38"/>
      <c r="P35" s="89"/>
      <c r="Q35" s="89"/>
      <c r="R35" s="89"/>
      <c r="S35" s="39"/>
      <c r="T35" s="44"/>
      <c r="U35" s="44"/>
      <c r="V35" s="25"/>
      <c r="W35" s="30"/>
      <c r="X35" s="30"/>
      <c r="Y35" s="47"/>
      <c r="Z35" s="67"/>
      <c r="AA35" s="80"/>
      <c r="AB35" s="86"/>
      <c r="AC35" s="86"/>
      <c r="AD35" s="37"/>
      <c r="AE35" s="38"/>
      <c r="AF35" s="89"/>
      <c r="AG35" s="89"/>
      <c r="AH35" s="89"/>
      <c r="AI35" s="39"/>
      <c r="AJ35" s="44"/>
      <c r="AK35" s="44"/>
      <c r="AL35" s="25"/>
      <c r="AM35" s="30"/>
      <c r="AN35" s="30"/>
      <c r="AO35" s="47"/>
      <c r="AP35" s="47"/>
      <c r="AQ35" s="80"/>
      <c r="AR35" s="92"/>
      <c r="AS35" s="74"/>
      <c r="AT35" s="37"/>
      <c r="AU35" s="38"/>
      <c r="AV35" s="37"/>
      <c r="AW35" s="34"/>
      <c r="AX35" s="77"/>
      <c r="AY35" s="77"/>
      <c r="AZ35" s="39"/>
      <c r="BA35" s="44"/>
      <c r="BB35" s="44"/>
      <c r="BC35" s="25"/>
      <c r="BD35" s="30"/>
      <c r="BE35" s="30"/>
      <c r="BF35" s="47"/>
      <c r="BG35" s="80"/>
      <c r="BH35" s="71"/>
      <c r="BI35" s="83"/>
      <c r="BJ35" s="71"/>
    </row>
    <row r="36" spans="1:62" x14ac:dyDescent="0.25">
      <c r="A36" s="97">
        <v>6</v>
      </c>
      <c r="B36" s="97"/>
      <c r="C36" s="98" t="s">
        <v>41</v>
      </c>
      <c r="D36" s="98" t="s">
        <v>42</v>
      </c>
      <c r="E36" s="98" t="s">
        <v>28</v>
      </c>
      <c r="F36" s="99" t="s">
        <v>43</v>
      </c>
      <c r="G36" s="93" t="s">
        <v>40</v>
      </c>
      <c r="H36" s="93" t="s">
        <v>87</v>
      </c>
      <c r="I36" s="3" t="s">
        <v>9</v>
      </c>
      <c r="J36" s="10" t="s">
        <v>10</v>
      </c>
      <c r="K36" s="55"/>
      <c r="L36" s="55"/>
      <c r="M36" s="94">
        <v>13000</v>
      </c>
      <c r="N36" s="38"/>
      <c r="O36" s="38"/>
      <c r="P36" s="87">
        <v>19809.28</v>
      </c>
      <c r="Q36" s="87">
        <v>13500</v>
      </c>
      <c r="R36" s="87">
        <v>13000</v>
      </c>
      <c r="S36" s="39"/>
      <c r="T36" s="40"/>
      <c r="U36" s="40"/>
      <c r="V36" s="25"/>
      <c r="W36" s="30" t="s">
        <v>68</v>
      </c>
      <c r="X36" s="31">
        <v>1</v>
      </c>
      <c r="Y36" s="46">
        <v>13000</v>
      </c>
      <c r="Z36" s="67">
        <v>13000</v>
      </c>
      <c r="AA36" s="78">
        <f>R36+SUM(Z36:Z41)</f>
        <v>38000</v>
      </c>
      <c r="AB36" s="84">
        <v>2.8754165714285711</v>
      </c>
      <c r="AC36" s="84">
        <v>6.9394565714285728</v>
      </c>
      <c r="AD36" s="37"/>
      <c r="AE36" s="38"/>
      <c r="AF36" s="87">
        <v>14901.760000000002</v>
      </c>
      <c r="AG36" s="87">
        <v>13000</v>
      </c>
      <c r="AH36" s="87">
        <v>13000</v>
      </c>
      <c r="AI36" s="39"/>
      <c r="AJ36" s="40"/>
      <c r="AK36" s="40"/>
      <c r="AL36" s="25"/>
      <c r="AM36" s="30" t="s">
        <v>68</v>
      </c>
      <c r="AN36" s="31">
        <v>1</v>
      </c>
      <c r="AO36" s="46">
        <v>14900</v>
      </c>
      <c r="AP36" s="46">
        <v>15000</v>
      </c>
      <c r="AQ36" s="78">
        <f>AH36+SUM(AP36:AP41)</f>
        <v>28000</v>
      </c>
      <c r="AR36" s="90">
        <v>41.5</v>
      </c>
      <c r="AS36" s="72" t="s">
        <v>75</v>
      </c>
      <c r="AT36" s="37"/>
      <c r="AU36" s="38"/>
      <c r="AV36" s="37"/>
      <c r="AW36" s="34"/>
      <c r="AX36" s="75">
        <f>SUM(AW36:AW41)</f>
        <v>23267.4</v>
      </c>
      <c r="AY36" s="75">
        <v>23300</v>
      </c>
      <c r="AZ36" s="39"/>
      <c r="BA36" s="40"/>
      <c r="BB36" s="40"/>
      <c r="BC36" s="25"/>
      <c r="BD36" s="30" t="s">
        <v>68</v>
      </c>
      <c r="BE36" s="31">
        <v>1</v>
      </c>
      <c r="BF36" s="46">
        <v>9000</v>
      </c>
      <c r="BG36" s="78">
        <f>AY36+SUM(BC36:BC41)+SUM(BF36:BF41)</f>
        <v>41900</v>
      </c>
      <c r="BH36" s="69">
        <v>4.2370999999999999</v>
      </c>
      <c r="BI36" s="81" t="s">
        <v>89</v>
      </c>
      <c r="BJ36" s="69" t="s">
        <v>81</v>
      </c>
    </row>
    <row r="37" spans="1:62" x14ac:dyDescent="0.25">
      <c r="A37" s="97"/>
      <c r="B37" s="97"/>
      <c r="C37" s="98"/>
      <c r="D37" s="98"/>
      <c r="E37" s="98"/>
      <c r="F37" s="99"/>
      <c r="G37" s="93"/>
      <c r="H37" s="93"/>
      <c r="I37" s="3" t="s">
        <v>11</v>
      </c>
      <c r="J37" s="7" t="s">
        <v>14</v>
      </c>
      <c r="K37" s="55" t="s">
        <v>68</v>
      </c>
      <c r="L37" s="54">
        <v>1</v>
      </c>
      <c r="M37" s="95"/>
      <c r="N37" s="38" t="s">
        <v>68</v>
      </c>
      <c r="O37" s="32">
        <v>1</v>
      </c>
      <c r="P37" s="88"/>
      <c r="Q37" s="88"/>
      <c r="R37" s="88"/>
      <c r="S37" s="39" t="s">
        <v>68</v>
      </c>
      <c r="T37" s="41">
        <v>38</v>
      </c>
      <c r="U37" s="35">
        <v>100</v>
      </c>
      <c r="V37" s="24">
        <v>3800</v>
      </c>
      <c r="W37" s="60" t="s">
        <v>68</v>
      </c>
      <c r="X37" s="60">
        <v>1</v>
      </c>
      <c r="Y37" s="46">
        <v>12200</v>
      </c>
      <c r="Z37" s="67">
        <v>12000</v>
      </c>
      <c r="AA37" s="79"/>
      <c r="AB37" s="85"/>
      <c r="AC37" s="85"/>
      <c r="AD37" s="38" t="s">
        <v>68</v>
      </c>
      <c r="AE37" s="32">
        <v>1</v>
      </c>
      <c r="AF37" s="88"/>
      <c r="AG37" s="88"/>
      <c r="AH37" s="88"/>
      <c r="AI37" s="39" t="s">
        <v>68</v>
      </c>
      <c r="AJ37" s="41">
        <v>30</v>
      </c>
      <c r="AK37" s="35">
        <v>80</v>
      </c>
      <c r="AL37" s="24">
        <v>2400</v>
      </c>
      <c r="AM37" s="42"/>
      <c r="AN37" s="42"/>
      <c r="AO37" s="46"/>
      <c r="AP37" s="46"/>
      <c r="AQ37" s="79"/>
      <c r="AR37" s="91"/>
      <c r="AS37" s="73"/>
      <c r="AT37" s="38" t="s">
        <v>68</v>
      </c>
      <c r="AU37" s="32">
        <v>1</v>
      </c>
      <c r="AV37" s="37">
        <v>2.32674</v>
      </c>
      <c r="AW37" s="34">
        <f t="shared" si="0"/>
        <v>23267.4</v>
      </c>
      <c r="AX37" s="76"/>
      <c r="AY37" s="76"/>
      <c r="AZ37" s="39" t="s">
        <v>68</v>
      </c>
      <c r="BA37" s="41">
        <v>120</v>
      </c>
      <c r="BB37" s="35">
        <v>80</v>
      </c>
      <c r="BC37" s="24">
        <f>BA37*BB37</f>
        <v>9600</v>
      </c>
      <c r="BD37" s="42"/>
      <c r="BE37" s="42"/>
      <c r="BF37" s="46"/>
      <c r="BG37" s="79"/>
      <c r="BH37" s="70"/>
      <c r="BI37" s="82"/>
      <c r="BJ37" s="70"/>
    </row>
    <row r="38" spans="1:62" x14ac:dyDescent="0.25">
      <c r="A38" s="97"/>
      <c r="B38" s="97"/>
      <c r="C38" s="98"/>
      <c r="D38" s="98"/>
      <c r="E38" s="98"/>
      <c r="F38" s="99"/>
      <c r="G38" s="93"/>
      <c r="H38" s="93"/>
      <c r="I38" s="3" t="s">
        <v>13</v>
      </c>
      <c r="J38" s="7"/>
      <c r="K38" s="55"/>
      <c r="L38" s="55"/>
      <c r="M38" s="95"/>
      <c r="N38" s="38"/>
      <c r="O38" s="38"/>
      <c r="P38" s="88"/>
      <c r="Q38" s="88"/>
      <c r="R38" s="88"/>
      <c r="S38" s="39"/>
      <c r="T38" s="41"/>
      <c r="U38" s="41"/>
      <c r="V38" s="25"/>
      <c r="W38" s="42"/>
      <c r="X38" s="42"/>
      <c r="Y38" s="46"/>
      <c r="Z38" s="67"/>
      <c r="AA38" s="79"/>
      <c r="AB38" s="85"/>
      <c r="AC38" s="85"/>
      <c r="AD38" s="37"/>
      <c r="AE38" s="38"/>
      <c r="AF38" s="88"/>
      <c r="AG38" s="88"/>
      <c r="AH38" s="88"/>
      <c r="AI38" s="39"/>
      <c r="AJ38" s="41"/>
      <c r="AK38" s="41"/>
      <c r="AL38" s="25"/>
      <c r="AM38" s="42"/>
      <c r="AN38" s="42"/>
      <c r="AO38" s="46"/>
      <c r="AP38" s="46"/>
      <c r="AQ38" s="79"/>
      <c r="AR38" s="91"/>
      <c r="AS38" s="73"/>
      <c r="AT38" s="37"/>
      <c r="AU38" s="38"/>
      <c r="AV38" s="37"/>
      <c r="AW38" s="34"/>
      <c r="AX38" s="76"/>
      <c r="AY38" s="76"/>
      <c r="AZ38" s="39"/>
      <c r="BA38" s="41"/>
      <c r="BB38" s="41"/>
      <c r="BC38" s="25"/>
      <c r="BD38" s="42"/>
      <c r="BE38" s="42"/>
      <c r="BF38" s="46"/>
      <c r="BG38" s="79"/>
      <c r="BH38" s="70"/>
      <c r="BI38" s="82"/>
      <c r="BJ38" s="70"/>
    </row>
    <row r="39" spans="1:62" x14ac:dyDescent="0.25">
      <c r="A39" s="97"/>
      <c r="B39" s="97"/>
      <c r="C39" s="98"/>
      <c r="D39" s="98"/>
      <c r="E39" s="98"/>
      <c r="F39" s="99"/>
      <c r="G39" s="93"/>
      <c r="H39" s="93"/>
      <c r="I39" s="3" t="s">
        <v>15</v>
      </c>
      <c r="J39" s="7"/>
      <c r="K39" s="55"/>
      <c r="L39" s="55"/>
      <c r="M39" s="95"/>
      <c r="N39" s="38"/>
      <c r="O39" s="38"/>
      <c r="P39" s="88"/>
      <c r="Q39" s="88"/>
      <c r="R39" s="88"/>
      <c r="S39" s="39"/>
      <c r="T39" s="41"/>
      <c r="U39" s="41"/>
      <c r="V39" s="25"/>
      <c r="W39" s="42"/>
      <c r="X39" s="42"/>
      <c r="Y39" s="46"/>
      <c r="Z39" s="67"/>
      <c r="AA39" s="79"/>
      <c r="AB39" s="85"/>
      <c r="AC39" s="85"/>
      <c r="AD39" s="37"/>
      <c r="AE39" s="38"/>
      <c r="AF39" s="88"/>
      <c r="AG39" s="88"/>
      <c r="AH39" s="88"/>
      <c r="AI39" s="39"/>
      <c r="AJ39" s="41"/>
      <c r="AK39" s="41"/>
      <c r="AL39" s="25"/>
      <c r="AM39" s="42"/>
      <c r="AN39" s="42"/>
      <c r="AO39" s="46"/>
      <c r="AP39" s="46"/>
      <c r="AQ39" s="79"/>
      <c r="AR39" s="91"/>
      <c r="AS39" s="73"/>
      <c r="AT39" s="37"/>
      <c r="AU39" s="38"/>
      <c r="AV39" s="37"/>
      <c r="AW39" s="34"/>
      <c r="AX39" s="76"/>
      <c r="AY39" s="76"/>
      <c r="AZ39" s="39"/>
      <c r="BA39" s="41"/>
      <c r="BB39" s="41"/>
      <c r="BC39" s="25"/>
      <c r="BD39" s="42"/>
      <c r="BE39" s="42"/>
      <c r="BF39" s="46"/>
      <c r="BG39" s="79"/>
      <c r="BH39" s="70"/>
      <c r="BI39" s="82"/>
      <c r="BJ39" s="70"/>
    </row>
    <row r="40" spans="1:62" x14ac:dyDescent="0.25">
      <c r="A40" s="97"/>
      <c r="B40" s="97"/>
      <c r="C40" s="98"/>
      <c r="D40" s="98"/>
      <c r="E40" s="98"/>
      <c r="F40" s="99"/>
      <c r="G40" s="93"/>
      <c r="H40" s="93"/>
      <c r="I40" s="3" t="s">
        <v>17</v>
      </c>
      <c r="J40" s="7"/>
      <c r="K40" s="55"/>
      <c r="L40" s="55"/>
      <c r="M40" s="95"/>
      <c r="N40" s="38"/>
      <c r="O40" s="38"/>
      <c r="P40" s="88"/>
      <c r="Q40" s="88"/>
      <c r="R40" s="88"/>
      <c r="S40" s="39"/>
      <c r="T40" s="41"/>
      <c r="U40" s="41"/>
      <c r="V40" s="25"/>
      <c r="W40" s="42"/>
      <c r="X40" s="42"/>
      <c r="Y40" s="46"/>
      <c r="Z40" s="67"/>
      <c r="AA40" s="79"/>
      <c r="AB40" s="85"/>
      <c r="AC40" s="85"/>
      <c r="AD40" s="37"/>
      <c r="AE40" s="38"/>
      <c r="AF40" s="88"/>
      <c r="AG40" s="88"/>
      <c r="AH40" s="88"/>
      <c r="AI40" s="39"/>
      <c r="AJ40" s="41"/>
      <c r="AK40" s="41"/>
      <c r="AL40" s="25"/>
      <c r="AM40" s="42"/>
      <c r="AN40" s="42"/>
      <c r="AO40" s="46"/>
      <c r="AP40" s="46"/>
      <c r="AQ40" s="79"/>
      <c r="AR40" s="91"/>
      <c r="AS40" s="73"/>
      <c r="AT40" s="37"/>
      <c r="AU40" s="38"/>
      <c r="AV40" s="37"/>
      <c r="AW40" s="34"/>
      <c r="AX40" s="76"/>
      <c r="AY40" s="76"/>
      <c r="AZ40" s="39"/>
      <c r="BA40" s="41"/>
      <c r="BB40" s="41"/>
      <c r="BC40" s="25"/>
      <c r="BD40" s="42"/>
      <c r="BE40" s="42"/>
      <c r="BF40" s="46"/>
      <c r="BG40" s="79"/>
      <c r="BH40" s="70"/>
      <c r="BI40" s="82"/>
      <c r="BJ40" s="70"/>
    </row>
    <row r="41" spans="1:62" x14ac:dyDescent="0.25">
      <c r="A41" s="97"/>
      <c r="B41" s="97"/>
      <c r="C41" s="98"/>
      <c r="D41" s="98"/>
      <c r="E41" s="98"/>
      <c r="F41" s="99"/>
      <c r="G41" s="93"/>
      <c r="H41" s="93"/>
      <c r="I41" s="3" t="s">
        <v>19</v>
      </c>
      <c r="J41" s="7"/>
      <c r="K41" s="55"/>
      <c r="L41" s="55"/>
      <c r="M41" s="96"/>
      <c r="N41" s="38"/>
      <c r="O41" s="38"/>
      <c r="P41" s="89"/>
      <c r="Q41" s="89"/>
      <c r="R41" s="89"/>
      <c r="S41" s="39"/>
      <c r="T41" s="41"/>
      <c r="U41" s="41"/>
      <c r="V41" s="25"/>
      <c r="W41" s="42"/>
      <c r="X41" s="42"/>
      <c r="Y41" s="46"/>
      <c r="Z41" s="67"/>
      <c r="AA41" s="80"/>
      <c r="AB41" s="86"/>
      <c r="AC41" s="86"/>
      <c r="AD41" s="37"/>
      <c r="AE41" s="38"/>
      <c r="AF41" s="89"/>
      <c r="AG41" s="89"/>
      <c r="AH41" s="89"/>
      <c r="AI41" s="39"/>
      <c r="AJ41" s="41"/>
      <c r="AK41" s="41"/>
      <c r="AL41" s="25"/>
      <c r="AM41" s="42"/>
      <c r="AN41" s="42"/>
      <c r="AO41" s="46"/>
      <c r="AP41" s="46"/>
      <c r="AQ41" s="80"/>
      <c r="AR41" s="92"/>
      <c r="AS41" s="74"/>
      <c r="AT41" s="37"/>
      <c r="AU41" s="38"/>
      <c r="AV41" s="37"/>
      <c r="AW41" s="34"/>
      <c r="AX41" s="77"/>
      <c r="AY41" s="77"/>
      <c r="AZ41" s="39"/>
      <c r="BA41" s="41"/>
      <c r="BB41" s="41"/>
      <c r="BC41" s="25"/>
      <c r="BD41" s="42"/>
      <c r="BE41" s="42"/>
      <c r="BF41" s="46"/>
      <c r="BG41" s="80"/>
      <c r="BH41" s="71"/>
      <c r="BI41" s="83"/>
      <c r="BJ41" s="71"/>
    </row>
    <row r="42" spans="1:62" x14ac:dyDescent="0.25">
      <c r="A42" s="97">
        <v>7</v>
      </c>
      <c r="B42" s="97"/>
      <c r="C42" s="98" t="s">
        <v>51</v>
      </c>
      <c r="D42" s="98" t="s">
        <v>50</v>
      </c>
      <c r="E42" s="98" t="s">
        <v>31</v>
      </c>
      <c r="F42" s="99" t="s">
        <v>47</v>
      </c>
      <c r="G42" s="93" t="s">
        <v>46</v>
      </c>
      <c r="H42" s="93" t="s">
        <v>87</v>
      </c>
      <c r="I42" s="3" t="s">
        <v>9</v>
      </c>
      <c r="J42" s="10" t="s">
        <v>10</v>
      </c>
      <c r="K42" s="55"/>
      <c r="L42" s="55"/>
      <c r="M42" s="94">
        <v>14000</v>
      </c>
      <c r="N42" s="38"/>
      <c r="O42" s="38"/>
      <c r="P42" s="87">
        <v>22507.520000000004</v>
      </c>
      <c r="Q42" s="87">
        <v>15000</v>
      </c>
      <c r="R42" s="87">
        <v>15000</v>
      </c>
      <c r="S42" s="39"/>
      <c r="T42" s="41"/>
      <c r="U42" s="35"/>
      <c r="V42" s="25"/>
      <c r="W42" s="30" t="s">
        <v>68</v>
      </c>
      <c r="X42" s="31">
        <v>1</v>
      </c>
      <c r="Y42" s="46">
        <v>9800</v>
      </c>
      <c r="Z42" s="67">
        <v>9000</v>
      </c>
      <c r="AA42" s="78">
        <f>R42+SUM(Z42:Z47)</f>
        <v>39000</v>
      </c>
      <c r="AB42" s="84">
        <v>1.6494508571428577</v>
      </c>
      <c r="AC42" s="84">
        <v>1.9632108571428577</v>
      </c>
      <c r="AD42" s="37"/>
      <c r="AE42" s="38"/>
      <c r="AF42" s="87">
        <v>16512</v>
      </c>
      <c r="AG42" s="87">
        <v>14000</v>
      </c>
      <c r="AH42" s="87">
        <v>14000</v>
      </c>
      <c r="AI42" s="39"/>
      <c r="AJ42" s="41"/>
      <c r="AK42" s="35"/>
      <c r="AL42" s="25"/>
      <c r="AM42" s="30" t="s">
        <v>68</v>
      </c>
      <c r="AN42" s="31">
        <v>1</v>
      </c>
      <c r="AO42" s="46">
        <v>8200</v>
      </c>
      <c r="AP42" s="46">
        <v>8200</v>
      </c>
      <c r="AQ42" s="78">
        <f>AH42+SUM(AP42:AP47)</f>
        <v>30400</v>
      </c>
      <c r="AR42" s="90">
        <v>20.5</v>
      </c>
      <c r="AS42" s="72" t="s">
        <v>75</v>
      </c>
      <c r="AT42" s="37"/>
      <c r="AU42" s="38"/>
      <c r="AV42" s="37"/>
      <c r="AW42" s="34"/>
      <c r="AX42" s="75">
        <f>SUM(AW42:AW47)</f>
        <v>29472.04</v>
      </c>
      <c r="AY42" s="75">
        <v>29470</v>
      </c>
      <c r="AZ42" s="39"/>
      <c r="BA42" s="41"/>
      <c r="BB42" s="35"/>
      <c r="BC42" s="25"/>
      <c r="BD42" s="30" t="s">
        <v>68</v>
      </c>
      <c r="BE42" s="31">
        <v>1</v>
      </c>
      <c r="BF42" s="46">
        <v>6200</v>
      </c>
      <c r="BG42" s="78">
        <f>AY42+SUM(BC42:BC47)+SUM(BF42:BF47)</f>
        <v>58970</v>
      </c>
      <c r="BH42" s="69">
        <v>9.2111000000000001</v>
      </c>
      <c r="BI42" s="81" t="s">
        <v>89</v>
      </c>
      <c r="BJ42" s="69" t="s">
        <v>82</v>
      </c>
    </row>
    <row r="43" spans="1:62" x14ac:dyDescent="0.25">
      <c r="A43" s="97"/>
      <c r="B43" s="97"/>
      <c r="C43" s="98"/>
      <c r="D43" s="98"/>
      <c r="E43" s="98"/>
      <c r="F43" s="99"/>
      <c r="G43" s="93"/>
      <c r="H43" s="93"/>
      <c r="I43" s="3" t="s">
        <v>11</v>
      </c>
      <c r="J43" s="7" t="s">
        <v>12</v>
      </c>
      <c r="K43" s="55" t="s">
        <v>68</v>
      </c>
      <c r="L43" s="54">
        <v>1</v>
      </c>
      <c r="M43" s="95"/>
      <c r="N43" s="38" t="s">
        <v>68</v>
      </c>
      <c r="O43" s="32">
        <v>1</v>
      </c>
      <c r="P43" s="88"/>
      <c r="Q43" s="88"/>
      <c r="R43" s="88"/>
      <c r="S43" s="39" t="s">
        <v>68</v>
      </c>
      <c r="T43" s="41">
        <v>6</v>
      </c>
      <c r="U43" s="35">
        <v>100</v>
      </c>
      <c r="V43" s="24">
        <v>600</v>
      </c>
      <c r="W43" s="42"/>
      <c r="X43" s="42"/>
      <c r="Y43" s="46"/>
      <c r="Z43" s="67"/>
      <c r="AA43" s="79"/>
      <c r="AB43" s="85"/>
      <c r="AC43" s="85"/>
      <c r="AD43" s="38" t="s">
        <v>68</v>
      </c>
      <c r="AE43" s="32">
        <v>1</v>
      </c>
      <c r="AF43" s="88"/>
      <c r="AG43" s="88"/>
      <c r="AH43" s="88"/>
      <c r="AI43" s="39" t="s">
        <v>68</v>
      </c>
      <c r="AJ43" s="41">
        <v>8</v>
      </c>
      <c r="AK43" s="35">
        <v>80</v>
      </c>
      <c r="AL43" s="24">
        <v>640</v>
      </c>
      <c r="AM43" s="42"/>
      <c r="AN43" s="42"/>
      <c r="AO43" s="46"/>
      <c r="AP43" s="46"/>
      <c r="AQ43" s="79"/>
      <c r="AR43" s="91"/>
      <c r="AS43" s="73"/>
      <c r="AT43" s="38" t="s">
        <v>68</v>
      </c>
      <c r="AU43" s="32">
        <v>1</v>
      </c>
      <c r="AV43" s="37">
        <v>1.4736020000000001</v>
      </c>
      <c r="AW43" s="34">
        <f t="shared" si="0"/>
        <v>14736.02</v>
      </c>
      <c r="AX43" s="76"/>
      <c r="AY43" s="76"/>
      <c r="AZ43" s="39" t="s">
        <v>68</v>
      </c>
      <c r="BA43" s="41">
        <v>80</v>
      </c>
      <c r="BB43" s="35">
        <v>80</v>
      </c>
      <c r="BC43" s="24">
        <f>BA43*BB43</f>
        <v>6400</v>
      </c>
      <c r="BD43" s="42"/>
      <c r="BE43" s="42"/>
      <c r="BF43" s="46"/>
      <c r="BG43" s="79"/>
      <c r="BH43" s="70"/>
      <c r="BI43" s="82"/>
      <c r="BJ43" s="70"/>
    </row>
    <row r="44" spans="1:62" x14ac:dyDescent="0.25">
      <c r="A44" s="97"/>
      <c r="B44" s="97"/>
      <c r="C44" s="98"/>
      <c r="D44" s="98"/>
      <c r="E44" s="98"/>
      <c r="F44" s="99"/>
      <c r="G44" s="93"/>
      <c r="H44" s="93"/>
      <c r="I44" s="3" t="s">
        <v>13</v>
      </c>
      <c r="J44" s="7" t="s">
        <v>32</v>
      </c>
      <c r="K44" s="55" t="s">
        <v>68</v>
      </c>
      <c r="L44" s="54">
        <v>1</v>
      </c>
      <c r="M44" s="95"/>
      <c r="N44" s="38" t="s">
        <v>68</v>
      </c>
      <c r="O44" s="32">
        <v>1</v>
      </c>
      <c r="P44" s="88"/>
      <c r="Q44" s="88"/>
      <c r="R44" s="88"/>
      <c r="S44" s="39" t="s">
        <v>68</v>
      </c>
      <c r="T44" s="41">
        <v>6</v>
      </c>
      <c r="U44" s="35">
        <v>100</v>
      </c>
      <c r="V44" s="24">
        <v>600</v>
      </c>
      <c r="W44" s="42"/>
      <c r="X44" s="42"/>
      <c r="Y44" s="46"/>
      <c r="Z44" s="67"/>
      <c r="AA44" s="79"/>
      <c r="AB44" s="85"/>
      <c r="AC44" s="85"/>
      <c r="AD44" s="38" t="s">
        <v>68</v>
      </c>
      <c r="AE44" s="32">
        <v>1</v>
      </c>
      <c r="AF44" s="88"/>
      <c r="AG44" s="88"/>
      <c r="AH44" s="88"/>
      <c r="AI44" s="39" t="s">
        <v>68</v>
      </c>
      <c r="AJ44" s="41">
        <v>8</v>
      </c>
      <c r="AK44" s="35">
        <v>80</v>
      </c>
      <c r="AL44" s="24">
        <v>640</v>
      </c>
      <c r="AM44" s="42"/>
      <c r="AN44" s="42"/>
      <c r="AO44" s="46"/>
      <c r="AP44" s="46"/>
      <c r="AQ44" s="79"/>
      <c r="AR44" s="91"/>
      <c r="AS44" s="73"/>
      <c r="AT44" s="38" t="s">
        <v>68</v>
      </c>
      <c r="AU44" s="32">
        <v>1</v>
      </c>
      <c r="AV44" s="37">
        <v>1.4736020000000001</v>
      </c>
      <c r="AW44" s="34">
        <f t="shared" si="0"/>
        <v>14736.02</v>
      </c>
      <c r="AX44" s="76"/>
      <c r="AY44" s="76"/>
      <c r="AZ44" s="39" t="s">
        <v>68</v>
      </c>
      <c r="BA44" s="41">
        <v>80</v>
      </c>
      <c r="BB44" s="35">
        <v>80</v>
      </c>
      <c r="BC44" s="24">
        <f>BA44*BB44</f>
        <v>6400</v>
      </c>
      <c r="BD44" s="42"/>
      <c r="BE44" s="42"/>
      <c r="BF44" s="46"/>
      <c r="BG44" s="79"/>
      <c r="BH44" s="70"/>
      <c r="BI44" s="82"/>
      <c r="BJ44" s="70"/>
    </row>
    <row r="45" spans="1:62" x14ac:dyDescent="0.25">
      <c r="A45" s="97"/>
      <c r="B45" s="97"/>
      <c r="C45" s="98"/>
      <c r="D45" s="98"/>
      <c r="E45" s="98"/>
      <c r="F45" s="99"/>
      <c r="G45" s="93"/>
      <c r="H45" s="93"/>
      <c r="I45" s="3" t="s">
        <v>15</v>
      </c>
      <c r="J45" s="7" t="s">
        <v>33</v>
      </c>
      <c r="K45" s="55"/>
      <c r="L45" s="55"/>
      <c r="M45" s="95"/>
      <c r="N45" s="38"/>
      <c r="O45" s="38"/>
      <c r="P45" s="88"/>
      <c r="Q45" s="88"/>
      <c r="R45" s="88"/>
      <c r="S45" s="39"/>
      <c r="T45" s="41"/>
      <c r="U45" s="41"/>
      <c r="V45" s="25"/>
      <c r="W45" s="30" t="s">
        <v>68</v>
      </c>
      <c r="X45" s="31">
        <v>1</v>
      </c>
      <c r="Y45" s="46">
        <v>15200</v>
      </c>
      <c r="Z45" s="67">
        <v>15000</v>
      </c>
      <c r="AA45" s="79"/>
      <c r="AB45" s="85"/>
      <c r="AC45" s="85"/>
      <c r="AD45" s="37"/>
      <c r="AE45" s="38"/>
      <c r="AF45" s="88"/>
      <c r="AG45" s="88"/>
      <c r="AH45" s="88"/>
      <c r="AI45" s="39"/>
      <c r="AJ45" s="41"/>
      <c r="AK45" s="41"/>
      <c r="AL45" s="25"/>
      <c r="AM45" s="30" t="s">
        <v>68</v>
      </c>
      <c r="AN45" s="31">
        <v>1</v>
      </c>
      <c r="AO45" s="46">
        <v>8200</v>
      </c>
      <c r="AP45" s="46">
        <v>8200</v>
      </c>
      <c r="AQ45" s="79"/>
      <c r="AR45" s="91"/>
      <c r="AS45" s="73"/>
      <c r="AT45" s="37"/>
      <c r="AU45" s="38"/>
      <c r="AV45" s="37"/>
      <c r="AW45" s="34"/>
      <c r="AX45" s="76"/>
      <c r="AY45" s="76"/>
      <c r="AZ45" s="39"/>
      <c r="BA45" s="41"/>
      <c r="BB45" s="41"/>
      <c r="BC45" s="25"/>
      <c r="BD45" s="30" t="s">
        <v>68</v>
      </c>
      <c r="BE45" s="31">
        <v>1</v>
      </c>
      <c r="BF45" s="46">
        <v>10500</v>
      </c>
      <c r="BG45" s="79"/>
      <c r="BH45" s="70"/>
      <c r="BI45" s="82"/>
      <c r="BJ45" s="70"/>
    </row>
    <row r="46" spans="1:62" x14ac:dyDescent="0.25">
      <c r="A46" s="97"/>
      <c r="B46" s="97"/>
      <c r="C46" s="98"/>
      <c r="D46" s="98"/>
      <c r="E46" s="98"/>
      <c r="F46" s="99"/>
      <c r="G46" s="93"/>
      <c r="H46" s="93"/>
      <c r="I46" s="3" t="s">
        <v>17</v>
      </c>
      <c r="J46" s="7"/>
      <c r="K46" s="55"/>
      <c r="L46" s="55"/>
      <c r="M46" s="95"/>
      <c r="N46" s="38"/>
      <c r="O46" s="38"/>
      <c r="P46" s="88"/>
      <c r="Q46" s="88"/>
      <c r="R46" s="88"/>
      <c r="S46" s="39"/>
      <c r="T46" s="41"/>
      <c r="U46" s="41"/>
      <c r="V46" s="25"/>
      <c r="W46" s="42"/>
      <c r="X46" s="42"/>
      <c r="Y46" s="46"/>
      <c r="Z46" s="67"/>
      <c r="AA46" s="79"/>
      <c r="AB46" s="85"/>
      <c r="AC46" s="85"/>
      <c r="AD46" s="37"/>
      <c r="AE46" s="38"/>
      <c r="AF46" s="88"/>
      <c r="AG46" s="88"/>
      <c r="AH46" s="88"/>
      <c r="AI46" s="39"/>
      <c r="AJ46" s="41"/>
      <c r="AK46" s="41"/>
      <c r="AL46" s="25"/>
      <c r="AM46" s="42"/>
      <c r="AN46" s="42"/>
      <c r="AO46" s="46"/>
      <c r="AP46" s="46"/>
      <c r="AQ46" s="79"/>
      <c r="AR46" s="91"/>
      <c r="AS46" s="73"/>
      <c r="AT46" s="37"/>
      <c r="AU46" s="38"/>
      <c r="AV46" s="37"/>
      <c r="AW46" s="34"/>
      <c r="AX46" s="76"/>
      <c r="AY46" s="76"/>
      <c r="AZ46" s="39"/>
      <c r="BA46" s="41"/>
      <c r="BB46" s="41"/>
      <c r="BC46" s="25"/>
      <c r="BD46" s="42"/>
      <c r="BE46" s="42"/>
      <c r="BF46" s="46"/>
      <c r="BG46" s="79"/>
      <c r="BH46" s="70"/>
      <c r="BI46" s="82"/>
      <c r="BJ46" s="70"/>
    </row>
    <row r="47" spans="1:62" x14ac:dyDescent="0.25">
      <c r="A47" s="97"/>
      <c r="B47" s="97"/>
      <c r="C47" s="98"/>
      <c r="D47" s="98"/>
      <c r="E47" s="98"/>
      <c r="F47" s="99"/>
      <c r="G47" s="93"/>
      <c r="H47" s="93"/>
      <c r="I47" s="3" t="s">
        <v>19</v>
      </c>
      <c r="J47" s="7"/>
      <c r="K47" s="55"/>
      <c r="L47" s="55"/>
      <c r="M47" s="96"/>
      <c r="N47" s="38"/>
      <c r="O47" s="38"/>
      <c r="P47" s="89"/>
      <c r="Q47" s="89"/>
      <c r="R47" s="89"/>
      <c r="S47" s="39"/>
      <c r="T47" s="41"/>
      <c r="U47" s="41"/>
      <c r="V47" s="25"/>
      <c r="W47" s="42"/>
      <c r="X47" s="42"/>
      <c r="Y47" s="46"/>
      <c r="Z47" s="67"/>
      <c r="AA47" s="80"/>
      <c r="AB47" s="86"/>
      <c r="AC47" s="86"/>
      <c r="AD47" s="37"/>
      <c r="AE47" s="38"/>
      <c r="AF47" s="89"/>
      <c r="AG47" s="89"/>
      <c r="AH47" s="89"/>
      <c r="AI47" s="39"/>
      <c r="AJ47" s="41"/>
      <c r="AK47" s="41"/>
      <c r="AL47" s="25"/>
      <c r="AM47" s="42"/>
      <c r="AN47" s="42"/>
      <c r="AO47" s="46"/>
      <c r="AP47" s="46"/>
      <c r="AQ47" s="80"/>
      <c r="AR47" s="92"/>
      <c r="AS47" s="74"/>
      <c r="AT47" s="37"/>
      <c r="AU47" s="38"/>
      <c r="AV47" s="37"/>
      <c r="AW47" s="34"/>
      <c r="AX47" s="77"/>
      <c r="AY47" s="77"/>
      <c r="AZ47" s="39"/>
      <c r="BA47" s="41"/>
      <c r="BB47" s="41"/>
      <c r="BC47" s="25"/>
      <c r="BD47" s="42"/>
      <c r="BE47" s="42"/>
      <c r="BF47" s="46"/>
      <c r="BG47" s="80"/>
      <c r="BH47" s="71"/>
      <c r="BI47" s="83"/>
      <c r="BJ47" s="71"/>
    </row>
    <row r="48" spans="1:62" x14ac:dyDescent="0.25">
      <c r="A48" s="97">
        <v>8</v>
      </c>
      <c r="B48" s="97"/>
      <c r="C48" s="98" t="s">
        <v>45</v>
      </c>
      <c r="D48" s="98" t="s">
        <v>44</v>
      </c>
      <c r="E48" s="98" t="s">
        <v>31</v>
      </c>
      <c r="F48" s="99" t="s">
        <v>47</v>
      </c>
      <c r="G48" s="93" t="s">
        <v>46</v>
      </c>
      <c r="H48" s="93" t="s">
        <v>87</v>
      </c>
      <c r="I48" s="3" t="s">
        <v>9</v>
      </c>
      <c r="J48" s="10" t="s">
        <v>10</v>
      </c>
      <c r="K48" s="55"/>
      <c r="L48" s="55"/>
      <c r="M48" s="94">
        <v>21000</v>
      </c>
      <c r="N48" s="38"/>
      <c r="O48" s="38"/>
      <c r="P48" s="87">
        <v>29840.639999999999</v>
      </c>
      <c r="Q48" s="87">
        <v>23000</v>
      </c>
      <c r="R48" s="87">
        <v>20000</v>
      </c>
      <c r="S48" s="39"/>
      <c r="T48" s="40"/>
      <c r="U48" s="40"/>
      <c r="V48" s="25"/>
      <c r="W48" s="30" t="s">
        <v>68</v>
      </c>
      <c r="X48" s="31">
        <v>1</v>
      </c>
      <c r="Y48" s="46">
        <v>10300</v>
      </c>
      <c r="Z48" s="67">
        <v>10000</v>
      </c>
      <c r="AA48" s="78">
        <f>R48+SUM(Z48:Z53)</f>
        <v>45000</v>
      </c>
      <c r="AB48" s="84">
        <v>1.8317708571428577</v>
      </c>
      <c r="AC48" s="84">
        <v>2.1455308571428575</v>
      </c>
      <c r="AD48" s="37"/>
      <c r="AE48" s="38"/>
      <c r="AF48" s="87">
        <v>26227.200000000001</v>
      </c>
      <c r="AG48" s="87">
        <v>21000</v>
      </c>
      <c r="AH48" s="87">
        <v>17000</v>
      </c>
      <c r="AI48" s="39"/>
      <c r="AJ48" s="40"/>
      <c r="AK48" s="40"/>
      <c r="AL48" s="25"/>
      <c r="AM48" s="30" t="s">
        <v>68</v>
      </c>
      <c r="AN48" s="31">
        <v>1</v>
      </c>
      <c r="AO48" s="46">
        <v>12800</v>
      </c>
      <c r="AP48" s="46">
        <v>12800</v>
      </c>
      <c r="AQ48" s="78">
        <f>AH48+SUM(AP48:AP53)</f>
        <v>42600</v>
      </c>
      <c r="AR48" s="90">
        <v>16.5</v>
      </c>
      <c r="AS48" s="72" t="s">
        <v>75</v>
      </c>
      <c r="AT48" s="37"/>
      <c r="AU48" s="38"/>
      <c r="AV48" s="37"/>
      <c r="AW48" s="34"/>
      <c r="AX48" s="75">
        <f>SUM(AW48:AW53)</f>
        <v>44208.06</v>
      </c>
      <c r="AY48" s="75">
        <v>44200</v>
      </c>
      <c r="AZ48" s="39"/>
      <c r="BA48" s="40"/>
      <c r="BB48" s="40"/>
      <c r="BC48" s="25"/>
      <c r="BD48" s="30" t="s">
        <v>68</v>
      </c>
      <c r="BE48" s="31">
        <v>1</v>
      </c>
      <c r="BF48" s="46">
        <v>6200</v>
      </c>
      <c r="BG48" s="78">
        <f>AY48+SUM(BC48:BC53)+SUM(BF48:BF53)</f>
        <v>80100</v>
      </c>
      <c r="BH48" s="69">
        <v>3.1126999999999998</v>
      </c>
      <c r="BI48" s="81" t="s">
        <v>89</v>
      </c>
      <c r="BJ48" s="69" t="s">
        <v>83</v>
      </c>
    </row>
    <row r="49" spans="1:62" x14ac:dyDescent="0.25">
      <c r="A49" s="97"/>
      <c r="B49" s="97"/>
      <c r="C49" s="98"/>
      <c r="D49" s="98"/>
      <c r="E49" s="98"/>
      <c r="F49" s="99"/>
      <c r="G49" s="93"/>
      <c r="H49" s="93"/>
      <c r="I49" s="3" t="s">
        <v>11</v>
      </c>
      <c r="J49" s="7" t="s">
        <v>34</v>
      </c>
      <c r="K49" s="55" t="s">
        <v>68</v>
      </c>
      <c r="L49" s="54">
        <v>1</v>
      </c>
      <c r="M49" s="95"/>
      <c r="N49" s="38" t="s">
        <v>68</v>
      </c>
      <c r="O49" s="32">
        <v>1</v>
      </c>
      <c r="P49" s="88"/>
      <c r="Q49" s="88"/>
      <c r="R49" s="88"/>
      <c r="S49" s="39" t="s">
        <v>68</v>
      </c>
      <c r="T49" s="41">
        <v>6</v>
      </c>
      <c r="U49" s="35">
        <v>100</v>
      </c>
      <c r="V49" s="24">
        <v>600</v>
      </c>
      <c r="W49" s="42"/>
      <c r="X49" s="42"/>
      <c r="Y49" s="46"/>
      <c r="Z49" s="67"/>
      <c r="AA49" s="79"/>
      <c r="AB49" s="85"/>
      <c r="AC49" s="85"/>
      <c r="AD49" s="38" t="s">
        <v>68</v>
      </c>
      <c r="AE49" s="32">
        <v>1</v>
      </c>
      <c r="AF49" s="88"/>
      <c r="AG49" s="88"/>
      <c r="AH49" s="88"/>
      <c r="AI49" s="39" t="s">
        <v>68</v>
      </c>
      <c r="AJ49" s="41">
        <v>5</v>
      </c>
      <c r="AK49" s="35">
        <v>80</v>
      </c>
      <c r="AL49" s="24">
        <v>400</v>
      </c>
      <c r="AM49" s="42"/>
      <c r="AN49" s="42"/>
      <c r="AO49" s="46"/>
      <c r="AP49" s="46"/>
      <c r="AQ49" s="79"/>
      <c r="AR49" s="91"/>
      <c r="AS49" s="73"/>
      <c r="AT49" s="38" t="s">
        <v>68</v>
      </c>
      <c r="AU49" s="32">
        <v>1</v>
      </c>
      <c r="AV49" s="37">
        <v>1.4736020000000001</v>
      </c>
      <c r="AW49" s="34">
        <f t="shared" si="0"/>
        <v>14736.02</v>
      </c>
      <c r="AX49" s="76"/>
      <c r="AY49" s="76"/>
      <c r="AZ49" s="39" t="s">
        <v>68</v>
      </c>
      <c r="BA49" s="41">
        <v>80</v>
      </c>
      <c r="BB49" s="35">
        <v>80</v>
      </c>
      <c r="BC49" s="24">
        <f>BA49*BB49</f>
        <v>6400</v>
      </c>
      <c r="BD49" s="42"/>
      <c r="BE49" s="42"/>
      <c r="BF49" s="46"/>
      <c r="BG49" s="79"/>
      <c r="BH49" s="70"/>
      <c r="BI49" s="82"/>
      <c r="BJ49" s="70"/>
    </row>
    <row r="50" spans="1:62" x14ac:dyDescent="0.25">
      <c r="A50" s="97"/>
      <c r="B50" s="97"/>
      <c r="C50" s="98"/>
      <c r="D50" s="98"/>
      <c r="E50" s="98"/>
      <c r="F50" s="99"/>
      <c r="G50" s="93"/>
      <c r="H50" s="93"/>
      <c r="I50" s="3" t="s">
        <v>13</v>
      </c>
      <c r="J50" s="7" t="s">
        <v>32</v>
      </c>
      <c r="K50" s="55" t="s">
        <v>68</v>
      </c>
      <c r="L50" s="54">
        <v>1</v>
      </c>
      <c r="M50" s="95"/>
      <c r="N50" s="38" t="s">
        <v>68</v>
      </c>
      <c r="O50" s="32">
        <v>1</v>
      </c>
      <c r="P50" s="88"/>
      <c r="Q50" s="88"/>
      <c r="R50" s="88"/>
      <c r="S50" s="39" t="s">
        <v>68</v>
      </c>
      <c r="T50" s="41">
        <v>6</v>
      </c>
      <c r="U50" s="35">
        <v>100</v>
      </c>
      <c r="V50" s="24">
        <v>600</v>
      </c>
      <c r="W50" s="42"/>
      <c r="X50" s="42"/>
      <c r="Y50" s="46"/>
      <c r="Z50" s="67"/>
      <c r="AA50" s="79"/>
      <c r="AB50" s="85"/>
      <c r="AC50" s="85"/>
      <c r="AD50" s="38" t="s">
        <v>68</v>
      </c>
      <c r="AE50" s="32">
        <v>1</v>
      </c>
      <c r="AF50" s="88"/>
      <c r="AG50" s="88"/>
      <c r="AH50" s="88"/>
      <c r="AI50" s="39" t="s">
        <v>68</v>
      </c>
      <c r="AJ50" s="41">
        <v>5</v>
      </c>
      <c r="AK50" s="35">
        <v>80</v>
      </c>
      <c r="AL50" s="24">
        <v>400</v>
      </c>
      <c r="AM50" s="42"/>
      <c r="AN50" s="42"/>
      <c r="AO50" s="46"/>
      <c r="AP50" s="46"/>
      <c r="AQ50" s="79"/>
      <c r="AR50" s="91"/>
      <c r="AS50" s="73"/>
      <c r="AT50" s="38" t="s">
        <v>68</v>
      </c>
      <c r="AU50" s="32">
        <v>1</v>
      </c>
      <c r="AV50" s="37">
        <v>1.4736020000000001</v>
      </c>
      <c r="AW50" s="34">
        <f t="shared" si="0"/>
        <v>14736.02</v>
      </c>
      <c r="AX50" s="76"/>
      <c r="AY50" s="76"/>
      <c r="AZ50" s="39" t="s">
        <v>68</v>
      </c>
      <c r="BA50" s="41">
        <v>80</v>
      </c>
      <c r="BB50" s="35">
        <v>80</v>
      </c>
      <c r="BC50" s="24">
        <f>BA50*BB50</f>
        <v>6400</v>
      </c>
      <c r="BD50" s="42"/>
      <c r="BE50" s="42"/>
      <c r="BF50" s="46"/>
      <c r="BG50" s="79"/>
      <c r="BH50" s="70"/>
      <c r="BI50" s="82"/>
      <c r="BJ50" s="70"/>
    </row>
    <row r="51" spans="1:62" x14ac:dyDescent="0.25">
      <c r="A51" s="97"/>
      <c r="B51" s="97"/>
      <c r="C51" s="98"/>
      <c r="D51" s="98"/>
      <c r="E51" s="98"/>
      <c r="F51" s="99"/>
      <c r="G51" s="93"/>
      <c r="H51" s="93"/>
      <c r="I51" s="3" t="s">
        <v>15</v>
      </c>
      <c r="J51" s="7" t="s">
        <v>35</v>
      </c>
      <c r="K51" s="55" t="s">
        <v>68</v>
      </c>
      <c r="L51" s="54">
        <v>1</v>
      </c>
      <c r="M51" s="95"/>
      <c r="N51" s="38" t="s">
        <v>68</v>
      </c>
      <c r="O51" s="32">
        <v>1</v>
      </c>
      <c r="P51" s="88"/>
      <c r="Q51" s="88"/>
      <c r="R51" s="88"/>
      <c r="S51" s="39" t="s">
        <v>68</v>
      </c>
      <c r="T51" s="41">
        <v>6</v>
      </c>
      <c r="U51" s="35">
        <v>100</v>
      </c>
      <c r="V51" s="24">
        <v>600</v>
      </c>
      <c r="W51" s="42"/>
      <c r="X51" s="42"/>
      <c r="Y51" s="46"/>
      <c r="Z51" s="67"/>
      <c r="AA51" s="79"/>
      <c r="AB51" s="85"/>
      <c r="AC51" s="85"/>
      <c r="AD51" s="38" t="s">
        <v>68</v>
      </c>
      <c r="AE51" s="32">
        <v>1</v>
      </c>
      <c r="AF51" s="88"/>
      <c r="AG51" s="88"/>
      <c r="AH51" s="88"/>
      <c r="AI51" s="39" t="s">
        <v>68</v>
      </c>
      <c r="AJ51" s="41">
        <v>5</v>
      </c>
      <c r="AK51" s="35">
        <v>80</v>
      </c>
      <c r="AL51" s="24">
        <v>400</v>
      </c>
      <c r="AM51" s="42"/>
      <c r="AN51" s="42"/>
      <c r="AO51" s="46"/>
      <c r="AP51" s="46"/>
      <c r="AQ51" s="79"/>
      <c r="AR51" s="91"/>
      <c r="AS51" s="73"/>
      <c r="AT51" s="38" t="s">
        <v>68</v>
      </c>
      <c r="AU51" s="32">
        <v>1</v>
      </c>
      <c r="AV51" s="37">
        <v>1.4736020000000001</v>
      </c>
      <c r="AW51" s="34">
        <f t="shared" si="0"/>
        <v>14736.02</v>
      </c>
      <c r="AX51" s="76"/>
      <c r="AY51" s="76"/>
      <c r="AZ51" s="39" t="s">
        <v>68</v>
      </c>
      <c r="BA51" s="41">
        <v>80</v>
      </c>
      <c r="BB51" s="35">
        <v>80</v>
      </c>
      <c r="BC51" s="24">
        <f>BA51*BB51</f>
        <v>6400</v>
      </c>
      <c r="BD51" s="42"/>
      <c r="BE51" s="42"/>
      <c r="BF51" s="46"/>
      <c r="BG51" s="79"/>
      <c r="BH51" s="70"/>
      <c r="BI51" s="82"/>
      <c r="BJ51" s="70"/>
    </row>
    <row r="52" spans="1:62" x14ac:dyDescent="0.25">
      <c r="A52" s="97"/>
      <c r="B52" s="97"/>
      <c r="C52" s="98"/>
      <c r="D52" s="98"/>
      <c r="E52" s="98"/>
      <c r="F52" s="99"/>
      <c r="G52" s="93"/>
      <c r="H52" s="93"/>
      <c r="I52" s="3" t="s">
        <v>17</v>
      </c>
      <c r="J52" s="7" t="s">
        <v>33</v>
      </c>
      <c r="K52" s="55"/>
      <c r="L52" s="55"/>
      <c r="M52" s="95"/>
      <c r="N52" s="38"/>
      <c r="O52" s="38"/>
      <c r="P52" s="88"/>
      <c r="Q52" s="88"/>
      <c r="R52" s="88"/>
      <c r="S52" s="39"/>
      <c r="T52" s="41"/>
      <c r="U52" s="41"/>
      <c r="V52" s="25"/>
      <c r="W52" s="30" t="s">
        <v>68</v>
      </c>
      <c r="X52" s="31">
        <v>1</v>
      </c>
      <c r="Y52" s="46">
        <v>15200</v>
      </c>
      <c r="Z52" s="67">
        <v>15000</v>
      </c>
      <c r="AA52" s="79"/>
      <c r="AB52" s="85"/>
      <c r="AC52" s="85"/>
      <c r="AD52" s="37"/>
      <c r="AE52" s="38"/>
      <c r="AF52" s="88"/>
      <c r="AG52" s="88"/>
      <c r="AH52" s="88"/>
      <c r="AI52" s="39"/>
      <c r="AJ52" s="41"/>
      <c r="AK52" s="41"/>
      <c r="AL52" s="25"/>
      <c r="AM52" s="30" t="s">
        <v>68</v>
      </c>
      <c r="AN52" s="31">
        <v>1</v>
      </c>
      <c r="AO52" s="46">
        <v>12800</v>
      </c>
      <c r="AP52" s="46">
        <v>12800</v>
      </c>
      <c r="AQ52" s="79"/>
      <c r="AR52" s="91"/>
      <c r="AS52" s="73"/>
      <c r="AT52" s="37"/>
      <c r="AU52" s="38"/>
      <c r="AV52" s="37"/>
      <c r="AW52" s="34"/>
      <c r="AX52" s="76"/>
      <c r="AY52" s="76"/>
      <c r="AZ52" s="39"/>
      <c r="BA52" s="41"/>
      <c r="BB52" s="41"/>
      <c r="BC52" s="25"/>
      <c r="BD52" s="30" t="s">
        <v>68</v>
      </c>
      <c r="BE52" s="31">
        <v>1</v>
      </c>
      <c r="BF52" s="46">
        <v>10500</v>
      </c>
      <c r="BG52" s="79"/>
      <c r="BH52" s="70"/>
      <c r="BI52" s="82"/>
      <c r="BJ52" s="70"/>
    </row>
    <row r="53" spans="1:62" x14ac:dyDescent="0.25">
      <c r="A53" s="97"/>
      <c r="B53" s="97"/>
      <c r="C53" s="98"/>
      <c r="D53" s="98"/>
      <c r="E53" s="98"/>
      <c r="F53" s="99"/>
      <c r="G53" s="93"/>
      <c r="H53" s="93"/>
      <c r="I53" s="3" t="s">
        <v>19</v>
      </c>
      <c r="J53" s="7"/>
      <c r="K53" s="55"/>
      <c r="L53" s="55"/>
      <c r="M53" s="96"/>
      <c r="N53" s="38"/>
      <c r="O53" s="38"/>
      <c r="P53" s="89"/>
      <c r="Q53" s="89"/>
      <c r="R53" s="89"/>
      <c r="S53" s="39"/>
      <c r="T53" s="41"/>
      <c r="U53" s="41"/>
      <c r="V53" s="25"/>
      <c r="W53" s="42"/>
      <c r="X53" s="42"/>
      <c r="Y53" s="46"/>
      <c r="Z53" s="67"/>
      <c r="AA53" s="80"/>
      <c r="AB53" s="86"/>
      <c r="AC53" s="86"/>
      <c r="AD53" s="37"/>
      <c r="AE53" s="38"/>
      <c r="AF53" s="89"/>
      <c r="AG53" s="89"/>
      <c r="AH53" s="89"/>
      <c r="AI53" s="39"/>
      <c r="AJ53" s="41"/>
      <c r="AK53" s="41"/>
      <c r="AL53" s="25"/>
      <c r="AM53" s="42"/>
      <c r="AN53" s="42"/>
      <c r="AO53" s="46"/>
      <c r="AP53" s="46"/>
      <c r="AQ53" s="80"/>
      <c r="AR53" s="92"/>
      <c r="AS53" s="74"/>
      <c r="AT53" s="37"/>
      <c r="AU53" s="38"/>
      <c r="AV53" s="37"/>
      <c r="AW53" s="34"/>
      <c r="AX53" s="77"/>
      <c r="AY53" s="77"/>
      <c r="AZ53" s="39"/>
      <c r="BA53" s="41"/>
      <c r="BB53" s="41"/>
      <c r="BC53" s="25"/>
      <c r="BD53" s="42"/>
      <c r="BE53" s="42"/>
      <c r="BF53" s="46"/>
      <c r="BG53" s="80"/>
      <c r="BH53" s="71"/>
      <c r="BI53" s="83"/>
      <c r="BJ53" s="71"/>
    </row>
    <row r="54" spans="1:62" x14ac:dyDescent="0.25">
      <c r="A54" s="97">
        <v>9</v>
      </c>
      <c r="B54" s="97"/>
      <c r="C54" s="98" t="s">
        <v>49</v>
      </c>
      <c r="D54" s="98" t="s">
        <v>48</v>
      </c>
      <c r="E54" s="98" t="s">
        <v>36</v>
      </c>
      <c r="F54" s="99" t="s">
        <v>47</v>
      </c>
      <c r="G54" s="93" t="s">
        <v>46</v>
      </c>
      <c r="H54" s="93" t="s">
        <v>86</v>
      </c>
      <c r="I54" s="3" t="s">
        <v>9</v>
      </c>
      <c r="J54" s="10" t="s">
        <v>10</v>
      </c>
      <c r="K54" s="55"/>
      <c r="L54" s="55"/>
      <c r="M54" s="94">
        <v>10000</v>
      </c>
      <c r="N54" s="38"/>
      <c r="O54" s="38"/>
      <c r="P54" s="87">
        <v>14608.64</v>
      </c>
      <c r="Q54" s="87">
        <v>11300</v>
      </c>
      <c r="R54" s="87">
        <v>10000</v>
      </c>
      <c r="S54" s="39"/>
      <c r="T54" s="40"/>
      <c r="U54" s="40"/>
      <c r="V54" s="25"/>
      <c r="W54" s="30" t="s">
        <v>68</v>
      </c>
      <c r="X54" s="31">
        <v>1</v>
      </c>
      <c r="Y54" s="46">
        <v>11000</v>
      </c>
      <c r="Z54" s="67">
        <v>10000</v>
      </c>
      <c r="AA54" s="78">
        <f>R54+SUM(Z54:Z59)</f>
        <v>30000</v>
      </c>
      <c r="AB54" s="84">
        <v>21.725972000000002</v>
      </c>
      <c r="AC54" s="84">
        <v>22.279292000000005</v>
      </c>
      <c r="AD54" s="37"/>
      <c r="AE54" s="38"/>
      <c r="AF54" s="87">
        <v>11865.6</v>
      </c>
      <c r="AG54" s="87">
        <v>10000</v>
      </c>
      <c r="AH54" s="87">
        <v>10000</v>
      </c>
      <c r="AI54" s="39"/>
      <c r="AJ54" s="40"/>
      <c r="AK54" s="40"/>
      <c r="AL54" s="25"/>
      <c r="AM54" s="30" t="s">
        <v>68</v>
      </c>
      <c r="AN54" s="31">
        <v>1</v>
      </c>
      <c r="AO54" s="46">
        <v>11800</v>
      </c>
      <c r="AP54" s="46">
        <v>11800</v>
      </c>
      <c r="AQ54" s="78">
        <f>AH54+SUM(AP54:AP59)</f>
        <v>33600</v>
      </c>
      <c r="AR54" s="90">
        <v>6.166666666666667</v>
      </c>
      <c r="AS54" s="72" t="s">
        <v>75</v>
      </c>
      <c r="AT54" s="37"/>
      <c r="AU54" s="38"/>
      <c r="AV54" s="37"/>
      <c r="AW54" s="34"/>
      <c r="AX54" s="75">
        <f>SUM(AW54:AW59)</f>
        <v>13844.103000000001</v>
      </c>
      <c r="AY54" s="75">
        <v>13800</v>
      </c>
      <c r="AZ54" s="39"/>
      <c r="BA54" s="40"/>
      <c r="BB54" s="40"/>
      <c r="BC54" s="25"/>
      <c r="BD54" s="30" t="s">
        <v>68</v>
      </c>
      <c r="BE54" s="31">
        <v>1</v>
      </c>
      <c r="BF54" s="46">
        <v>6200</v>
      </c>
      <c r="BG54" s="78">
        <f>AY54+SUM(BC54:BC59)+SUM(BF54:BF59)</f>
        <v>33300</v>
      </c>
      <c r="BH54" s="69">
        <v>24.218900000000001</v>
      </c>
      <c r="BI54" s="81" t="s">
        <v>89</v>
      </c>
      <c r="BJ54" s="69" t="s">
        <v>84</v>
      </c>
    </row>
    <row r="55" spans="1:62" x14ac:dyDescent="0.25">
      <c r="A55" s="97"/>
      <c r="B55" s="97"/>
      <c r="C55" s="98"/>
      <c r="D55" s="98"/>
      <c r="E55" s="98"/>
      <c r="F55" s="99"/>
      <c r="G55" s="93"/>
      <c r="H55" s="93"/>
      <c r="I55" s="3" t="s">
        <v>11</v>
      </c>
      <c r="J55" s="7" t="s">
        <v>12</v>
      </c>
      <c r="K55" s="55" t="s">
        <v>68</v>
      </c>
      <c r="L55" s="54">
        <v>1</v>
      </c>
      <c r="M55" s="95"/>
      <c r="N55" s="38" t="s">
        <v>68</v>
      </c>
      <c r="O55" s="32">
        <v>1</v>
      </c>
      <c r="P55" s="88"/>
      <c r="Q55" s="88"/>
      <c r="R55" s="88"/>
      <c r="S55" s="39"/>
      <c r="T55" s="41"/>
      <c r="U55" s="35"/>
      <c r="V55" s="24"/>
      <c r="W55" s="42"/>
      <c r="X55" s="42"/>
      <c r="Y55" s="46"/>
      <c r="Z55" s="67"/>
      <c r="AA55" s="79"/>
      <c r="AB55" s="85"/>
      <c r="AC55" s="85"/>
      <c r="AD55" s="38" t="s">
        <v>68</v>
      </c>
      <c r="AE55" s="32">
        <v>1</v>
      </c>
      <c r="AF55" s="88"/>
      <c r="AG55" s="88"/>
      <c r="AH55" s="88"/>
      <c r="AI55" s="39"/>
      <c r="AJ55" s="41"/>
      <c r="AK55" s="35"/>
      <c r="AL55" s="24"/>
      <c r="AM55" s="42"/>
      <c r="AN55" s="42"/>
      <c r="AO55" s="46"/>
      <c r="AP55" s="46"/>
      <c r="AQ55" s="79"/>
      <c r="AR55" s="91"/>
      <c r="AS55" s="73"/>
      <c r="AT55" s="38" t="s">
        <v>68</v>
      </c>
      <c r="AU55" s="32">
        <v>1</v>
      </c>
      <c r="AV55" s="37">
        <v>1.3844103000000001</v>
      </c>
      <c r="AW55" s="34">
        <f t="shared" si="0"/>
        <v>13844.103000000001</v>
      </c>
      <c r="AX55" s="76"/>
      <c r="AY55" s="76"/>
      <c r="AZ55" s="39" t="s">
        <v>68</v>
      </c>
      <c r="BA55" s="41">
        <v>85</v>
      </c>
      <c r="BB55" s="35">
        <v>80</v>
      </c>
      <c r="BC55" s="24">
        <f>BA55*BB55</f>
        <v>6800</v>
      </c>
      <c r="BD55" s="42"/>
      <c r="BE55" s="42"/>
      <c r="BF55" s="46"/>
      <c r="BG55" s="79"/>
      <c r="BH55" s="70"/>
      <c r="BI55" s="82"/>
      <c r="BJ55" s="70"/>
    </row>
    <row r="56" spans="1:62" x14ac:dyDescent="0.25">
      <c r="A56" s="97"/>
      <c r="B56" s="97"/>
      <c r="C56" s="98"/>
      <c r="D56" s="98"/>
      <c r="E56" s="98"/>
      <c r="F56" s="99"/>
      <c r="G56" s="93"/>
      <c r="H56" s="93"/>
      <c r="I56" s="3" t="s">
        <v>13</v>
      </c>
      <c r="J56" s="7" t="s">
        <v>22</v>
      </c>
      <c r="K56" s="55"/>
      <c r="L56" s="55"/>
      <c r="M56" s="95"/>
      <c r="N56" s="38"/>
      <c r="O56" s="38"/>
      <c r="P56" s="88"/>
      <c r="Q56" s="88"/>
      <c r="R56" s="88"/>
      <c r="S56" s="39"/>
      <c r="T56" s="41"/>
      <c r="U56" s="41"/>
      <c r="V56" s="25"/>
      <c r="W56" s="30" t="s">
        <v>68</v>
      </c>
      <c r="X56" s="31">
        <v>1</v>
      </c>
      <c r="Y56" s="46">
        <v>10200</v>
      </c>
      <c r="Z56" s="67">
        <v>10000</v>
      </c>
      <c r="AA56" s="79"/>
      <c r="AB56" s="85"/>
      <c r="AC56" s="85"/>
      <c r="AD56" s="37"/>
      <c r="AE56" s="38"/>
      <c r="AF56" s="88"/>
      <c r="AG56" s="88"/>
      <c r="AH56" s="88"/>
      <c r="AI56" s="39"/>
      <c r="AJ56" s="41"/>
      <c r="AK56" s="41"/>
      <c r="AL56" s="25"/>
      <c r="AM56" s="30" t="s">
        <v>68</v>
      </c>
      <c r="AN56" s="31">
        <v>1</v>
      </c>
      <c r="AO56" s="46">
        <v>11800</v>
      </c>
      <c r="AP56" s="46">
        <v>11800</v>
      </c>
      <c r="AQ56" s="79"/>
      <c r="AR56" s="91"/>
      <c r="AS56" s="73"/>
      <c r="AT56" s="37"/>
      <c r="AU56" s="38"/>
      <c r="AV56" s="37"/>
      <c r="AW56" s="34"/>
      <c r="AX56" s="76"/>
      <c r="AY56" s="76"/>
      <c r="AZ56" s="39"/>
      <c r="BA56" s="41"/>
      <c r="BB56" s="41"/>
      <c r="BC56" s="25"/>
      <c r="BD56" s="30" t="s">
        <v>68</v>
      </c>
      <c r="BE56" s="31">
        <v>1</v>
      </c>
      <c r="BF56" s="46">
        <v>6500</v>
      </c>
      <c r="BG56" s="79"/>
      <c r="BH56" s="70"/>
      <c r="BI56" s="82"/>
      <c r="BJ56" s="70"/>
    </row>
    <row r="57" spans="1:62" x14ac:dyDescent="0.25">
      <c r="A57" s="97"/>
      <c r="B57" s="97"/>
      <c r="C57" s="98"/>
      <c r="D57" s="98"/>
      <c r="E57" s="98"/>
      <c r="F57" s="99"/>
      <c r="G57" s="93"/>
      <c r="H57" s="93"/>
      <c r="I57" s="3" t="s">
        <v>15</v>
      </c>
      <c r="J57" s="7"/>
      <c r="K57" s="55"/>
      <c r="L57" s="55"/>
      <c r="M57" s="95"/>
      <c r="N57" s="38"/>
      <c r="O57" s="38"/>
      <c r="P57" s="88"/>
      <c r="Q57" s="88"/>
      <c r="R57" s="88"/>
      <c r="S57" s="39"/>
      <c r="T57" s="41"/>
      <c r="U57" s="41"/>
      <c r="V57" s="25"/>
      <c r="W57" s="42"/>
      <c r="X57" s="42"/>
      <c r="Y57" s="46"/>
      <c r="Z57" s="67"/>
      <c r="AA57" s="79"/>
      <c r="AB57" s="85"/>
      <c r="AC57" s="85"/>
      <c r="AD57" s="37"/>
      <c r="AE57" s="38"/>
      <c r="AF57" s="88"/>
      <c r="AG57" s="88"/>
      <c r="AH57" s="88"/>
      <c r="AI57" s="39"/>
      <c r="AJ57" s="41"/>
      <c r="AK57" s="41"/>
      <c r="AL57" s="25"/>
      <c r="AM57" s="42"/>
      <c r="AN57" s="42"/>
      <c r="AO57" s="46"/>
      <c r="AP57" s="46"/>
      <c r="AQ57" s="79"/>
      <c r="AR57" s="91"/>
      <c r="AS57" s="73"/>
      <c r="AT57" s="37"/>
      <c r="AU57" s="38"/>
      <c r="AV57" s="37"/>
      <c r="AW57" s="34"/>
      <c r="AX57" s="76"/>
      <c r="AY57" s="76"/>
      <c r="AZ57" s="39"/>
      <c r="BA57" s="41"/>
      <c r="BB57" s="41"/>
      <c r="BC57" s="25"/>
      <c r="BD57" s="42"/>
      <c r="BE57" s="42"/>
      <c r="BF57" s="46"/>
      <c r="BG57" s="79"/>
      <c r="BH57" s="70"/>
      <c r="BI57" s="82"/>
      <c r="BJ57" s="70"/>
    </row>
    <row r="58" spans="1:62" x14ac:dyDescent="0.25">
      <c r="A58" s="97"/>
      <c r="B58" s="97"/>
      <c r="C58" s="98"/>
      <c r="D58" s="98"/>
      <c r="E58" s="98"/>
      <c r="F58" s="99"/>
      <c r="G58" s="93"/>
      <c r="H58" s="93"/>
      <c r="I58" s="3" t="s">
        <v>17</v>
      </c>
      <c r="J58" s="7"/>
      <c r="K58" s="55"/>
      <c r="L58" s="55"/>
      <c r="M58" s="95"/>
      <c r="N58" s="38"/>
      <c r="O58" s="38"/>
      <c r="P58" s="88"/>
      <c r="Q58" s="88"/>
      <c r="R58" s="88"/>
      <c r="S58" s="39"/>
      <c r="T58" s="41"/>
      <c r="U58" s="41"/>
      <c r="V58" s="25"/>
      <c r="W58" s="42"/>
      <c r="X58" s="42"/>
      <c r="Y58" s="46"/>
      <c r="Z58" s="67"/>
      <c r="AA58" s="79"/>
      <c r="AB58" s="85"/>
      <c r="AC58" s="85"/>
      <c r="AD58" s="37"/>
      <c r="AE58" s="38"/>
      <c r="AF58" s="88"/>
      <c r="AG58" s="88"/>
      <c r="AH58" s="88"/>
      <c r="AI58" s="39"/>
      <c r="AJ58" s="41"/>
      <c r="AK58" s="41"/>
      <c r="AL58" s="25"/>
      <c r="AM58" s="42"/>
      <c r="AN58" s="42"/>
      <c r="AO58" s="46"/>
      <c r="AP58" s="46"/>
      <c r="AQ58" s="79"/>
      <c r="AR58" s="91"/>
      <c r="AS58" s="73"/>
      <c r="AT58" s="37"/>
      <c r="AU58" s="38"/>
      <c r="AV58" s="37"/>
      <c r="AW58" s="34"/>
      <c r="AX58" s="76"/>
      <c r="AY58" s="76"/>
      <c r="AZ58" s="39"/>
      <c r="BA58" s="41"/>
      <c r="BB58" s="41"/>
      <c r="BC58" s="25"/>
      <c r="BD58" s="42"/>
      <c r="BE58" s="42"/>
      <c r="BF58" s="46"/>
      <c r="BG58" s="79"/>
      <c r="BH58" s="70"/>
      <c r="BI58" s="82"/>
      <c r="BJ58" s="70"/>
    </row>
    <row r="59" spans="1:62" x14ac:dyDescent="0.25">
      <c r="A59" s="97"/>
      <c r="B59" s="97"/>
      <c r="C59" s="98"/>
      <c r="D59" s="98"/>
      <c r="E59" s="98"/>
      <c r="F59" s="99"/>
      <c r="G59" s="93"/>
      <c r="H59" s="93"/>
      <c r="I59" s="3" t="s">
        <v>19</v>
      </c>
      <c r="J59" s="7"/>
      <c r="K59" s="55"/>
      <c r="L59" s="55"/>
      <c r="M59" s="96"/>
      <c r="N59" s="38"/>
      <c r="O59" s="38"/>
      <c r="P59" s="89"/>
      <c r="Q59" s="89"/>
      <c r="R59" s="89"/>
      <c r="S59" s="39"/>
      <c r="T59" s="41"/>
      <c r="U59" s="41"/>
      <c r="V59" s="25"/>
      <c r="W59" s="42"/>
      <c r="X59" s="42"/>
      <c r="Y59" s="46"/>
      <c r="Z59" s="67"/>
      <c r="AA59" s="80"/>
      <c r="AB59" s="86"/>
      <c r="AC59" s="86"/>
      <c r="AD59" s="37"/>
      <c r="AE59" s="38"/>
      <c r="AF59" s="89"/>
      <c r="AG59" s="89"/>
      <c r="AH59" s="89"/>
      <c r="AI59" s="39"/>
      <c r="AJ59" s="41"/>
      <c r="AK59" s="41"/>
      <c r="AL59" s="25"/>
      <c r="AM59" s="42"/>
      <c r="AN59" s="42"/>
      <c r="AO59" s="46"/>
      <c r="AP59" s="46"/>
      <c r="AQ59" s="80"/>
      <c r="AR59" s="92"/>
      <c r="AS59" s="74"/>
      <c r="AT59" s="37"/>
      <c r="AU59" s="38"/>
      <c r="AV59" s="37"/>
      <c r="AW59" s="34"/>
      <c r="AX59" s="77"/>
      <c r="AY59" s="77"/>
      <c r="AZ59" s="39"/>
      <c r="BA59" s="41"/>
      <c r="BB59" s="41"/>
      <c r="BC59" s="25"/>
      <c r="BD59" s="42"/>
      <c r="BE59" s="42"/>
      <c r="BF59" s="46"/>
      <c r="BG59" s="80"/>
      <c r="BH59" s="71"/>
      <c r="BI59" s="83"/>
      <c r="BJ59" s="71"/>
    </row>
    <row r="60" spans="1:62" x14ac:dyDescent="0.25">
      <c r="L60" s="12">
        <f>SUM(L6:L59)</f>
        <v>20</v>
      </c>
      <c r="M60" s="52">
        <f>SUM(M6:M59)</f>
        <v>383000</v>
      </c>
      <c r="O60" s="12">
        <f>SUM(O6:O59)</f>
        <v>20</v>
      </c>
      <c r="P60" s="15">
        <f>SUM(P6:P59)</f>
        <v>457129.6</v>
      </c>
      <c r="Q60" s="57">
        <f>SUM(Q6:Q59)</f>
        <v>399800</v>
      </c>
      <c r="R60" s="57">
        <f>SUM(R6:R59)</f>
        <v>390000</v>
      </c>
      <c r="S60" s="15"/>
      <c r="T60" s="15"/>
      <c r="U60" s="15"/>
      <c r="V60" s="49">
        <f>SUM(V6:V59)</f>
        <v>30200</v>
      </c>
      <c r="W60" s="15"/>
      <c r="X60" s="12">
        <f>SUM(X6:X59)</f>
        <v>15</v>
      </c>
      <c r="Y60" s="50">
        <f>SUM(Y6:Y59)</f>
        <v>303600</v>
      </c>
      <c r="Z60" s="50">
        <f>SUM(Z6:Z59)</f>
        <v>300000</v>
      </c>
      <c r="AA60" s="61">
        <f>SUM(AA6:AA59)</f>
        <v>690000</v>
      </c>
      <c r="AB60" s="16">
        <f>H6*AB6+H12*AB12+H18*AB18+H24*AB24+H30*AB30+H36*AB36+H42*AB42+H48*AB48+H54*AB54</f>
        <v>656.95422491729323</v>
      </c>
      <c r="AC60" s="16">
        <f>H6*AC6+H12*AC12+H18*AC18+H24*AC24+H30*AC30+H36*AC36+H42*AC42+H48*AC48+H54*AC54</f>
        <v>727.46586491729329</v>
      </c>
      <c r="AE60" s="12">
        <f>SUM(AE6:AE59)</f>
        <v>20</v>
      </c>
      <c r="AF60" s="17">
        <f>SUM(AF6:AF59)</f>
        <v>452949.76000000001</v>
      </c>
      <c r="AG60" s="57">
        <f>SUM(AG6:AG59)</f>
        <v>383000</v>
      </c>
      <c r="AH60" s="57">
        <f>SUM(AH6:AH59)</f>
        <v>370000</v>
      </c>
      <c r="AI60" s="15"/>
      <c r="AJ60" s="15"/>
      <c r="AK60" s="15"/>
      <c r="AL60" s="49">
        <f>SUM(AL6:AL59)</f>
        <v>30080</v>
      </c>
      <c r="AM60" s="15"/>
      <c r="AN60" s="12">
        <f>SUM(AN6:AN59)</f>
        <v>14</v>
      </c>
      <c r="AO60" s="50">
        <f>SUM(AO6:AO59)</f>
        <v>309900</v>
      </c>
      <c r="AP60" s="50">
        <f>SUM(AP6:AP59)</f>
        <v>310000</v>
      </c>
      <c r="AQ60" s="61">
        <f>SUM(AQ6:AQ59)</f>
        <v>680000</v>
      </c>
      <c r="AR60" s="17">
        <f>H6*AR6+H12*AR12+H18*AR18+H24*AR24+H30*AR30+H36*AR36+H42*AR42+H48*AR48+H54*AR54</f>
        <v>641.33333333333337</v>
      </c>
      <c r="AU60" s="12">
        <f>SUM(AU6:AU59)</f>
        <v>20</v>
      </c>
      <c r="AX60" s="15">
        <f>SUM(AX6:AX59)</f>
        <v>580827.9841</v>
      </c>
      <c r="AY60" s="48">
        <f>SUM(AY6:AY59)</f>
        <v>580750</v>
      </c>
      <c r="AZ60" s="15"/>
      <c r="BA60" s="15"/>
      <c r="BB60" s="15"/>
      <c r="BC60" s="49">
        <f>SUM(BC6:BC59)</f>
        <v>158800</v>
      </c>
      <c r="BD60" s="15"/>
      <c r="BE60" s="12">
        <f>SUM(BE6:BE59)</f>
        <v>13</v>
      </c>
      <c r="BF60" s="50">
        <f>SUM(BF6:BF59)</f>
        <v>264100</v>
      </c>
      <c r="BG60" s="61">
        <f>SUM(BG6:BG59)</f>
        <v>1003650</v>
      </c>
      <c r="BH60" s="1">
        <f>H6*BH6+H12*BH12+H18*BH18+H24*BH24+H30*BH30+H36*BH36+H42*BH42+H48*BH48+H54*BH54</f>
        <v>699.61030000000005</v>
      </c>
    </row>
    <row r="61" spans="1:62" hidden="1" x14ac:dyDescent="0.25">
      <c r="F61" s="1"/>
      <c r="J61" s="1"/>
      <c r="M61" s="65" t="s">
        <v>110</v>
      </c>
      <c r="Q61" s="66" t="s">
        <v>111</v>
      </c>
      <c r="R61" s="66"/>
      <c r="Y61" s="1">
        <v>300000</v>
      </c>
      <c r="AA61" s="1">
        <f>390000+300000</f>
        <v>690000</v>
      </c>
      <c r="AF61" s="15"/>
      <c r="AG61" s="19" t="s">
        <v>112</v>
      </c>
      <c r="AH61" s="19"/>
      <c r="AO61" s="1">
        <v>309900</v>
      </c>
      <c r="AP61" s="1">
        <v>309900</v>
      </c>
      <c r="AQ61" s="1">
        <f>370000+309900</f>
        <v>679900</v>
      </c>
    </row>
    <row r="62" spans="1:62" hidden="1" x14ac:dyDescent="0.25">
      <c r="F62" s="1"/>
      <c r="J62" s="1"/>
      <c r="AY62" s="15">
        <f>AX60+BC60</f>
        <v>739627.9841</v>
      </c>
    </row>
    <row r="63" spans="1:62" hidden="1" x14ac:dyDescent="0.25">
      <c r="F63" s="1"/>
      <c r="J63" s="1"/>
      <c r="AA63" s="18">
        <v>434233.60000000003</v>
      </c>
      <c r="AB63" s="17" t="s">
        <v>94</v>
      </c>
      <c r="AC63" s="1">
        <f>AA63*0.9</f>
        <v>390810.24000000005</v>
      </c>
      <c r="AG63" s="15">
        <f>AF60+AL60</f>
        <v>483029.76000000001</v>
      </c>
      <c r="AH63" s="15">
        <f>AG60+AM60</f>
        <v>383000</v>
      </c>
    </row>
    <row r="64" spans="1:62" hidden="1" x14ac:dyDescent="0.25">
      <c r="AB64" s="19" t="s">
        <v>95</v>
      </c>
    </row>
    <row r="65" spans="22:28" hidden="1" x14ac:dyDescent="0.25">
      <c r="AB65" s="19" t="s">
        <v>96</v>
      </c>
    </row>
    <row r="66" spans="22:28" x14ac:dyDescent="0.25">
      <c r="V66" s="15">
        <f>P60+V60</f>
        <v>487329.6</v>
      </c>
    </row>
  </sheetData>
  <autoFilter ref="A5:J60" xr:uid="{00000000-0009-0000-0000-000001000000}"/>
  <mergeCells count="279">
    <mergeCell ref="K3:K5"/>
    <mergeCell ref="L3:L5"/>
    <mergeCell ref="M3:M5"/>
    <mergeCell ref="N3:AC3"/>
    <mergeCell ref="M6:M11"/>
    <mergeCell ref="M12:M17"/>
    <mergeCell ref="M18:M23"/>
    <mergeCell ref="M24:M29"/>
    <mergeCell ref="AS48:AS53"/>
    <mergeCell ref="M30:M35"/>
    <mergeCell ref="M36:M41"/>
    <mergeCell ref="M42:M47"/>
    <mergeCell ref="M48:M53"/>
    <mergeCell ref="M54:M59"/>
    <mergeCell ref="Q48:Q53"/>
    <mergeCell ref="Q54:Q59"/>
    <mergeCell ref="AR4:AR5"/>
    <mergeCell ref="AS4:AS5"/>
    <mergeCell ref="S4:V4"/>
    <mergeCell ref="AA4:AA5"/>
    <mergeCell ref="AA6:AA11"/>
    <mergeCell ref="AA12:AA17"/>
    <mergeCell ref="AA18:AA23"/>
    <mergeCell ref="AA24:AA29"/>
    <mergeCell ref="AA30:AA35"/>
    <mergeCell ref="AA36:AA41"/>
    <mergeCell ref="AA42:AA47"/>
    <mergeCell ref="AA48:AA53"/>
    <mergeCell ref="AA54:AA59"/>
    <mergeCell ref="AB4:AB5"/>
    <mergeCell ref="AC4:AC5"/>
    <mergeCell ref="AS18:AS23"/>
    <mergeCell ref="AG36:AG41"/>
    <mergeCell ref="AG42:AG47"/>
    <mergeCell ref="AG48:AG53"/>
    <mergeCell ref="AG54:AG59"/>
    <mergeCell ref="AQ6:AQ11"/>
    <mergeCell ref="AQ12:AQ17"/>
    <mergeCell ref="AQ18:AQ23"/>
    <mergeCell ref="AQ24:AQ29"/>
    <mergeCell ref="AQ30:AQ35"/>
    <mergeCell ref="AQ36:AQ41"/>
    <mergeCell ref="AQ42:AQ47"/>
    <mergeCell ref="AQ48:AQ53"/>
    <mergeCell ref="AQ54:AQ59"/>
    <mergeCell ref="BG6:BG11"/>
    <mergeCell ref="BG12:BG17"/>
    <mergeCell ref="BG18:BG23"/>
    <mergeCell ref="BG24:BG29"/>
    <mergeCell ref="AY54:AY59"/>
    <mergeCell ref="AY6:AY11"/>
    <mergeCell ref="AY12:AY17"/>
    <mergeCell ref="AY18:AY23"/>
    <mergeCell ref="AY24:AY29"/>
    <mergeCell ref="AY30:AY35"/>
    <mergeCell ref="AY36:AY41"/>
    <mergeCell ref="AY42:AY47"/>
    <mergeCell ref="AY48:AY53"/>
    <mergeCell ref="BG30:BG35"/>
    <mergeCell ref="BG36:BG41"/>
    <mergeCell ref="BG42:BG47"/>
    <mergeCell ref="BG48:BG53"/>
    <mergeCell ref="BG54:BG59"/>
    <mergeCell ref="H48:H53"/>
    <mergeCell ref="H54:H59"/>
    <mergeCell ref="BH30:BH35"/>
    <mergeCell ref="BJ30:BJ35"/>
    <mergeCell ref="BJ36:BJ41"/>
    <mergeCell ref="BH36:BH41"/>
    <mergeCell ref="BJ42:BJ47"/>
    <mergeCell ref="BH42:BH47"/>
    <mergeCell ref="BH12:BH17"/>
    <mergeCell ref="BJ12:BJ17"/>
    <mergeCell ref="BH18:BH23"/>
    <mergeCell ref="BI12:BI17"/>
    <mergeCell ref="BI18:BI23"/>
    <mergeCell ref="BI24:BI29"/>
    <mergeCell ref="BI30:BI35"/>
    <mergeCell ref="BI36:BI41"/>
    <mergeCell ref="BI42:BI47"/>
    <mergeCell ref="BI48:BI53"/>
    <mergeCell ref="BI54:BI59"/>
    <mergeCell ref="BH48:BH53"/>
    <mergeCell ref="BJ18:BJ23"/>
    <mergeCell ref="BH24:BH29"/>
    <mergeCell ref="BJ24:BJ29"/>
    <mergeCell ref="AS42:AS47"/>
    <mergeCell ref="H3:H5"/>
    <mergeCell ref="H6:H11"/>
    <mergeCell ref="H12:H17"/>
    <mergeCell ref="H18:H23"/>
    <mergeCell ref="H24:H29"/>
    <mergeCell ref="H30:H35"/>
    <mergeCell ref="H36:H41"/>
    <mergeCell ref="AI4:AL4"/>
    <mergeCell ref="AQ4:AQ5"/>
    <mergeCell ref="Q6:Q11"/>
    <mergeCell ref="Q12:Q17"/>
    <mergeCell ref="Q18:Q23"/>
    <mergeCell ref="Q24:Q29"/>
    <mergeCell ref="Q30:Q35"/>
    <mergeCell ref="Q36:Q41"/>
    <mergeCell ref="AD3:AS3"/>
    <mergeCell ref="AH6:AH11"/>
    <mergeCell ref="AH12:AH17"/>
    <mergeCell ref="AH18:AH23"/>
    <mergeCell ref="AG6:AG11"/>
    <mergeCell ref="AG12:AG17"/>
    <mergeCell ref="AG18:AG23"/>
    <mergeCell ref="AG24:AG29"/>
    <mergeCell ref="AG30:AG35"/>
    <mergeCell ref="AC48:AC53"/>
    <mergeCell ref="AB48:AB53"/>
    <mergeCell ref="AC54:AC59"/>
    <mergeCell ref="R6:R11"/>
    <mergeCell ref="R48:R53"/>
    <mergeCell ref="AB54:AB59"/>
    <mergeCell ref="BJ48:BJ53"/>
    <mergeCell ref="BJ54:BJ59"/>
    <mergeCell ref="BH54:BH59"/>
    <mergeCell ref="BI6:BI11"/>
    <mergeCell ref="AR12:AR17"/>
    <mergeCell ref="AR18:AR23"/>
    <mergeCell ref="AR24:AR29"/>
    <mergeCell ref="AR30:AR35"/>
    <mergeCell ref="AR36:AR41"/>
    <mergeCell ref="AR42:AR47"/>
    <mergeCell ref="AR48:AR53"/>
    <mergeCell ref="AR54:AR59"/>
    <mergeCell ref="AS54:AS59"/>
    <mergeCell ref="AX6:AX11"/>
    <mergeCell ref="AX12:AX17"/>
    <mergeCell ref="AX18:AX23"/>
    <mergeCell ref="AX24:AX29"/>
    <mergeCell ref="AX30:AX35"/>
    <mergeCell ref="C42:C47"/>
    <mergeCell ref="AB30:AB35"/>
    <mergeCell ref="AC30:AC35"/>
    <mergeCell ref="AC36:AC41"/>
    <mergeCell ref="AB36:AB41"/>
    <mergeCell ref="P12:P17"/>
    <mergeCell ref="P18:P23"/>
    <mergeCell ref="P24:P29"/>
    <mergeCell ref="P30:P35"/>
    <mergeCell ref="P36:P41"/>
    <mergeCell ref="AC42:AC47"/>
    <mergeCell ref="AB42:AB47"/>
    <mergeCell ref="P42:P47"/>
    <mergeCell ref="H42:H47"/>
    <mergeCell ref="Q42:Q47"/>
    <mergeCell ref="R12:R17"/>
    <mergeCell ref="R18:R23"/>
    <mergeCell ref="R24:R29"/>
    <mergeCell ref="R30:R35"/>
    <mergeCell ref="R36:R41"/>
    <mergeCell ref="R42:R47"/>
    <mergeCell ref="AC12:AC17"/>
    <mergeCell ref="AB12:AB17"/>
    <mergeCell ref="AC18:AC23"/>
    <mergeCell ref="C18:C23"/>
    <mergeCell ref="C24:C29"/>
    <mergeCell ref="A48:A53"/>
    <mergeCell ref="A54:A59"/>
    <mergeCell ref="B3:B5"/>
    <mergeCell ref="B6:B11"/>
    <mergeCell ref="B12:B17"/>
    <mergeCell ref="B18:B23"/>
    <mergeCell ref="B24:B29"/>
    <mergeCell ref="B30:B35"/>
    <mergeCell ref="B36:B41"/>
    <mergeCell ref="B42:B47"/>
    <mergeCell ref="B48:B53"/>
    <mergeCell ref="B54:B59"/>
    <mergeCell ref="A3:A5"/>
    <mergeCell ref="A6:A11"/>
    <mergeCell ref="A12:A17"/>
    <mergeCell ref="A18:A23"/>
    <mergeCell ref="A24:A29"/>
    <mergeCell ref="A30:A35"/>
    <mergeCell ref="A36:A41"/>
    <mergeCell ref="A42:A47"/>
    <mergeCell ref="C30:C35"/>
    <mergeCell ref="C36:C41"/>
    <mergeCell ref="F48:F53"/>
    <mergeCell ref="F54:F59"/>
    <mergeCell ref="E3:E5"/>
    <mergeCell ref="E6:E11"/>
    <mergeCell ref="E12:E17"/>
    <mergeCell ref="E18:E23"/>
    <mergeCell ref="E24:E29"/>
    <mergeCell ref="C48:C53"/>
    <mergeCell ref="C54:C59"/>
    <mergeCell ref="D3:D5"/>
    <mergeCell ref="D6:D11"/>
    <mergeCell ref="D12:D17"/>
    <mergeCell ref="D18:D23"/>
    <mergeCell ref="D24:D29"/>
    <mergeCell ref="D30:D35"/>
    <mergeCell ref="D36:D41"/>
    <mergeCell ref="D42:D47"/>
    <mergeCell ref="D48:D53"/>
    <mergeCell ref="D54:D59"/>
    <mergeCell ref="E30:E35"/>
    <mergeCell ref="E36:E41"/>
    <mergeCell ref="C3:C5"/>
    <mergeCell ref="C6:C11"/>
    <mergeCell ref="C12:C17"/>
    <mergeCell ref="A1:J2"/>
    <mergeCell ref="G54:G59"/>
    <mergeCell ref="I3:I5"/>
    <mergeCell ref="J3:J5"/>
    <mergeCell ref="G3:G5"/>
    <mergeCell ref="G6:G11"/>
    <mergeCell ref="G12:G17"/>
    <mergeCell ref="G18:G23"/>
    <mergeCell ref="G24:G29"/>
    <mergeCell ref="G30:G35"/>
    <mergeCell ref="G36:G41"/>
    <mergeCell ref="G42:G47"/>
    <mergeCell ref="G48:G53"/>
    <mergeCell ref="E42:E47"/>
    <mergeCell ref="E48:E53"/>
    <mergeCell ref="E54:E59"/>
    <mergeCell ref="F3:F5"/>
    <mergeCell ref="F6:F11"/>
    <mergeCell ref="F12:F17"/>
    <mergeCell ref="F18:F23"/>
    <mergeCell ref="F24:F29"/>
    <mergeCell ref="F30:F35"/>
    <mergeCell ref="F36:F41"/>
    <mergeCell ref="F42:F47"/>
    <mergeCell ref="W4:Z4"/>
    <mergeCell ref="AM4:AP4"/>
    <mergeCell ref="R54:R59"/>
    <mergeCell ref="AT3:BJ3"/>
    <mergeCell ref="AF6:AF11"/>
    <mergeCell ref="AS6:AS11"/>
    <mergeCell ref="BH6:BH11"/>
    <mergeCell ref="BJ6:BJ11"/>
    <mergeCell ref="AR6:AR11"/>
    <mergeCell ref="N4:R4"/>
    <mergeCell ref="P48:P53"/>
    <mergeCell ref="P54:P59"/>
    <mergeCell ref="AF42:AF47"/>
    <mergeCell ref="AF48:AF53"/>
    <mergeCell ref="AF54:AF59"/>
    <mergeCell ref="AC6:AC11"/>
    <mergeCell ref="AB6:AB11"/>
    <mergeCell ref="AB18:AB23"/>
    <mergeCell ref="AC24:AC29"/>
    <mergeCell ref="AB24:AB29"/>
    <mergeCell ref="P6:P11"/>
    <mergeCell ref="AF12:AF17"/>
    <mergeCell ref="AF18:AF23"/>
    <mergeCell ref="AF24:AF29"/>
    <mergeCell ref="BH4:BH5"/>
    <mergeCell ref="BI4:BI5"/>
    <mergeCell ref="BJ4:BJ5"/>
    <mergeCell ref="AH24:AH29"/>
    <mergeCell ref="AH30:AH35"/>
    <mergeCell ref="AH36:AH41"/>
    <mergeCell ref="AH42:AH47"/>
    <mergeCell ref="AH48:AH53"/>
    <mergeCell ref="AH54:AH59"/>
    <mergeCell ref="AD4:AH4"/>
    <mergeCell ref="AF30:AF35"/>
    <mergeCell ref="AF36:AF41"/>
    <mergeCell ref="AX36:AX41"/>
    <mergeCell ref="AX42:AX47"/>
    <mergeCell ref="AX48:AX53"/>
    <mergeCell ref="AX54:AX59"/>
    <mergeCell ref="AS12:AS17"/>
    <mergeCell ref="AS24:AS29"/>
    <mergeCell ref="AS30:AS35"/>
    <mergeCell ref="AS36:AS41"/>
    <mergeCell ref="AT4:AY4"/>
    <mergeCell ref="AZ4:BC4"/>
    <mergeCell ref="BD4:BF4"/>
    <mergeCell ref="BG4:BG5"/>
  </mergeCells>
  <phoneticPr fontId="4" type="noConversion"/>
  <pageMargins left="0.69930555555555596" right="0.69930555555555596" top="0.75" bottom="0.75" header="0.3" footer="0.3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模具工序 (过程资料)</vt:lpstr>
      <vt:lpstr>模具工序（最终资料）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dcterms:created xsi:type="dcterms:W3CDTF">2006-09-16T00:00:00Z</dcterms:created>
  <dcterms:modified xsi:type="dcterms:W3CDTF">2023-02-10T12:21:31Z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D20DF9AF3D8E4FF9B5DA64525CF36B4A</vt:lpwstr>
  </property>
  <property fmtid="{D5CDD505-2E9C-101B-9397-08002B2CF9AE}" pid="4" name="KSOReadingLayout">
    <vt:bool>false</vt:bool>
  </property>
</Properties>
</file>