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龙泉" sheetId="2" r:id="rId1"/>
  </sheets>
  <calcPr calcId="144525"/>
</workbook>
</file>

<file path=xl/comments1.xml><?xml version="1.0" encoding="utf-8"?>
<comments xmlns="http://schemas.openxmlformats.org/spreadsheetml/2006/main">
  <authors>
    <author>作者</author>
    <author>mlz</author>
  </authors>
  <commentList>
    <comment ref="F25" authorId="0">
      <text>
        <r>
          <rPr>
            <b/>
            <sz val="12"/>
            <rFont val="宋体"/>
            <charset val="134"/>
          </rPr>
          <t>投资设备填写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（与租赁设备二选一）</t>
        </r>
      </text>
    </comment>
    <comment ref="H25" authorId="0">
      <text>
        <r>
          <rPr>
            <b/>
            <sz val="12"/>
            <rFont val="宋体"/>
            <charset val="134"/>
          </rPr>
          <t>租赁设备填写（与投资费用二选一）</t>
        </r>
      </text>
    </comment>
    <comment ref="F29" authorId="1">
      <text>
        <r>
          <rPr>
            <sz val="9"/>
            <rFont val="宋体"/>
            <charset val="134"/>
          </rPr>
          <t xml:space="preserve">叉车没有购买，每年产生保养费用2000
元
</t>
        </r>
      </text>
    </comment>
    <comment ref="I39" authorId="0">
      <text>
        <r>
          <rPr>
            <b/>
            <sz val="11"/>
            <rFont val="宋体"/>
            <charset val="134"/>
          </rPr>
          <t>该人员对我司业务所需的工作内容占比</t>
        </r>
      </text>
    </comment>
  </commentList>
</comments>
</file>

<file path=xl/sharedStrings.xml><?xml version="1.0" encoding="utf-8"?>
<sst xmlns="http://schemas.openxmlformats.org/spreadsheetml/2006/main" count="103" uniqueCount="74">
  <si>
    <t>成都一汽大众BC316项目排序配送报价</t>
  </si>
  <si>
    <t>第三方物流服务报价单</t>
  </si>
  <si>
    <t>项目名称：</t>
  </si>
  <si>
    <t>一汽成都316-0后视镜</t>
  </si>
  <si>
    <t>报价单位：</t>
  </si>
  <si>
    <t>成都光华智能汽车部件有限公司</t>
  </si>
  <si>
    <t>（公章）</t>
  </si>
  <si>
    <t>服务主机厂：</t>
  </si>
  <si>
    <t>成都一汽大众</t>
  </si>
  <si>
    <t>公司地址：</t>
  </si>
  <si>
    <t>成都市龙泉驿区合志西路77号</t>
  </si>
  <si>
    <t>年预测量（件）：</t>
  </si>
  <si>
    <t>报价日期：</t>
  </si>
  <si>
    <t>SMR联系人：</t>
  </si>
  <si>
    <t>唐渝</t>
  </si>
  <si>
    <t>联系人：</t>
  </si>
  <si>
    <t>李飞</t>
  </si>
  <si>
    <t>电话：</t>
  </si>
  <si>
    <t>邮箱：</t>
  </si>
  <si>
    <t>yongfeng.mu@smr-nbhx.com</t>
  </si>
  <si>
    <t>Lifei@bjghrc.com</t>
  </si>
  <si>
    <t>车辆费用</t>
  </si>
  <si>
    <t>序号</t>
  </si>
  <si>
    <t>路线
（起-止）</t>
  </si>
  <si>
    <t>车型</t>
  </si>
  <si>
    <t>运输距离
（KM）</t>
  </si>
  <si>
    <t>零件装载量</t>
  </si>
  <si>
    <t>单趟费用</t>
  </si>
  <si>
    <t>是否含返空</t>
  </si>
  <si>
    <t>零件分摊费用</t>
  </si>
  <si>
    <t>备注</t>
  </si>
  <si>
    <t>光华-一汽主机厂</t>
  </si>
  <si>
    <t>是</t>
  </si>
  <si>
    <t>场地费用</t>
  </si>
  <si>
    <t>场地用途</t>
  </si>
  <si>
    <t>储存物品</t>
  </si>
  <si>
    <t>使用面积
㎡</t>
  </si>
  <si>
    <t>公摊面积
㎡</t>
  </si>
  <si>
    <t>合计面积
㎡</t>
  </si>
  <si>
    <t>费用单价</t>
  </si>
  <si>
    <t>月度费用</t>
  </si>
  <si>
    <t>仓储场地</t>
  </si>
  <si>
    <t>后视镜</t>
  </si>
  <si>
    <t>合计</t>
  </si>
  <si>
    <t>设备费用</t>
  </si>
  <si>
    <t>设备名称</t>
  </si>
  <si>
    <t>设备数量</t>
  </si>
  <si>
    <t>投资设备</t>
  </si>
  <si>
    <t>租赁设备</t>
  </si>
  <si>
    <t>单价</t>
  </si>
  <si>
    <t>折旧率/年</t>
  </si>
  <si>
    <t>租赁费用/月</t>
  </si>
  <si>
    <t>上线料架</t>
  </si>
  <si>
    <t>FIS 系统服务费</t>
  </si>
  <si>
    <t>叉车费用</t>
  </si>
  <si>
    <t>人工费用</t>
  </si>
  <si>
    <t>岗位名称</t>
  </si>
  <si>
    <t>人员数量</t>
  </si>
  <si>
    <t>单人工资</t>
  </si>
  <si>
    <t>人员占用率</t>
  </si>
  <si>
    <t>操作工</t>
  </si>
  <si>
    <t>叉车工</t>
  </si>
  <si>
    <t>计划员</t>
  </si>
  <si>
    <t>库管</t>
  </si>
  <si>
    <t>耗材费用</t>
  </si>
  <si>
    <t>耗材名称</t>
  </si>
  <si>
    <t>数量</t>
  </si>
  <si>
    <t>办公用品</t>
  </si>
  <si>
    <t>其他费用</t>
  </si>
  <si>
    <t>费用名称</t>
  </si>
  <si>
    <t>管理费</t>
  </si>
  <si>
    <t>利润</t>
  </si>
  <si>
    <t>合计/件</t>
  </si>
  <si>
    <t xml:space="preserve">备注：以上是我司最新的排序报价单，由于业务规划及场地原因，我司计划于23年3月将委外排序，若贵司有合适的我司也可一起委外排序，23年1-2月可按去年价格结算。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</si>
</sst>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.0000_ ;_ \¥* \-#,##0.0000_ ;_ \¥* &quot;-&quot;??.00_ ;_ @_ "/>
    <numFmt numFmtId="178" formatCode="0.00_);[Red]\(0.00\)"/>
    <numFmt numFmtId="179" formatCode="0.00_ "/>
  </numFmts>
  <fonts count="51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8"/>
      <color theme="1"/>
      <name val="微软雅黑"/>
      <charset val="134"/>
    </font>
    <font>
      <b/>
      <sz val="26"/>
      <color theme="1"/>
      <name val="微软雅黑"/>
      <charset val="134"/>
    </font>
    <font>
      <b/>
      <u/>
      <sz val="11"/>
      <color theme="10"/>
      <name val="微软雅黑"/>
      <charset val="134"/>
    </font>
    <font>
      <u/>
      <sz val="11"/>
      <color theme="10"/>
      <name val="宋体"/>
      <charset val="134"/>
      <scheme val="minor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FF0000"/>
      <name val="微软雅黑"/>
      <charset val="134"/>
    </font>
    <font>
      <sz val="12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3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20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5" borderId="24" applyNumberFormat="0" applyAlignment="0" applyProtection="0">
      <alignment vertical="center"/>
    </xf>
    <xf numFmtId="0" fontId="25" fillId="15" borderId="19" applyNumberFormat="0" applyAlignment="0" applyProtection="0">
      <alignment vertical="center"/>
    </xf>
    <xf numFmtId="0" fontId="26" fillId="16" borderId="2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8" borderId="2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4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 applyNumberFormat="0" applyFill="0" applyBorder="0" applyAlignment="0" applyProtection="0"/>
    <xf numFmtId="0" fontId="40" fillId="42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46" borderId="3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6" fillId="22" borderId="20" applyNumberFormat="0" applyAlignment="0" applyProtection="0">
      <alignment vertical="center"/>
    </xf>
    <xf numFmtId="0" fontId="11" fillId="41" borderId="34" applyNumberFormat="0" applyFont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31" fontId="1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12" applyFont="1" applyBorder="1" applyAlignment="1" applyProtection="1">
      <alignment horizontal="left" vertical="center"/>
      <protection locked="0"/>
    </xf>
    <xf numFmtId="0" fontId="5" fillId="0" borderId="5" xfId="12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178" fontId="7" fillId="2" borderId="5" xfId="0" applyNumberFormat="1" applyFont="1" applyFill="1" applyBorder="1" applyAlignment="1" applyProtection="1">
      <alignment horizontal="center" vertical="center"/>
      <protection locked="0"/>
    </xf>
    <xf numFmtId="178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79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9" fontId="7" fillId="0" borderId="5" xfId="0" applyNumberFormat="1" applyFont="1" applyBorder="1" applyAlignment="1" applyProtection="1">
      <alignment horizontal="center" vertical="center"/>
      <protection locked="0"/>
    </xf>
    <xf numFmtId="43" fontId="7" fillId="0" borderId="5" xfId="0" applyNumberFormat="1" applyFont="1" applyBorder="1" applyAlignment="1" applyProtection="1">
      <alignment horizontal="center" vertical="center"/>
      <protection locked="0"/>
    </xf>
    <xf numFmtId="43" fontId="7" fillId="0" borderId="6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8" fillId="0" borderId="0" xfId="60" applyFont="1"/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0" xfId="60" applyFont="1" applyAlignment="1" applyProtection="1">
      <alignment horizontal="center" vertical="center" wrapText="1"/>
      <protection locked="0"/>
    </xf>
    <xf numFmtId="176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179" fontId="7" fillId="0" borderId="8" xfId="0" applyNumberFormat="1" applyFont="1" applyBorder="1" applyAlignment="1" applyProtection="1">
      <alignment horizontal="center" vertical="center"/>
      <protection locked="0"/>
    </xf>
    <xf numFmtId="9" fontId="7" fillId="0" borderId="5" xfId="13" applyNumberFormat="1" applyFont="1" applyFill="1" applyBorder="1" applyAlignment="1" applyProtection="1">
      <alignment horizontal="center" vertical="center"/>
      <protection locked="0"/>
    </xf>
    <xf numFmtId="176" fontId="7" fillId="3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9" fontId="7" fillId="0" borderId="5" xfId="13" applyFont="1" applyFill="1" applyBorder="1" applyAlignment="1" applyProtection="1">
      <alignment horizontal="center" vertical="center"/>
      <protection locked="0"/>
    </xf>
    <xf numFmtId="43" fontId="7" fillId="0" borderId="8" xfId="0" applyNumberFormat="1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176" fontId="7" fillId="2" borderId="5" xfId="0" applyNumberFormat="1" applyFont="1" applyFill="1" applyBorder="1" applyAlignment="1" applyProtection="1">
      <alignment vertical="center"/>
      <protection locked="0"/>
    </xf>
    <xf numFmtId="176" fontId="7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177" fontId="7" fillId="2" borderId="6" xfId="0" applyNumberFormat="1" applyFont="1" applyFill="1" applyBorder="1" applyAlignment="1" applyProtection="1">
      <alignment vertical="center"/>
      <protection locked="0"/>
    </xf>
    <xf numFmtId="177" fontId="7" fillId="2" borderId="8" xfId="0" applyNumberFormat="1" applyFont="1" applyFill="1" applyBorder="1" applyAlignment="1" applyProtection="1">
      <alignment vertical="center"/>
      <protection locked="0"/>
    </xf>
    <xf numFmtId="17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</cellXfs>
  <cellStyles count="9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百分比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超链接 2" xfId="79"/>
    <cellStyle name="好 2" xfId="80"/>
    <cellStyle name="汇总 2" xfId="81"/>
    <cellStyle name="检查单元格 2" xfId="82"/>
    <cellStyle name="解释性文本 2" xfId="83"/>
    <cellStyle name="警告文本 2" xfId="84"/>
    <cellStyle name="链接单元格 2" xfId="85"/>
    <cellStyle name="强调文字颜色 1 2" xfId="86"/>
    <cellStyle name="强调文字颜色 2 2" xfId="87"/>
    <cellStyle name="强调文字颜色 3 2" xfId="88"/>
    <cellStyle name="强调文字颜色 4 2" xfId="89"/>
    <cellStyle name="强调文字颜色 5 2" xfId="90"/>
    <cellStyle name="强调文字颜色 6 2" xfId="91"/>
    <cellStyle name="输入 2" xfId="92"/>
    <cellStyle name="注释 2" xfId="9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40821</xdr:colOff>
      <xdr:row>2</xdr:row>
      <xdr:rowOff>163286</xdr:rowOff>
    </xdr:from>
    <xdr:to>
      <xdr:col>2</xdr:col>
      <xdr:colOff>439510</xdr:colOff>
      <xdr:row>2</xdr:row>
      <xdr:rowOff>571501</xdr:rowOff>
    </xdr:to>
    <xdr:grpSp>
      <xdr:nvGrpSpPr>
        <xdr:cNvPr id="2" name="Group 9"/>
        <xdr:cNvGrpSpPr/>
      </xdr:nvGrpSpPr>
      <xdr:grpSpPr>
        <a:xfrm>
          <a:off x="167640" y="708025"/>
          <a:ext cx="1372235" cy="408305"/>
          <a:chOff x="139" y="163"/>
          <a:chExt cx="118" cy="24"/>
        </a:xfrm>
      </xdr:grpSpPr>
      <xdr:pic>
        <xdr:nvPicPr>
          <xdr:cNvPr id="3" name="Picture 10" descr="cid:image001.jpg@01C9F599.10AEC3A0"/>
          <xdr:cNvPicPr>
            <a:picLocks noChangeAspect="1" noChangeArrowheads="1"/>
          </xdr:cNvPicPr>
        </xdr:nvPicPr>
        <xdr:blipFill>
          <a:blip r:embed="rId1" r:link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97" y="163"/>
            <a:ext cx="6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图片 2"/>
          <xdr:cNvPicPr>
            <a:picLocks noChangeAspect="1" noChangeArrowheads="1"/>
          </xdr:cNvPicPr>
        </xdr:nvPicPr>
        <xdr:blipFill>
          <a:blip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39" y="165"/>
            <a:ext cx="58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Lifei@bjghrc.com" TargetMode="External"/><Relationship Id="rId4" Type="http://schemas.openxmlformats.org/officeDocument/2006/relationships/hyperlink" Target="mailto:yongfeng.mu@smr-nbhx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3"/>
  <sheetViews>
    <sheetView tabSelected="1" view="pageBreakPreview" zoomScale="85" zoomScaleNormal="70" topLeftCell="A49" workbookViewId="0">
      <selection activeCell="S70" sqref="S70"/>
    </sheetView>
  </sheetViews>
  <sheetFormatPr defaultColWidth="9" defaultRowHeight="18"/>
  <cols>
    <col min="1" max="1" width="1.66666666666667" style="2" customWidth="1"/>
    <col min="2" max="2" width="12.775" style="2" customWidth="1"/>
    <col min="3" max="3" width="8.21666666666667" style="2" customWidth="1"/>
    <col min="4" max="4" width="28" style="2" customWidth="1"/>
    <col min="5" max="5" width="12.1083333333333" style="2" customWidth="1"/>
    <col min="6" max="6" width="12.775" style="2" customWidth="1"/>
    <col min="7" max="7" width="12.8833333333333" style="2" customWidth="1"/>
    <col min="8" max="8" width="11.8833333333333" style="2" customWidth="1"/>
    <col min="9" max="9" width="12.6666666666667" style="2" customWidth="1"/>
    <col min="10" max="10" width="18.3333333333333" style="2" customWidth="1"/>
    <col min="11" max="11" width="13.8833333333333" style="2" customWidth="1"/>
    <col min="12" max="12" width="12.85" style="2" customWidth="1"/>
    <col min="13" max="13" width="1.44166666666667" style="2" customWidth="1"/>
    <col min="14" max="14" width="4.44166666666667" style="2" customWidth="1"/>
    <col min="15" max="16384" width="9" style="2"/>
  </cols>
  <sheetData>
    <row r="1" ht="33" customHeight="1" spans="2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9.9" customHeight="1" spans="1:1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</row>
    <row r="3" ht="57.75" customHeight="1" spans="1:14">
      <c r="A3" s="6"/>
      <c r="B3" s="7"/>
      <c r="C3" s="7"/>
      <c r="D3" s="8" t="s">
        <v>1</v>
      </c>
      <c r="E3" s="8"/>
      <c r="F3" s="8"/>
      <c r="G3" s="8"/>
      <c r="H3" s="8"/>
      <c r="I3" s="8"/>
      <c r="J3" s="8"/>
      <c r="K3" s="8"/>
      <c r="L3" s="8"/>
      <c r="M3" s="39"/>
      <c r="N3" s="38"/>
    </row>
    <row r="4" ht="5.1" customHeight="1" spans="1:14">
      <c r="A4" s="6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39"/>
      <c r="N4" s="38"/>
    </row>
    <row r="5" spans="1:14">
      <c r="A5" s="6"/>
      <c r="B5" s="10" t="s">
        <v>2</v>
      </c>
      <c r="C5" s="10"/>
      <c r="D5" s="11" t="s">
        <v>3</v>
      </c>
      <c r="E5" s="12"/>
      <c r="F5" s="13"/>
      <c r="G5" s="10" t="s">
        <v>4</v>
      </c>
      <c r="H5" s="7" t="s">
        <v>5</v>
      </c>
      <c r="I5" s="7"/>
      <c r="J5" s="7"/>
      <c r="K5" s="40" t="s">
        <v>6</v>
      </c>
      <c r="L5" s="41"/>
      <c r="M5" s="39"/>
      <c r="N5" s="38"/>
    </row>
    <row r="6" spans="1:14">
      <c r="A6" s="6"/>
      <c r="B6" s="10" t="s">
        <v>7</v>
      </c>
      <c r="C6" s="10"/>
      <c r="D6" s="10" t="s">
        <v>8</v>
      </c>
      <c r="E6" s="10"/>
      <c r="F6" s="10"/>
      <c r="G6" s="10" t="s">
        <v>9</v>
      </c>
      <c r="H6" s="7" t="s">
        <v>10</v>
      </c>
      <c r="I6" s="7"/>
      <c r="J6" s="7"/>
      <c r="K6" s="42"/>
      <c r="L6" s="43"/>
      <c r="M6" s="39"/>
      <c r="N6" s="38"/>
    </row>
    <row r="7" spans="1:14">
      <c r="A7" s="6"/>
      <c r="B7" s="10" t="s">
        <v>11</v>
      </c>
      <c r="C7" s="10"/>
      <c r="D7" s="11">
        <v>120000</v>
      </c>
      <c r="E7" s="12"/>
      <c r="F7" s="14"/>
      <c r="G7" s="10" t="s">
        <v>12</v>
      </c>
      <c r="H7" s="15">
        <v>44971</v>
      </c>
      <c r="I7" s="7"/>
      <c r="J7" s="7"/>
      <c r="K7" s="42"/>
      <c r="L7" s="43"/>
      <c r="M7" s="39"/>
      <c r="N7" s="38"/>
    </row>
    <row r="8" spans="1:14">
      <c r="A8" s="6"/>
      <c r="B8" s="11" t="s">
        <v>13</v>
      </c>
      <c r="C8" s="13"/>
      <c r="D8" s="10" t="s">
        <v>14</v>
      </c>
      <c r="E8" s="10"/>
      <c r="F8" s="10"/>
      <c r="G8" s="10" t="s">
        <v>15</v>
      </c>
      <c r="H8" s="7" t="s">
        <v>16</v>
      </c>
      <c r="I8" s="7"/>
      <c r="J8" s="7"/>
      <c r="K8" s="42"/>
      <c r="L8" s="43"/>
      <c r="M8" s="39"/>
      <c r="N8" s="38"/>
    </row>
    <row r="9" spans="1:14">
      <c r="A9" s="6"/>
      <c r="B9" s="11" t="s">
        <v>17</v>
      </c>
      <c r="C9" s="13"/>
      <c r="D9" s="10">
        <v>18983418099</v>
      </c>
      <c r="E9" s="10"/>
      <c r="F9" s="10"/>
      <c r="G9" s="10" t="s">
        <v>17</v>
      </c>
      <c r="H9" s="7">
        <v>15608201385</v>
      </c>
      <c r="I9" s="7"/>
      <c r="J9" s="7"/>
      <c r="K9" s="42"/>
      <c r="L9" s="43"/>
      <c r="M9" s="39"/>
      <c r="N9" s="38"/>
    </row>
    <row r="10" spans="1:14">
      <c r="A10" s="6"/>
      <c r="B10" s="11" t="s">
        <v>18</v>
      </c>
      <c r="C10" s="13"/>
      <c r="D10" s="16" t="s">
        <v>19</v>
      </c>
      <c r="E10" s="10"/>
      <c r="F10" s="10"/>
      <c r="G10" s="10" t="s">
        <v>18</v>
      </c>
      <c r="H10" s="17" t="s">
        <v>20</v>
      </c>
      <c r="I10" s="7"/>
      <c r="J10" s="7"/>
      <c r="K10" s="44"/>
      <c r="L10" s="45"/>
      <c r="M10" s="39"/>
      <c r="N10" s="38"/>
    </row>
    <row r="11" ht="5.1" customHeight="1" spans="1:14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39"/>
      <c r="N11" s="38"/>
    </row>
    <row r="12" s="1" customFormat="1" ht="39.9" customHeight="1" spans="1:14">
      <c r="A12" s="18"/>
      <c r="B12" s="19" t="s">
        <v>21</v>
      </c>
      <c r="C12" s="20" t="s">
        <v>22</v>
      </c>
      <c r="D12" s="20" t="s">
        <v>23</v>
      </c>
      <c r="E12" s="20" t="s">
        <v>24</v>
      </c>
      <c r="F12" s="20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29" t="s">
        <v>30</v>
      </c>
      <c r="L12" s="31"/>
      <c r="M12" s="46"/>
      <c r="N12" s="47"/>
    </row>
    <row r="13" ht="31.5" customHeight="1" spans="1:14">
      <c r="A13" s="6"/>
      <c r="B13" s="19"/>
      <c r="C13" s="20">
        <v>1</v>
      </c>
      <c r="D13" s="21" t="s">
        <v>31</v>
      </c>
      <c r="E13" s="21">
        <v>7.6</v>
      </c>
      <c r="F13" s="21">
        <v>7</v>
      </c>
      <c r="G13" s="21">
        <v>288</v>
      </c>
      <c r="H13" s="22">
        <v>140</v>
      </c>
      <c r="I13" s="21" t="s">
        <v>32</v>
      </c>
      <c r="J13" s="48">
        <f>H13/G13</f>
        <v>0.486111111111111</v>
      </c>
      <c r="K13" s="27"/>
      <c r="L13" s="28"/>
      <c r="M13" s="39"/>
      <c r="N13" s="38"/>
    </row>
    <row r="14" ht="21.75" customHeight="1" spans="1:14">
      <c r="A14" s="6"/>
      <c r="B14" s="19"/>
      <c r="C14" s="20">
        <v>2</v>
      </c>
      <c r="D14" s="21"/>
      <c r="E14" s="21"/>
      <c r="F14" s="21"/>
      <c r="G14" s="21"/>
      <c r="H14" s="22"/>
      <c r="I14" s="21"/>
      <c r="J14" s="48"/>
      <c r="K14" s="27"/>
      <c r="L14" s="28"/>
      <c r="M14" s="39"/>
      <c r="N14" s="38"/>
    </row>
    <row r="15" ht="19.5" customHeight="1" spans="1:14">
      <c r="A15" s="6"/>
      <c r="B15" s="19"/>
      <c r="C15" s="20">
        <v>3</v>
      </c>
      <c r="D15" s="21"/>
      <c r="E15" s="21"/>
      <c r="F15" s="21"/>
      <c r="G15" s="21"/>
      <c r="H15" s="21"/>
      <c r="I15" s="21"/>
      <c r="J15" s="48">
        <f>J13+J14</f>
        <v>0.486111111111111</v>
      </c>
      <c r="K15" s="27"/>
      <c r="L15" s="28"/>
      <c r="M15" s="39"/>
      <c r="N15" s="38"/>
    </row>
    <row r="16" ht="5.1" customHeight="1" spans="1:14">
      <c r="A16" s="6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9"/>
      <c r="N16" s="38"/>
    </row>
    <row r="17" s="1" customFormat="1" ht="39.9" customHeight="1" spans="1:13">
      <c r="A17" s="18"/>
      <c r="B17" s="19" t="s">
        <v>33</v>
      </c>
      <c r="C17" s="20" t="s">
        <v>22</v>
      </c>
      <c r="D17" s="20" t="s">
        <v>34</v>
      </c>
      <c r="E17" s="20" t="s">
        <v>35</v>
      </c>
      <c r="F17" s="20" t="s">
        <v>36</v>
      </c>
      <c r="G17" s="20" t="s">
        <v>37</v>
      </c>
      <c r="H17" s="20" t="s">
        <v>38</v>
      </c>
      <c r="I17" s="20" t="s">
        <v>39</v>
      </c>
      <c r="J17" s="20" t="s">
        <v>40</v>
      </c>
      <c r="K17" s="29" t="s">
        <v>30</v>
      </c>
      <c r="L17" s="31"/>
      <c r="M17" s="46"/>
    </row>
    <row r="18" ht="19.5" customHeight="1" spans="1:13">
      <c r="A18" s="6"/>
      <c r="B18" s="19"/>
      <c r="C18" s="20">
        <v>1</v>
      </c>
      <c r="D18" s="21" t="s">
        <v>41</v>
      </c>
      <c r="E18" s="21" t="s">
        <v>42</v>
      </c>
      <c r="F18" s="22">
        <v>150</v>
      </c>
      <c r="G18" s="22">
        <v>50</v>
      </c>
      <c r="H18" s="25">
        <f>F18+G18</f>
        <v>200</v>
      </c>
      <c r="I18" s="22">
        <v>25</v>
      </c>
      <c r="J18" s="48">
        <f>H18*I18</f>
        <v>5000</v>
      </c>
      <c r="K18" s="27"/>
      <c r="L18" s="28"/>
      <c r="M18" s="39"/>
    </row>
    <row r="19" ht="19.5" customHeight="1" spans="1:13">
      <c r="A19" s="6"/>
      <c r="B19" s="19"/>
      <c r="C19" s="20">
        <v>2</v>
      </c>
      <c r="D19" s="21"/>
      <c r="E19" s="21"/>
      <c r="F19" s="21"/>
      <c r="G19" s="21"/>
      <c r="H19" s="25">
        <f t="shared" ref="H19:H22" si="0">F19+G19</f>
        <v>0</v>
      </c>
      <c r="I19" s="21"/>
      <c r="J19" s="48">
        <f t="shared" ref="J19:J22" si="1">H19*I19</f>
        <v>0</v>
      </c>
      <c r="K19" s="27"/>
      <c r="L19" s="28"/>
      <c r="M19" s="39"/>
    </row>
    <row r="20" ht="19.5" customHeight="1" spans="1:13">
      <c r="A20" s="6"/>
      <c r="B20" s="19"/>
      <c r="C20" s="20">
        <v>3</v>
      </c>
      <c r="D20" s="21"/>
      <c r="E20" s="21"/>
      <c r="F20" s="21"/>
      <c r="G20" s="21"/>
      <c r="H20" s="25">
        <f t="shared" si="0"/>
        <v>0</v>
      </c>
      <c r="I20" s="21"/>
      <c r="J20" s="48">
        <f t="shared" si="1"/>
        <v>0</v>
      </c>
      <c r="K20" s="27"/>
      <c r="L20" s="28"/>
      <c r="M20" s="39"/>
    </row>
    <row r="21" ht="19.5" customHeight="1" spans="1:13">
      <c r="A21" s="6"/>
      <c r="B21" s="19"/>
      <c r="C21" s="20">
        <v>4</v>
      </c>
      <c r="D21" s="21"/>
      <c r="E21" s="21"/>
      <c r="F21" s="21"/>
      <c r="G21" s="21"/>
      <c r="H21" s="25">
        <f t="shared" si="0"/>
        <v>0</v>
      </c>
      <c r="I21" s="21"/>
      <c r="J21" s="48">
        <f t="shared" si="1"/>
        <v>0</v>
      </c>
      <c r="K21" s="27"/>
      <c r="L21" s="28"/>
      <c r="M21" s="39"/>
    </row>
    <row r="22" ht="19.5" customHeight="1" spans="1:13">
      <c r="A22" s="6"/>
      <c r="B22" s="19"/>
      <c r="C22" s="20">
        <v>5</v>
      </c>
      <c r="D22" s="21"/>
      <c r="E22" s="21"/>
      <c r="F22" s="21"/>
      <c r="G22" s="21"/>
      <c r="H22" s="25">
        <f t="shared" si="0"/>
        <v>0</v>
      </c>
      <c r="I22" s="21"/>
      <c r="J22" s="48">
        <f t="shared" si="1"/>
        <v>0</v>
      </c>
      <c r="K22" s="27"/>
      <c r="L22" s="28"/>
      <c r="M22" s="39"/>
    </row>
    <row r="23" ht="19.5" customHeight="1" spans="1:13">
      <c r="A23" s="6"/>
      <c r="B23" s="19"/>
      <c r="C23" s="20" t="s">
        <v>43</v>
      </c>
      <c r="D23" s="21"/>
      <c r="E23" s="21"/>
      <c r="F23" s="21"/>
      <c r="G23" s="21"/>
      <c r="H23" s="26">
        <f>SUM(H18:H22)</f>
        <v>200</v>
      </c>
      <c r="I23" s="21"/>
      <c r="J23" s="48">
        <f>SUM(J18:J22)</f>
        <v>5000</v>
      </c>
      <c r="K23" s="27"/>
      <c r="L23" s="28"/>
      <c r="M23" s="39"/>
    </row>
    <row r="24" ht="5.1" customHeight="1" spans="1:13">
      <c r="A24" s="6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9"/>
    </row>
    <row r="25" ht="18.75" customHeight="1" spans="1:13">
      <c r="A25" s="6"/>
      <c r="B25" s="19" t="s">
        <v>44</v>
      </c>
      <c r="C25" s="20" t="s">
        <v>22</v>
      </c>
      <c r="D25" s="20" t="s">
        <v>45</v>
      </c>
      <c r="E25" s="20" t="s">
        <v>46</v>
      </c>
      <c r="F25" s="27" t="s">
        <v>47</v>
      </c>
      <c r="G25" s="28"/>
      <c r="H25" s="27" t="s">
        <v>48</v>
      </c>
      <c r="I25" s="28"/>
      <c r="J25" s="20" t="s">
        <v>40</v>
      </c>
      <c r="K25" s="49" t="s">
        <v>30</v>
      </c>
      <c r="L25" s="50"/>
      <c r="M25" s="39"/>
    </row>
    <row r="26" s="1" customFormat="1" ht="20.25" customHeight="1" spans="1:13">
      <c r="A26" s="18"/>
      <c r="B26" s="19"/>
      <c r="C26" s="20"/>
      <c r="D26" s="20"/>
      <c r="E26" s="20"/>
      <c r="F26" s="20" t="s">
        <v>49</v>
      </c>
      <c r="G26" s="20" t="s">
        <v>50</v>
      </c>
      <c r="H26" s="29" t="s">
        <v>51</v>
      </c>
      <c r="I26" s="31"/>
      <c r="J26" s="20"/>
      <c r="K26" s="51"/>
      <c r="L26" s="52"/>
      <c r="M26" s="46"/>
    </row>
    <row r="27" ht="19.5" customHeight="1" spans="1:13">
      <c r="A27" s="6"/>
      <c r="B27" s="19"/>
      <c r="C27" s="20">
        <v>1</v>
      </c>
      <c r="D27" s="21" t="s">
        <v>52</v>
      </c>
      <c r="E27" s="21">
        <v>28</v>
      </c>
      <c r="F27" s="21">
        <v>5000</v>
      </c>
      <c r="G27" s="21">
        <v>3</v>
      </c>
      <c r="H27" s="27"/>
      <c r="I27" s="28"/>
      <c r="J27" s="48">
        <f>E27*F27/60</f>
        <v>2333.33333333333</v>
      </c>
      <c r="K27" s="53"/>
      <c r="L27" s="54"/>
      <c r="M27" s="39"/>
    </row>
    <row r="28" ht="26.25" customHeight="1" spans="1:13">
      <c r="A28" s="6"/>
      <c r="B28" s="19"/>
      <c r="C28" s="20">
        <v>2</v>
      </c>
      <c r="D28" s="21" t="s">
        <v>53</v>
      </c>
      <c r="E28" s="21">
        <v>1</v>
      </c>
      <c r="F28" s="21">
        <f>2500*12*70%</f>
        <v>21000</v>
      </c>
      <c r="G28" s="21">
        <v>1</v>
      </c>
      <c r="H28" s="27"/>
      <c r="I28" s="28"/>
      <c r="J28" s="48">
        <f>E28*F28/12</f>
        <v>1750</v>
      </c>
      <c r="K28" s="55"/>
      <c r="L28" s="56"/>
      <c r="M28" s="39"/>
    </row>
    <row r="29" ht="19.5" customHeight="1" spans="1:13">
      <c r="A29" s="6"/>
      <c r="B29" s="19"/>
      <c r="C29" s="20">
        <v>3</v>
      </c>
      <c r="D29" s="21" t="s">
        <v>54</v>
      </c>
      <c r="E29" s="21">
        <v>1</v>
      </c>
      <c r="F29" s="21">
        <v>2000</v>
      </c>
      <c r="G29" s="21">
        <v>1</v>
      </c>
      <c r="H29" s="27"/>
      <c r="I29" s="28"/>
      <c r="J29" s="48">
        <f>E29*F29/12</f>
        <v>166.666666666667</v>
      </c>
      <c r="K29" s="27"/>
      <c r="L29" s="28"/>
      <c r="M29" s="39"/>
    </row>
    <row r="30" ht="19.5" customHeight="1" spans="1:13">
      <c r="A30" s="6"/>
      <c r="B30" s="19"/>
      <c r="C30" s="20">
        <v>4</v>
      </c>
      <c r="D30" s="21"/>
      <c r="E30" s="21"/>
      <c r="F30" s="21"/>
      <c r="G30" s="21"/>
      <c r="H30" s="27"/>
      <c r="I30" s="28"/>
      <c r="J30" s="48">
        <f>H30*E30</f>
        <v>0</v>
      </c>
      <c r="K30" s="27"/>
      <c r="L30" s="28"/>
      <c r="M30" s="39"/>
    </row>
    <row r="31" ht="19.5" customHeight="1" spans="1:13">
      <c r="A31" s="6"/>
      <c r="B31" s="19"/>
      <c r="C31" s="20">
        <v>5</v>
      </c>
      <c r="D31" s="21"/>
      <c r="E31" s="21"/>
      <c r="F31" s="21"/>
      <c r="G31" s="21"/>
      <c r="H31" s="27"/>
      <c r="I31" s="28"/>
      <c r="J31" s="48"/>
      <c r="K31" s="27"/>
      <c r="L31" s="28"/>
      <c r="M31" s="39"/>
    </row>
    <row r="32" ht="19.5" customHeight="1" spans="1:13">
      <c r="A32" s="6"/>
      <c r="B32" s="19"/>
      <c r="C32" s="20">
        <v>6</v>
      </c>
      <c r="D32" s="21"/>
      <c r="E32" s="21"/>
      <c r="F32" s="21"/>
      <c r="G32" s="21"/>
      <c r="H32" s="27"/>
      <c r="I32" s="28"/>
      <c r="J32" s="48"/>
      <c r="K32" s="27"/>
      <c r="L32" s="28"/>
      <c r="M32" s="39"/>
    </row>
    <row r="33" ht="19.5" customHeight="1" spans="1:13">
      <c r="A33" s="6"/>
      <c r="B33" s="19"/>
      <c r="C33" s="20">
        <v>7</v>
      </c>
      <c r="D33" s="21"/>
      <c r="E33" s="21"/>
      <c r="F33" s="21"/>
      <c r="G33" s="21"/>
      <c r="H33" s="27"/>
      <c r="I33" s="28"/>
      <c r="J33" s="48"/>
      <c r="K33" s="27"/>
      <c r="L33" s="28"/>
      <c r="M33" s="39"/>
    </row>
    <row r="34" ht="19.5" customHeight="1" spans="1:13">
      <c r="A34" s="6"/>
      <c r="B34" s="19"/>
      <c r="C34" s="20">
        <v>8</v>
      </c>
      <c r="D34" s="21"/>
      <c r="E34" s="21"/>
      <c r="F34" s="21"/>
      <c r="G34" s="21"/>
      <c r="H34" s="27"/>
      <c r="I34" s="28"/>
      <c r="J34" s="48"/>
      <c r="K34" s="27"/>
      <c r="L34" s="28"/>
      <c r="M34" s="39"/>
    </row>
    <row r="35" ht="19.5" customHeight="1" spans="1:13">
      <c r="A35" s="6"/>
      <c r="B35" s="19"/>
      <c r="C35" s="20">
        <v>9</v>
      </c>
      <c r="D35" s="21"/>
      <c r="E35" s="21"/>
      <c r="F35" s="21"/>
      <c r="G35" s="21"/>
      <c r="H35" s="30"/>
      <c r="I35" s="57"/>
      <c r="J35" s="48"/>
      <c r="K35" s="27"/>
      <c r="L35" s="28"/>
      <c r="M35" s="39"/>
    </row>
    <row r="36" ht="19.5" customHeight="1" spans="1:13">
      <c r="A36" s="6"/>
      <c r="B36" s="19"/>
      <c r="C36" s="20">
        <v>10</v>
      </c>
      <c r="D36" s="21"/>
      <c r="E36" s="21"/>
      <c r="F36" s="21"/>
      <c r="G36" s="21"/>
      <c r="H36" s="27"/>
      <c r="I36" s="28"/>
      <c r="J36" s="48"/>
      <c r="K36" s="27"/>
      <c r="L36" s="28"/>
      <c r="M36" s="39"/>
    </row>
    <row r="37" ht="19.5" customHeight="1" spans="1:13">
      <c r="A37" s="6"/>
      <c r="B37" s="19"/>
      <c r="C37" s="20" t="s">
        <v>43</v>
      </c>
      <c r="D37" s="21"/>
      <c r="E37" s="21"/>
      <c r="F37" s="21"/>
      <c r="G37" s="21"/>
      <c r="H37" s="27"/>
      <c r="I37" s="28"/>
      <c r="J37" s="48">
        <f>SUM(J27:J36)</f>
        <v>4250</v>
      </c>
      <c r="K37" s="27"/>
      <c r="L37" s="28"/>
      <c r="M37" s="39"/>
    </row>
    <row r="38" ht="5.1" customHeight="1" spans="1:13">
      <c r="A38" s="6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39"/>
    </row>
    <row r="39" ht="26.25" customHeight="1" spans="1:13">
      <c r="A39" s="6"/>
      <c r="B39" s="19" t="s">
        <v>55</v>
      </c>
      <c r="C39" s="20" t="s">
        <v>22</v>
      </c>
      <c r="D39" s="20" t="s">
        <v>56</v>
      </c>
      <c r="E39" s="29" t="s">
        <v>57</v>
      </c>
      <c r="F39" s="31"/>
      <c r="G39" s="27" t="s">
        <v>58</v>
      </c>
      <c r="H39" s="28"/>
      <c r="I39" s="21" t="s">
        <v>59</v>
      </c>
      <c r="J39" s="20" t="s">
        <v>40</v>
      </c>
      <c r="K39" s="29" t="s">
        <v>30</v>
      </c>
      <c r="L39" s="31"/>
      <c r="M39" s="39"/>
    </row>
    <row r="40" ht="19.5" customHeight="1" spans="1:13">
      <c r="A40" s="6"/>
      <c r="B40" s="19"/>
      <c r="C40" s="20">
        <v>1</v>
      </c>
      <c r="D40" s="22" t="s">
        <v>60</v>
      </c>
      <c r="E40" s="32">
        <v>1</v>
      </c>
      <c r="F40" s="33"/>
      <c r="G40" s="32">
        <v>5500</v>
      </c>
      <c r="H40" s="33"/>
      <c r="I40" s="58">
        <v>0.65</v>
      </c>
      <c r="J40" s="59">
        <f>E40*G40*I40</f>
        <v>3575</v>
      </c>
      <c r="K40" s="49"/>
      <c r="L40" s="50"/>
      <c r="M40" s="39"/>
    </row>
    <row r="41" ht="19.5" customHeight="1" spans="1:13">
      <c r="A41" s="6"/>
      <c r="B41" s="19"/>
      <c r="C41" s="20">
        <v>2</v>
      </c>
      <c r="D41" s="22" t="s">
        <v>61</v>
      </c>
      <c r="E41" s="32">
        <v>1</v>
      </c>
      <c r="F41" s="33"/>
      <c r="G41" s="32">
        <v>5500</v>
      </c>
      <c r="H41" s="33"/>
      <c r="I41" s="58">
        <v>0.65</v>
      </c>
      <c r="J41" s="59">
        <f t="shared" ref="J41:J43" si="2">E41*G41*I41</f>
        <v>3575</v>
      </c>
      <c r="K41" s="60"/>
      <c r="L41" s="61"/>
      <c r="M41" s="39"/>
    </row>
    <row r="42" ht="19.5" customHeight="1" spans="1:13">
      <c r="A42" s="6"/>
      <c r="B42" s="19"/>
      <c r="C42" s="20">
        <v>3</v>
      </c>
      <c r="D42" s="22" t="s">
        <v>62</v>
      </c>
      <c r="E42" s="32">
        <v>1</v>
      </c>
      <c r="F42" s="33"/>
      <c r="G42" s="32">
        <v>6800</v>
      </c>
      <c r="H42" s="33"/>
      <c r="I42" s="62">
        <v>0.15</v>
      </c>
      <c r="J42" s="59">
        <f t="shared" si="2"/>
        <v>1020</v>
      </c>
      <c r="K42" s="60"/>
      <c r="L42" s="61"/>
      <c r="M42" s="39"/>
    </row>
    <row r="43" ht="19.5" customHeight="1" spans="1:13">
      <c r="A43" s="6"/>
      <c r="B43" s="19"/>
      <c r="C43" s="20">
        <v>4</v>
      </c>
      <c r="D43" s="22" t="s">
        <v>63</v>
      </c>
      <c r="E43" s="32">
        <v>1</v>
      </c>
      <c r="F43" s="33"/>
      <c r="G43" s="32">
        <v>5500</v>
      </c>
      <c r="H43" s="33"/>
      <c r="I43" s="58">
        <v>0.15</v>
      </c>
      <c r="J43" s="59">
        <f t="shared" si="2"/>
        <v>825</v>
      </c>
      <c r="K43" s="60"/>
      <c r="L43" s="61"/>
      <c r="M43" s="39"/>
    </row>
    <row r="44" ht="19.5" customHeight="1" spans="1:13">
      <c r="A44" s="6"/>
      <c r="B44" s="19"/>
      <c r="C44" s="20">
        <v>5</v>
      </c>
      <c r="D44" s="22"/>
      <c r="E44" s="32"/>
      <c r="F44" s="33"/>
      <c r="G44" s="32"/>
      <c r="H44" s="33"/>
      <c r="I44" s="62"/>
      <c r="J44" s="59"/>
      <c r="K44" s="51"/>
      <c r="L44" s="52"/>
      <c r="M44" s="39"/>
    </row>
    <row r="45" ht="19.5" customHeight="1" spans="1:13">
      <c r="A45" s="6"/>
      <c r="B45" s="19"/>
      <c r="C45" s="20" t="s">
        <v>43</v>
      </c>
      <c r="D45" s="21"/>
      <c r="E45" s="27"/>
      <c r="F45" s="28"/>
      <c r="G45" s="27"/>
      <c r="H45" s="28"/>
      <c r="I45" s="21"/>
      <c r="J45" s="48">
        <f>SUM(J40:J44)</f>
        <v>8995</v>
      </c>
      <c r="K45" s="27"/>
      <c r="L45" s="28"/>
      <c r="M45" s="39"/>
    </row>
    <row r="46" ht="5.1" customHeight="1" spans="1:13">
      <c r="A46" s="6"/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39"/>
    </row>
    <row r="47" ht="26.25" customHeight="1" spans="1:13">
      <c r="A47" s="6"/>
      <c r="B47" s="19" t="s">
        <v>64</v>
      </c>
      <c r="C47" s="20" t="s">
        <v>22</v>
      </c>
      <c r="D47" s="20" t="s">
        <v>65</v>
      </c>
      <c r="E47" s="20"/>
      <c r="F47" s="21" t="s">
        <v>66</v>
      </c>
      <c r="G47" s="21"/>
      <c r="H47" s="21" t="s">
        <v>49</v>
      </c>
      <c r="I47" s="21"/>
      <c r="J47" s="20" t="s">
        <v>40</v>
      </c>
      <c r="K47" s="29" t="s">
        <v>30</v>
      </c>
      <c r="L47" s="31"/>
      <c r="M47" s="39"/>
    </row>
    <row r="48" ht="19.5" customHeight="1" spans="1:13">
      <c r="A48" s="6"/>
      <c r="B48" s="19"/>
      <c r="C48" s="20">
        <v>1</v>
      </c>
      <c r="D48" s="21" t="s">
        <v>67</v>
      </c>
      <c r="E48" s="21"/>
      <c r="F48" s="21">
        <v>1</v>
      </c>
      <c r="G48" s="21"/>
      <c r="H48" s="21">
        <v>300</v>
      </c>
      <c r="I48" s="21"/>
      <c r="J48" s="48">
        <f>F48*H48</f>
        <v>300</v>
      </c>
      <c r="K48" s="27"/>
      <c r="L48" s="28"/>
      <c r="M48" s="39"/>
    </row>
    <row r="49" ht="19.5" customHeight="1" spans="1:13">
      <c r="A49" s="6"/>
      <c r="B49" s="19"/>
      <c r="C49" s="20">
        <v>2</v>
      </c>
      <c r="D49" s="21"/>
      <c r="E49" s="21"/>
      <c r="F49" s="21"/>
      <c r="G49" s="21"/>
      <c r="H49" s="21"/>
      <c r="I49" s="21"/>
      <c r="J49" s="48">
        <f t="shared" ref="J49:J53" si="3">F49*H49</f>
        <v>0</v>
      </c>
      <c r="K49" s="27"/>
      <c r="L49" s="28"/>
      <c r="M49" s="39"/>
    </row>
    <row r="50" ht="19.5" customHeight="1" spans="1:13">
      <c r="A50" s="6"/>
      <c r="B50" s="19"/>
      <c r="C50" s="20">
        <v>3</v>
      </c>
      <c r="D50" s="21"/>
      <c r="E50" s="21"/>
      <c r="F50" s="21"/>
      <c r="G50" s="21"/>
      <c r="H50" s="21"/>
      <c r="I50" s="21"/>
      <c r="J50" s="48">
        <f t="shared" si="3"/>
        <v>0</v>
      </c>
      <c r="K50" s="27"/>
      <c r="L50" s="28"/>
      <c r="M50" s="39"/>
    </row>
    <row r="51" ht="19.5" customHeight="1" spans="1:13">
      <c r="A51" s="6"/>
      <c r="B51" s="19"/>
      <c r="C51" s="20">
        <v>4</v>
      </c>
      <c r="D51" s="21"/>
      <c r="E51" s="21"/>
      <c r="F51" s="21"/>
      <c r="G51" s="21"/>
      <c r="H51" s="21"/>
      <c r="I51" s="21"/>
      <c r="J51" s="48">
        <f t="shared" si="3"/>
        <v>0</v>
      </c>
      <c r="K51" s="27"/>
      <c r="L51" s="28"/>
      <c r="M51" s="39"/>
    </row>
    <row r="52" ht="19.5" customHeight="1" spans="1:13">
      <c r="A52" s="6"/>
      <c r="B52" s="19"/>
      <c r="C52" s="20">
        <v>5</v>
      </c>
      <c r="D52" s="21"/>
      <c r="E52" s="21"/>
      <c r="F52" s="21"/>
      <c r="G52" s="21"/>
      <c r="H52" s="21"/>
      <c r="I52" s="21"/>
      <c r="J52" s="48">
        <f t="shared" si="3"/>
        <v>0</v>
      </c>
      <c r="K52" s="27"/>
      <c r="L52" s="28"/>
      <c r="M52" s="39"/>
    </row>
    <row r="53" ht="19.5" customHeight="1" spans="1:13">
      <c r="A53" s="6"/>
      <c r="B53" s="19"/>
      <c r="C53" s="20">
        <v>6</v>
      </c>
      <c r="D53" s="21"/>
      <c r="E53" s="21"/>
      <c r="F53" s="21"/>
      <c r="G53" s="21"/>
      <c r="H53" s="21"/>
      <c r="I53" s="21"/>
      <c r="J53" s="48">
        <f t="shared" si="3"/>
        <v>0</v>
      </c>
      <c r="K53" s="27"/>
      <c r="L53" s="28"/>
      <c r="M53" s="39"/>
    </row>
    <row r="54" ht="19.5" customHeight="1" spans="1:13">
      <c r="A54" s="6"/>
      <c r="B54" s="19"/>
      <c r="C54" s="20">
        <v>7</v>
      </c>
      <c r="D54" s="21"/>
      <c r="E54" s="21"/>
      <c r="F54" s="21"/>
      <c r="G54" s="21"/>
      <c r="H54" s="21"/>
      <c r="I54" s="21"/>
      <c r="J54" s="48">
        <f>F54*H54/12</f>
        <v>0</v>
      </c>
      <c r="K54" s="27"/>
      <c r="L54" s="28"/>
      <c r="M54" s="39"/>
    </row>
    <row r="55" ht="19.5" customHeight="1" spans="1:13">
      <c r="A55" s="6"/>
      <c r="B55" s="19"/>
      <c r="C55" s="20">
        <v>8</v>
      </c>
      <c r="D55" s="21"/>
      <c r="E55" s="21"/>
      <c r="F55" s="21"/>
      <c r="G55" s="21"/>
      <c r="H55" s="21"/>
      <c r="I55" s="21"/>
      <c r="J55" s="48"/>
      <c r="K55" s="27"/>
      <c r="L55" s="28"/>
      <c r="M55" s="39"/>
    </row>
    <row r="56" ht="19.5" customHeight="1" spans="1:13">
      <c r="A56" s="6"/>
      <c r="B56" s="19"/>
      <c r="C56" s="20" t="s">
        <v>43</v>
      </c>
      <c r="D56" s="21"/>
      <c r="E56" s="21"/>
      <c r="F56" s="21"/>
      <c r="G56" s="21"/>
      <c r="H56" s="21"/>
      <c r="I56" s="21"/>
      <c r="J56" s="48">
        <f>SUM(J48:J55)</f>
        <v>300</v>
      </c>
      <c r="K56" s="27"/>
      <c r="L56" s="28"/>
      <c r="M56" s="39"/>
    </row>
    <row r="57" ht="5.1" customHeight="1" spans="1:13">
      <c r="A57" s="6"/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39"/>
    </row>
    <row r="58" ht="26.25" customHeight="1" spans="1:13">
      <c r="A58" s="6"/>
      <c r="B58" s="19" t="s">
        <v>68</v>
      </c>
      <c r="C58" s="20" t="s">
        <v>22</v>
      </c>
      <c r="D58" s="20" t="s">
        <v>69</v>
      </c>
      <c r="E58" s="20"/>
      <c r="F58" s="21" t="s">
        <v>66</v>
      </c>
      <c r="G58" s="21"/>
      <c r="H58" s="21" t="s">
        <v>49</v>
      </c>
      <c r="I58" s="21"/>
      <c r="J58" s="20" t="s">
        <v>40</v>
      </c>
      <c r="K58" s="29" t="s">
        <v>30</v>
      </c>
      <c r="L58" s="31"/>
      <c r="M58" s="39"/>
    </row>
    <row r="59" ht="19.5" customHeight="1" spans="1:13">
      <c r="A59" s="6"/>
      <c r="B59" s="19"/>
      <c r="C59" s="20">
        <v>1</v>
      </c>
      <c r="D59" s="21" t="s">
        <v>70</v>
      </c>
      <c r="E59" s="21"/>
      <c r="F59" s="34">
        <v>0.1</v>
      </c>
      <c r="G59" s="21"/>
      <c r="H59" s="35">
        <f>J23+J37+J45+J56</f>
        <v>18545</v>
      </c>
      <c r="I59" s="21"/>
      <c r="J59" s="48">
        <f>F59*H59</f>
        <v>1854.5</v>
      </c>
      <c r="K59" s="27"/>
      <c r="L59" s="28"/>
      <c r="M59" s="39"/>
    </row>
    <row r="60" ht="19.5" customHeight="1" spans="1:13">
      <c r="A60" s="6"/>
      <c r="B60" s="19"/>
      <c r="C60" s="20">
        <v>2</v>
      </c>
      <c r="D60" s="21" t="s">
        <v>71</v>
      </c>
      <c r="E60" s="21"/>
      <c r="F60" s="34">
        <v>0.1</v>
      </c>
      <c r="G60" s="21"/>
      <c r="H60" s="36">
        <f>H59</f>
        <v>18545</v>
      </c>
      <c r="I60" s="63"/>
      <c r="J60" s="48">
        <f>F60*H60</f>
        <v>1854.5</v>
      </c>
      <c r="K60" s="27"/>
      <c r="L60" s="28"/>
      <c r="M60" s="39"/>
    </row>
    <row r="61" ht="19.5" customHeight="1" spans="1:13">
      <c r="A61" s="6"/>
      <c r="B61" s="19"/>
      <c r="C61" s="20">
        <v>3</v>
      </c>
      <c r="D61" s="21"/>
      <c r="E61" s="21"/>
      <c r="F61" s="21"/>
      <c r="G61" s="21"/>
      <c r="H61" s="21"/>
      <c r="I61" s="21"/>
      <c r="J61" s="48">
        <f t="shared" ref="J61:J62" si="4">F61*H61</f>
        <v>0</v>
      </c>
      <c r="K61" s="27"/>
      <c r="L61" s="28"/>
      <c r="M61" s="39"/>
    </row>
    <row r="62" ht="19.5" customHeight="1" spans="1:13">
      <c r="A62" s="6"/>
      <c r="B62" s="19"/>
      <c r="C62" s="20">
        <v>4</v>
      </c>
      <c r="D62" s="21"/>
      <c r="E62" s="21"/>
      <c r="F62" s="21"/>
      <c r="G62" s="21"/>
      <c r="H62" s="21"/>
      <c r="I62" s="21"/>
      <c r="J62" s="48">
        <f t="shared" si="4"/>
        <v>0</v>
      </c>
      <c r="K62" s="27"/>
      <c r="L62" s="28"/>
      <c r="M62" s="39"/>
    </row>
    <row r="63" ht="19.5" customHeight="1" spans="1:13">
      <c r="A63" s="6"/>
      <c r="B63" s="19"/>
      <c r="C63" s="20" t="s">
        <v>43</v>
      </c>
      <c r="D63" s="21"/>
      <c r="E63" s="21"/>
      <c r="F63" s="21"/>
      <c r="G63" s="21"/>
      <c r="H63" s="21"/>
      <c r="I63" s="21"/>
      <c r="J63" s="48">
        <f>SUM(J59:J62)</f>
        <v>3709</v>
      </c>
      <c r="K63" s="27"/>
      <c r="L63" s="28"/>
      <c r="M63" s="39"/>
    </row>
    <row r="64" ht="5.1" customHeight="1" spans="1:13">
      <c r="A64" s="6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39"/>
    </row>
    <row r="65" ht="27" customHeight="1" spans="1:13">
      <c r="A65" s="6"/>
      <c r="B65" s="21" t="s">
        <v>21</v>
      </c>
      <c r="C65" s="21"/>
      <c r="D65" s="21" t="s">
        <v>33</v>
      </c>
      <c r="E65" s="27" t="s">
        <v>44</v>
      </c>
      <c r="F65" s="28"/>
      <c r="G65" s="27" t="s">
        <v>55</v>
      </c>
      <c r="H65" s="28"/>
      <c r="I65" s="27" t="s">
        <v>64</v>
      </c>
      <c r="J65" s="28"/>
      <c r="K65" s="21" t="s">
        <v>68</v>
      </c>
      <c r="L65" s="21" t="s">
        <v>72</v>
      </c>
      <c r="M65" s="39"/>
    </row>
    <row r="66" ht="21" spans="1:13">
      <c r="A66" s="6"/>
      <c r="B66" s="48">
        <f>J15</f>
        <v>0.486111111111111</v>
      </c>
      <c r="C66" s="64"/>
      <c r="D66" s="65">
        <f>J23/(D7/12)</f>
        <v>0.5</v>
      </c>
      <c r="E66" s="66">
        <f>J37/(D7/12)</f>
        <v>0.425</v>
      </c>
      <c r="F66" s="67"/>
      <c r="G66" s="66">
        <f>J45/(D7/12)</f>
        <v>0.8995</v>
      </c>
      <c r="H66" s="67"/>
      <c r="I66" s="70">
        <f>J56/(D7/12)</f>
        <v>0.03</v>
      </c>
      <c r="J66" s="71"/>
      <c r="K66" s="48">
        <f>J63/(D7/12)</f>
        <v>0.3709</v>
      </c>
      <c r="L66" s="72">
        <f>SUM(B66:K66)</f>
        <v>2.71151111111111</v>
      </c>
      <c r="M66" s="39"/>
    </row>
    <row r="67" ht="9.9" customHeight="1" spans="1:13">
      <c r="A67" s="6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73"/>
    </row>
    <row r="68" ht="6.75" customHeight="1" spans="2:12">
      <c r="B68" s="69" t="s">
        <v>73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ht="31.5" customHeight="1" spans="2:1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ht="37.5" customHeight="1" spans="2:1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ht="22.5" customHeight="1" spans="11:12">
      <c r="K71" s="74"/>
      <c r="L71" s="74"/>
    </row>
    <row r="73" ht="28.5" customHeight="1"/>
  </sheetData>
  <mergeCells count="161">
    <mergeCell ref="B1:L1"/>
    <mergeCell ref="B3:C3"/>
    <mergeCell ref="D3:L3"/>
    <mergeCell ref="B5:C5"/>
    <mergeCell ref="D5:F5"/>
    <mergeCell ref="H5:J5"/>
    <mergeCell ref="B6:C6"/>
    <mergeCell ref="D6:F6"/>
    <mergeCell ref="H6:J6"/>
    <mergeCell ref="B7:C7"/>
    <mergeCell ref="D7:E7"/>
    <mergeCell ref="H7:J7"/>
    <mergeCell ref="B8:C8"/>
    <mergeCell ref="D8:F8"/>
    <mergeCell ref="H8:J8"/>
    <mergeCell ref="B9:C9"/>
    <mergeCell ref="D9:F9"/>
    <mergeCell ref="H9:J9"/>
    <mergeCell ref="B10:C10"/>
    <mergeCell ref="D10:F10"/>
    <mergeCell ref="H10:J10"/>
    <mergeCell ref="K12:L12"/>
    <mergeCell ref="K13:L13"/>
    <mergeCell ref="K14:L14"/>
    <mergeCell ref="K15:L15"/>
    <mergeCell ref="K17:L17"/>
    <mergeCell ref="K18:L18"/>
    <mergeCell ref="K19:L19"/>
    <mergeCell ref="K20:L20"/>
    <mergeCell ref="K21:L21"/>
    <mergeCell ref="K22:L22"/>
    <mergeCell ref="K23:L23"/>
    <mergeCell ref="F25:G25"/>
    <mergeCell ref="H25:I25"/>
    <mergeCell ref="H26:I26"/>
    <mergeCell ref="H27:I27"/>
    <mergeCell ref="K27:L27"/>
    <mergeCell ref="H28:I28"/>
    <mergeCell ref="K28:L28"/>
    <mergeCell ref="H29:I29"/>
    <mergeCell ref="K29:L29"/>
    <mergeCell ref="H30:I30"/>
    <mergeCell ref="K30:L30"/>
    <mergeCell ref="H31:I31"/>
    <mergeCell ref="K31:L31"/>
    <mergeCell ref="H32:I32"/>
    <mergeCell ref="K32:L32"/>
    <mergeCell ref="H33:I33"/>
    <mergeCell ref="K33:L33"/>
    <mergeCell ref="H34:I34"/>
    <mergeCell ref="K34:L34"/>
    <mergeCell ref="H35:I35"/>
    <mergeCell ref="K35:L35"/>
    <mergeCell ref="H36:I36"/>
    <mergeCell ref="K36:L36"/>
    <mergeCell ref="H37:I37"/>
    <mergeCell ref="K37:L37"/>
    <mergeCell ref="E39:F39"/>
    <mergeCell ref="G39:H39"/>
    <mergeCell ref="K39:L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K45:L45"/>
    <mergeCell ref="D47:E47"/>
    <mergeCell ref="F47:G47"/>
    <mergeCell ref="H47:I47"/>
    <mergeCell ref="K47:L47"/>
    <mergeCell ref="D48:E48"/>
    <mergeCell ref="F48:G48"/>
    <mergeCell ref="H48:I48"/>
    <mergeCell ref="K48:L48"/>
    <mergeCell ref="D49:E49"/>
    <mergeCell ref="F49:G49"/>
    <mergeCell ref="H49:I49"/>
    <mergeCell ref="K49:L49"/>
    <mergeCell ref="D50:E50"/>
    <mergeCell ref="F50:G50"/>
    <mergeCell ref="H50:I50"/>
    <mergeCell ref="K50:L50"/>
    <mergeCell ref="D51:E51"/>
    <mergeCell ref="F51:G51"/>
    <mergeCell ref="H51:I51"/>
    <mergeCell ref="K51:L51"/>
    <mergeCell ref="D52:E52"/>
    <mergeCell ref="F52:G52"/>
    <mergeCell ref="H52:I52"/>
    <mergeCell ref="K52:L52"/>
    <mergeCell ref="D53:E53"/>
    <mergeCell ref="F53:G53"/>
    <mergeCell ref="H53:I53"/>
    <mergeCell ref="K53:L53"/>
    <mergeCell ref="D54:E54"/>
    <mergeCell ref="F54:G54"/>
    <mergeCell ref="H54:I54"/>
    <mergeCell ref="K54:L54"/>
    <mergeCell ref="D55:E55"/>
    <mergeCell ref="F55:G55"/>
    <mergeCell ref="H55:I55"/>
    <mergeCell ref="K55:L55"/>
    <mergeCell ref="D56:E56"/>
    <mergeCell ref="F56:G56"/>
    <mergeCell ref="H56:I56"/>
    <mergeCell ref="K56:L56"/>
    <mergeCell ref="D58:E58"/>
    <mergeCell ref="F58:G58"/>
    <mergeCell ref="H58:I58"/>
    <mergeCell ref="K58:L58"/>
    <mergeCell ref="D59:E59"/>
    <mergeCell ref="F59:G59"/>
    <mergeCell ref="H59:I59"/>
    <mergeCell ref="K59:L59"/>
    <mergeCell ref="D60:E60"/>
    <mergeCell ref="F60:G60"/>
    <mergeCell ref="H60:I60"/>
    <mergeCell ref="K60:L60"/>
    <mergeCell ref="D61:E61"/>
    <mergeCell ref="F61:G61"/>
    <mergeCell ref="H61:I61"/>
    <mergeCell ref="K61:L61"/>
    <mergeCell ref="D62:E62"/>
    <mergeCell ref="F62:G62"/>
    <mergeCell ref="H62:I62"/>
    <mergeCell ref="K62:L62"/>
    <mergeCell ref="D63:E63"/>
    <mergeCell ref="F63:G63"/>
    <mergeCell ref="H63:I63"/>
    <mergeCell ref="K63:L63"/>
    <mergeCell ref="B65:C65"/>
    <mergeCell ref="E65:F65"/>
    <mergeCell ref="G65:H65"/>
    <mergeCell ref="I65:J65"/>
    <mergeCell ref="B66:C66"/>
    <mergeCell ref="E66:F66"/>
    <mergeCell ref="G66:H66"/>
    <mergeCell ref="I66:J66"/>
    <mergeCell ref="B71:J71"/>
    <mergeCell ref="J73:L73"/>
    <mergeCell ref="B12:B15"/>
    <mergeCell ref="B17:B23"/>
    <mergeCell ref="B25:B37"/>
    <mergeCell ref="B39:B45"/>
    <mergeCell ref="B47:B56"/>
    <mergeCell ref="B58:B63"/>
    <mergeCell ref="C25:C26"/>
    <mergeCell ref="D25:D26"/>
    <mergeCell ref="E25:E26"/>
    <mergeCell ref="J25:J26"/>
    <mergeCell ref="K40:L44"/>
    <mergeCell ref="K25:L26"/>
    <mergeCell ref="K5:L10"/>
    <mergeCell ref="B68:L70"/>
  </mergeCells>
  <hyperlinks>
    <hyperlink ref="D10" r:id="rId4" display="yongfeng.mu@smr-nbhx.com"/>
    <hyperlink ref="H10" r:id="rId5" display="Lifei@bjghrc.com"/>
  </hyperlinks>
  <pageMargins left="0.354330708661417" right="0.078740157480315" top="0.078740157480315" bottom="0.078740157480315" header="0.0393700787401575" footer="0.0393700787401575"/>
  <pageSetup paperSize="9" scale="50" orientation="portrait"/>
  <headerFooter/>
  <ignoredErrors>
    <ignoredError sqref="J13 J15 J18:J23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suxj</dc:creator>
  <cp:lastModifiedBy>mlz</cp:lastModifiedBy>
  <dcterms:created xsi:type="dcterms:W3CDTF">2006-09-16T00:00:00Z</dcterms:created>
  <cp:lastPrinted>2021-03-01T19:58:00Z</cp:lastPrinted>
  <dcterms:modified xsi:type="dcterms:W3CDTF">2023-02-14T03:05:07Z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C9ECBB14299C4B4E99EB236BCB5EF836</vt:lpwstr>
  </property>
</Properties>
</file>