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LSH\Desktop\"/>
    </mc:Choice>
  </mc:AlternateContent>
  <xr:revisionPtr revIDLastSave="0" documentId="13_ncr:1_{E12C86A1-9305-4907-A2FE-26A19EF74057}" xr6:coauthVersionLast="47" xr6:coauthVersionMax="47" xr10:uidLastSave="{00000000-0000-0000-0000-000000000000}"/>
  <bookViews>
    <workbookView xWindow="-110" yWindow="-110" windowWidth="18220" windowHeight="11620" xr2:uid="{00000000-000D-0000-FFFF-FFFF00000000}"/>
  </bookViews>
  <sheets>
    <sheet name="运营汇总" sheetId="8" r:id="rId1"/>
    <sheet name="河北" sheetId="1" r:id="rId2"/>
    <sheet name="长春" sheetId="3" r:id="rId3"/>
    <sheet name="西安" sheetId="5" r:id="rId4"/>
    <sheet name="成都" sheetId="7" r:id="rId5"/>
    <sheet name="株洲" sheetId="6" r:id="rId6"/>
    <sheet name="安路普" sheetId="4" r:id="rId7"/>
  </sheets>
  <calcPr calcId="181029"/>
</workbook>
</file>

<file path=xl/calcChain.xml><?xml version="1.0" encoding="utf-8"?>
<calcChain xmlns="http://schemas.openxmlformats.org/spreadsheetml/2006/main">
  <c r="O19" i="4" l="1"/>
  <c r="N19" i="4"/>
  <c r="M19" i="4"/>
  <c r="I19" i="4"/>
  <c r="H20" i="4"/>
  <c r="H19" i="4"/>
  <c r="F19" i="4"/>
  <c r="Q19" i="6"/>
  <c r="Q18" i="6"/>
  <c r="F18" i="6"/>
  <c r="G18" i="6"/>
  <c r="H18" i="6"/>
  <c r="I18" i="6"/>
  <c r="I20" i="6" s="1"/>
  <c r="J18" i="6"/>
  <c r="K18" i="6"/>
  <c r="L18" i="6"/>
  <c r="M18" i="6"/>
  <c r="N18" i="6"/>
  <c r="F19" i="6"/>
  <c r="G19" i="6"/>
  <c r="H19" i="6"/>
  <c r="I19" i="6"/>
  <c r="J19" i="6"/>
  <c r="K19" i="6"/>
  <c r="L19" i="6"/>
  <c r="L20" i="6" s="1"/>
  <c r="M19" i="6"/>
  <c r="N19" i="6"/>
  <c r="E19" i="6"/>
  <c r="E18" i="6"/>
  <c r="J19" i="7"/>
  <c r="K19" i="7"/>
  <c r="L19" i="7"/>
  <c r="M19" i="7"/>
  <c r="N19" i="7"/>
  <c r="O19" i="7"/>
  <c r="P19" i="7"/>
  <c r="Q19" i="7"/>
  <c r="F18" i="7"/>
  <c r="G18" i="7"/>
  <c r="H18" i="7"/>
  <c r="I18" i="7"/>
  <c r="F19" i="7"/>
  <c r="G19" i="7"/>
  <c r="H19" i="7"/>
  <c r="I19" i="7"/>
  <c r="E19" i="7"/>
  <c r="E18" i="7"/>
  <c r="Q19" i="5"/>
  <c r="M19" i="5"/>
  <c r="L19" i="5"/>
  <c r="F19" i="5"/>
  <c r="G19" i="5"/>
  <c r="H19" i="5"/>
  <c r="I19" i="5"/>
  <c r="J19" i="5"/>
  <c r="E19" i="5"/>
  <c r="N18" i="3"/>
  <c r="F18" i="3"/>
  <c r="G18" i="3"/>
  <c r="H18" i="3"/>
  <c r="I18" i="3"/>
  <c r="J18" i="3"/>
  <c r="K18" i="3"/>
  <c r="L18" i="3"/>
  <c r="M18" i="3"/>
  <c r="O18" i="3"/>
  <c r="P18" i="3"/>
  <c r="Q18" i="3"/>
  <c r="F19" i="3"/>
  <c r="G19" i="3"/>
  <c r="H19" i="3"/>
  <c r="I19" i="3"/>
  <c r="J19" i="3"/>
  <c r="K19" i="3"/>
  <c r="L19" i="3"/>
  <c r="M19" i="3"/>
  <c r="N19" i="3"/>
  <c r="O19" i="3"/>
  <c r="P19" i="3"/>
  <c r="Q19" i="3"/>
  <c r="E19" i="3"/>
  <c r="E18" i="3"/>
  <c r="P19" i="1"/>
  <c r="O19" i="1"/>
  <c r="N19" i="1"/>
  <c r="M19" i="1"/>
  <c r="L19" i="1"/>
  <c r="K19" i="1"/>
  <c r="J19" i="1"/>
  <c r="F19" i="1"/>
  <c r="F18" i="1"/>
  <c r="E19" i="1"/>
  <c r="E20" i="1" s="1"/>
  <c r="E19" i="8"/>
  <c r="C8" i="8"/>
  <c r="E18" i="1"/>
  <c r="B7" i="8"/>
  <c r="E5" i="5"/>
  <c r="E5" i="3"/>
  <c r="N20" i="6"/>
  <c r="J20" i="6"/>
  <c r="F20" i="6"/>
  <c r="G20" i="4"/>
  <c r="F20" i="1"/>
  <c r="P17" i="3"/>
  <c r="O17" i="3"/>
  <c r="N17" i="3"/>
  <c r="M17" i="3"/>
  <c r="L17" i="3"/>
  <c r="K17" i="3"/>
  <c r="J17" i="3"/>
  <c r="I17" i="3"/>
  <c r="H17" i="3"/>
  <c r="G17" i="3"/>
  <c r="F17" i="3"/>
  <c r="E17" i="3"/>
  <c r="P17" i="5"/>
  <c r="O17" i="5"/>
  <c r="N17" i="5"/>
  <c r="M17" i="5"/>
  <c r="L17" i="5"/>
  <c r="K17" i="5"/>
  <c r="J17" i="5"/>
  <c r="I17" i="5"/>
  <c r="H17" i="5"/>
  <c r="G17" i="5"/>
  <c r="F17" i="5"/>
  <c r="E17" i="5"/>
  <c r="P17" i="7"/>
  <c r="O17" i="7"/>
  <c r="N17" i="7"/>
  <c r="M17" i="7"/>
  <c r="L17" i="7"/>
  <c r="K17" i="7"/>
  <c r="J17" i="7"/>
  <c r="I17" i="7"/>
  <c r="H17" i="7"/>
  <c r="G17" i="7"/>
  <c r="F17" i="7"/>
  <c r="E17" i="7"/>
  <c r="P17" i="6"/>
  <c r="O17" i="6"/>
  <c r="N17" i="6"/>
  <c r="M17" i="6"/>
  <c r="L17" i="6"/>
  <c r="K17" i="6"/>
  <c r="J17" i="6"/>
  <c r="I17" i="6"/>
  <c r="H17" i="6"/>
  <c r="G17" i="6"/>
  <c r="F17" i="6"/>
  <c r="E17" i="6"/>
  <c r="P17" i="4"/>
  <c r="O17" i="4"/>
  <c r="N17" i="4"/>
  <c r="M17" i="4"/>
  <c r="L17" i="4"/>
  <c r="K17" i="4"/>
  <c r="J17" i="4"/>
  <c r="I17" i="4"/>
  <c r="H17" i="4"/>
  <c r="G17" i="4"/>
  <c r="F17" i="4"/>
  <c r="E17" i="4"/>
  <c r="P17" i="1"/>
  <c r="O17" i="1"/>
  <c r="N17" i="1"/>
  <c r="M17" i="1"/>
  <c r="L17" i="1"/>
  <c r="K17" i="1"/>
  <c r="J17" i="1"/>
  <c r="I17" i="1"/>
  <c r="H17" i="1"/>
  <c r="G17" i="1"/>
  <c r="F17" i="1"/>
  <c r="E17" i="1"/>
  <c r="P14" i="3"/>
  <c r="O14" i="3"/>
  <c r="N14" i="3"/>
  <c r="M14" i="3"/>
  <c r="L14" i="3"/>
  <c r="K14" i="3"/>
  <c r="J14" i="3"/>
  <c r="I14" i="3"/>
  <c r="H14" i="3"/>
  <c r="G14" i="3"/>
  <c r="F14" i="3"/>
  <c r="E14" i="3"/>
  <c r="P14" i="5"/>
  <c r="O14" i="5"/>
  <c r="N14" i="5"/>
  <c r="M14" i="5"/>
  <c r="L14" i="5"/>
  <c r="K14" i="5"/>
  <c r="J14" i="5"/>
  <c r="I14" i="5"/>
  <c r="H14" i="5"/>
  <c r="G14" i="5"/>
  <c r="F14" i="5"/>
  <c r="E14" i="5"/>
  <c r="P14" i="7"/>
  <c r="O14" i="7"/>
  <c r="N14" i="7"/>
  <c r="M14" i="7"/>
  <c r="L14" i="7"/>
  <c r="K14" i="7"/>
  <c r="J14" i="7"/>
  <c r="I14" i="7"/>
  <c r="H14" i="7"/>
  <c r="G14" i="7"/>
  <c r="F14" i="7"/>
  <c r="E14" i="7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N11" i="6"/>
  <c r="J11" i="6"/>
  <c r="F11" i="6"/>
  <c r="L11" i="4"/>
  <c r="P8" i="3"/>
  <c r="O8" i="3"/>
  <c r="N8" i="3"/>
  <c r="M8" i="3"/>
  <c r="L8" i="3"/>
  <c r="K8" i="3"/>
  <c r="J8" i="3"/>
  <c r="I8" i="3"/>
  <c r="H8" i="3"/>
  <c r="G8" i="3"/>
  <c r="F8" i="3"/>
  <c r="E8" i="3"/>
  <c r="P8" i="5"/>
  <c r="O8" i="5"/>
  <c r="N8" i="5"/>
  <c r="M8" i="5"/>
  <c r="L8" i="5"/>
  <c r="K8" i="5"/>
  <c r="J8" i="5"/>
  <c r="I8" i="5"/>
  <c r="H8" i="5"/>
  <c r="G8" i="5"/>
  <c r="F8" i="5"/>
  <c r="E8" i="5"/>
  <c r="P8" i="7"/>
  <c r="O8" i="7"/>
  <c r="N8" i="7"/>
  <c r="M8" i="7"/>
  <c r="L8" i="7"/>
  <c r="K8" i="7"/>
  <c r="J8" i="7"/>
  <c r="I8" i="7"/>
  <c r="H8" i="7"/>
  <c r="G8" i="7"/>
  <c r="F8" i="7"/>
  <c r="E8" i="7"/>
  <c r="P8" i="6"/>
  <c r="O8" i="6"/>
  <c r="N8" i="6"/>
  <c r="M8" i="6"/>
  <c r="L8" i="6"/>
  <c r="K8" i="6"/>
  <c r="J8" i="6"/>
  <c r="I8" i="6"/>
  <c r="H8" i="6"/>
  <c r="G8" i="6"/>
  <c r="F8" i="6"/>
  <c r="E8" i="6"/>
  <c r="P8" i="4"/>
  <c r="O8" i="4"/>
  <c r="N8" i="4"/>
  <c r="M8" i="4"/>
  <c r="L8" i="4"/>
  <c r="K8" i="4"/>
  <c r="J8" i="4"/>
  <c r="I8" i="4"/>
  <c r="H8" i="4"/>
  <c r="G8" i="4"/>
  <c r="F8" i="4"/>
  <c r="E8" i="4"/>
  <c r="P8" i="1"/>
  <c r="O8" i="1"/>
  <c r="N8" i="1"/>
  <c r="M8" i="1"/>
  <c r="L8" i="1"/>
  <c r="K8" i="1"/>
  <c r="J8" i="1"/>
  <c r="I8" i="1"/>
  <c r="H8" i="1"/>
  <c r="G8" i="1"/>
  <c r="F8" i="1"/>
  <c r="E8" i="1"/>
  <c r="F5" i="3"/>
  <c r="G5" i="3"/>
  <c r="H5" i="3"/>
  <c r="I5" i="3"/>
  <c r="J5" i="3"/>
  <c r="K5" i="3"/>
  <c r="L5" i="3"/>
  <c r="M5" i="3"/>
  <c r="N5" i="3"/>
  <c r="O5" i="3"/>
  <c r="P5" i="3"/>
  <c r="F5" i="5"/>
  <c r="G5" i="5"/>
  <c r="H5" i="5"/>
  <c r="I5" i="5"/>
  <c r="J5" i="5"/>
  <c r="K5" i="5"/>
  <c r="L5" i="5"/>
  <c r="M5" i="5"/>
  <c r="N5" i="5"/>
  <c r="O5" i="5"/>
  <c r="P5" i="5"/>
  <c r="F5" i="7"/>
  <c r="G5" i="7"/>
  <c r="H5" i="7"/>
  <c r="I5" i="7"/>
  <c r="J5" i="7"/>
  <c r="K5" i="7"/>
  <c r="L5" i="7"/>
  <c r="M5" i="7"/>
  <c r="N5" i="7"/>
  <c r="O5" i="7"/>
  <c r="P5" i="7"/>
  <c r="F5" i="6"/>
  <c r="G5" i="6"/>
  <c r="H5" i="6"/>
  <c r="I5" i="6"/>
  <c r="J5" i="6"/>
  <c r="K5" i="6"/>
  <c r="L5" i="6"/>
  <c r="M5" i="6"/>
  <c r="N5" i="6"/>
  <c r="O5" i="6"/>
  <c r="P5" i="6"/>
  <c r="F5" i="4"/>
  <c r="G5" i="4"/>
  <c r="H5" i="4"/>
  <c r="I5" i="4"/>
  <c r="J5" i="4"/>
  <c r="K5" i="4"/>
  <c r="L5" i="4"/>
  <c r="M5" i="4"/>
  <c r="N5" i="4"/>
  <c r="O5" i="4"/>
  <c r="P5" i="4"/>
  <c r="F5" i="1"/>
  <c r="G5" i="1"/>
  <c r="H5" i="1"/>
  <c r="I5" i="1"/>
  <c r="J5" i="1"/>
  <c r="K5" i="1"/>
  <c r="L5" i="1"/>
  <c r="M5" i="1"/>
  <c r="N5" i="1"/>
  <c r="O5" i="1"/>
  <c r="P5" i="1"/>
  <c r="E5" i="7"/>
  <c r="E5" i="6"/>
  <c r="E5" i="4"/>
  <c r="E5" i="1"/>
  <c r="F10" i="3"/>
  <c r="Q3" i="7"/>
  <c r="Q5" i="7" s="1"/>
  <c r="Q4" i="7"/>
  <c r="Q6" i="7"/>
  <c r="C7" i="8" s="1"/>
  <c r="Q7" i="7"/>
  <c r="F7" i="8" s="1"/>
  <c r="E9" i="7"/>
  <c r="E11" i="7" s="1"/>
  <c r="F9" i="7"/>
  <c r="G9" i="7"/>
  <c r="H9" i="7"/>
  <c r="H11" i="7" s="1"/>
  <c r="I9" i="7"/>
  <c r="I11" i="7" s="1"/>
  <c r="J9" i="7"/>
  <c r="K9" i="7"/>
  <c r="L9" i="7"/>
  <c r="L11" i="7" s="1"/>
  <c r="M9" i="7"/>
  <c r="M11" i="7" s="1"/>
  <c r="N9" i="7"/>
  <c r="O9" i="7"/>
  <c r="P9" i="7"/>
  <c r="P11" i="7" s="1"/>
  <c r="E10" i="7"/>
  <c r="F10" i="7"/>
  <c r="G10" i="7"/>
  <c r="H10" i="7"/>
  <c r="I10" i="7"/>
  <c r="J10" i="7"/>
  <c r="K10" i="7"/>
  <c r="L10" i="7"/>
  <c r="M10" i="7"/>
  <c r="N10" i="7"/>
  <c r="O10" i="7"/>
  <c r="P10" i="7"/>
  <c r="Q12" i="7"/>
  <c r="B18" i="8" s="1"/>
  <c r="Q13" i="7"/>
  <c r="Q15" i="7"/>
  <c r="C18" i="8" s="1"/>
  <c r="Q16" i="7"/>
  <c r="F18" i="8" s="1"/>
  <c r="G20" i="7"/>
  <c r="J18" i="7"/>
  <c r="K18" i="7"/>
  <c r="L18" i="7"/>
  <c r="M18" i="7"/>
  <c r="N18" i="7"/>
  <c r="O18" i="7"/>
  <c r="O20" i="7" s="1"/>
  <c r="P18" i="7"/>
  <c r="Q18" i="7"/>
  <c r="K20" i="7"/>
  <c r="Q3" i="6"/>
  <c r="Q5" i="6" s="1"/>
  <c r="Q4" i="6"/>
  <c r="E8" i="8" s="1"/>
  <c r="Q6" i="6"/>
  <c r="Q7" i="6"/>
  <c r="F8" i="8" s="1"/>
  <c r="E9" i="6"/>
  <c r="E11" i="6" s="1"/>
  <c r="F9" i="6"/>
  <c r="G9" i="6"/>
  <c r="G11" i="6" s="1"/>
  <c r="H9" i="6"/>
  <c r="H11" i="6" s="1"/>
  <c r="I9" i="6"/>
  <c r="I11" i="6" s="1"/>
  <c r="J9" i="6"/>
  <c r="K9" i="6"/>
  <c r="K11" i="6" s="1"/>
  <c r="L9" i="6"/>
  <c r="L11" i="6" s="1"/>
  <c r="M9" i="6"/>
  <c r="M11" i="6" s="1"/>
  <c r="N9" i="6"/>
  <c r="O9" i="6"/>
  <c r="O11" i="6" s="1"/>
  <c r="P9" i="6"/>
  <c r="P11" i="6" s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Q12" i="6"/>
  <c r="B19" i="8" s="1"/>
  <c r="Q13" i="6"/>
  <c r="Q15" i="6"/>
  <c r="Q16" i="6"/>
  <c r="F19" i="8" s="1"/>
  <c r="E20" i="6"/>
  <c r="G20" i="6"/>
  <c r="H20" i="6"/>
  <c r="K20" i="6"/>
  <c r="M20" i="6"/>
  <c r="O18" i="6"/>
  <c r="O20" i="6" s="1"/>
  <c r="P18" i="6"/>
  <c r="P20" i="6" s="1"/>
  <c r="O19" i="6"/>
  <c r="P19" i="6"/>
  <c r="P19" i="5"/>
  <c r="O19" i="5"/>
  <c r="N19" i="5"/>
  <c r="K19" i="5"/>
  <c r="P18" i="5"/>
  <c r="P20" i="5" s="1"/>
  <c r="O18" i="5"/>
  <c r="O20" i="5" s="1"/>
  <c r="N18" i="5"/>
  <c r="N20" i="5" s="1"/>
  <c r="M18" i="5"/>
  <c r="M20" i="5" s="1"/>
  <c r="L18" i="5"/>
  <c r="L20" i="5" s="1"/>
  <c r="K18" i="5"/>
  <c r="K20" i="5" s="1"/>
  <c r="J18" i="5"/>
  <c r="J20" i="5" s="1"/>
  <c r="I18" i="5"/>
  <c r="H18" i="5"/>
  <c r="H20" i="5" s="1"/>
  <c r="G18" i="5"/>
  <c r="G20" i="5" s="1"/>
  <c r="F18" i="5"/>
  <c r="F20" i="5" s="1"/>
  <c r="E18" i="5"/>
  <c r="E20" i="5" s="1"/>
  <c r="Q16" i="5"/>
  <c r="Q15" i="5"/>
  <c r="Q18" i="5" s="1"/>
  <c r="Q13" i="5"/>
  <c r="E17" i="8" s="1"/>
  <c r="Q12" i="5"/>
  <c r="Q14" i="5" s="1"/>
  <c r="P10" i="5"/>
  <c r="O10" i="5"/>
  <c r="N10" i="5"/>
  <c r="M10" i="5"/>
  <c r="L10" i="5"/>
  <c r="K10" i="5"/>
  <c r="J10" i="5"/>
  <c r="I10" i="5"/>
  <c r="H10" i="5"/>
  <c r="G10" i="5"/>
  <c r="F10" i="5"/>
  <c r="E10" i="5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H9" i="5"/>
  <c r="H11" i="5" s="1"/>
  <c r="G9" i="5"/>
  <c r="G11" i="5" s="1"/>
  <c r="F9" i="5"/>
  <c r="F11" i="5" s="1"/>
  <c r="E9" i="5"/>
  <c r="E11" i="5" s="1"/>
  <c r="Q7" i="5"/>
  <c r="F6" i="8" s="1"/>
  <c r="Q6" i="5"/>
  <c r="Q9" i="5" s="1"/>
  <c r="Q4" i="5"/>
  <c r="E6" i="8" s="1"/>
  <c r="Q3" i="5"/>
  <c r="B6" i="8" s="1"/>
  <c r="P19" i="4"/>
  <c r="L19" i="4"/>
  <c r="K19" i="4"/>
  <c r="J19" i="4"/>
  <c r="G19" i="4"/>
  <c r="E19" i="4"/>
  <c r="P18" i="4"/>
  <c r="P20" i="4" s="1"/>
  <c r="O18" i="4"/>
  <c r="O20" i="4" s="1"/>
  <c r="N18" i="4"/>
  <c r="N20" i="4" s="1"/>
  <c r="M18" i="4"/>
  <c r="M20" i="4" s="1"/>
  <c r="L18" i="4"/>
  <c r="L20" i="4" s="1"/>
  <c r="K18" i="4"/>
  <c r="K20" i="4" s="1"/>
  <c r="J18" i="4"/>
  <c r="J20" i="4" s="1"/>
  <c r="I18" i="4"/>
  <c r="I20" i="4" s="1"/>
  <c r="H18" i="4"/>
  <c r="G18" i="4"/>
  <c r="F18" i="4"/>
  <c r="F20" i="4" s="1"/>
  <c r="E18" i="4"/>
  <c r="E20" i="4" s="1"/>
  <c r="Q16" i="4"/>
  <c r="F20" i="8" s="1"/>
  <c r="Q15" i="4"/>
  <c r="Q13" i="4"/>
  <c r="E20" i="8" s="1"/>
  <c r="Q12" i="4"/>
  <c r="B20" i="8" s="1"/>
  <c r="P10" i="4"/>
  <c r="O10" i="4"/>
  <c r="N10" i="4"/>
  <c r="M10" i="4"/>
  <c r="L10" i="4"/>
  <c r="K10" i="4"/>
  <c r="J10" i="4"/>
  <c r="I10" i="4"/>
  <c r="H10" i="4"/>
  <c r="G10" i="4"/>
  <c r="F10" i="4"/>
  <c r="E10" i="4"/>
  <c r="P9" i="4"/>
  <c r="P11" i="4" s="1"/>
  <c r="O9" i="4"/>
  <c r="O11" i="4" s="1"/>
  <c r="N9" i="4"/>
  <c r="N11" i="4" s="1"/>
  <c r="M9" i="4"/>
  <c r="M11" i="4" s="1"/>
  <c r="L9" i="4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Q7" i="4"/>
  <c r="F9" i="8" s="1"/>
  <c r="Q6" i="4"/>
  <c r="Q4" i="4"/>
  <c r="E9" i="8" s="1"/>
  <c r="Q3" i="4"/>
  <c r="B9" i="8" s="1"/>
  <c r="I20" i="5" l="1"/>
  <c r="Q20" i="5"/>
  <c r="Q17" i="7"/>
  <c r="O11" i="7"/>
  <c r="K11" i="7"/>
  <c r="G11" i="7"/>
  <c r="N20" i="7"/>
  <c r="J20" i="7"/>
  <c r="F20" i="7"/>
  <c r="N11" i="7"/>
  <c r="J11" i="7"/>
  <c r="F11" i="7"/>
  <c r="Q10" i="7"/>
  <c r="P20" i="7"/>
  <c r="L20" i="7"/>
  <c r="H20" i="7"/>
  <c r="Q20" i="7"/>
  <c r="M20" i="7"/>
  <c r="I20" i="7"/>
  <c r="E20" i="7"/>
  <c r="G8" i="8"/>
  <c r="H19" i="8"/>
  <c r="Q8" i="6"/>
  <c r="B8" i="8"/>
  <c r="H8" i="8" s="1"/>
  <c r="Q20" i="6"/>
  <c r="Q9" i="6"/>
  <c r="Q11" i="6" s="1"/>
  <c r="Q17" i="6"/>
  <c r="C19" i="8"/>
  <c r="I8" i="8"/>
  <c r="D8" i="8"/>
  <c r="J8" i="8" s="1"/>
  <c r="Q9" i="4"/>
  <c r="Q18" i="4"/>
  <c r="Q17" i="4"/>
  <c r="Q19" i="4"/>
  <c r="Q20" i="4" s="1"/>
  <c r="Q8" i="4"/>
  <c r="Q14" i="4"/>
  <c r="C9" i="8"/>
  <c r="I9" i="8" s="1"/>
  <c r="C20" i="8"/>
  <c r="D20" i="8" s="1"/>
  <c r="Q5" i="4"/>
  <c r="I7" i="8"/>
  <c r="E18" i="8"/>
  <c r="G18" i="8" s="1"/>
  <c r="Q8" i="7"/>
  <c r="Q14" i="7"/>
  <c r="E7" i="8"/>
  <c r="G7" i="8" s="1"/>
  <c r="Q8" i="5"/>
  <c r="C17" i="8"/>
  <c r="Q5" i="5"/>
  <c r="B17" i="8"/>
  <c r="C6" i="8"/>
  <c r="Q17" i="5"/>
  <c r="F17" i="8"/>
  <c r="G17" i="8" s="1"/>
  <c r="G9" i="8"/>
  <c r="H9" i="8"/>
  <c r="G19" i="8"/>
  <c r="I18" i="8"/>
  <c r="G6" i="8"/>
  <c r="D18" i="8"/>
  <c r="H6" i="8"/>
  <c r="D6" i="8"/>
  <c r="J6" i="8" s="1"/>
  <c r="I6" i="8"/>
  <c r="G20" i="8"/>
  <c r="H17" i="8"/>
  <c r="H20" i="8"/>
  <c r="J20" i="8"/>
  <c r="D7" i="8"/>
  <c r="Q9" i="7"/>
  <c r="Q10" i="5"/>
  <c r="Q11" i="5" s="1"/>
  <c r="Q10" i="4"/>
  <c r="Q11" i="4" s="1"/>
  <c r="D17" i="8" l="1"/>
  <c r="J17" i="8"/>
  <c r="H7" i="8"/>
  <c r="Q11" i="7"/>
  <c r="I19" i="8"/>
  <c r="D19" i="8"/>
  <c r="J19" i="8" s="1"/>
  <c r="I20" i="8"/>
  <c r="D9" i="8"/>
  <c r="J9" i="8" s="1"/>
  <c r="J18" i="8"/>
  <c r="H18" i="8"/>
  <c r="I17" i="8"/>
  <c r="J7" i="8"/>
  <c r="P20" i="3"/>
  <c r="O20" i="3"/>
  <c r="N20" i="3"/>
  <c r="M20" i="3"/>
  <c r="L20" i="3"/>
  <c r="G20" i="3"/>
  <c r="Q16" i="3"/>
  <c r="P15" i="3"/>
  <c r="K15" i="3"/>
  <c r="K20" i="3" s="1"/>
  <c r="Q13" i="3"/>
  <c r="E16" i="8" s="1"/>
  <c r="Q12" i="3"/>
  <c r="P10" i="3"/>
  <c r="O10" i="3"/>
  <c r="N10" i="3"/>
  <c r="M10" i="3"/>
  <c r="L10" i="3"/>
  <c r="K10" i="3"/>
  <c r="J10" i="3"/>
  <c r="I10" i="3"/>
  <c r="H10" i="3"/>
  <c r="G10" i="3"/>
  <c r="E10" i="3"/>
  <c r="P9" i="3"/>
  <c r="O9" i="3"/>
  <c r="O11" i="3" s="1"/>
  <c r="N9" i="3"/>
  <c r="M9" i="3"/>
  <c r="L9" i="3"/>
  <c r="K9" i="3"/>
  <c r="K11" i="3" s="1"/>
  <c r="J9" i="3"/>
  <c r="I9" i="3"/>
  <c r="H9" i="3"/>
  <c r="G9" i="3"/>
  <c r="G11" i="3" s="1"/>
  <c r="F9" i="3"/>
  <c r="F11" i="3" s="1"/>
  <c r="E9" i="3"/>
  <c r="E11" i="3" s="1"/>
  <c r="Q7" i="3"/>
  <c r="Q6" i="3"/>
  <c r="Q4" i="3"/>
  <c r="E5" i="8" s="1"/>
  <c r="Q3" i="3"/>
  <c r="C5" i="8" l="1"/>
  <c r="Q8" i="3"/>
  <c r="Q10" i="3"/>
  <c r="F5" i="8"/>
  <c r="H11" i="3"/>
  <c r="L11" i="3"/>
  <c r="P11" i="3"/>
  <c r="B16" i="8"/>
  <c r="Q14" i="3"/>
  <c r="F16" i="8"/>
  <c r="H20" i="3"/>
  <c r="B5" i="8"/>
  <c r="Q5" i="3"/>
  <c r="I11" i="3"/>
  <c r="M11" i="3"/>
  <c r="E20" i="3"/>
  <c r="I20" i="3"/>
  <c r="J11" i="3"/>
  <c r="N11" i="3"/>
  <c r="F20" i="3"/>
  <c r="J20" i="3"/>
  <c r="Q9" i="3"/>
  <c r="Q11" i="3" s="1"/>
  <c r="Q15" i="3"/>
  <c r="I19" i="1"/>
  <c r="H19" i="1"/>
  <c r="G19" i="1"/>
  <c r="P18" i="1"/>
  <c r="P20" i="1" s="1"/>
  <c r="O18" i="1"/>
  <c r="O20" i="1" s="1"/>
  <c r="N18" i="1"/>
  <c r="N20" i="1" s="1"/>
  <c r="M18" i="1"/>
  <c r="M20" i="1" s="1"/>
  <c r="L18" i="1"/>
  <c r="L20" i="1" s="1"/>
  <c r="K18" i="1"/>
  <c r="K20" i="1" s="1"/>
  <c r="J18" i="1"/>
  <c r="J20" i="1" s="1"/>
  <c r="I18" i="1"/>
  <c r="H18" i="1"/>
  <c r="G18" i="1"/>
  <c r="G20" i="1" s="1"/>
  <c r="Q16" i="1"/>
  <c r="Q15" i="1"/>
  <c r="Q13" i="1"/>
  <c r="E15" i="8" s="1"/>
  <c r="E21" i="8" s="1"/>
  <c r="Q12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G9" i="1"/>
  <c r="G11" i="1" s="1"/>
  <c r="F9" i="1"/>
  <c r="F11" i="1" s="1"/>
  <c r="E9" i="1"/>
  <c r="E11" i="1" s="1"/>
  <c r="Q7" i="1"/>
  <c r="F4" i="8" s="1"/>
  <c r="G4" i="8" s="1"/>
  <c r="Q6" i="1"/>
  <c r="Q4" i="1"/>
  <c r="E4" i="8" s="1"/>
  <c r="E10" i="8" s="1"/>
  <c r="Q3" i="1"/>
  <c r="Q19" i="1" l="1"/>
  <c r="F15" i="8"/>
  <c r="G15" i="8" s="1"/>
  <c r="Q5" i="1"/>
  <c r="B4" i="8"/>
  <c r="H4" i="8" s="1"/>
  <c r="Q14" i="1"/>
  <c r="B15" i="8"/>
  <c r="H15" i="8" s="1"/>
  <c r="H20" i="1"/>
  <c r="Q8" i="1"/>
  <c r="C4" i="8"/>
  <c r="Q18" i="1"/>
  <c r="Q20" i="1" s="1"/>
  <c r="Q17" i="1"/>
  <c r="C15" i="8"/>
  <c r="I20" i="1"/>
  <c r="F10" i="8"/>
  <c r="G10" i="8" s="1"/>
  <c r="G5" i="8"/>
  <c r="F21" i="8"/>
  <c r="G21" i="8" s="1"/>
  <c r="G16" i="8"/>
  <c r="H16" i="8"/>
  <c r="B21" i="8"/>
  <c r="H21" i="8" s="1"/>
  <c r="Q17" i="3"/>
  <c r="C16" i="8"/>
  <c r="H5" i="8"/>
  <c r="I5" i="8"/>
  <c r="D5" i="8"/>
  <c r="J5" i="8" s="1"/>
  <c r="C10" i="8"/>
  <c r="Q20" i="3"/>
  <c r="Q9" i="1"/>
  <c r="Q10" i="1"/>
  <c r="D4" i="8" l="1"/>
  <c r="J4" i="8" s="1"/>
  <c r="I4" i="8"/>
  <c r="J15" i="8"/>
  <c r="B10" i="8"/>
  <c r="H10" i="8" s="1"/>
  <c r="Q11" i="1"/>
  <c r="D15" i="8"/>
  <c r="I15" i="8"/>
  <c r="D16" i="8"/>
  <c r="J16" i="8" s="1"/>
  <c r="I16" i="8"/>
  <c r="C21" i="8"/>
  <c r="I10" i="8"/>
  <c r="D10" i="8"/>
  <c r="J10" i="8" s="1"/>
  <c r="D21" i="8" l="1"/>
  <c r="J21" i="8" s="1"/>
  <c r="I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LSH</author>
  </authors>
  <commentList>
    <comment ref="A3" authorId="0" shapeId="0" xr:uid="{D101DE73-6CB1-4962-B6C6-4BF86426CCC0}">
      <text>
        <r>
          <rPr>
            <b/>
            <sz val="9"/>
            <color indexed="81"/>
            <rFont val="宋体"/>
            <charset val="134"/>
          </rPr>
          <t>注：经营口径未调整770万盘亏差异</t>
        </r>
      </text>
    </comment>
  </commentList>
</comments>
</file>

<file path=xl/sharedStrings.xml><?xml version="1.0" encoding="utf-8"?>
<sst xmlns="http://schemas.openxmlformats.org/spreadsheetml/2006/main" count="300" uniqueCount="64">
  <si>
    <t>2022年度收入及利润预算完成情况统计（财务、运营口径）</t>
  </si>
  <si>
    <t>工厂</t>
  </si>
  <si>
    <t>指标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</si>
  <si>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</si>
  <si>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</si>
  <si>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</si>
  <si>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</si>
  <si>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</si>
  <si>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</si>
  <si>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</si>
  <si>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</si>
  <si>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</si>
  <si>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</si>
  <si>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</si>
  <si>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</si>
  <si>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</si>
  <si>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河北</t>
  </si>
  <si>
    <t>收入</t>
  </si>
  <si>
    <t>预算</t>
  </si>
  <si>
    <t>年初集团制定的财务口径预算（万元）</t>
  </si>
  <si>
    <t>第四季度修改的运营口径预算（万元）</t>
  </si>
  <si>
    <t>财务及运营口径预算差异（万元）</t>
  </si>
  <si>
    <t>实际
达成</t>
  </si>
  <si>
    <t>财务口径实际达成（万元）</t>
  </si>
  <si>
    <t>运营口径实际达成（万元）</t>
  </si>
  <si>
    <t>财务及运营口径实际完成差异（万元）</t>
  </si>
  <si>
    <t>完成率</t>
  </si>
  <si>
    <t>财务口径完成率（%）</t>
  </si>
  <si>
    <t>运营口径完成率（%）</t>
  </si>
  <si>
    <t>财务及运营口径完成率差异（%）</t>
  </si>
  <si>
    <t>利润</t>
  </si>
  <si>
    <t>安路普</t>
    <phoneticPr fontId="9" type="noConversion"/>
  </si>
  <si>
    <t>收入</t>
    <phoneticPr fontId="9" type="noConversion"/>
  </si>
  <si>
    <t>预算</t>
    <phoneticPr fontId="9" type="noConversion"/>
  </si>
  <si>
    <t>年初集团制定的财务口径预算（万元）</t>
    <phoneticPr fontId="9" type="noConversion"/>
  </si>
  <si>
    <t>第四季度修改的运营口径预算（万元）</t>
    <phoneticPr fontId="9" type="noConversion"/>
  </si>
  <si>
    <t>财务及运营口径预算差异（万元）</t>
    <phoneticPr fontId="9" type="noConversion"/>
  </si>
  <si>
    <t>实际
达成</t>
    <phoneticPr fontId="9" type="noConversion"/>
  </si>
  <si>
    <t>财务口径实际达成（万元）</t>
    <phoneticPr fontId="9" type="noConversion"/>
  </si>
  <si>
    <t>运营口径实际达成（万元）</t>
    <phoneticPr fontId="9" type="noConversion"/>
  </si>
  <si>
    <t>财务及运营口径实际完成差异（万元）</t>
    <phoneticPr fontId="9" type="noConversion"/>
  </si>
  <si>
    <t>完成率</t>
    <phoneticPr fontId="9" type="noConversion"/>
  </si>
  <si>
    <t>财务口径完成率（%）</t>
    <phoneticPr fontId="9" type="noConversion"/>
  </si>
  <si>
    <t>运营口径完成率（%）</t>
    <phoneticPr fontId="9" type="noConversion"/>
  </si>
  <si>
    <t>财务及运营口径完成率差异（%）</t>
    <phoneticPr fontId="9" type="noConversion"/>
  </si>
  <si>
    <t>利润</t>
    <phoneticPr fontId="9" type="noConversion"/>
  </si>
  <si>
    <t>长春</t>
  </si>
  <si>
    <t>2022年度收入及利润预算完成情况统计（财务、运营口径）</t>
    <phoneticPr fontId="9" type="noConversion"/>
  </si>
  <si>
    <t>工厂</t>
    <phoneticPr fontId="9" type="noConversion"/>
  </si>
  <si>
    <t>指标</t>
    <phoneticPr fontId="9" type="noConversion"/>
  </si>
  <si>
    <t>1月</t>
    <phoneticPr fontId="9" type="noConversion"/>
  </si>
  <si>
    <t>合计</t>
    <phoneticPr fontId="9" type="noConversion"/>
  </si>
  <si>
    <t>河北</t>
    <phoneticPr fontId="9" type="noConversion"/>
  </si>
  <si>
    <t>西安</t>
  </si>
  <si>
    <t>株洲</t>
    <phoneticPr fontId="9" type="noConversion"/>
  </si>
  <si>
    <t>成都</t>
    <phoneticPr fontId="9" type="noConversion"/>
  </si>
  <si>
    <t>财务口径</t>
    <phoneticPr fontId="9" type="noConversion"/>
  </si>
  <si>
    <t>运营口经</t>
    <phoneticPr fontId="9" type="noConversion"/>
  </si>
  <si>
    <t>长春</t>
    <phoneticPr fontId="9" type="noConversion"/>
  </si>
  <si>
    <t>西安</t>
    <phoneticPr fontId="9" type="noConversion"/>
  </si>
  <si>
    <t>财务与运营口径差异</t>
    <phoneticPr fontId="9" type="noConversion"/>
  </si>
  <si>
    <t>合计</t>
    <phoneticPr fontId="9" type="noConversion"/>
  </si>
  <si>
    <t>2022年收入（万元）</t>
    <phoneticPr fontId="9" type="noConversion"/>
  </si>
  <si>
    <t>2022年利润（万元）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</si>
</sst>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);[Red]\(0.00\)"/>
    <numFmt numFmtId="178" formatCode="0.00_ ;[Red]\-0.00\ "/>
  </numFmts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等线"/>
      <charset val="134"/>
      <scheme val="minor"/>
    </font>
    <font>
      <b/>
      <sz val="9"/>
      <color indexed="81"/>
      <name val="宋体"/>
      <charset val="134"/>
    </font>
    <font>
      <sz val="9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8" fontId="3" fillId="3" borderId="5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0" fontId="3" fillId="3" borderId="7" xfId="1" applyNumberFormat="1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0" fontId="8" fillId="0" borderId="9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6" borderId="5" xfId="4" applyFont="1" applyFill="1" applyBorder="1" applyAlignment="1">
      <alignment horizontal="center" vertical="center"/>
    </xf>
    <xf numFmtId="0" fontId="10" fillId="6" borderId="7" xfId="4" applyFont="1" applyFill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178" fontId="8" fillId="8" borderId="11" xfId="0" applyNumberFormat="1" applyFont="1" applyFill="1" applyBorder="1" applyAlignment="1">
      <alignment horizontal="center" vertical="center"/>
    </xf>
    <xf numFmtId="178" fontId="8" fillId="8" borderId="12" xfId="0" applyNumberFormat="1" applyFont="1" applyFill="1" applyBorder="1" applyAlignment="1">
      <alignment horizontal="center" vertical="center"/>
    </xf>
    <xf numFmtId="10" fontId="8" fillId="8" borderId="13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10" fontId="10" fillId="0" borderId="19" xfId="0" applyNumberFormat="1" applyFont="1" applyBorder="1" applyAlignment="1">
      <alignment horizontal="center" vertical="center"/>
    </xf>
    <xf numFmtId="10" fontId="8" fillId="8" borderId="19" xfId="0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178" fontId="10" fillId="0" borderId="20" xfId="0" applyNumberFormat="1" applyFont="1" applyBorder="1" applyAlignment="1">
      <alignment horizontal="center" vertical="center"/>
    </xf>
    <xf numFmtId="178" fontId="8" fillId="8" borderId="20" xfId="0" applyNumberFormat="1" applyFont="1" applyFill="1" applyBorder="1" applyAlignment="1">
      <alignment horizontal="center" vertical="center"/>
    </xf>
    <xf numFmtId="10" fontId="10" fillId="0" borderId="13" xfId="0" applyNumberFormat="1" applyFont="1" applyBorder="1" applyAlignment="1">
      <alignment horizontal="center" vertical="center"/>
    </xf>
    <xf numFmtId="10" fontId="10" fillId="6" borderId="13" xfId="0" applyNumberFormat="1" applyFont="1" applyFill="1" applyBorder="1" applyAlignment="1">
      <alignment horizontal="center" vertical="center"/>
    </xf>
    <xf numFmtId="177" fontId="3" fillId="3" borderId="5" xfId="0" applyNumberFormat="1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3" borderId="9" xfId="0" applyNumberFormat="1" applyFont="1" applyFill="1" applyBorder="1" applyAlignment="1">
      <alignment horizontal="center" vertical="center"/>
    </xf>
    <xf numFmtId="178" fontId="8" fillId="3" borderId="9" xfId="0" applyNumberFormat="1" applyFont="1" applyFill="1" applyBorder="1" applyAlignment="1">
      <alignment horizontal="center" vertical="center"/>
    </xf>
    <xf numFmtId="10" fontId="8" fillId="3" borderId="10" xfId="1" applyNumberFormat="1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</cellXfs>
  <cellStyles count="6">
    <cellStyle name="百分比" xfId="1" builtinId="5"/>
    <cellStyle name="百分比 2" xfId="3" xr:uid="{35ECA215-6697-4C25-8237-C68E84F8C724}"/>
    <cellStyle name="百分比 3" xfId="5" xr:uid="{0B96C3A1-5854-4919-A2BD-13B715F040BD}"/>
    <cellStyle name="常规" xfId="0" builtinId="0"/>
    <cellStyle name="常规 2" xfId="2" xr:uid="{D86DBCD9-66F0-4768-AE24-C46CE7FEAAB5}"/>
    <cellStyle name="常规 3" xfId="4" xr:uid="{6E93195C-6D7A-4CB9-A5CB-D4E1F7EB542F}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1D97-3E91-417C-9440-E72F83961A1D}">
  <dimension ref="A1:J21"/>
  <sheetViews>
    <sheetView tabSelected="1" zoomScaleNormal="100" workbookViewId="0">
      <selection activeCell="B31" sqref="B31"/>
    </sheetView>
  </sheetViews>
  <sheetFormatPr defaultRowHeight="16.5" x14ac:dyDescent="0.3"/>
  <cols>
    <col min="1" max="1" width="8.6640625" style="25"/>
    <col min="2" max="10" width="11.58203125" style="16" customWidth="1"/>
    <col min="11" max="19" width="11.08203125" style="16" customWidth="1"/>
    <col min="20" max="16384" width="8.6640625" style="16"/>
  </cols>
  <sheetData>
    <row r="1" spans="1:10" x14ac:dyDescent="0.3">
      <c r="A1" s="77" t="s">
        <v>62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x14ac:dyDescent="0.3">
      <c r="A2" s="74" t="s">
        <v>48</v>
      </c>
      <c r="B2" s="42" t="s">
        <v>56</v>
      </c>
      <c r="C2" s="42"/>
      <c r="D2" s="41"/>
      <c r="E2" s="42" t="s">
        <v>57</v>
      </c>
      <c r="F2" s="42"/>
      <c r="G2" s="42"/>
      <c r="H2" s="76" t="s">
        <v>60</v>
      </c>
      <c r="I2" s="42"/>
      <c r="J2" s="42"/>
    </row>
    <row r="3" spans="1:10" x14ac:dyDescent="0.3">
      <c r="A3" s="75"/>
      <c r="B3" s="24" t="s">
        <v>18</v>
      </c>
      <c r="C3" s="24" t="s">
        <v>22</v>
      </c>
      <c r="D3" s="40" t="s">
        <v>26</v>
      </c>
      <c r="E3" s="24" t="s">
        <v>18</v>
      </c>
      <c r="F3" s="24" t="s">
        <v>22</v>
      </c>
      <c r="G3" s="24" t="s">
        <v>26</v>
      </c>
      <c r="H3" s="82" t="s">
        <v>18</v>
      </c>
      <c r="I3" s="24" t="s">
        <v>22</v>
      </c>
      <c r="J3" s="24" t="s">
        <v>26</v>
      </c>
    </row>
    <row r="4" spans="1:10" x14ac:dyDescent="0.3">
      <c r="A4" s="35" t="s">
        <v>52</v>
      </c>
      <c r="B4" s="34">
        <f>河北!Q3</f>
        <v>65505.966624246903</v>
      </c>
      <c r="C4" s="33">
        <f>河北!Q6</f>
        <v>22528.196907000001</v>
      </c>
      <c r="D4" s="80">
        <f>C4/B4</f>
        <v>0.34391060949036106</v>
      </c>
      <c r="E4" s="34">
        <f>河北!Q4</f>
        <v>27037.912639919341</v>
      </c>
      <c r="F4" s="33">
        <f>河北!Q7</f>
        <v>22600.047433999996</v>
      </c>
      <c r="G4" s="85">
        <f>F4/E4</f>
        <v>0.83586509561514055</v>
      </c>
      <c r="H4" s="83">
        <f>B4-E4</f>
        <v>38468.053984327562</v>
      </c>
      <c r="I4" s="33">
        <f>C4-F4</f>
        <v>-71.850526999995054</v>
      </c>
      <c r="J4" s="86">
        <f>D4-G4</f>
        <v>-0.49195448612477949</v>
      </c>
    </row>
    <row r="5" spans="1:10" x14ac:dyDescent="0.3">
      <c r="A5" s="35" t="s">
        <v>58</v>
      </c>
      <c r="B5" s="34">
        <f>长春!Q3</f>
        <v>655.2482</v>
      </c>
      <c r="C5" s="33">
        <f>长春!Q6</f>
        <v>145.48196000000002</v>
      </c>
      <c r="D5" s="80">
        <f t="shared" ref="D5:D10" si="0">C5/B5</f>
        <v>0.22202573009738907</v>
      </c>
      <c r="E5" s="34">
        <f>长春!Q4</f>
        <v>346.19665999999995</v>
      </c>
      <c r="F5" s="33">
        <f>长春!Q7</f>
        <v>179.43999999999997</v>
      </c>
      <c r="G5" s="85">
        <f t="shared" ref="G5:G9" si="1">F5/E5</f>
        <v>0.51831811433420527</v>
      </c>
      <c r="H5" s="83">
        <f t="shared" ref="H5:H10" si="2">B5-E5</f>
        <v>309.05154000000005</v>
      </c>
      <c r="I5" s="33">
        <f t="shared" ref="I5:I10" si="3">C5-F5</f>
        <v>-33.958039999999954</v>
      </c>
      <c r="J5" s="86">
        <f t="shared" ref="J5:J10" si="4">D5-G5</f>
        <v>-0.2962923842368162</v>
      </c>
    </row>
    <row r="6" spans="1:10" x14ac:dyDescent="0.3">
      <c r="A6" s="35" t="s">
        <v>59</v>
      </c>
      <c r="B6" s="34">
        <f>西安!Q3</f>
        <v>15002.23</v>
      </c>
      <c r="C6" s="33">
        <f>西安!Q6</f>
        <v>5455.9579359999998</v>
      </c>
      <c r="D6" s="80">
        <f t="shared" si="0"/>
        <v>0.36367646249924179</v>
      </c>
      <c r="E6" s="34">
        <f>西安!Q4</f>
        <v>7388.07</v>
      </c>
      <c r="F6" s="33">
        <f>西安!Q7</f>
        <v>4830.5263365253286</v>
      </c>
      <c r="G6" s="85">
        <f t="shared" si="1"/>
        <v>0.65382790587058981</v>
      </c>
      <c r="H6" s="83">
        <f t="shared" si="2"/>
        <v>7614.16</v>
      </c>
      <c r="I6" s="33">
        <f t="shared" si="3"/>
        <v>625.4315994746712</v>
      </c>
      <c r="J6" s="86">
        <f t="shared" si="4"/>
        <v>-0.29015144337134802</v>
      </c>
    </row>
    <row r="7" spans="1:10" x14ac:dyDescent="0.3">
      <c r="A7" s="35" t="s">
        <v>55</v>
      </c>
      <c r="B7" s="34">
        <f>成都!Q3</f>
        <v>9873.6597939999992</v>
      </c>
      <c r="C7" s="33">
        <f>成都!Q6</f>
        <v>2496.1420820000003</v>
      </c>
      <c r="D7" s="80">
        <f t="shared" si="0"/>
        <v>0.25280819210692773</v>
      </c>
      <c r="E7" s="34">
        <f>成都!Q4</f>
        <v>2480.3598062525657</v>
      </c>
      <c r="F7" s="33">
        <f>成都!Q7</f>
        <v>1639.731474672566</v>
      </c>
      <c r="G7" s="85">
        <f t="shared" si="1"/>
        <v>0.66108613376941583</v>
      </c>
      <c r="H7" s="83">
        <f t="shared" si="2"/>
        <v>7393.299987747434</v>
      </c>
      <c r="I7" s="33">
        <f t="shared" si="3"/>
        <v>856.41060732743426</v>
      </c>
      <c r="J7" s="86">
        <f t="shared" si="4"/>
        <v>-0.4082779416624881</v>
      </c>
    </row>
    <row r="8" spans="1:10" hidden="1" x14ac:dyDescent="0.3">
      <c r="A8" s="35" t="s">
        <v>54</v>
      </c>
      <c r="B8" s="34">
        <f>株洲!Q3</f>
        <v>9036.951277522121</v>
      </c>
      <c r="C8" s="33">
        <f>株洲!Q6</f>
        <v>9184.73</v>
      </c>
      <c r="D8" s="80">
        <f t="shared" si="0"/>
        <v>1.0163527187366224</v>
      </c>
      <c r="E8" s="34">
        <f>株洲!Q4</f>
        <v>9036.951277522121</v>
      </c>
      <c r="F8" s="33">
        <f>株洲!Q7</f>
        <v>9077.1984240000002</v>
      </c>
      <c r="G8" s="85">
        <f t="shared" si="1"/>
        <v>1.0044536199479117</v>
      </c>
      <c r="H8" s="83">
        <f t="shared" si="2"/>
        <v>0</v>
      </c>
      <c r="I8" s="33">
        <f t="shared" si="3"/>
        <v>107.5315759999994</v>
      </c>
      <c r="J8" s="86">
        <f t="shared" si="4"/>
        <v>1.1899098788710649E-2</v>
      </c>
    </row>
    <row r="9" spans="1:10" x14ac:dyDescent="0.3">
      <c r="A9" s="35" t="s">
        <v>31</v>
      </c>
      <c r="B9" s="34">
        <f>安路普!Q3</f>
        <v>6806.9757369999998</v>
      </c>
      <c r="C9" s="33">
        <f>安路普!Q6</f>
        <v>942.13268500000004</v>
      </c>
      <c r="D9" s="80">
        <f t="shared" si="0"/>
        <v>0.13840694038013729</v>
      </c>
      <c r="E9" s="34">
        <f>安路普!Q4</f>
        <v>1244.5762430000002</v>
      </c>
      <c r="F9" s="33">
        <f>安路普!Q7</f>
        <v>1032.76</v>
      </c>
      <c r="G9" s="85">
        <f t="shared" si="1"/>
        <v>0.82980854391899217</v>
      </c>
      <c r="H9" s="83">
        <f t="shared" si="2"/>
        <v>5562.3994939999993</v>
      </c>
      <c r="I9" s="33">
        <f t="shared" si="3"/>
        <v>-90.627314999999953</v>
      </c>
      <c r="J9" s="86">
        <f t="shared" si="4"/>
        <v>-0.69140160353885483</v>
      </c>
    </row>
    <row r="10" spans="1:10" hidden="1" x14ac:dyDescent="0.3">
      <c r="A10" s="36" t="s">
        <v>61</v>
      </c>
      <c r="B10" s="37">
        <f>SUM(B4:B9)</f>
        <v>106881.03163276902</v>
      </c>
      <c r="C10" s="38">
        <f>SUM(C4:C9)</f>
        <v>40752.64157</v>
      </c>
      <c r="D10" s="81">
        <f t="shared" si="0"/>
        <v>0.38128974755802703</v>
      </c>
      <c r="E10" s="37">
        <f>SUM(E4:E9)</f>
        <v>47534.066626694032</v>
      </c>
      <c r="F10" s="38">
        <f>SUM(F4:F9)</f>
        <v>39359.703669197894</v>
      </c>
      <c r="G10" s="39">
        <f t="shared" ref="G10" si="5">F10/E10</f>
        <v>0.82803148273231042</v>
      </c>
      <c r="H10" s="84">
        <f t="shared" si="2"/>
        <v>59346.965006074992</v>
      </c>
      <c r="I10" s="38">
        <f t="shared" si="3"/>
        <v>1392.937900802106</v>
      </c>
      <c r="J10" s="39">
        <f t="shared" si="4"/>
        <v>-0.44674173517428339</v>
      </c>
    </row>
    <row r="12" spans="1:10" x14ac:dyDescent="0.3">
      <c r="A12" s="77" t="s">
        <v>63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0" x14ac:dyDescent="0.3">
      <c r="A13" s="74" t="s">
        <v>48</v>
      </c>
      <c r="B13" s="42" t="s">
        <v>56</v>
      </c>
      <c r="C13" s="42"/>
      <c r="D13" s="41"/>
      <c r="E13" s="42" t="s">
        <v>57</v>
      </c>
      <c r="F13" s="42"/>
      <c r="G13" s="42"/>
      <c r="H13" s="76" t="s">
        <v>60</v>
      </c>
      <c r="I13" s="42"/>
      <c r="J13" s="42"/>
    </row>
    <row r="14" spans="1:10" x14ac:dyDescent="0.3">
      <c r="A14" s="75"/>
      <c r="B14" s="24" t="s">
        <v>18</v>
      </c>
      <c r="C14" s="24" t="s">
        <v>22</v>
      </c>
      <c r="D14" s="40" t="s">
        <v>26</v>
      </c>
      <c r="E14" s="24" t="s">
        <v>18</v>
      </c>
      <c r="F14" s="24" t="s">
        <v>22</v>
      </c>
      <c r="G14" s="24" t="s">
        <v>26</v>
      </c>
      <c r="H14" s="82" t="s">
        <v>18</v>
      </c>
      <c r="I14" s="24" t="s">
        <v>22</v>
      </c>
      <c r="J14" s="24" t="s">
        <v>26</v>
      </c>
    </row>
    <row r="15" spans="1:10" x14ac:dyDescent="0.3">
      <c r="A15" s="35" t="s">
        <v>52</v>
      </c>
      <c r="B15" s="34">
        <f>河北!Q12</f>
        <v>6242.1104681176994</v>
      </c>
      <c r="C15" s="33">
        <f>河北!Q15</f>
        <v>-6768.6104529999993</v>
      </c>
      <c r="D15" s="80">
        <f>C15/B15</f>
        <v>-1.0843464702477568</v>
      </c>
      <c r="E15" s="34">
        <f>河北!Q13</f>
        <v>-2013.0050114800301</v>
      </c>
      <c r="F15" s="33">
        <f>河北!Q16</f>
        <v>-1287.4917838292961</v>
      </c>
      <c r="G15" s="85">
        <f t="shared" ref="G15:G19" si="6">2-F15/E15</f>
        <v>1.3604130260546703</v>
      </c>
      <c r="H15" s="83">
        <f>B15-E15</f>
        <v>8255.1154795977291</v>
      </c>
      <c r="I15" s="33">
        <f>C15-F15</f>
        <v>-5481.1186691707035</v>
      </c>
      <c r="J15" s="86">
        <f>D15-G15</f>
        <v>-2.4447594963024271</v>
      </c>
    </row>
    <row r="16" spans="1:10" x14ac:dyDescent="0.3">
      <c r="A16" s="35" t="s">
        <v>58</v>
      </c>
      <c r="B16" s="34">
        <f>长春!Q12</f>
        <v>-359.85174193202886</v>
      </c>
      <c r="C16" s="33">
        <f>长春!Q15</f>
        <v>-209.80971500000049</v>
      </c>
      <c r="D16" s="80">
        <f>2-C16/B16</f>
        <v>1.4169551219245431</v>
      </c>
      <c r="E16" s="34">
        <f>长春!Q13</f>
        <v>-342.00110560566668</v>
      </c>
      <c r="F16" s="33">
        <f>长春!Q16</f>
        <v>-267.62149999999997</v>
      </c>
      <c r="G16" s="85">
        <f>2-F16/E16</f>
        <v>1.2174835238440069</v>
      </c>
      <c r="H16" s="83">
        <f t="shared" ref="H16:H20" si="7">B16-E16</f>
        <v>-17.850636326362178</v>
      </c>
      <c r="I16" s="33">
        <f t="shared" ref="I16:I21" si="8">C16-F16</f>
        <v>57.811784999999475</v>
      </c>
      <c r="J16" s="86">
        <f>D16-G16</f>
        <v>0.19947159808053616</v>
      </c>
    </row>
    <row r="17" spans="1:10" x14ac:dyDescent="0.3">
      <c r="A17" s="35" t="s">
        <v>59</v>
      </c>
      <c r="B17" s="34">
        <f>西安!Q12</f>
        <v>1347.4988284919507</v>
      </c>
      <c r="C17" s="33">
        <f>西安!Q15</f>
        <v>-1296.5849370000001</v>
      </c>
      <c r="D17" s="80">
        <f>C17/B17</f>
        <v>-0.96221600314938249</v>
      </c>
      <c r="E17" s="34">
        <f>西安!Q13</f>
        <v>-218.9877132293409</v>
      </c>
      <c r="F17" s="33">
        <f>西安!Q16</f>
        <v>-256.60072945052201</v>
      </c>
      <c r="G17" s="85">
        <f>2-F17/E17</f>
        <v>0.82824143114463289</v>
      </c>
      <c r="H17" s="83">
        <f t="shared" si="7"/>
        <v>1566.4865417212916</v>
      </c>
      <c r="I17" s="33">
        <f t="shared" si="8"/>
        <v>-1039.984207549478</v>
      </c>
      <c r="J17" s="86">
        <f t="shared" ref="J17:J20" si="9">D17-G17</f>
        <v>-1.7904574342940154</v>
      </c>
    </row>
    <row r="18" spans="1:10" x14ac:dyDescent="0.3">
      <c r="A18" s="35" t="s">
        <v>55</v>
      </c>
      <c r="B18" s="34">
        <f>成都!Q12</f>
        <v>648.67348587941581</v>
      </c>
      <c r="C18" s="33">
        <f>成都!Q15</f>
        <v>-554.41258999999991</v>
      </c>
      <c r="D18" s="80">
        <f t="shared" ref="D18:D20" si="10">C18/B18</f>
        <v>-0.85468668300566486</v>
      </c>
      <c r="E18" s="34">
        <f>成都!Q13</f>
        <v>-570.2724510939604</v>
      </c>
      <c r="F18" s="33">
        <f>成都!Q16</f>
        <v>-612.568410154444</v>
      </c>
      <c r="G18" s="85">
        <f>2-F18/E18</f>
        <v>0.92583201419015282</v>
      </c>
      <c r="H18" s="83">
        <f t="shared" si="7"/>
        <v>1218.9459369733763</v>
      </c>
      <c r="I18" s="33">
        <f t="shared" si="8"/>
        <v>58.155820154444086</v>
      </c>
      <c r="J18" s="86">
        <f>D18-G18</f>
        <v>-1.7805186971958178</v>
      </c>
    </row>
    <row r="19" spans="1:10" hidden="1" x14ac:dyDescent="0.3">
      <c r="A19" s="35" t="s">
        <v>54</v>
      </c>
      <c r="B19" s="34">
        <f>株洲!Q12</f>
        <v>-419.74891467471349</v>
      </c>
      <c r="C19" s="33">
        <f>株洲!Q15</f>
        <v>-25.48999999999981</v>
      </c>
      <c r="D19" s="80">
        <f>2-C19/B19</f>
        <v>1.939273219992115</v>
      </c>
      <c r="E19" s="34">
        <f>株洲!Q13</f>
        <v>-419.74891467471349</v>
      </c>
      <c r="F19" s="33">
        <f>株洲!Q16</f>
        <v>-1648.8118810619455</v>
      </c>
      <c r="G19" s="85">
        <f t="shared" si="6"/>
        <v>-1.9280908738970783</v>
      </c>
      <c r="H19" s="83">
        <f t="shared" si="7"/>
        <v>0</v>
      </c>
      <c r="I19" s="33">
        <f t="shared" si="8"/>
        <v>1623.3218810619458</v>
      </c>
      <c r="J19" s="86">
        <f t="shared" si="9"/>
        <v>3.8673640938891936</v>
      </c>
    </row>
    <row r="20" spans="1:10" x14ac:dyDescent="0.3">
      <c r="A20" s="35" t="s">
        <v>31</v>
      </c>
      <c r="B20" s="34">
        <f>安路普!Q12</f>
        <v>900.24240408802677</v>
      </c>
      <c r="C20" s="33">
        <f>安路普!Q15</f>
        <v>18.673453999999964</v>
      </c>
      <c r="D20" s="80">
        <f t="shared" si="10"/>
        <v>2.0742695428701503E-2</v>
      </c>
      <c r="E20" s="34">
        <f>安路普!Q13</f>
        <v>255.50723583997603</v>
      </c>
      <c r="F20" s="33">
        <f>安路普!Q16</f>
        <v>109.30076899999993</v>
      </c>
      <c r="G20" s="85">
        <f t="shared" ref="G20" si="11">F20/E20</f>
        <v>0.42777954464058665</v>
      </c>
      <c r="H20" s="83">
        <f t="shared" si="7"/>
        <v>644.73516824805074</v>
      </c>
      <c r="I20" s="33">
        <f t="shared" si="8"/>
        <v>-90.627314999999967</v>
      </c>
      <c r="J20" s="86">
        <f t="shared" si="9"/>
        <v>-0.40703684921188515</v>
      </c>
    </row>
    <row r="21" spans="1:10" hidden="1" x14ac:dyDescent="0.3">
      <c r="A21" s="36" t="s">
        <v>61</v>
      </c>
      <c r="B21" s="37">
        <f>SUM(B15:B20)</f>
        <v>8358.9245299703507</v>
      </c>
      <c r="C21" s="38">
        <f>SUM(C15:C20)</f>
        <v>-8836.2342410000001</v>
      </c>
      <c r="D21" s="81">
        <f>C21/B21</f>
        <v>-1.0571018088892044</v>
      </c>
      <c r="E21" s="37">
        <f>SUM(E15:E20)</f>
        <v>-3308.5079602437354</v>
      </c>
      <c r="F21" s="38">
        <f>SUM(F15:F20)</f>
        <v>-3963.7935354962078</v>
      </c>
      <c r="G21" s="39">
        <f>2-F21/E21</f>
        <v>0.80193924780395642</v>
      </c>
      <c r="H21" s="84">
        <f>B21-E21</f>
        <v>11667.432490214087</v>
      </c>
      <c r="I21" s="38">
        <f t="shared" si="8"/>
        <v>-4872.4407055037918</v>
      </c>
      <c r="J21" s="39">
        <f>D21-G21</f>
        <v>-1.8590410566931608</v>
      </c>
    </row>
  </sheetData>
  <mergeCells count="10">
    <mergeCell ref="B2:D2"/>
    <mergeCell ref="E2:G2"/>
    <mergeCell ref="H2:J2"/>
    <mergeCell ref="B13:D13"/>
    <mergeCell ref="E13:G13"/>
    <mergeCell ref="H13:J13"/>
    <mergeCell ref="A2:A3"/>
    <mergeCell ref="A1:J1"/>
    <mergeCell ref="A12:J12"/>
    <mergeCell ref="A13:A14"/>
  </mergeCells>
  <phoneticPr fontId="9" type="noConversion"/>
  <conditionalFormatting sqref="J4:J10">
    <cfRule type="cellIs" dxfId="25" priority="6" operator="lessThan">
      <formula>0</formula>
    </cfRule>
  </conditionalFormatting>
  <conditionalFormatting sqref="G20:G21">
    <cfRule type="cellIs" dxfId="24" priority="5" operator="lessThan">
      <formula>0</formula>
    </cfRule>
  </conditionalFormatting>
  <conditionalFormatting sqref="J15:J21">
    <cfRule type="cellIs" dxfId="23" priority="4" operator="lessThan">
      <formula>0</formula>
    </cfRule>
  </conditionalFormatting>
  <conditionalFormatting sqref="D17:D18 D20:D21">
    <cfRule type="cellIs" dxfId="22" priority="3" operator="lessThan">
      <formula>0</formula>
    </cfRule>
  </conditionalFormatting>
  <conditionalFormatting sqref="D15">
    <cfRule type="cellIs" dxfId="21" priority="2" operator="lessThan">
      <formula>0</formula>
    </cfRule>
  </conditionalFormatting>
  <conditionalFormatting sqref="G1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zoomScale="80" zoomScaleNormal="80" workbookViewId="0">
      <pane ySplit="1" topLeftCell="A2" activePane="bottomLeft" state="frozen"/>
      <selection activeCell="H3" sqref="H3:J3"/>
      <selection pane="bottomLeft" sqref="A1:Q1"/>
    </sheetView>
  </sheetViews>
  <sheetFormatPr defaultColWidth="8.6640625" defaultRowHeight="21" customHeight="1" x14ac:dyDescent="0.3"/>
  <cols>
    <col min="1" max="3" width="5.58203125" style="2" customWidth="1"/>
    <col min="4" max="4" width="34.58203125" style="2" customWidth="1"/>
    <col min="5" max="16" width="10.58203125" style="2" customWidth="1"/>
    <col min="17" max="17" width="10.58203125" style="96" customWidth="1"/>
    <col min="18" max="18" width="8.6640625" style="2"/>
    <col min="19" max="19" width="14.08203125" style="2" customWidth="1"/>
    <col min="20" max="20" width="12.83203125" style="2" customWidth="1"/>
    <col min="21" max="22" width="14.08203125" style="2" customWidth="1"/>
    <col min="23" max="23" width="12.83203125" style="2" customWidth="1"/>
    <col min="24" max="25" width="14.08203125" style="2" customWidth="1"/>
    <col min="26" max="26" width="12.83203125" style="2" customWidth="1"/>
    <col min="27" max="27" width="14.08203125" style="2" customWidth="1"/>
    <col min="28" max="28" width="12.83203125" style="2" customWidth="1"/>
    <col min="29" max="30" width="14.08203125" style="2" customWidth="1"/>
    <col min="31" max="16384" width="8.6640625" style="2"/>
  </cols>
  <sheetData>
    <row r="1" spans="1:17" ht="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s="1" customFormat="1" ht="21" customHeight="1" x14ac:dyDescent="0.3">
      <c r="A2" s="3" t="s">
        <v>1</v>
      </c>
      <c r="B2" s="45" t="s">
        <v>2</v>
      </c>
      <c r="C2" s="45"/>
      <c r="D2" s="45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95" t="s">
        <v>15</v>
      </c>
    </row>
    <row r="3" spans="1:17" ht="21" customHeight="1" x14ac:dyDescent="0.3">
      <c r="A3" s="46" t="s">
        <v>16</v>
      </c>
      <c r="B3" s="47" t="s">
        <v>17</v>
      </c>
      <c r="C3" s="50" t="s">
        <v>18</v>
      </c>
      <c r="D3" s="4" t="s">
        <v>19</v>
      </c>
      <c r="E3" s="5">
        <v>3448.8654933862299</v>
      </c>
      <c r="F3" s="5">
        <v>2690.2351240404</v>
      </c>
      <c r="G3" s="5">
        <v>4218.07276065321</v>
      </c>
      <c r="H3" s="5">
        <v>4153.9532618633302</v>
      </c>
      <c r="I3" s="5">
        <v>3894.5218820882101</v>
      </c>
      <c r="J3" s="5">
        <v>4597.5366564332298</v>
      </c>
      <c r="K3" s="5">
        <v>4952.1149803042199</v>
      </c>
      <c r="L3" s="5">
        <v>6043.7375850753497</v>
      </c>
      <c r="M3" s="5">
        <v>6396.4310777329501</v>
      </c>
      <c r="N3" s="5">
        <v>7344.68148157016</v>
      </c>
      <c r="O3" s="5">
        <v>8457.2644709608194</v>
      </c>
      <c r="P3" s="5">
        <v>9308.5518501387905</v>
      </c>
      <c r="Q3" s="88">
        <f>SUM(E3:P3)</f>
        <v>65505.966624246903</v>
      </c>
    </row>
    <row r="4" spans="1:17" ht="21" customHeight="1" x14ac:dyDescent="0.3">
      <c r="A4" s="46"/>
      <c r="B4" s="48"/>
      <c r="C4" s="51"/>
      <c r="D4" s="6" t="s">
        <v>20</v>
      </c>
      <c r="E4" s="7">
        <v>2444.566182</v>
      </c>
      <c r="F4" s="7">
        <v>1464.6703500000001</v>
      </c>
      <c r="G4" s="7">
        <v>2464.490706</v>
      </c>
      <c r="H4" s="7">
        <v>1418.538223</v>
      </c>
      <c r="I4" s="7">
        <v>1920.4990700000001</v>
      </c>
      <c r="J4" s="7">
        <v>1689.7274239999999</v>
      </c>
      <c r="K4" s="7">
        <v>1824.9974139999999</v>
      </c>
      <c r="L4" s="7">
        <v>2038.1560899999999</v>
      </c>
      <c r="M4" s="7">
        <v>1954.6485910117401</v>
      </c>
      <c r="N4" s="7">
        <v>3859.6775297543099</v>
      </c>
      <c r="O4" s="7">
        <v>2957.72567807122</v>
      </c>
      <c r="P4" s="7">
        <v>3000.2153820820699</v>
      </c>
      <c r="Q4" s="89">
        <f>SUM(E4:P4)</f>
        <v>27037.912639919341</v>
      </c>
    </row>
    <row r="5" spans="1:17" ht="21" customHeight="1" x14ac:dyDescent="0.3">
      <c r="A5" s="46"/>
      <c r="B5" s="48"/>
      <c r="C5" s="51"/>
      <c r="D5" s="8" t="s">
        <v>21</v>
      </c>
      <c r="E5" s="87">
        <f>E3-E4</f>
        <v>1004.2993113862299</v>
      </c>
      <c r="F5" s="87">
        <f t="shared" ref="F5:Q5" si="0">F3-F4</f>
        <v>1225.5647740403999</v>
      </c>
      <c r="G5" s="87">
        <f t="shared" si="0"/>
        <v>1753.58205465321</v>
      </c>
      <c r="H5" s="87">
        <f t="shared" si="0"/>
        <v>2735.4150388633302</v>
      </c>
      <c r="I5" s="87">
        <f t="shared" si="0"/>
        <v>1974.02281208821</v>
      </c>
      <c r="J5" s="87">
        <f t="shared" si="0"/>
        <v>2907.8092324332301</v>
      </c>
      <c r="K5" s="87">
        <f t="shared" si="0"/>
        <v>3127.11756630422</v>
      </c>
      <c r="L5" s="87">
        <f t="shared" si="0"/>
        <v>4005.5814950753497</v>
      </c>
      <c r="M5" s="87">
        <f t="shared" si="0"/>
        <v>4441.7824867212103</v>
      </c>
      <c r="N5" s="87">
        <f t="shared" si="0"/>
        <v>3485.0039518158501</v>
      </c>
      <c r="O5" s="87">
        <f t="shared" si="0"/>
        <v>5499.5387928895998</v>
      </c>
      <c r="P5" s="87">
        <f t="shared" si="0"/>
        <v>6308.3364680567211</v>
      </c>
      <c r="Q5" s="90">
        <f t="shared" si="0"/>
        <v>38468.053984327562</v>
      </c>
    </row>
    <row r="6" spans="1:17" ht="21" customHeight="1" x14ac:dyDescent="0.3">
      <c r="A6" s="46"/>
      <c r="B6" s="48"/>
      <c r="C6" s="52" t="s">
        <v>22</v>
      </c>
      <c r="D6" s="6" t="s">
        <v>23</v>
      </c>
      <c r="E6" s="7">
        <v>2444.566182</v>
      </c>
      <c r="F6" s="7">
        <v>1464.6703500000001</v>
      </c>
      <c r="G6" s="7">
        <v>2464.490706</v>
      </c>
      <c r="H6" s="7">
        <v>1418.538223</v>
      </c>
      <c r="I6" s="7">
        <v>1920.4990700000001</v>
      </c>
      <c r="J6" s="7">
        <v>1689.7274239999999</v>
      </c>
      <c r="K6" s="7">
        <v>1824.9974139999999</v>
      </c>
      <c r="L6" s="7">
        <v>2038.1560899999999</v>
      </c>
      <c r="M6" s="7">
        <v>2006.9000739999999</v>
      </c>
      <c r="N6" s="7">
        <v>1991.894376</v>
      </c>
      <c r="O6" s="7">
        <v>1689.2091439999999</v>
      </c>
      <c r="P6" s="7">
        <v>1574.5478539999999</v>
      </c>
      <c r="Q6" s="89">
        <f>SUM(E6:P6)</f>
        <v>22528.196907000001</v>
      </c>
    </row>
    <row r="7" spans="1:17" ht="21" customHeight="1" x14ac:dyDescent="0.3">
      <c r="A7" s="46"/>
      <c r="B7" s="48"/>
      <c r="C7" s="51"/>
      <c r="D7" s="6" t="s">
        <v>24</v>
      </c>
      <c r="E7" s="7">
        <v>2514.94</v>
      </c>
      <c r="F7" s="7">
        <v>1370.62</v>
      </c>
      <c r="G7" s="7">
        <v>2500.27</v>
      </c>
      <c r="H7" s="7">
        <v>1650.38</v>
      </c>
      <c r="I7" s="7">
        <v>1383.18</v>
      </c>
      <c r="J7" s="7">
        <v>1971.7244430000001</v>
      </c>
      <c r="K7" s="7">
        <v>1910.2130090000001</v>
      </c>
      <c r="L7" s="7">
        <v>2084.1472389999999</v>
      </c>
      <c r="M7" s="7">
        <v>2293.9738940000002</v>
      </c>
      <c r="N7" s="7">
        <v>2167.4407959999999</v>
      </c>
      <c r="O7" s="7">
        <v>1293.3499999999999</v>
      </c>
      <c r="P7" s="7">
        <v>1459.808053</v>
      </c>
      <c r="Q7" s="89">
        <f>SUM(E7:P7)</f>
        <v>22600.047433999996</v>
      </c>
    </row>
    <row r="8" spans="1:17" ht="21" customHeight="1" x14ac:dyDescent="0.3">
      <c r="A8" s="46"/>
      <c r="B8" s="48"/>
      <c r="C8" s="51"/>
      <c r="D8" s="8" t="s">
        <v>25</v>
      </c>
      <c r="E8" s="9">
        <f>E6-E7</f>
        <v>-70.373818000000028</v>
      </c>
      <c r="F8" s="9">
        <f t="shared" ref="F8" si="1">F6-F7</f>
        <v>94.050350000000208</v>
      </c>
      <c r="G8" s="9">
        <f t="shared" ref="G8" si="2">G6-G7</f>
        <v>-35.779293999999936</v>
      </c>
      <c r="H8" s="9">
        <f t="shared" ref="H8" si="3">H6-H7</f>
        <v>-231.84177700000009</v>
      </c>
      <c r="I8" s="9">
        <f t="shared" ref="I8" si="4">I6-I7</f>
        <v>537.31907000000001</v>
      </c>
      <c r="J8" s="9">
        <f t="shared" ref="J8" si="5">J6-J7</f>
        <v>-281.99701900000014</v>
      </c>
      <c r="K8" s="9">
        <f t="shared" ref="K8" si="6">K6-K7</f>
        <v>-85.215595000000121</v>
      </c>
      <c r="L8" s="9">
        <f t="shared" ref="L8" si="7">L6-L7</f>
        <v>-45.99114899999995</v>
      </c>
      <c r="M8" s="9">
        <f t="shared" ref="M8" si="8">M6-M7</f>
        <v>-287.0738200000003</v>
      </c>
      <c r="N8" s="9">
        <f t="shared" ref="N8" si="9">N6-N7</f>
        <v>-175.5464199999999</v>
      </c>
      <c r="O8" s="9">
        <f t="shared" ref="O8" si="10">O6-O7</f>
        <v>395.85914400000001</v>
      </c>
      <c r="P8" s="9">
        <f t="shared" ref="P8" si="11">P6-P7</f>
        <v>114.73980099999994</v>
      </c>
      <c r="Q8" s="91">
        <f t="shared" ref="Q8" si="12">Q6-Q7</f>
        <v>-71.850526999995054</v>
      </c>
    </row>
    <row r="9" spans="1:17" ht="21" customHeight="1" x14ac:dyDescent="0.3">
      <c r="A9" s="46"/>
      <c r="B9" s="48"/>
      <c r="C9" s="51" t="s">
        <v>26</v>
      </c>
      <c r="D9" s="6" t="s">
        <v>27</v>
      </c>
      <c r="E9" s="10">
        <f>E6/E3</f>
        <v>0.70880299237179878</v>
      </c>
      <c r="F9" s="10">
        <f t="shared" ref="F9:Q9" si="13">F6/F3</f>
        <v>0.54443953129280631</v>
      </c>
      <c r="G9" s="10">
        <f t="shared" si="13"/>
        <v>0.58426936798936335</v>
      </c>
      <c r="H9" s="10">
        <f t="shared" si="13"/>
        <v>0.34149113713515622</v>
      </c>
      <c r="I9" s="10">
        <f t="shared" si="13"/>
        <v>0.49312832952173441</v>
      </c>
      <c r="J9" s="10">
        <f t="shared" si="13"/>
        <v>0.36752886388314104</v>
      </c>
      <c r="K9" s="10">
        <f t="shared" si="13"/>
        <v>0.36852888538704448</v>
      </c>
      <c r="L9" s="10">
        <f t="shared" si="13"/>
        <v>0.33723437877797757</v>
      </c>
      <c r="M9" s="10">
        <f t="shared" si="13"/>
        <v>0.31375309912841176</v>
      </c>
      <c r="N9" s="10">
        <f t="shared" si="13"/>
        <v>0.27120228167800259</v>
      </c>
      <c r="O9" s="10">
        <f t="shared" si="13"/>
        <v>0.19973469551533263</v>
      </c>
      <c r="P9" s="10">
        <f t="shared" si="13"/>
        <v>0.16915067771540893</v>
      </c>
      <c r="Q9" s="15">
        <f t="shared" si="13"/>
        <v>0.34391060949036106</v>
      </c>
    </row>
    <row r="10" spans="1:17" ht="21" customHeight="1" x14ac:dyDescent="0.3">
      <c r="A10" s="46"/>
      <c r="B10" s="48"/>
      <c r="C10" s="51"/>
      <c r="D10" s="6" t="s">
        <v>28</v>
      </c>
      <c r="E10" s="10">
        <f>E7/E4</f>
        <v>1.0287878554968899</v>
      </c>
      <c r="F10" s="10">
        <f t="shared" ref="F10:Q10" si="14">F7/F4</f>
        <v>0.93578735993392625</v>
      </c>
      <c r="G10" s="10">
        <f t="shared" si="14"/>
        <v>1.0145179261227857</v>
      </c>
      <c r="H10" s="10">
        <f t="shared" si="14"/>
        <v>1.1634371025334014</v>
      </c>
      <c r="I10" s="10">
        <f t="shared" si="14"/>
        <v>0.72021904181395935</v>
      </c>
      <c r="J10" s="10">
        <f t="shared" si="14"/>
        <v>1.1668890585514935</v>
      </c>
      <c r="K10" s="10">
        <f t="shared" si="14"/>
        <v>1.0466935428764395</v>
      </c>
      <c r="L10" s="10">
        <f t="shared" si="14"/>
        <v>1.0225650769465846</v>
      </c>
      <c r="M10" s="10">
        <f t="shared" si="14"/>
        <v>1.1735991341607972</v>
      </c>
      <c r="N10" s="10">
        <f t="shared" si="14"/>
        <v>0.56156007316444634</v>
      </c>
      <c r="O10" s="10">
        <f t="shared" si="14"/>
        <v>0.43727855141840405</v>
      </c>
      <c r="P10" s="10">
        <f t="shared" si="14"/>
        <v>0.48656775167485872</v>
      </c>
      <c r="Q10" s="15">
        <f t="shared" si="14"/>
        <v>0.83586509561514055</v>
      </c>
    </row>
    <row r="11" spans="1:17" ht="21" customHeight="1" x14ac:dyDescent="0.3">
      <c r="A11" s="46"/>
      <c r="B11" s="49"/>
      <c r="C11" s="53"/>
      <c r="D11" s="11" t="s">
        <v>29</v>
      </c>
      <c r="E11" s="12">
        <f>E9-E10</f>
        <v>-0.31998486312509111</v>
      </c>
      <c r="F11" s="12">
        <f t="shared" ref="F11" si="15">F9-F10</f>
        <v>-0.39134782864111994</v>
      </c>
      <c r="G11" s="12">
        <f t="shared" ref="G11" si="16">G9-G10</f>
        <v>-0.43024855813342233</v>
      </c>
      <c r="H11" s="12">
        <f t="shared" ref="H11" si="17">H9-H10</f>
        <v>-0.82194596539824516</v>
      </c>
      <c r="I11" s="12">
        <f t="shared" ref="I11" si="18">I9-I10</f>
        <v>-0.22709071229222494</v>
      </c>
      <c r="J11" s="12">
        <f t="shared" ref="J11" si="19">J9-J10</f>
        <v>-0.7993601946683524</v>
      </c>
      <c r="K11" s="12">
        <f t="shared" ref="K11" si="20">K9-K10</f>
        <v>-0.67816465748939492</v>
      </c>
      <c r="L11" s="12">
        <f t="shared" ref="L11" si="21">L9-L10</f>
        <v>-0.68533069816860703</v>
      </c>
      <c r="M11" s="12">
        <f t="shared" ref="M11" si="22">M9-M10</f>
        <v>-0.85984603503238544</v>
      </c>
      <c r="N11" s="12">
        <f t="shared" ref="N11" si="23">N9-N10</f>
        <v>-0.29035779148644375</v>
      </c>
      <c r="O11" s="12">
        <f t="shared" ref="O11" si="24">O9-O10</f>
        <v>-0.23754385590307142</v>
      </c>
      <c r="P11" s="12">
        <f t="shared" ref="P11" si="25">P9-P10</f>
        <v>-0.31741707395944979</v>
      </c>
      <c r="Q11" s="92">
        <f t="shared" ref="Q11" si="26">Q9-Q10</f>
        <v>-0.49195448612477949</v>
      </c>
    </row>
    <row r="12" spans="1:17" ht="21" customHeight="1" x14ac:dyDescent="0.3">
      <c r="A12" s="46"/>
      <c r="B12" s="47" t="s">
        <v>30</v>
      </c>
      <c r="C12" s="50" t="s">
        <v>18</v>
      </c>
      <c r="D12" s="4" t="s">
        <v>19</v>
      </c>
      <c r="E12" s="13">
        <v>22.9679907205762</v>
      </c>
      <c r="F12" s="13">
        <v>-198.93077057776901</v>
      </c>
      <c r="G12" s="13">
        <v>100.875310602897</v>
      </c>
      <c r="H12" s="13">
        <v>123.49788497411799</v>
      </c>
      <c r="I12" s="13">
        <v>87.922636591008697</v>
      </c>
      <c r="J12" s="13">
        <v>334.73635795976799</v>
      </c>
      <c r="K12" s="13">
        <v>413.25462774652902</v>
      </c>
      <c r="L12" s="13">
        <v>626.00754568689604</v>
      </c>
      <c r="M12" s="13">
        <v>685.40198984814504</v>
      </c>
      <c r="N12" s="13">
        <v>1053.5729937839501</v>
      </c>
      <c r="O12" s="13">
        <v>1441.8017479385001</v>
      </c>
      <c r="P12" s="13">
        <v>1551.00215284308</v>
      </c>
      <c r="Q12" s="93">
        <f>SUM(E12:P12)</f>
        <v>6242.1104681176994</v>
      </c>
    </row>
    <row r="13" spans="1:17" ht="21" customHeight="1" x14ac:dyDescent="0.3">
      <c r="A13" s="46"/>
      <c r="B13" s="48"/>
      <c r="C13" s="51"/>
      <c r="D13" s="6" t="s">
        <v>20</v>
      </c>
      <c r="E13" s="14">
        <v>-162.95135534218301</v>
      </c>
      <c r="F13" s="14">
        <v>-71.884022342183101</v>
      </c>
      <c r="G13" s="14">
        <v>290.15283865781697</v>
      </c>
      <c r="H13" s="14">
        <v>334.12648965781699</v>
      </c>
      <c r="I13" s="14">
        <v>89.772616867257099</v>
      </c>
      <c r="J13" s="14">
        <v>-144.36811413274299</v>
      </c>
      <c r="K13" s="14">
        <v>-463.05014613274301</v>
      </c>
      <c r="L13" s="14">
        <v>-227.063828132743</v>
      </c>
      <c r="M13" s="14">
        <v>-535.42031757204404</v>
      </c>
      <c r="N13" s="14">
        <v>-171.70053126147201</v>
      </c>
      <c r="O13" s="14">
        <v>-394.25265828705199</v>
      </c>
      <c r="P13" s="14">
        <v>-556.36598345975801</v>
      </c>
      <c r="Q13" s="94">
        <f>SUM(E13:P13)</f>
        <v>-2013.0050114800301</v>
      </c>
    </row>
    <row r="14" spans="1:17" ht="21" customHeight="1" x14ac:dyDescent="0.3">
      <c r="A14" s="46"/>
      <c r="B14" s="48"/>
      <c r="C14" s="51"/>
      <c r="D14" s="8" t="s">
        <v>21</v>
      </c>
      <c r="E14" s="9">
        <f>E12-E13</f>
        <v>185.91934606275922</v>
      </c>
      <c r="F14" s="9">
        <f t="shared" ref="F14" si="27">F12-F13</f>
        <v>-127.04674823558591</v>
      </c>
      <c r="G14" s="9">
        <f t="shared" ref="G14" si="28">G12-G13</f>
        <v>-189.27752805491997</v>
      </c>
      <c r="H14" s="9">
        <f t="shared" ref="H14" si="29">H12-H13</f>
        <v>-210.628604683699</v>
      </c>
      <c r="I14" s="9">
        <f t="shared" ref="I14" si="30">I12-I13</f>
        <v>-1.8499802762484023</v>
      </c>
      <c r="J14" s="9">
        <f t="shared" ref="J14" si="31">J12-J13</f>
        <v>479.10447209251095</v>
      </c>
      <c r="K14" s="9">
        <f t="shared" ref="K14" si="32">K12-K13</f>
        <v>876.30477387927203</v>
      </c>
      <c r="L14" s="9">
        <f t="shared" ref="L14" si="33">L12-L13</f>
        <v>853.07137381963901</v>
      </c>
      <c r="M14" s="9">
        <f t="shared" ref="M14" si="34">M12-M13</f>
        <v>1220.8223074201892</v>
      </c>
      <c r="N14" s="9">
        <f t="shared" ref="N14" si="35">N12-N13</f>
        <v>1225.273525045422</v>
      </c>
      <c r="O14" s="9">
        <f t="shared" ref="O14" si="36">O12-O13</f>
        <v>1836.0544062255522</v>
      </c>
      <c r="P14" s="9">
        <f t="shared" ref="P14" si="37">P12-P13</f>
        <v>2107.3681363028381</v>
      </c>
      <c r="Q14" s="91">
        <f t="shared" ref="Q14" si="38">Q12-Q13</f>
        <v>8255.1154795977291</v>
      </c>
    </row>
    <row r="15" spans="1:17" ht="21" customHeight="1" x14ac:dyDescent="0.3">
      <c r="A15" s="46"/>
      <c r="B15" s="48"/>
      <c r="C15" s="52" t="s">
        <v>22</v>
      </c>
      <c r="D15" s="6" t="s">
        <v>23</v>
      </c>
      <c r="E15" s="14">
        <v>-424.25053500000001</v>
      </c>
      <c r="F15" s="14">
        <v>-406.86495100000002</v>
      </c>
      <c r="G15" s="14">
        <v>-62.525582000000597</v>
      </c>
      <c r="H15" s="14">
        <v>39.466181000000098</v>
      </c>
      <c r="I15" s="14">
        <v>-287.47743600000001</v>
      </c>
      <c r="J15" s="14">
        <v>-509.62397700000002</v>
      </c>
      <c r="K15" s="14">
        <v>-843.35098799999901</v>
      </c>
      <c r="L15" s="14">
        <v>-601.93619799999999</v>
      </c>
      <c r="M15" s="14">
        <v>-410.85281099999997</v>
      </c>
      <c r="N15" s="14">
        <v>-812.49924199999998</v>
      </c>
      <c r="O15" s="14">
        <v>-998.68124</v>
      </c>
      <c r="P15" s="14">
        <v>-1450.013674</v>
      </c>
      <c r="Q15" s="94">
        <f>SUM(E15:P15)</f>
        <v>-6768.6104529999993</v>
      </c>
    </row>
    <row r="16" spans="1:17" ht="21" customHeight="1" x14ac:dyDescent="0.3">
      <c r="A16" s="46"/>
      <c r="B16" s="48"/>
      <c r="C16" s="51"/>
      <c r="D16" s="6" t="s">
        <v>24</v>
      </c>
      <c r="E16" s="14">
        <v>-166.31441690461301</v>
      </c>
      <c r="F16" s="14">
        <v>-77.371568294783103</v>
      </c>
      <c r="G16" s="14">
        <v>296.25306449385698</v>
      </c>
      <c r="H16" s="14">
        <v>411.32231691781698</v>
      </c>
      <c r="I16" s="14">
        <v>38.703744485066998</v>
      </c>
      <c r="J16" s="14">
        <v>-144.938729867863</v>
      </c>
      <c r="K16" s="14">
        <v>-472.32769023713303</v>
      </c>
      <c r="L16" s="14">
        <v>-228.694581367463</v>
      </c>
      <c r="M16" s="14">
        <v>-13.2237586157029</v>
      </c>
      <c r="N16" s="14">
        <v>106.668373163767</v>
      </c>
      <c r="O16" s="14">
        <v>-462.87247850943299</v>
      </c>
      <c r="P16" s="14">
        <v>-574.69605909281302</v>
      </c>
      <c r="Q16" s="94">
        <f>SUM(E16:P16)</f>
        <v>-1287.4917838292961</v>
      </c>
    </row>
    <row r="17" spans="1:17" ht="21" customHeight="1" x14ac:dyDescent="0.3">
      <c r="A17" s="46"/>
      <c r="B17" s="48"/>
      <c r="C17" s="51"/>
      <c r="D17" s="8" t="s">
        <v>25</v>
      </c>
      <c r="E17" s="9">
        <f>E15-E16</f>
        <v>-257.93611809538697</v>
      </c>
      <c r="F17" s="9">
        <f t="shared" ref="F17" si="39">F15-F16</f>
        <v>-329.4933827052169</v>
      </c>
      <c r="G17" s="9">
        <f t="shared" ref="G17" si="40">G15-G16</f>
        <v>-358.77864649385759</v>
      </c>
      <c r="H17" s="9">
        <f t="shared" ref="H17" si="41">H15-H16</f>
        <v>-371.85613591781686</v>
      </c>
      <c r="I17" s="9">
        <f t="shared" ref="I17" si="42">I15-I16</f>
        <v>-326.18118048506699</v>
      </c>
      <c r="J17" s="9">
        <f t="shared" ref="J17" si="43">J15-J16</f>
        <v>-364.68524713213702</v>
      </c>
      <c r="K17" s="9">
        <f t="shared" ref="K17" si="44">K15-K16</f>
        <v>-371.02329776286598</v>
      </c>
      <c r="L17" s="9">
        <f t="shared" ref="L17" si="45">L15-L16</f>
        <v>-373.24161663253699</v>
      </c>
      <c r="M17" s="9">
        <f t="shared" ref="M17" si="46">M15-M16</f>
        <v>-397.6290523842971</v>
      </c>
      <c r="N17" s="9">
        <f t="shared" ref="N17" si="47">N15-N16</f>
        <v>-919.16761516376698</v>
      </c>
      <c r="O17" s="9">
        <f t="shared" ref="O17" si="48">O15-O16</f>
        <v>-535.80876149056701</v>
      </c>
      <c r="P17" s="9">
        <f t="shared" ref="P17" si="49">P15-P16</f>
        <v>-875.31761490718702</v>
      </c>
      <c r="Q17" s="91">
        <f t="shared" ref="Q17" si="50">Q15-Q16</f>
        <v>-5481.1186691707035</v>
      </c>
    </row>
    <row r="18" spans="1:17" ht="21" customHeight="1" x14ac:dyDescent="0.3">
      <c r="A18" s="46"/>
      <c r="B18" s="48"/>
      <c r="C18" s="51" t="s">
        <v>26</v>
      </c>
      <c r="D18" s="6" t="s">
        <v>27</v>
      </c>
      <c r="E18" s="10">
        <f>E15/E12</f>
        <v>-18.471382201488314</v>
      </c>
      <c r="F18" s="10">
        <f>2-F15/F12</f>
        <v>-4.5259010550819934E-2</v>
      </c>
      <c r="G18" s="10">
        <f t="shared" ref="G18:Q18" si="51">G15/G12</f>
        <v>-0.61983037897287963</v>
      </c>
      <c r="H18" s="10">
        <f t="shared" si="51"/>
        <v>0.31956969148314729</v>
      </c>
      <c r="I18" s="10">
        <f t="shared" si="51"/>
        <v>-3.2696635035783101</v>
      </c>
      <c r="J18" s="10">
        <f t="shared" si="51"/>
        <v>-1.5224637685197371</v>
      </c>
      <c r="K18" s="10">
        <f t="shared" si="51"/>
        <v>-2.0407538872553674</v>
      </c>
      <c r="L18" s="10">
        <f t="shared" si="51"/>
        <v>-0.96154783140755373</v>
      </c>
      <c r="M18" s="10">
        <f t="shared" si="51"/>
        <v>-0.59943335018771526</v>
      </c>
      <c r="N18" s="10">
        <f t="shared" si="51"/>
        <v>-0.7711845755289114</v>
      </c>
      <c r="O18" s="10">
        <f t="shared" si="51"/>
        <v>-0.69266197064050072</v>
      </c>
      <c r="P18" s="10">
        <f t="shared" si="51"/>
        <v>-0.93488824070426846</v>
      </c>
      <c r="Q18" s="15">
        <f t="shared" si="51"/>
        <v>-1.0843464702477568</v>
      </c>
    </row>
    <row r="19" spans="1:17" ht="21" customHeight="1" x14ac:dyDescent="0.3">
      <c r="A19" s="46"/>
      <c r="B19" s="48"/>
      <c r="C19" s="51"/>
      <c r="D19" s="6" t="s">
        <v>28</v>
      </c>
      <c r="E19" s="10">
        <f>2-E16/E13</f>
        <v>0.97936156127472596</v>
      </c>
      <c r="F19" s="10">
        <f>2-F16/F13</f>
        <v>0.92366111725804489</v>
      </c>
      <c r="G19" s="10">
        <f t="shared" ref="G19:Q19" si="52">G16/G13</f>
        <v>1.0210241811324621</v>
      </c>
      <c r="H19" s="10">
        <f t="shared" si="52"/>
        <v>1.2310377346586832</v>
      </c>
      <c r="I19" s="10">
        <f t="shared" si="52"/>
        <v>0.43113084853365208</v>
      </c>
      <c r="J19" s="10">
        <f t="shared" ref="J19:P19" si="53">2-J16/J13</f>
        <v>0.99604749470790099</v>
      </c>
      <c r="K19" s="10">
        <f t="shared" si="53"/>
        <v>0.97996427777450612</v>
      </c>
      <c r="L19" s="10">
        <f t="shared" si="53"/>
        <v>0.9928180844649257</v>
      </c>
      <c r="M19" s="10">
        <f t="shared" si="53"/>
        <v>1.9753020978440483</v>
      </c>
      <c r="N19" s="10">
        <f t="shared" si="53"/>
        <v>2.6212466110621895</v>
      </c>
      <c r="O19" s="10">
        <f t="shared" si="53"/>
        <v>0.82594963209501171</v>
      </c>
      <c r="P19" s="10">
        <f t="shared" si="53"/>
        <v>0.96705392461438855</v>
      </c>
      <c r="Q19" s="15">
        <f>2-Q16/Q13</f>
        <v>1.3604130260546703</v>
      </c>
    </row>
    <row r="20" spans="1:17" ht="21" customHeight="1" x14ac:dyDescent="0.3">
      <c r="A20" s="46"/>
      <c r="B20" s="49"/>
      <c r="C20" s="53"/>
      <c r="D20" s="11" t="s">
        <v>29</v>
      </c>
      <c r="E20" s="12">
        <f>E18-E19</f>
        <v>-19.45074376276304</v>
      </c>
      <c r="F20" s="12">
        <f t="shared" ref="F20" si="54">F18-F19</f>
        <v>-0.96892012780886483</v>
      </c>
      <c r="G20" s="12">
        <f t="shared" ref="G20" si="55">G18-G19</f>
        <v>-1.6408545601053417</v>
      </c>
      <c r="H20" s="12">
        <f t="shared" ref="H20" si="56">H18-H19</f>
        <v>-0.91146804317553587</v>
      </c>
      <c r="I20" s="12">
        <f t="shared" ref="I20" si="57">I18-I19</f>
        <v>-3.7007943521119624</v>
      </c>
      <c r="J20" s="12">
        <f t="shared" ref="J20" si="58">J18-J19</f>
        <v>-2.5185112632276381</v>
      </c>
      <c r="K20" s="12">
        <f t="shared" ref="K20" si="59">K18-K19</f>
        <v>-3.0207181650298738</v>
      </c>
      <c r="L20" s="12">
        <f t="shared" ref="L20" si="60">L18-L19</f>
        <v>-1.9543659158724793</v>
      </c>
      <c r="M20" s="12">
        <f t="shared" ref="M20" si="61">M18-M19</f>
        <v>-2.5747354480317637</v>
      </c>
      <c r="N20" s="12">
        <f t="shared" ref="N20" si="62">N18-N19</f>
        <v>-3.392431186591101</v>
      </c>
      <c r="O20" s="12">
        <f t="shared" ref="O20" si="63">O18-O19</f>
        <v>-1.5186116027355125</v>
      </c>
      <c r="P20" s="12">
        <f t="shared" ref="P20" si="64">P18-P19</f>
        <v>-1.901942165318657</v>
      </c>
      <c r="Q20" s="92">
        <f t="shared" ref="Q20" si="65">Q18-Q19</f>
        <v>-2.4447594963024271</v>
      </c>
    </row>
  </sheetData>
  <mergeCells count="11">
    <mergeCell ref="A1:Q1"/>
    <mergeCell ref="B2:D2"/>
    <mergeCell ref="A3:A20"/>
    <mergeCell ref="B3:B11"/>
    <mergeCell ref="B12:B20"/>
    <mergeCell ref="C3:C5"/>
    <mergeCell ref="C6:C8"/>
    <mergeCell ref="C9:C11"/>
    <mergeCell ref="C12:C14"/>
    <mergeCell ref="C15:C17"/>
    <mergeCell ref="C18:C20"/>
  </mergeCells>
  <phoneticPr fontId="7" type="noConversion"/>
  <conditionalFormatting sqref="E18:Q20">
    <cfRule type="cellIs" dxfId="1" priority="2" operator="lessThan">
      <formula>0</formula>
    </cfRule>
  </conditionalFormatting>
  <conditionalFormatting sqref="E9:Q1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F487-17C2-4287-8C11-672495FAADE6}">
  <dimension ref="A1:Q20"/>
  <sheetViews>
    <sheetView zoomScale="80" zoomScaleNormal="80" workbookViewId="0">
      <selection sqref="A1:Q1"/>
    </sheetView>
  </sheetViews>
  <sheetFormatPr defaultColWidth="8.6640625" defaultRowHeight="21" customHeight="1" x14ac:dyDescent="0.3"/>
  <cols>
    <col min="1" max="3" width="5.58203125" style="17" customWidth="1"/>
    <col min="4" max="4" width="34.58203125" style="17" customWidth="1"/>
    <col min="5" max="15" width="10.58203125" style="17" customWidth="1"/>
    <col min="16" max="16" width="11.08203125" style="17" customWidth="1"/>
    <col min="17" max="17" width="10.58203125" style="19" customWidth="1"/>
    <col min="18" max="16384" width="8.6640625" style="17"/>
  </cols>
  <sheetData>
    <row r="1" spans="1:17" ht="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9" customFormat="1" ht="21" customHeight="1" x14ac:dyDescent="0.3">
      <c r="A2" s="18" t="s">
        <v>1</v>
      </c>
      <c r="B2" s="57" t="s">
        <v>2</v>
      </c>
      <c r="C2" s="57"/>
      <c r="D2" s="57"/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</row>
    <row r="3" spans="1:17" ht="21" customHeight="1" x14ac:dyDescent="0.3">
      <c r="A3" s="58" t="s">
        <v>46</v>
      </c>
      <c r="B3" s="59" t="s">
        <v>17</v>
      </c>
      <c r="C3" s="62" t="s">
        <v>18</v>
      </c>
      <c r="D3" s="20" t="s">
        <v>19</v>
      </c>
      <c r="E3" s="5">
        <v>27.11871</v>
      </c>
      <c r="F3" s="5">
        <v>30.86862</v>
      </c>
      <c r="G3" s="5">
        <v>33.853140000000003</v>
      </c>
      <c r="H3" s="5">
        <v>30.86862</v>
      </c>
      <c r="I3" s="5">
        <v>30.86862</v>
      </c>
      <c r="J3" s="5">
        <v>26.87642</v>
      </c>
      <c r="K3" s="5">
        <v>26.87642</v>
      </c>
      <c r="L3" s="5">
        <v>26.87642</v>
      </c>
      <c r="M3" s="5">
        <v>28.368680000000001</v>
      </c>
      <c r="N3" s="5">
        <v>124.81085</v>
      </c>
      <c r="O3" s="5">
        <v>133.93084999999999</v>
      </c>
      <c r="P3" s="5">
        <v>133.93084999999999</v>
      </c>
      <c r="Q3" s="88">
        <f>SUM(E3:P3)</f>
        <v>655.2482</v>
      </c>
    </row>
    <row r="4" spans="1:17" ht="21" customHeight="1" x14ac:dyDescent="0.3">
      <c r="A4" s="58"/>
      <c r="B4" s="60"/>
      <c r="C4" s="54"/>
      <c r="D4" s="21" t="s">
        <v>20</v>
      </c>
      <c r="E4" s="7">
        <v>1.51</v>
      </c>
      <c r="F4" s="7">
        <v>0</v>
      </c>
      <c r="G4" s="7">
        <v>5.3</v>
      </c>
      <c r="H4" s="7">
        <v>0</v>
      </c>
      <c r="I4" s="7">
        <v>3.7010000000000001</v>
      </c>
      <c r="J4" s="7">
        <v>28.023101</v>
      </c>
      <c r="K4" s="7">
        <v>3.0293109999999999</v>
      </c>
      <c r="L4" s="7">
        <v>21.698547999999999</v>
      </c>
      <c r="M4" s="7">
        <v>33.06</v>
      </c>
      <c r="N4" s="7">
        <v>37.663699999999999</v>
      </c>
      <c r="O4" s="7">
        <v>72.988500000000002</v>
      </c>
      <c r="P4" s="7">
        <v>139.2225</v>
      </c>
      <c r="Q4" s="89">
        <f>SUM(E4:P4)</f>
        <v>346.19665999999995</v>
      </c>
    </row>
    <row r="5" spans="1:17" ht="21" customHeight="1" x14ac:dyDescent="0.3">
      <c r="A5" s="58"/>
      <c r="B5" s="60"/>
      <c r="C5" s="54"/>
      <c r="D5" s="22" t="s">
        <v>21</v>
      </c>
      <c r="E5" s="87">
        <f>E3-E4</f>
        <v>25.608709999999999</v>
      </c>
      <c r="F5" s="87">
        <f t="shared" ref="F5:Q5" si="0">F3-F4</f>
        <v>30.86862</v>
      </c>
      <c r="G5" s="87">
        <f t="shared" si="0"/>
        <v>28.553140000000003</v>
      </c>
      <c r="H5" s="87">
        <f t="shared" si="0"/>
        <v>30.86862</v>
      </c>
      <c r="I5" s="87">
        <f t="shared" si="0"/>
        <v>27.167619999999999</v>
      </c>
      <c r="J5" s="87">
        <f t="shared" si="0"/>
        <v>-1.1466810000000009</v>
      </c>
      <c r="K5" s="87">
        <f t="shared" si="0"/>
        <v>23.847109</v>
      </c>
      <c r="L5" s="87">
        <f t="shared" si="0"/>
        <v>5.1778720000000007</v>
      </c>
      <c r="M5" s="87">
        <f t="shared" si="0"/>
        <v>-4.691320000000001</v>
      </c>
      <c r="N5" s="87">
        <f t="shared" si="0"/>
        <v>87.147150000000011</v>
      </c>
      <c r="O5" s="87">
        <f t="shared" si="0"/>
        <v>60.94234999999999</v>
      </c>
      <c r="P5" s="87">
        <f t="shared" si="0"/>
        <v>-5.2916500000000042</v>
      </c>
      <c r="Q5" s="90">
        <f t="shared" si="0"/>
        <v>309.05154000000005</v>
      </c>
    </row>
    <row r="6" spans="1:17" ht="21" customHeight="1" x14ac:dyDescent="0.3">
      <c r="A6" s="58"/>
      <c r="B6" s="60"/>
      <c r="C6" s="63" t="s">
        <v>22</v>
      </c>
      <c r="D6" s="21" t="s">
        <v>23</v>
      </c>
      <c r="E6" s="7">
        <v>1.51</v>
      </c>
      <c r="F6" s="7">
        <v>0</v>
      </c>
      <c r="G6" s="7">
        <v>5.3</v>
      </c>
      <c r="H6" s="7">
        <v>0</v>
      </c>
      <c r="I6" s="7">
        <v>3.7010000000000001</v>
      </c>
      <c r="J6" s="7">
        <v>28.023101</v>
      </c>
      <c r="K6" s="7">
        <v>3.0293109999999999</v>
      </c>
      <c r="L6" s="7">
        <v>21.698547999999999</v>
      </c>
      <c r="M6" s="7">
        <v>56.72</v>
      </c>
      <c r="N6" s="7">
        <v>8.75</v>
      </c>
      <c r="O6" s="7">
        <v>6.17</v>
      </c>
      <c r="P6" s="7">
        <v>10.58</v>
      </c>
      <c r="Q6" s="89">
        <f>SUM(E6:P6)</f>
        <v>145.48196000000002</v>
      </c>
    </row>
    <row r="7" spans="1:17" ht="21" customHeight="1" x14ac:dyDescent="0.3">
      <c r="A7" s="58"/>
      <c r="B7" s="60"/>
      <c r="C7" s="54"/>
      <c r="D7" s="21" t="s">
        <v>24</v>
      </c>
      <c r="E7" s="7">
        <v>17.239999999999998</v>
      </c>
      <c r="F7" s="7">
        <v>9.0399999999999991</v>
      </c>
      <c r="G7" s="7">
        <v>5.59</v>
      </c>
      <c r="H7" s="7">
        <v>0.23</v>
      </c>
      <c r="I7" s="7">
        <v>7.32</v>
      </c>
      <c r="J7" s="7">
        <v>12</v>
      </c>
      <c r="K7" s="7">
        <v>8.1300000000000008</v>
      </c>
      <c r="L7" s="7">
        <v>34.409999999999997</v>
      </c>
      <c r="M7" s="7">
        <v>39</v>
      </c>
      <c r="N7" s="7">
        <v>9.5399999999999991</v>
      </c>
      <c r="O7" s="7">
        <v>7.62</v>
      </c>
      <c r="P7" s="7">
        <v>29.32</v>
      </c>
      <c r="Q7" s="89">
        <f>SUM(E7:P7)</f>
        <v>179.43999999999997</v>
      </c>
    </row>
    <row r="8" spans="1:17" ht="21" customHeight="1" x14ac:dyDescent="0.3">
      <c r="A8" s="58"/>
      <c r="B8" s="60"/>
      <c r="C8" s="54"/>
      <c r="D8" s="22" t="s">
        <v>25</v>
      </c>
      <c r="E8" s="9">
        <f>E6-E7</f>
        <v>-15.729999999999999</v>
      </c>
      <c r="F8" s="9">
        <f t="shared" ref="F8" si="1">F6-F7</f>
        <v>-9.0399999999999991</v>
      </c>
      <c r="G8" s="9">
        <f t="shared" ref="G8" si="2">G6-G7</f>
        <v>-0.29000000000000004</v>
      </c>
      <c r="H8" s="9">
        <f t="shared" ref="H8" si="3">H6-H7</f>
        <v>-0.23</v>
      </c>
      <c r="I8" s="9">
        <f t="shared" ref="I8" si="4">I6-I7</f>
        <v>-3.6190000000000002</v>
      </c>
      <c r="J8" s="9">
        <f t="shared" ref="J8" si="5">J6-J7</f>
        <v>16.023101</v>
      </c>
      <c r="K8" s="9">
        <f t="shared" ref="K8" si="6">K6-K7</f>
        <v>-5.1006890000000009</v>
      </c>
      <c r="L8" s="9">
        <f t="shared" ref="L8" si="7">L6-L7</f>
        <v>-12.711451999999998</v>
      </c>
      <c r="M8" s="9">
        <f t="shared" ref="M8" si="8">M6-M7</f>
        <v>17.72</v>
      </c>
      <c r="N8" s="9">
        <f t="shared" ref="N8" si="9">N6-N7</f>
        <v>-0.78999999999999915</v>
      </c>
      <c r="O8" s="9">
        <f t="shared" ref="O8" si="10">O6-O7</f>
        <v>-1.4500000000000002</v>
      </c>
      <c r="P8" s="9">
        <f t="shared" ref="P8" si="11">P6-P7</f>
        <v>-18.740000000000002</v>
      </c>
      <c r="Q8" s="91">
        <f t="shared" ref="Q8" si="12">Q6-Q7</f>
        <v>-33.958039999999954</v>
      </c>
    </row>
    <row r="9" spans="1:17" ht="21" customHeight="1" x14ac:dyDescent="0.3">
      <c r="A9" s="58"/>
      <c r="B9" s="60"/>
      <c r="C9" s="54" t="s">
        <v>26</v>
      </c>
      <c r="D9" s="21" t="s">
        <v>27</v>
      </c>
      <c r="E9" s="10">
        <f>E6/E3</f>
        <v>5.5681114625290067E-2</v>
      </c>
      <c r="F9" s="10">
        <f t="shared" ref="F9:Q10" si="13">F6/F3</f>
        <v>0</v>
      </c>
      <c r="G9" s="10">
        <f t="shared" si="13"/>
        <v>0.15655859397385291</v>
      </c>
      <c r="H9" s="10">
        <f t="shared" si="13"/>
        <v>0</v>
      </c>
      <c r="I9" s="10">
        <f t="shared" si="13"/>
        <v>0.11989522045365164</v>
      </c>
      <c r="J9" s="10">
        <f t="shared" si="13"/>
        <v>1.0426649457033341</v>
      </c>
      <c r="K9" s="10">
        <f t="shared" si="13"/>
        <v>0.11271259341831985</v>
      </c>
      <c r="L9" s="10">
        <f t="shared" si="13"/>
        <v>0.80734517469216505</v>
      </c>
      <c r="M9" s="10">
        <f t="shared" si="13"/>
        <v>1.9993880575338718</v>
      </c>
      <c r="N9" s="10">
        <f t="shared" si="13"/>
        <v>7.0106084527106413E-2</v>
      </c>
      <c r="O9" s="10">
        <f t="shared" si="13"/>
        <v>4.6068549553743593E-2</v>
      </c>
      <c r="P9" s="10">
        <f t="shared" si="13"/>
        <v>7.8995989348234555E-2</v>
      </c>
      <c r="Q9" s="15">
        <f t="shared" si="13"/>
        <v>0.22202573009738907</v>
      </c>
    </row>
    <row r="10" spans="1:17" ht="21" customHeight="1" x14ac:dyDescent="0.3">
      <c r="A10" s="58"/>
      <c r="B10" s="60"/>
      <c r="C10" s="54"/>
      <c r="D10" s="21" t="s">
        <v>28</v>
      </c>
      <c r="E10" s="10">
        <f>E7/E4</f>
        <v>11.417218543046356</v>
      </c>
      <c r="F10" s="10" t="e">
        <f>F7/F4</f>
        <v>#DIV/0!</v>
      </c>
      <c r="G10" s="10">
        <f t="shared" si="13"/>
        <v>1.0547169811320756</v>
      </c>
      <c r="H10" s="10" t="e">
        <f t="shared" si="13"/>
        <v>#DIV/0!</v>
      </c>
      <c r="I10" s="10">
        <f t="shared" si="13"/>
        <v>1.9778438259929749</v>
      </c>
      <c r="J10" s="10">
        <f t="shared" si="13"/>
        <v>0.42821813331793651</v>
      </c>
      <c r="K10" s="10">
        <f t="shared" si="13"/>
        <v>2.6837785885965491</v>
      </c>
      <c r="L10" s="10">
        <f t="shared" si="13"/>
        <v>1.5858203968302393</v>
      </c>
      <c r="M10" s="10">
        <f t="shared" si="13"/>
        <v>1.1796733212341197</v>
      </c>
      <c r="N10" s="10">
        <f t="shared" si="13"/>
        <v>0.25329428601013709</v>
      </c>
      <c r="O10" s="10">
        <f t="shared" si="13"/>
        <v>0.10440000822047309</v>
      </c>
      <c r="P10" s="10">
        <f t="shared" si="13"/>
        <v>0.21059814325988976</v>
      </c>
      <c r="Q10" s="15">
        <f t="shared" si="13"/>
        <v>0.51831811433420527</v>
      </c>
    </row>
    <row r="11" spans="1:17" ht="21" customHeight="1" x14ac:dyDescent="0.3">
      <c r="A11" s="58"/>
      <c r="B11" s="61"/>
      <c r="C11" s="55"/>
      <c r="D11" s="23" t="s">
        <v>29</v>
      </c>
      <c r="E11" s="12">
        <f>E9-E10</f>
        <v>-11.361537428421066</v>
      </c>
      <c r="F11" s="12" t="e">
        <f t="shared" ref="F11" si="14">F9-F10</f>
        <v>#DIV/0!</v>
      </c>
      <c r="G11" s="12">
        <f t="shared" ref="G11" si="15">G9-G10</f>
        <v>-0.8981583871582226</v>
      </c>
      <c r="H11" s="12" t="e">
        <f t="shared" ref="H11" si="16">H9-H10</f>
        <v>#DIV/0!</v>
      </c>
      <c r="I11" s="12">
        <f t="shared" ref="I11" si="17">I9-I10</f>
        <v>-1.8579486055393233</v>
      </c>
      <c r="J11" s="12">
        <f t="shared" ref="J11" si="18">J9-J10</f>
        <v>0.61444681238539767</v>
      </c>
      <c r="K11" s="12">
        <f t="shared" ref="K11" si="19">K9-K10</f>
        <v>-2.5710659951782291</v>
      </c>
      <c r="L11" s="12">
        <f t="shared" ref="L11" si="20">L9-L10</f>
        <v>-0.7784752221380743</v>
      </c>
      <c r="M11" s="12">
        <f t="shared" ref="M11" si="21">M9-M10</f>
        <v>0.81971473629975211</v>
      </c>
      <c r="N11" s="12">
        <f t="shared" ref="N11" si="22">N9-N10</f>
        <v>-0.18318820148303067</v>
      </c>
      <c r="O11" s="12">
        <f t="shared" ref="O11" si="23">O9-O10</f>
        <v>-5.8331458666729494E-2</v>
      </c>
      <c r="P11" s="12">
        <f t="shared" ref="P11" si="24">P9-P10</f>
        <v>-0.1316021539116552</v>
      </c>
      <c r="Q11" s="92">
        <f t="shared" ref="Q11" si="25">Q9-Q10</f>
        <v>-0.2962923842368162</v>
      </c>
    </row>
    <row r="12" spans="1:17" ht="21" customHeight="1" x14ac:dyDescent="0.3">
      <c r="A12" s="58"/>
      <c r="B12" s="59" t="s">
        <v>30</v>
      </c>
      <c r="C12" s="62" t="s">
        <v>18</v>
      </c>
      <c r="D12" s="20" t="s">
        <v>19</v>
      </c>
      <c r="E12" s="13">
        <v>-41.8897580481581</v>
      </c>
      <c r="F12" s="13">
        <v>-175.19996103714701</v>
      </c>
      <c r="G12" s="13">
        <v>-25.103105261146698</v>
      </c>
      <c r="H12" s="13">
        <v>-17.735681037146701</v>
      </c>
      <c r="I12" s="13">
        <v>-17.620681037146699</v>
      </c>
      <c r="J12" s="13">
        <v>-25.4824082656495</v>
      </c>
      <c r="K12" s="13">
        <v>-17.987824665649502</v>
      </c>
      <c r="L12" s="13">
        <v>-19.3728246656495</v>
      </c>
      <c r="M12" s="13">
        <v>-18.722898777649501</v>
      </c>
      <c r="N12" s="13">
        <v>3.5460386211047901</v>
      </c>
      <c r="O12" s="13">
        <v>-3.15548537889521</v>
      </c>
      <c r="P12" s="13">
        <v>-1.12715237889523</v>
      </c>
      <c r="Q12" s="93">
        <f>SUM(E12:P12)</f>
        <v>-359.85174193202886</v>
      </c>
    </row>
    <row r="13" spans="1:17" ht="21" customHeight="1" x14ac:dyDescent="0.3">
      <c r="A13" s="58"/>
      <c r="B13" s="60"/>
      <c r="C13" s="54"/>
      <c r="D13" s="21" t="s">
        <v>20</v>
      </c>
      <c r="E13" s="14">
        <v>-25.848219</v>
      </c>
      <c r="F13" s="14">
        <v>-26.616803000000001</v>
      </c>
      <c r="G13" s="14">
        <v>-33.623570999999998</v>
      </c>
      <c r="H13" s="14">
        <v>-17.428915</v>
      </c>
      <c r="I13" s="14">
        <v>-42.448129000000002</v>
      </c>
      <c r="J13" s="14">
        <v>-18.158332999999999</v>
      </c>
      <c r="K13" s="14">
        <v>-95.973089999999999</v>
      </c>
      <c r="L13" s="14">
        <v>-33.875964000000003</v>
      </c>
      <c r="M13" s="14">
        <v>-15.2963386166667</v>
      </c>
      <c r="N13" s="14">
        <v>-17.504421835666701</v>
      </c>
      <c r="O13" s="14">
        <v>-15.130484661666699</v>
      </c>
      <c r="P13" s="14">
        <v>-9.6836491666664401E-2</v>
      </c>
      <c r="Q13" s="94">
        <f>SUM(E13:P13)</f>
        <v>-342.00110560566668</v>
      </c>
    </row>
    <row r="14" spans="1:17" ht="21" customHeight="1" x14ac:dyDescent="0.3">
      <c r="A14" s="58"/>
      <c r="B14" s="60"/>
      <c r="C14" s="54"/>
      <c r="D14" s="22" t="s">
        <v>21</v>
      </c>
      <c r="E14" s="9">
        <f>E12-E13</f>
        <v>-16.0415390481581</v>
      </c>
      <c r="F14" s="9">
        <f t="shared" ref="F14" si="26">F12-F13</f>
        <v>-148.583158037147</v>
      </c>
      <c r="G14" s="9">
        <f t="shared" ref="G14" si="27">G12-G13</f>
        <v>8.5204657388533001</v>
      </c>
      <c r="H14" s="9">
        <f t="shared" ref="H14" si="28">H12-H13</f>
        <v>-0.30676603714670136</v>
      </c>
      <c r="I14" s="9">
        <f t="shared" ref="I14" si="29">I12-I13</f>
        <v>24.827447962853302</v>
      </c>
      <c r="J14" s="9">
        <f t="shared" ref="J14" si="30">J12-J13</f>
        <v>-7.3240752656495012</v>
      </c>
      <c r="K14" s="9">
        <f t="shared" ref="K14" si="31">K12-K13</f>
        <v>77.985265334350501</v>
      </c>
      <c r="L14" s="9">
        <f t="shared" ref="L14" si="32">L12-L13</f>
        <v>14.503139334350504</v>
      </c>
      <c r="M14" s="9">
        <f t="shared" ref="M14" si="33">M12-M13</f>
        <v>-3.4265601609828007</v>
      </c>
      <c r="N14" s="9">
        <f t="shared" ref="N14" si="34">N12-N13</f>
        <v>21.050460456771489</v>
      </c>
      <c r="O14" s="9">
        <f t="shared" ref="O14" si="35">O12-O13</f>
        <v>11.974999282771488</v>
      </c>
      <c r="P14" s="9">
        <f t="shared" ref="P14" si="36">P12-P13</f>
        <v>-1.0303158872285656</v>
      </c>
      <c r="Q14" s="91">
        <f t="shared" ref="Q14" si="37">Q12-Q13</f>
        <v>-17.850636326362178</v>
      </c>
    </row>
    <row r="15" spans="1:17" ht="21" customHeight="1" x14ac:dyDescent="0.3">
      <c r="A15" s="58"/>
      <c r="B15" s="60"/>
      <c r="C15" s="63" t="s">
        <v>22</v>
      </c>
      <c r="D15" s="21" t="s">
        <v>23</v>
      </c>
      <c r="E15" s="14">
        <v>1.28095099999996</v>
      </c>
      <c r="F15" s="14">
        <v>-5.27620299999995</v>
      </c>
      <c r="G15" s="14">
        <v>-7.0970900000001302</v>
      </c>
      <c r="H15" s="14">
        <v>-10.991908</v>
      </c>
      <c r="I15" s="14">
        <v>-23.5763390000002</v>
      </c>
      <c r="J15" s="14">
        <v>-19.989093</v>
      </c>
      <c r="K15" s="14">
        <f>-73.648029+72</f>
        <v>-1.648028999999994</v>
      </c>
      <c r="L15" s="14">
        <v>-31.173711999999799</v>
      </c>
      <c r="M15" s="14">
        <v>-13.438599000000099</v>
      </c>
      <c r="N15" s="14">
        <v>-42.858203000000302</v>
      </c>
      <c r="O15" s="14">
        <v>-28.71537</v>
      </c>
      <c r="P15" s="14">
        <f>-376.32612+350</f>
        <v>-26.326120000000003</v>
      </c>
      <c r="Q15" s="94">
        <f>SUM(E15:P15)</f>
        <v>-209.80971500000049</v>
      </c>
    </row>
    <row r="16" spans="1:17" ht="21" customHeight="1" x14ac:dyDescent="0.3">
      <c r="A16" s="58"/>
      <c r="B16" s="60"/>
      <c r="C16" s="54"/>
      <c r="D16" s="21" t="s">
        <v>24</v>
      </c>
      <c r="E16" s="14">
        <v>-18.23</v>
      </c>
      <c r="F16" s="14">
        <v>-17.91</v>
      </c>
      <c r="G16" s="14">
        <v>-22.72</v>
      </c>
      <c r="H16" s="14">
        <v>-13.75</v>
      </c>
      <c r="I16" s="14">
        <v>-27.79</v>
      </c>
      <c r="J16" s="14">
        <v>-16.38</v>
      </c>
      <c r="K16" s="14">
        <v>-12.22</v>
      </c>
      <c r="L16" s="14">
        <v>-40.270000000000003</v>
      </c>
      <c r="M16" s="14">
        <v>-15.2</v>
      </c>
      <c r="N16" s="14">
        <v>-25.7515</v>
      </c>
      <c r="O16" s="14">
        <v>-25.33</v>
      </c>
      <c r="P16" s="14">
        <v>-32.07</v>
      </c>
      <c r="Q16" s="94">
        <f>SUM(E16:P16)</f>
        <v>-267.62149999999997</v>
      </c>
    </row>
    <row r="17" spans="1:17" ht="21" customHeight="1" x14ac:dyDescent="0.3">
      <c r="A17" s="58"/>
      <c r="B17" s="60"/>
      <c r="C17" s="54"/>
      <c r="D17" s="22" t="s">
        <v>25</v>
      </c>
      <c r="E17" s="9">
        <f>E15-E16</f>
        <v>19.51095099999996</v>
      </c>
      <c r="F17" s="9">
        <f t="shared" ref="F17" si="38">F15-F16</f>
        <v>12.633797000000051</v>
      </c>
      <c r="G17" s="9">
        <f t="shared" ref="G17" si="39">G15-G16</f>
        <v>15.62290999999987</v>
      </c>
      <c r="H17" s="9">
        <f t="shared" ref="H17" si="40">H15-H16</f>
        <v>2.7580919999999995</v>
      </c>
      <c r="I17" s="9">
        <f t="shared" ref="I17" si="41">I15-I16</f>
        <v>4.2136609999997994</v>
      </c>
      <c r="J17" s="9">
        <f t="shared" ref="J17" si="42">J15-J16</f>
        <v>-3.6090930000000014</v>
      </c>
      <c r="K17" s="9">
        <f t="shared" ref="K17" si="43">K15-K16</f>
        <v>10.571971000000007</v>
      </c>
      <c r="L17" s="9">
        <f t="shared" ref="L17" si="44">L15-L16</f>
        <v>9.0962880000002038</v>
      </c>
      <c r="M17" s="9">
        <f t="shared" ref="M17" si="45">M15-M16</f>
        <v>1.7614009999998999</v>
      </c>
      <c r="N17" s="9">
        <f t="shared" ref="N17" si="46">N15-N16</f>
        <v>-17.106703000000302</v>
      </c>
      <c r="O17" s="9">
        <f t="shared" ref="O17" si="47">O15-O16</f>
        <v>-3.3853700000000018</v>
      </c>
      <c r="P17" s="9">
        <f t="shared" ref="P17" si="48">P15-P16</f>
        <v>5.7438799999999972</v>
      </c>
      <c r="Q17" s="91">
        <f t="shared" ref="Q17" si="49">Q15-Q16</f>
        <v>57.811784999999475</v>
      </c>
    </row>
    <row r="18" spans="1:17" ht="21" customHeight="1" x14ac:dyDescent="0.3">
      <c r="A18" s="58"/>
      <c r="B18" s="60"/>
      <c r="C18" s="54" t="s">
        <v>26</v>
      </c>
      <c r="D18" s="21" t="s">
        <v>27</v>
      </c>
      <c r="E18" s="10">
        <f>2-E15/E12</f>
        <v>2.0305790976048925</v>
      </c>
      <c r="F18" s="10">
        <f t="shared" ref="F18:Q18" si="50">2-F15/F12</f>
        <v>1.9698846793756921</v>
      </c>
      <c r="G18" s="10">
        <f t="shared" si="50"/>
        <v>1.7172823869330365</v>
      </c>
      <c r="H18" s="10">
        <f t="shared" si="50"/>
        <v>1.3802376138261692</v>
      </c>
      <c r="I18" s="10">
        <f t="shared" si="50"/>
        <v>0.66200750411983544</v>
      </c>
      <c r="J18" s="10">
        <f t="shared" si="50"/>
        <v>1.2155728457209649</v>
      </c>
      <c r="K18" s="10">
        <f t="shared" si="50"/>
        <v>1.9083808614641904</v>
      </c>
      <c r="L18" s="10">
        <f t="shared" si="50"/>
        <v>0.39085355192034621</v>
      </c>
      <c r="M18" s="10">
        <f t="shared" si="50"/>
        <v>1.2822372668038748</v>
      </c>
      <c r="N18" s="10">
        <f>N15/N12</f>
        <v>-12.086220027306856</v>
      </c>
      <c r="O18" s="10">
        <f t="shared" si="50"/>
        <v>-7.1001435760268823</v>
      </c>
      <c r="P18" s="10">
        <f t="shared" si="50"/>
        <v>-21.356309664007764</v>
      </c>
      <c r="Q18" s="15">
        <f t="shared" si="50"/>
        <v>1.4169551219245431</v>
      </c>
    </row>
    <row r="19" spans="1:17" ht="21" customHeight="1" x14ac:dyDescent="0.3">
      <c r="A19" s="58"/>
      <c r="B19" s="60"/>
      <c r="C19" s="54"/>
      <c r="D19" s="21" t="s">
        <v>28</v>
      </c>
      <c r="E19" s="10">
        <f>2-E16/E13</f>
        <v>1.2947289714622117</v>
      </c>
      <c r="F19" s="10">
        <f t="shared" ref="F19:Q19" si="51">2-F16/F13</f>
        <v>1.327116784085602</v>
      </c>
      <c r="G19" s="10">
        <f t="shared" si="51"/>
        <v>1.3242835509648871</v>
      </c>
      <c r="H19" s="10">
        <f t="shared" si="51"/>
        <v>1.2110811258187901</v>
      </c>
      <c r="I19" s="10">
        <f t="shared" si="51"/>
        <v>1.3453186122761736</v>
      </c>
      <c r="J19" s="10">
        <f t="shared" si="51"/>
        <v>1.097934815932718</v>
      </c>
      <c r="K19" s="10">
        <f t="shared" si="51"/>
        <v>1.8726726418832613</v>
      </c>
      <c r="L19" s="10">
        <f t="shared" si="51"/>
        <v>0.81125154106315622</v>
      </c>
      <c r="M19" s="10">
        <f t="shared" si="51"/>
        <v>1.0062981487976299</v>
      </c>
      <c r="N19" s="10">
        <f t="shared" si="51"/>
        <v>0.5288574371802901</v>
      </c>
      <c r="O19" s="10">
        <f t="shared" si="51"/>
        <v>0.32589632345526121</v>
      </c>
      <c r="P19" s="10">
        <f t="shared" si="51"/>
        <v>-329.17680585117665</v>
      </c>
      <c r="Q19" s="15">
        <f t="shared" si="51"/>
        <v>1.2174835238440069</v>
      </c>
    </row>
    <row r="20" spans="1:17" ht="21" customHeight="1" x14ac:dyDescent="0.3">
      <c r="A20" s="58"/>
      <c r="B20" s="61"/>
      <c r="C20" s="55"/>
      <c r="D20" s="23" t="s">
        <v>29</v>
      </c>
      <c r="E20" s="12">
        <f>E18-E19</f>
        <v>0.73585012614268086</v>
      </c>
      <c r="F20" s="12">
        <f t="shared" ref="F20" si="52">F18-F19</f>
        <v>0.64276789529009015</v>
      </c>
      <c r="G20" s="12">
        <f t="shared" ref="G20" si="53">G18-G19</f>
        <v>0.39299883596814933</v>
      </c>
      <c r="H20" s="12">
        <f t="shared" ref="H20" si="54">H18-H19</f>
        <v>0.16915648800737904</v>
      </c>
      <c r="I20" s="12">
        <f t="shared" ref="I20" si="55">I18-I19</f>
        <v>-0.68331110815633811</v>
      </c>
      <c r="J20" s="12">
        <f t="shared" ref="J20" si="56">J18-J19</f>
        <v>0.11763802978824689</v>
      </c>
      <c r="K20" s="12">
        <f t="shared" ref="K20" si="57">K18-K19</f>
        <v>3.5708219580929068E-2</v>
      </c>
      <c r="L20" s="12">
        <f t="shared" ref="L20" si="58">L18-L19</f>
        <v>-0.42039798914281001</v>
      </c>
      <c r="M20" s="12">
        <f t="shared" ref="M20" si="59">M18-M19</f>
        <v>0.27593911800624493</v>
      </c>
      <c r="N20" s="12">
        <f t="shared" ref="N20" si="60">N18-N19</f>
        <v>-12.615077464487147</v>
      </c>
      <c r="O20" s="12">
        <f t="shared" ref="O20" si="61">O18-O19</f>
        <v>-7.4260398994821433</v>
      </c>
      <c r="P20" s="12">
        <f t="shared" ref="P20" si="62">P18-P19</f>
        <v>307.82049618716889</v>
      </c>
      <c r="Q20" s="92">
        <f t="shared" ref="Q20" si="63">Q18-Q19</f>
        <v>0.19947159808053616</v>
      </c>
    </row>
  </sheetData>
  <mergeCells count="11">
    <mergeCell ref="C18:C20"/>
    <mergeCell ref="A1:Q1"/>
    <mergeCell ref="B2:D2"/>
    <mergeCell ref="A3:A20"/>
    <mergeCell ref="B3:B11"/>
    <mergeCell ref="C3:C5"/>
    <mergeCell ref="C6:C8"/>
    <mergeCell ref="C9:C11"/>
    <mergeCell ref="B12:B20"/>
    <mergeCell ref="C12:C14"/>
    <mergeCell ref="C15:C17"/>
  </mergeCells>
  <phoneticPr fontId="9" type="noConversion"/>
  <conditionalFormatting sqref="E18:Q20">
    <cfRule type="cellIs" dxfId="3" priority="2" operator="lessThan">
      <formula>0</formula>
    </cfRule>
  </conditionalFormatting>
  <conditionalFormatting sqref="E9:Q11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0BF1-FD81-4F71-8419-641804072BB6}">
  <dimension ref="A1:Q20"/>
  <sheetViews>
    <sheetView zoomScale="80" zoomScaleNormal="80" workbookViewId="0">
      <selection sqref="A1:Q1"/>
    </sheetView>
  </sheetViews>
  <sheetFormatPr defaultColWidth="8.6640625" defaultRowHeight="21" customHeight="1" x14ac:dyDescent="0.3"/>
  <cols>
    <col min="1" max="3" width="5.58203125" style="17" customWidth="1"/>
    <col min="4" max="4" width="34.58203125" style="17" customWidth="1"/>
    <col min="5" max="16" width="10.58203125" style="17" customWidth="1"/>
    <col min="17" max="17" width="10.58203125" style="19" customWidth="1"/>
    <col min="18" max="16384" width="8.6640625" style="17"/>
  </cols>
  <sheetData>
    <row r="1" spans="1:17" ht="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9" customFormat="1" ht="21" customHeight="1" x14ac:dyDescent="0.3">
      <c r="A2" s="18" t="s">
        <v>1</v>
      </c>
      <c r="B2" s="57" t="s">
        <v>2</v>
      </c>
      <c r="C2" s="57"/>
      <c r="D2" s="57"/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</row>
    <row r="3" spans="1:17" ht="21" customHeight="1" x14ac:dyDescent="0.3">
      <c r="A3" s="58" t="s">
        <v>53</v>
      </c>
      <c r="B3" s="59" t="s">
        <v>17</v>
      </c>
      <c r="C3" s="62" t="s">
        <v>18</v>
      </c>
      <c r="D3" s="20" t="s">
        <v>19</v>
      </c>
      <c r="E3" s="5">
        <v>1262.51</v>
      </c>
      <c r="F3" s="5">
        <v>735.63</v>
      </c>
      <c r="G3" s="5">
        <v>2124.6</v>
      </c>
      <c r="H3" s="5">
        <v>1450.37</v>
      </c>
      <c r="I3" s="5">
        <v>1462.1</v>
      </c>
      <c r="J3" s="5">
        <v>1358.4</v>
      </c>
      <c r="K3" s="5">
        <v>949.42</v>
      </c>
      <c r="L3" s="5">
        <v>934.72</v>
      </c>
      <c r="M3" s="5">
        <v>1095.68</v>
      </c>
      <c r="N3" s="5">
        <v>1002.32</v>
      </c>
      <c r="O3" s="5">
        <v>1222.27</v>
      </c>
      <c r="P3" s="5">
        <v>1404.21</v>
      </c>
      <c r="Q3" s="88">
        <f>SUM(E3:P3)</f>
        <v>15002.23</v>
      </c>
    </row>
    <row r="4" spans="1:17" ht="21" customHeight="1" x14ac:dyDescent="0.3">
      <c r="A4" s="58"/>
      <c r="B4" s="60"/>
      <c r="C4" s="54"/>
      <c r="D4" s="21" t="s">
        <v>20</v>
      </c>
      <c r="E4" s="7">
        <v>216.15</v>
      </c>
      <c r="F4" s="7">
        <v>492.33</v>
      </c>
      <c r="G4" s="7">
        <v>816.16</v>
      </c>
      <c r="H4" s="7">
        <v>555.94000000000005</v>
      </c>
      <c r="I4" s="7">
        <v>293.08999999999997</v>
      </c>
      <c r="J4" s="7">
        <v>533.78</v>
      </c>
      <c r="K4" s="7">
        <v>406.21</v>
      </c>
      <c r="L4" s="7">
        <v>885.67</v>
      </c>
      <c r="M4" s="7">
        <v>524.94000000000005</v>
      </c>
      <c r="N4" s="7">
        <v>782.92</v>
      </c>
      <c r="O4" s="7">
        <v>910.86</v>
      </c>
      <c r="P4" s="7">
        <v>970.02</v>
      </c>
      <c r="Q4" s="89">
        <f>SUM(E4:P4)</f>
        <v>7388.07</v>
      </c>
    </row>
    <row r="5" spans="1:17" ht="21" customHeight="1" x14ac:dyDescent="0.3">
      <c r="A5" s="58"/>
      <c r="B5" s="60"/>
      <c r="C5" s="54"/>
      <c r="D5" s="22" t="s">
        <v>21</v>
      </c>
      <c r="E5" s="87">
        <f>E3-E4</f>
        <v>1046.3599999999999</v>
      </c>
      <c r="F5" s="87">
        <f t="shared" ref="F5:Q5" si="0">F3-F4</f>
        <v>243.3</v>
      </c>
      <c r="G5" s="87">
        <f t="shared" si="0"/>
        <v>1308.44</v>
      </c>
      <c r="H5" s="87">
        <f t="shared" si="0"/>
        <v>894.42999999999984</v>
      </c>
      <c r="I5" s="87">
        <f t="shared" si="0"/>
        <v>1169.01</v>
      </c>
      <c r="J5" s="87">
        <f t="shared" si="0"/>
        <v>824.62000000000012</v>
      </c>
      <c r="K5" s="87">
        <f t="shared" si="0"/>
        <v>543.21</v>
      </c>
      <c r="L5" s="87">
        <f t="shared" si="0"/>
        <v>49.050000000000068</v>
      </c>
      <c r="M5" s="87">
        <f t="shared" si="0"/>
        <v>570.74</v>
      </c>
      <c r="N5" s="87">
        <f t="shared" si="0"/>
        <v>219.40000000000009</v>
      </c>
      <c r="O5" s="87">
        <f t="shared" si="0"/>
        <v>311.40999999999997</v>
      </c>
      <c r="P5" s="87">
        <f t="shared" si="0"/>
        <v>434.19000000000005</v>
      </c>
      <c r="Q5" s="90">
        <f t="shared" si="0"/>
        <v>7614.16</v>
      </c>
    </row>
    <row r="6" spans="1:17" ht="21" customHeight="1" x14ac:dyDescent="0.3">
      <c r="A6" s="58"/>
      <c r="B6" s="60"/>
      <c r="C6" s="63" t="s">
        <v>22</v>
      </c>
      <c r="D6" s="21" t="s">
        <v>23</v>
      </c>
      <c r="E6" s="7">
        <v>216.15244899999999</v>
      </c>
      <c r="F6" s="7">
        <v>492.33537699999999</v>
      </c>
      <c r="G6" s="7">
        <v>816.16469300000006</v>
      </c>
      <c r="H6" s="7">
        <v>555.93807300000003</v>
      </c>
      <c r="I6" s="7">
        <v>293.09072500000002</v>
      </c>
      <c r="J6" s="7">
        <v>533.77570400000002</v>
      </c>
      <c r="K6" s="7">
        <v>406.20547099999999</v>
      </c>
      <c r="L6" s="7">
        <v>885.67787299999998</v>
      </c>
      <c r="M6" s="7">
        <v>166.68419</v>
      </c>
      <c r="N6" s="7">
        <v>152.83134799999999</v>
      </c>
      <c r="O6" s="7">
        <v>706.005809</v>
      </c>
      <c r="P6" s="7">
        <v>231.09622400000001</v>
      </c>
      <c r="Q6" s="89">
        <f>SUM(E6:P6)</f>
        <v>5455.9579359999998</v>
      </c>
    </row>
    <row r="7" spans="1:17" ht="21" customHeight="1" x14ac:dyDescent="0.3">
      <c r="A7" s="58"/>
      <c r="B7" s="60"/>
      <c r="C7" s="54"/>
      <c r="D7" s="21" t="s">
        <v>24</v>
      </c>
      <c r="E7" s="7">
        <v>522.21134817999996</v>
      </c>
      <c r="F7" s="7">
        <v>311.37003945999999</v>
      </c>
      <c r="G7" s="7">
        <v>774.27193510999996</v>
      </c>
      <c r="H7" s="7">
        <v>354.07597243399999</v>
      </c>
      <c r="I7" s="7">
        <v>293.66135128000002</v>
      </c>
      <c r="J7" s="7">
        <v>316.30569702960003</v>
      </c>
      <c r="K7" s="7">
        <v>376.16155392000002</v>
      </c>
      <c r="L7" s="7">
        <v>388.53439400000002</v>
      </c>
      <c r="M7" s="7">
        <v>406.15416062086899</v>
      </c>
      <c r="N7" s="7">
        <v>404.94721279052601</v>
      </c>
      <c r="O7" s="7">
        <v>362.23230611089502</v>
      </c>
      <c r="P7" s="7">
        <v>320.60036558943801</v>
      </c>
      <c r="Q7" s="89">
        <f>SUM(E7:P7)</f>
        <v>4830.5263365253286</v>
      </c>
    </row>
    <row r="8" spans="1:17" ht="21" customHeight="1" x14ac:dyDescent="0.3">
      <c r="A8" s="58"/>
      <c r="B8" s="60"/>
      <c r="C8" s="54"/>
      <c r="D8" s="22" t="s">
        <v>25</v>
      </c>
      <c r="E8" s="9">
        <f>E6-E7</f>
        <v>-306.05889917999997</v>
      </c>
      <c r="F8" s="9">
        <f t="shared" ref="F8" si="1">F6-F7</f>
        <v>180.96533754000001</v>
      </c>
      <c r="G8" s="9">
        <f t="shared" ref="G8" si="2">G6-G7</f>
        <v>41.892757890000098</v>
      </c>
      <c r="H8" s="9">
        <f t="shared" ref="H8" si="3">H6-H7</f>
        <v>201.86210056600004</v>
      </c>
      <c r="I8" s="9">
        <f t="shared" ref="I8" si="4">I6-I7</f>
        <v>-0.57062627999999904</v>
      </c>
      <c r="J8" s="9">
        <f t="shared" ref="J8" si="5">J6-J7</f>
        <v>217.47000697039999</v>
      </c>
      <c r="K8" s="9">
        <f t="shared" ref="K8" si="6">K6-K7</f>
        <v>30.043917079999972</v>
      </c>
      <c r="L8" s="9">
        <f t="shared" ref="L8" si="7">L6-L7</f>
        <v>497.14347899999996</v>
      </c>
      <c r="M8" s="9">
        <f t="shared" ref="M8" si="8">M6-M7</f>
        <v>-239.46997062086899</v>
      </c>
      <c r="N8" s="9">
        <f t="shared" ref="N8" si="9">N6-N7</f>
        <v>-252.11586479052602</v>
      </c>
      <c r="O8" s="9">
        <f t="shared" ref="O8" si="10">O6-O7</f>
        <v>343.77350288910498</v>
      </c>
      <c r="P8" s="9">
        <f t="shared" ref="P8" si="11">P6-P7</f>
        <v>-89.504141589438007</v>
      </c>
      <c r="Q8" s="91">
        <f t="shared" ref="Q8" si="12">Q6-Q7</f>
        <v>625.4315994746712</v>
      </c>
    </row>
    <row r="9" spans="1:17" ht="21" customHeight="1" x14ac:dyDescent="0.3">
      <c r="A9" s="58"/>
      <c r="B9" s="60"/>
      <c r="C9" s="54" t="s">
        <v>26</v>
      </c>
      <c r="D9" s="21" t="s">
        <v>27</v>
      </c>
      <c r="E9" s="10">
        <f>E6/E3</f>
        <v>0.17120850448709315</v>
      </c>
      <c r="F9" s="10">
        <f t="shared" ref="F9:Q10" si="13">F6/F3</f>
        <v>0.66927039000584532</v>
      </c>
      <c r="G9" s="10">
        <f t="shared" si="13"/>
        <v>0.3841498131412972</v>
      </c>
      <c r="H9" s="10">
        <f t="shared" si="13"/>
        <v>0.38330775802036726</v>
      </c>
      <c r="I9" s="10">
        <f t="shared" si="13"/>
        <v>0.20045874085219892</v>
      </c>
      <c r="J9" s="10">
        <f t="shared" si="13"/>
        <v>0.39294442285041226</v>
      </c>
      <c r="K9" s="10">
        <f t="shared" si="13"/>
        <v>0.42784591750753093</v>
      </c>
      <c r="L9" s="10">
        <f t="shared" si="13"/>
        <v>0.94753281517459764</v>
      </c>
      <c r="M9" s="10">
        <f t="shared" si="13"/>
        <v>0.15212853205315419</v>
      </c>
      <c r="N9" s="10">
        <f t="shared" si="13"/>
        <v>0.15247759996807406</v>
      </c>
      <c r="O9" s="10">
        <f t="shared" si="13"/>
        <v>0.57761853682083342</v>
      </c>
      <c r="P9" s="10">
        <f t="shared" si="13"/>
        <v>0.16457383439798889</v>
      </c>
      <c r="Q9" s="15">
        <f t="shared" si="13"/>
        <v>0.36367646249924179</v>
      </c>
    </row>
    <row r="10" spans="1:17" ht="21" customHeight="1" x14ac:dyDescent="0.3">
      <c r="A10" s="58"/>
      <c r="B10" s="60"/>
      <c r="C10" s="54"/>
      <c r="D10" s="21" t="s">
        <v>28</v>
      </c>
      <c r="E10" s="10">
        <f>E7/E4</f>
        <v>2.4159673753411979</v>
      </c>
      <c r="F10" s="10">
        <f t="shared" si="13"/>
        <v>0.63244173513700164</v>
      </c>
      <c r="G10" s="10">
        <f t="shared" si="13"/>
        <v>0.94867665054646144</v>
      </c>
      <c r="H10" s="10">
        <f t="shared" si="13"/>
        <v>0.6368960183365111</v>
      </c>
      <c r="I10" s="10">
        <f t="shared" si="13"/>
        <v>1.0019494055750795</v>
      </c>
      <c r="J10" s="10">
        <f t="shared" si="13"/>
        <v>0.59257689877777364</v>
      </c>
      <c r="K10" s="10">
        <f t="shared" si="13"/>
        <v>0.92602731079983269</v>
      </c>
      <c r="L10" s="10">
        <f t="shared" si="13"/>
        <v>0.43868979868348262</v>
      </c>
      <c r="M10" s="10">
        <f t="shared" si="13"/>
        <v>0.77371539722800498</v>
      </c>
      <c r="N10" s="10">
        <f t="shared" si="13"/>
        <v>0.51722680834635215</v>
      </c>
      <c r="O10" s="10">
        <f t="shared" si="13"/>
        <v>0.39768164823452012</v>
      </c>
      <c r="P10" s="10">
        <f t="shared" si="13"/>
        <v>0.33050902619475681</v>
      </c>
      <c r="Q10" s="15">
        <f t="shared" si="13"/>
        <v>0.65382790587058981</v>
      </c>
    </row>
    <row r="11" spans="1:17" ht="21" customHeight="1" x14ac:dyDescent="0.3">
      <c r="A11" s="58"/>
      <c r="B11" s="61"/>
      <c r="C11" s="55"/>
      <c r="D11" s="23" t="s">
        <v>29</v>
      </c>
      <c r="E11" s="12">
        <f>E9-E10</f>
        <v>-2.2447588708541049</v>
      </c>
      <c r="F11" s="12">
        <f t="shared" ref="F11" si="14">F9-F10</f>
        <v>3.682865486884368E-2</v>
      </c>
      <c r="G11" s="12">
        <f t="shared" ref="G11" si="15">G9-G10</f>
        <v>-0.56452683740516418</v>
      </c>
      <c r="H11" s="12">
        <f t="shared" ref="H11" si="16">H9-H10</f>
        <v>-0.25358826031614384</v>
      </c>
      <c r="I11" s="12">
        <f t="shared" ref="I11" si="17">I9-I10</f>
        <v>-0.80149066472288055</v>
      </c>
      <c r="J11" s="12">
        <f t="shared" ref="J11" si="18">J9-J10</f>
        <v>-0.19963247592736139</v>
      </c>
      <c r="K11" s="12">
        <f t="shared" ref="K11" si="19">K9-K10</f>
        <v>-0.49818139329230177</v>
      </c>
      <c r="L11" s="12">
        <f t="shared" ref="L11" si="20">L9-L10</f>
        <v>0.50884301649111507</v>
      </c>
      <c r="M11" s="12">
        <f t="shared" ref="M11" si="21">M9-M10</f>
        <v>-0.62158686517485084</v>
      </c>
      <c r="N11" s="12">
        <f t="shared" ref="N11" si="22">N9-N10</f>
        <v>-0.36474920837827807</v>
      </c>
      <c r="O11" s="12">
        <f t="shared" ref="O11" si="23">O9-O10</f>
        <v>0.17993688858631329</v>
      </c>
      <c r="P11" s="12">
        <f t="shared" ref="P11" si="24">P9-P10</f>
        <v>-0.16593519179676791</v>
      </c>
      <c r="Q11" s="92">
        <f t="shared" ref="Q11" si="25">Q9-Q10</f>
        <v>-0.29015144337134802</v>
      </c>
    </row>
    <row r="12" spans="1:17" ht="21" customHeight="1" x14ac:dyDescent="0.3">
      <c r="A12" s="58"/>
      <c r="B12" s="59" t="s">
        <v>30</v>
      </c>
      <c r="C12" s="62" t="s">
        <v>18</v>
      </c>
      <c r="D12" s="20" t="s">
        <v>19</v>
      </c>
      <c r="E12" s="13">
        <v>104.33764753404</v>
      </c>
      <c r="F12" s="13">
        <v>28.972179270747802</v>
      </c>
      <c r="G12" s="13">
        <v>290.74782299880098</v>
      </c>
      <c r="H12" s="13">
        <v>153.241305127527</v>
      </c>
      <c r="I12" s="13">
        <v>144.980878047717</v>
      </c>
      <c r="J12" s="13">
        <v>95.261226935991203</v>
      </c>
      <c r="K12" s="13">
        <v>26.100370027501199</v>
      </c>
      <c r="L12" s="13">
        <v>57.137593361062898</v>
      </c>
      <c r="M12" s="13">
        <v>85.664027691334795</v>
      </c>
      <c r="N12" s="13">
        <v>117.23897438509501</v>
      </c>
      <c r="O12" s="13">
        <v>113.501555971965</v>
      </c>
      <c r="P12" s="13">
        <v>130.315247140168</v>
      </c>
      <c r="Q12" s="93">
        <f>SUM(E12:P12)</f>
        <v>1347.4988284919507</v>
      </c>
    </row>
    <row r="13" spans="1:17" ht="21" customHeight="1" x14ac:dyDescent="0.3">
      <c r="A13" s="58"/>
      <c r="B13" s="60"/>
      <c r="C13" s="54"/>
      <c r="D13" s="21" t="s">
        <v>20</v>
      </c>
      <c r="E13" s="14">
        <v>-184.58353199999999</v>
      </c>
      <c r="F13" s="14">
        <v>-1.6383910000000099</v>
      </c>
      <c r="G13" s="14">
        <v>-137.653155</v>
      </c>
      <c r="H13" s="14">
        <v>-69.6924309999999</v>
      </c>
      <c r="I13" s="14">
        <v>-81.622309000000001</v>
      </c>
      <c r="J13" s="14">
        <v>-92.247898000000006</v>
      </c>
      <c r="K13" s="14">
        <v>210.214181</v>
      </c>
      <c r="L13" s="14">
        <v>-57.3888320000001</v>
      </c>
      <c r="M13" s="14">
        <v>-11.5578501398951</v>
      </c>
      <c r="N13" s="14">
        <v>51.995932054584998</v>
      </c>
      <c r="O13" s="14">
        <v>79.241416002353006</v>
      </c>
      <c r="P13" s="14">
        <v>75.9451558536162</v>
      </c>
      <c r="Q13" s="94">
        <f>SUM(E13:P13)</f>
        <v>-218.9877132293409</v>
      </c>
    </row>
    <row r="14" spans="1:17" ht="21" customHeight="1" x14ac:dyDescent="0.3">
      <c r="A14" s="58"/>
      <c r="B14" s="60"/>
      <c r="C14" s="54"/>
      <c r="D14" s="22" t="s">
        <v>21</v>
      </c>
      <c r="E14" s="9">
        <f>E12-E13</f>
        <v>288.92117953403999</v>
      </c>
      <c r="F14" s="9">
        <f t="shared" ref="F14" si="26">F12-F13</f>
        <v>30.610570270747811</v>
      </c>
      <c r="G14" s="9">
        <f t="shared" ref="G14" si="27">G12-G13</f>
        <v>428.40097799880095</v>
      </c>
      <c r="H14" s="9">
        <f t="shared" ref="H14" si="28">H12-H13</f>
        <v>222.93373612752691</v>
      </c>
      <c r="I14" s="9">
        <f t="shared" ref="I14" si="29">I12-I13</f>
        <v>226.603187047717</v>
      </c>
      <c r="J14" s="9">
        <f t="shared" ref="J14" si="30">J12-J13</f>
        <v>187.50912493599122</v>
      </c>
      <c r="K14" s="9">
        <f t="shared" ref="K14" si="31">K12-K13</f>
        <v>-184.11381097249881</v>
      </c>
      <c r="L14" s="9">
        <f t="shared" ref="L14" si="32">L12-L13</f>
        <v>114.52642536106299</v>
      </c>
      <c r="M14" s="9">
        <f t="shared" ref="M14" si="33">M12-M13</f>
        <v>97.221877831229889</v>
      </c>
      <c r="N14" s="9">
        <f t="shared" ref="N14" si="34">N12-N13</f>
        <v>65.243042330510008</v>
      </c>
      <c r="O14" s="9">
        <f t="shared" ref="O14" si="35">O12-O13</f>
        <v>34.260139969611998</v>
      </c>
      <c r="P14" s="9">
        <f t="shared" ref="P14" si="36">P12-P13</f>
        <v>54.370091286551798</v>
      </c>
      <c r="Q14" s="91">
        <f t="shared" ref="Q14" si="37">Q12-Q13</f>
        <v>1566.4865417212916</v>
      </c>
    </row>
    <row r="15" spans="1:17" ht="21" customHeight="1" x14ac:dyDescent="0.3">
      <c r="A15" s="58"/>
      <c r="B15" s="60"/>
      <c r="C15" s="63" t="s">
        <v>22</v>
      </c>
      <c r="D15" s="21" t="s">
        <v>23</v>
      </c>
      <c r="E15" s="14">
        <v>-184.58353199999999</v>
      </c>
      <c r="F15" s="14">
        <v>-1.6383909999999899</v>
      </c>
      <c r="G15" s="14">
        <v>-137.653155</v>
      </c>
      <c r="H15" s="14">
        <v>-69.6924309999999</v>
      </c>
      <c r="I15" s="14">
        <v>-72.622309000000001</v>
      </c>
      <c r="J15" s="14">
        <v>-92.247898000000006</v>
      </c>
      <c r="K15" s="14">
        <v>210.214181</v>
      </c>
      <c r="L15" s="14">
        <v>-51.3888320000001</v>
      </c>
      <c r="M15" s="14">
        <v>-146.736943</v>
      </c>
      <c r="N15" s="14">
        <v>-63.552061999999999</v>
      </c>
      <c r="O15" s="14">
        <v>15.562556999999799</v>
      </c>
      <c r="P15" s="14">
        <v>-702.24612200000001</v>
      </c>
      <c r="Q15" s="94">
        <f>SUM(E15:P15)</f>
        <v>-1296.5849370000001</v>
      </c>
    </row>
    <row r="16" spans="1:17" ht="21" customHeight="1" x14ac:dyDescent="0.3">
      <c r="A16" s="58"/>
      <c r="B16" s="60"/>
      <c r="C16" s="54"/>
      <c r="D16" s="21" t="s">
        <v>24</v>
      </c>
      <c r="E16" s="14">
        <v>15.946460775829999</v>
      </c>
      <c r="F16" s="14">
        <v>-26.688366455661999</v>
      </c>
      <c r="G16" s="14">
        <v>-127.842028099114</v>
      </c>
      <c r="H16" s="14">
        <v>-52.187088961985999</v>
      </c>
      <c r="I16" s="14">
        <v>-70.747556718498004</v>
      </c>
      <c r="J16" s="14">
        <v>-93.212353210399996</v>
      </c>
      <c r="K16" s="14">
        <v>213.30228427957999</v>
      </c>
      <c r="L16" s="14">
        <v>-39.643748000000002</v>
      </c>
      <c r="M16" s="14">
        <v>4.4814983688690004</v>
      </c>
      <c r="N16" s="14">
        <v>26.386520101525999</v>
      </c>
      <c r="O16" s="14">
        <v>5.6313720088950401</v>
      </c>
      <c r="P16" s="14">
        <v>-112.027723539562</v>
      </c>
      <c r="Q16" s="94">
        <f>SUM(E16:P16)</f>
        <v>-256.60072945052201</v>
      </c>
    </row>
    <row r="17" spans="1:17" ht="21" customHeight="1" x14ac:dyDescent="0.3">
      <c r="A17" s="58"/>
      <c r="B17" s="60"/>
      <c r="C17" s="54"/>
      <c r="D17" s="22" t="s">
        <v>25</v>
      </c>
      <c r="E17" s="9">
        <f>E15-E16</f>
        <v>-200.52999277582998</v>
      </c>
      <c r="F17" s="9">
        <f t="shared" ref="F17" si="38">F15-F16</f>
        <v>25.049975455662008</v>
      </c>
      <c r="G17" s="9">
        <f t="shared" ref="G17" si="39">G15-G16</f>
        <v>-9.8111269008859949</v>
      </c>
      <c r="H17" s="9">
        <f t="shared" ref="H17" si="40">H15-H16</f>
        <v>-17.5053420380139</v>
      </c>
      <c r="I17" s="9">
        <f t="shared" ref="I17" si="41">I15-I16</f>
        <v>-1.8747522815019977</v>
      </c>
      <c r="J17" s="9">
        <f t="shared" ref="J17" si="42">J15-J16</f>
        <v>0.96445521039998994</v>
      </c>
      <c r="K17" s="9">
        <f t="shared" ref="K17" si="43">K15-K16</f>
        <v>-3.0881032795799968</v>
      </c>
      <c r="L17" s="9">
        <f t="shared" ref="L17" si="44">L15-L16</f>
        <v>-11.745084000000098</v>
      </c>
      <c r="M17" s="9">
        <f t="shared" ref="M17" si="45">M15-M16</f>
        <v>-151.21844136886901</v>
      </c>
      <c r="N17" s="9">
        <f t="shared" ref="N17" si="46">N15-N16</f>
        <v>-89.938582101525995</v>
      </c>
      <c r="O17" s="9">
        <f t="shared" ref="O17" si="47">O15-O16</f>
        <v>9.9311849911047592</v>
      </c>
      <c r="P17" s="9">
        <f t="shared" ref="P17" si="48">P15-P16</f>
        <v>-590.21839846043804</v>
      </c>
      <c r="Q17" s="91">
        <f t="shared" ref="Q17" si="49">Q15-Q16</f>
        <v>-1039.984207549478</v>
      </c>
    </row>
    <row r="18" spans="1:17" ht="21" customHeight="1" x14ac:dyDescent="0.3">
      <c r="A18" s="58"/>
      <c r="B18" s="60"/>
      <c r="C18" s="54" t="s">
        <v>26</v>
      </c>
      <c r="D18" s="21" t="s">
        <v>27</v>
      </c>
      <c r="E18" s="10">
        <f>E15/E12</f>
        <v>-1.769098080726613</v>
      </c>
      <c r="F18" s="10">
        <f t="shared" ref="F18:Q19" si="50">F15/F12</f>
        <v>-5.6550492273607325E-2</v>
      </c>
      <c r="G18" s="10">
        <f t="shared" si="50"/>
        <v>-0.47344517864392632</v>
      </c>
      <c r="H18" s="10">
        <f t="shared" si="50"/>
        <v>-0.45478881129341758</v>
      </c>
      <c r="I18" s="10">
        <f t="shared" si="50"/>
        <v>-0.50090956806109355</v>
      </c>
      <c r="J18" s="10">
        <f t="shared" si="50"/>
        <v>-0.96836772910749991</v>
      </c>
      <c r="K18" s="10">
        <f t="shared" si="50"/>
        <v>8.0540689951331501</v>
      </c>
      <c r="L18" s="10">
        <f t="shared" si="50"/>
        <v>-0.8993874081336376</v>
      </c>
      <c r="M18" s="10">
        <f t="shared" si="50"/>
        <v>-1.7129353703601651</v>
      </c>
      <c r="N18" s="10">
        <f t="shared" si="50"/>
        <v>-0.54207282461590345</v>
      </c>
      <c r="O18" s="10">
        <f t="shared" si="50"/>
        <v>0.13711315996270365</v>
      </c>
      <c r="P18" s="10">
        <f t="shared" si="50"/>
        <v>-5.3888254629533803</v>
      </c>
      <c r="Q18" s="15">
        <f t="shared" si="50"/>
        <v>-0.96221600314938249</v>
      </c>
    </row>
    <row r="19" spans="1:17" ht="21" customHeight="1" x14ac:dyDescent="0.3">
      <c r="A19" s="58"/>
      <c r="B19" s="60"/>
      <c r="C19" s="54"/>
      <c r="D19" s="21" t="s">
        <v>28</v>
      </c>
      <c r="E19" s="10">
        <f>2-E16/E13</f>
        <v>2.0863915681049487</v>
      </c>
      <c r="F19" s="10">
        <f t="shared" ref="F19:M19" si="51">2-F16/F13</f>
        <v>-14.289375646998693</v>
      </c>
      <c r="G19" s="10">
        <f t="shared" si="51"/>
        <v>1.0712742610286412</v>
      </c>
      <c r="H19" s="10">
        <f t="shared" si="51"/>
        <v>1.2511799601023235</v>
      </c>
      <c r="I19" s="10">
        <f t="shared" si="51"/>
        <v>1.1332325979837448</v>
      </c>
      <c r="J19" s="10">
        <f t="shared" si="51"/>
        <v>0.98954496274375825</v>
      </c>
      <c r="K19" s="10">
        <f t="shared" si="50"/>
        <v>1.0146902709650212</v>
      </c>
      <c r="L19" s="10">
        <f t="shared" si="51"/>
        <v>1.309207965758914</v>
      </c>
      <c r="M19" s="10">
        <f t="shared" si="51"/>
        <v>2.3877449797864982</v>
      </c>
      <c r="N19" s="10">
        <f t="shared" si="50"/>
        <v>0.50747277832861226</v>
      </c>
      <c r="O19" s="10">
        <f t="shared" si="50"/>
        <v>7.1066019425092317E-2</v>
      </c>
      <c r="P19" s="10">
        <f t="shared" si="50"/>
        <v>-1.4751134852563175</v>
      </c>
      <c r="Q19" s="15">
        <f>2-Q16/Q13</f>
        <v>0.82824143114463289</v>
      </c>
    </row>
    <row r="20" spans="1:17" ht="21" customHeight="1" x14ac:dyDescent="0.3">
      <c r="A20" s="58"/>
      <c r="B20" s="61"/>
      <c r="C20" s="55"/>
      <c r="D20" s="23" t="s">
        <v>29</v>
      </c>
      <c r="E20" s="12">
        <f>E18-E19</f>
        <v>-3.8554896488315618</v>
      </c>
      <c r="F20" s="12">
        <f t="shared" ref="F20" si="52">F18-F19</f>
        <v>14.232825154725084</v>
      </c>
      <c r="G20" s="12">
        <f t="shared" ref="G20" si="53">G18-G19</f>
        <v>-1.5447194396725674</v>
      </c>
      <c r="H20" s="12">
        <f t="shared" ref="H20" si="54">H18-H19</f>
        <v>-1.705968771395741</v>
      </c>
      <c r="I20" s="12">
        <f t="shared" ref="I20" si="55">I18-I19</f>
        <v>-1.6341421660448383</v>
      </c>
      <c r="J20" s="12">
        <f t="shared" ref="J20" si="56">J18-J19</f>
        <v>-1.9579126918512582</v>
      </c>
      <c r="K20" s="12">
        <f t="shared" ref="K20" si="57">K18-K19</f>
        <v>7.0393787241681292</v>
      </c>
      <c r="L20" s="12">
        <f t="shared" ref="L20" si="58">L18-L19</f>
        <v>-2.2085953738925515</v>
      </c>
      <c r="M20" s="12">
        <f t="shared" ref="M20" si="59">M18-M19</f>
        <v>-4.1006803501466633</v>
      </c>
      <c r="N20" s="12">
        <f t="shared" ref="N20" si="60">N18-N19</f>
        <v>-1.0495456029445158</v>
      </c>
      <c r="O20" s="12">
        <f t="shared" ref="O20" si="61">O18-O19</f>
        <v>6.6047140537611335E-2</v>
      </c>
      <c r="P20" s="12">
        <f t="shared" ref="P20" si="62">P18-P19</f>
        <v>-3.913711977697063</v>
      </c>
      <c r="Q20" s="92">
        <f t="shared" ref="Q20" si="63">Q18-Q19</f>
        <v>-1.7904574342940154</v>
      </c>
    </row>
  </sheetData>
  <mergeCells count="11">
    <mergeCell ref="C18:C20"/>
    <mergeCell ref="A1:Q1"/>
    <mergeCell ref="B2:D2"/>
    <mergeCell ref="A3:A20"/>
    <mergeCell ref="B3:B11"/>
    <mergeCell ref="C3:C5"/>
    <mergeCell ref="C6:C8"/>
    <mergeCell ref="C9:C11"/>
    <mergeCell ref="B12:B20"/>
    <mergeCell ref="C12:C14"/>
    <mergeCell ref="C15:C17"/>
  </mergeCells>
  <phoneticPr fontId="9" type="noConversion"/>
  <conditionalFormatting sqref="E18:Q20">
    <cfRule type="cellIs" dxfId="5" priority="2" operator="lessThan">
      <formula>0</formula>
    </cfRule>
  </conditionalFormatting>
  <conditionalFormatting sqref="E9:Q11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ECB0-D01C-4DEA-9D74-6AD3EEACC3B8}">
  <dimension ref="A1:Q20"/>
  <sheetViews>
    <sheetView zoomScale="80" zoomScaleNormal="80" workbookViewId="0">
      <selection sqref="A1:Q1"/>
    </sheetView>
  </sheetViews>
  <sheetFormatPr defaultColWidth="8.6640625" defaultRowHeight="21" customHeight="1" x14ac:dyDescent="0.3"/>
  <cols>
    <col min="1" max="3" width="5.58203125" style="17" customWidth="1"/>
    <col min="4" max="4" width="34.58203125" style="17" customWidth="1"/>
    <col min="5" max="16" width="10.58203125" style="17" customWidth="1"/>
    <col min="17" max="17" width="10.58203125" style="19" customWidth="1"/>
    <col min="18" max="16384" width="8.6640625" style="17"/>
  </cols>
  <sheetData>
    <row r="1" spans="1:17" ht="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9" customFormat="1" ht="21" customHeight="1" x14ac:dyDescent="0.3">
      <c r="A2" s="18" t="s">
        <v>1</v>
      </c>
      <c r="B2" s="57" t="s">
        <v>2</v>
      </c>
      <c r="C2" s="57"/>
      <c r="D2" s="57"/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</row>
    <row r="3" spans="1:17" ht="21" customHeight="1" x14ac:dyDescent="0.3">
      <c r="A3" s="58" t="s">
        <v>55</v>
      </c>
      <c r="B3" s="59" t="s">
        <v>17</v>
      </c>
      <c r="C3" s="62" t="s">
        <v>18</v>
      </c>
      <c r="D3" s="20" t="s">
        <v>19</v>
      </c>
      <c r="E3" s="5">
        <v>211.94161199999999</v>
      </c>
      <c r="F3" s="5">
        <v>174.83070799999999</v>
      </c>
      <c r="G3" s="5">
        <v>234.19064399999999</v>
      </c>
      <c r="H3" s="5">
        <v>171.54744600000001</v>
      </c>
      <c r="I3" s="5">
        <v>216.158142</v>
      </c>
      <c r="J3" s="5">
        <v>838.86976000000004</v>
      </c>
      <c r="K3" s="5">
        <v>1105.034746</v>
      </c>
      <c r="L3" s="5">
        <v>1105.7498700000001</v>
      </c>
      <c r="M3" s="5">
        <v>1123.84725</v>
      </c>
      <c r="N3" s="5">
        <v>1414.3780240000001</v>
      </c>
      <c r="O3" s="5">
        <v>1667.0458759999999</v>
      </c>
      <c r="P3" s="5">
        <v>1610.0657160000001</v>
      </c>
      <c r="Q3" s="88">
        <f>SUM(E3:P3)</f>
        <v>9873.6597939999992</v>
      </c>
    </row>
    <row r="4" spans="1:17" ht="21" customHeight="1" x14ac:dyDescent="0.3">
      <c r="A4" s="58"/>
      <c r="B4" s="60"/>
      <c r="C4" s="54"/>
      <c r="D4" s="21" t="s">
        <v>20</v>
      </c>
      <c r="E4" s="7">
        <v>175.63515799999999</v>
      </c>
      <c r="F4" s="7">
        <v>208.90880799999999</v>
      </c>
      <c r="G4" s="7">
        <v>178.93765099999999</v>
      </c>
      <c r="H4" s="7">
        <v>65.702730000000003</v>
      </c>
      <c r="I4" s="7">
        <v>110.83611500000001</v>
      </c>
      <c r="J4" s="7">
        <v>185.80578967256599</v>
      </c>
      <c r="K4" s="7">
        <v>73.953000000000003</v>
      </c>
      <c r="L4" s="7">
        <v>117.813102</v>
      </c>
      <c r="M4" s="7">
        <v>279.45199695000002</v>
      </c>
      <c r="N4" s="7">
        <v>256.06711763999999</v>
      </c>
      <c r="O4" s="7">
        <v>330.42538552000002</v>
      </c>
      <c r="P4" s="7">
        <v>496.82295247000002</v>
      </c>
      <c r="Q4" s="89">
        <f>SUM(E4:P4)</f>
        <v>2480.3598062525657</v>
      </c>
    </row>
    <row r="5" spans="1:17" ht="21" customHeight="1" x14ac:dyDescent="0.3">
      <c r="A5" s="58"/>
      <c r="B5" s="60"/>
      <c r="C5" s="54"/>
      <c r="D5" s="22" t="s">
        <v>21</v>
      </c>
      <c r="E5" s="87">
        <f>E3-E4</f>
        <v>36.306454000000002</v>
      </c>
      <c r="F5" s="87">
        <f t="shared" ref="F5:Q5" si="0">F3-F4</f>
        <v>-34.078100000000006</v>
      </c>
      <c r="G5" s="87">
        <f t="shared" si="0"/>
        <v>55.252993000000004</v>
      </c>
      <c r="H5" s="87">
        <f t="shared" si="0"/>
        <v>105.84471600000001</v>
      </c>
      <c r="I5" s="87">
        <f t="shared" si="0"/>
        <v>105.32202699999999</v>
      </c>
      <c r="J5" s="87">
        <f t="shared" si="0"/>
        <v>653.06397032743405</v>
      </c>
      <c r="K5" s="87">
        <f t="shared" si="0"/>
        <v>1031.0817460000001</v>
      </c>
      <c r="L5" s="87">
        <f t="shared" si="0"/>
        <v>987.93676800000014</v>
      </c>
      <c r="M5" s="87">
        <f t="shared" si="0"/>
        <v>844.39525305000006</v>
      </c>
      <c r="N5" s="87">
        <f t="shared" si="0"/>
        <v>1158.31090636</v>
      </c>
      <c r="O5" s="87">
        <f t="shared" si="0"/>
        <v>1336.6204904799999</v>
      </c>
      <c r="P5" s="87">
        <f t="shared" si="0"/>
        <v>1113.24276353</v>
      </c>
      <c r="Q5" s="90">
        <f t="shared" si="0"/>
        <v>7393.299987747434</v>
      </c>
    </row>
    <row r="6" spans="1:17" ht="21" customHeight="1" x14ac:dyDescent="0.3">
      <c r="A6" s="58"/>
      <c r="B6" s="60"/>
      <c r="C6" s="63" t="s">
        <v>22</v>
      </c>
      <c r="D6" s="21" t="s">
        <v>23</v>
      </c>
      <c r="E6" s="7">
        <v>273.97125799999998</v>
      </c>
      <c r="F6" s="7">
        <v>240.50258099999999</v>
      </c>
      <c r="G6" s="7">
        <v>284.67799200000002</v>
      </c>
      <c r="H6" s="7">
        <v>193.12151600000001</v>
      </c>
      <c r="I6" s="7">
        <v>118.45208599999999</v>
      </c>
      <c r="J6" s="7">
        <v>176.92516900000001</v>
      </c>
      <c r="K6" s="7">
        <v>230.97209000000001</v>
      </c>
      <c r="L6" s="7">
        <v>93.217410000000001</v>
      </c>
      <c r="M6" s="7">
        <v>130.50437400000001</v>
      </c>
      <c r="N6" s="7">
        <v>292.20041600000002</v>
      </c>
      <c r="O6" s="7">
        <v>178.57295400000001</v>
      </c>
      <c r="P6" s="7">
        <v>283.02423599999997</v>
      </c>
      <c r="Q6" s="89">
        <f>SUM(E6:P6)</f>
        <v>2496.1420820000003</v>
      </c>
    </row>
    <row r="7" spans="1:17" ht="21" customHeight="1" x14ac:dyDescent="0.3">
      <c r="A7" s="58"/>
      <c r="B7" s="60"/>
      <c r="C7" s="54"/>
      <c r="D7" s="21" t="s">
        <v>24</v>
      </c>
      <c r="E7" s="7">
        <v>175.63515799999999</v>
      </c>
      <c r="F7" s="7">
        <v>208.90880799999999</v>
      </c>
      <c r="G7" s="7">
        <v>178.93765099999999</v>
      </c>
      <c r="H7" s="7">
        <v>65.702730000000003</v>
      </c>
      <c r="I7" s="7">
        <v>110.83611500000001</v>
      </c>
      <c r="J7" s="7">
        <v>185.80578967256599</v>
      </c>
      <c r="K7" s="7">
        <v>73.953000000000003</v>
      </c>
      <c r="L7" s="7">
        <v>117.813102</v>
      </c>
      <c r="M7" s="7">
        <v>226.69759400000001</v>
      </c>
      <c r="N7" s="7">
        <v>145.00700000000001</v>
      </c>
      <c r="O7" s="7">
        <v>112.014527</v>
      </c>
      <c r="P7" s="7">
        <v>38.42</v>
      </c>
      <c r="Q7" s="89">
        <f>SUM(E7:P7)</f>
        <v>1639.731474672566</v>
      </c>
    </row>
    <row r="8" spans="1:17" ht="21" customHeight="1" x14ac:dyDescent="0.3">
      <c r="A8" s="58"/>
      <c r="B8" s="60"/>
      <c r="C8" s="54"/>
      <c r="D8" s="22" t="s">
        <v>25</v>
      </c>
      <c r="E8" s="9">
        <f>E6-E7</f>
        <v>98.336099999999988</v>
      </c>
      <c r="F8" s="9">
        <f t="shared" ref="F8" si="1">F6-F7</f>
        <v>31.593772999999999</v>
      </c>
      <c r="G8" s="9">
        <f t="shared" ref="G8" si="2">G6-G7</f>
        <v>105.74034100000003</v>
      </c>
      <c r="H8" s="9">
        <f t="shared" ref="H8" si="3">H6-H7</f>
        <v>127.41878600000001</v>
      </c>
      <c r="I8" s="9">
        <f t="shared" ref="I8" si="4">I6-I7</f>
        <v>7.6159709999999876</v>
      </c>
      <c r="J8" s="9">
        <f t="shared" ref="J8" si="5">J6-J7</f>
        <v>-8.880620672565982</v>
      </c>
      <c r="K8" s="9">
        <f t="shared" ref="K8" si="6">K6-K7</f>
        <v>157.01909000000001</v>
      </c>
      <c r="L8" s="9">
        <f t="shared" ref="L8" si="7">L6-L7</f>
        <v>-24.595692</v>
      </c>
      <c r="M8" s="9">
        <f t="shared" ref="M8" si="8">M6-M7</f>
        <v>-96.193219999999997</v>
      </c>
      <c r="N8" s="9">
        <f t="shared" ref="N8" si="9">N6-N7</f>
        <v>147.19341600000001</v>
      </c>
      <c r="O8" s="9">
        <f t="shared" ref="O8" si="10">O6-O7</f>
        <v>66.558427000000009</v>
      </c>
      <c r="P8" s="9">
        <f t="shared" ref="P8" si="11">P6-P7</f>
        <v>244.60423599999996</v>
      </c>
      <c r="Q8" s="91">
        <f t="shared" ref="Q8" si="12">Q6-Q7</f>
        <v>856.41060732743426</v>
      </c>
    </row>
    <row r="9" spans="1:17" ht="21" customHeight="1" x14ac:dyDescent="0.3">
      <c r="A9" s="58"/>
      <c r="B9" s="60"/>
      <c r="C9" s="54" t="s">
        <v>26</v>
      </c>
      <c r="D9" s="21" t="s">
        <v>27</v>
      </c>
      <c r="E9" s="10">
        <f t="shared" ref="E9:Q9" si="13">E6/E3</f>
        <v>1.2926732764493647</v>
      </c>
      <c r="F9" s="10">
        <f t="shared" si="13"/>
        <v>1.3756312249218827</v>
      </c>
      <c r="G9" s="10">
        <f t="shared" si="13"/>
        <v>1.2155822587003093</v>
      </c>
      <c r="H9" s="10">
        <f t="shared" si="13"/>
        <v>1.1257615342171867</v>
      </c>
      <c r="I9" s="10">
        <f t="shared" si="13"/>
        <v>0.5479880836503489</v>
      </c>
      <c r="J9" s="10">
        <f t="shared" si="13"/>
        <v>0.21090898425042762</v>
      </c>
      <c r="K9" s="10">
        <f t="shared" si="13"/>
        <v>0.20901794340501217</v>
      </c>
      <c r="L9" s="10">
        <f t="shared" si="13"/>
        <v>8.4302438127349721E-2</v>
      </c>
      <c r="M9" s="10">
        <f t="shared" si="13"/>
        <v>0.11612287523949541</v>
      </c>
      <c r="N9" s="10">
        <f t="shared" si="13"/>
        <v>0.20659287053515474</v>
      </c>
      <c r="O9" s="10">
        <f t="shared" si="13"/>
        <v>0.10711939999424468</v>
      </c>
      <c r="P9" s="10">
        <f t="shared" si="13"/>
        <v>0.1757842758761034</v>
      </c>
      <c r="Q9" s="15">
        <f t="shared" si="13"/>
        <v>0.25280819210692773</v>
      </c>
    </row>
    <row r="10" spans="1:17" ht="21" customHeight="1" x14ac:dyDescent="0.3">
      <c r="A10" s="58"/>
      <c r="B10" s="60"/>
      <c r="C10" s="54"/>
      <c r="D10" s="21" t="s">
        <v>28</v>
      </c>
      <c r="E10" s="10">
        <f t="shared" ref="E10:Q10" si="14">E7/E4</f>
        <v>1</v>
      </c>
      <c r="F10" s="10">
        <f t="shared" si="14"/>
        <v>1</v>
      </c>
      <c r="G10" s="10">
        <f t="shared" si="14"/>
        <v>1</v>
      </c>
      <c r="H10" s="10">
        <f t="shared" si="14"/>
        <v>1</v>
      </c>
      <c r="I10" s="10">
        <f t="shared" si="14"/>
        <v>1</v>
      </c>
      <c r="J10" s="10">
        <f t="shared" si="14"/>
        <v>1</v>
      </c>
      <c r="K10" s="10">
        <f t="shared" si="14"/>
        <v>1</v>
      </c>
      <c r="L10" s="10">
        <f t="shared" si="14"/>
        <v>1</v>
      </c>
      <c r="M10" s="10">
        <f t="shared" si="14"/>
        <v>0.81122195036795919</v>
      </c>
      <c r="N10" s="10">
        <f t="shared" si="14"/>
        <v>0.56628512608894455</v>
      </c>
      <c r="O10" s="10">
        <f t="shared" si="14"/>
        <v>0.33900097240930654</v>
      </c>
      <c r="P10" s="10">
        <f t="shared" si="14"/>
        <v>7.7331370881702458E-2</v>
      </c>
      <c r="Q10" s="15">
        <f t="shared" si="14"/>
        <v>0.66108613376941583</v>
      </c>
    </row>
    <row r="11" spans="1:17" ht="21" customHeight="1" x14ac:dyDescent="0.3">
      <c r="A11" s="58"/>
      <c r="B11" s="61"/>
      <c r="C11" s="55"/>
      <c r="D11" s="23" t="s">
        <v>29</v>
      </c>
      <c r="E11" s="12">
        <f>E9-E10</f>
        <v>0.29267327644936469</v>
      </c>
      <c r="F11" s="12">
        <f t="shared" ref="F11" si="15">F9-F10</f>
        <v>0.37563122492188272</v>
      </c>
      <c r="G11" s="12">
        <f t="shared" ref="G11" si="16">G9-G10</f>
        <v>0.21558225870030934</v>
      </c>
      <c r="H11" s="12">
        <f t="shared" ref="H11" si="17">H9-H10</f>
        <v>0.12576153421718672</v>
      </c>
      <c r="I11" s="12">
        <f t="shared" ref="I11" si="18">I9-I10</f>
        <v>-0.4520119163496511</v>
      </c>
      <c r="J11" s="12">
        <f t="shared" ref="J11" si="19">J9-J10</f>
        <v>-0.78909101574957241</v>
      </c>
      <c r="K11" s="12">
        <f t="shared" ref="K11" si="20">K9-K10</f>
        <v>-0.79098205659498788</v>
      </c>
      <c r="L11" s="12">
        <f t="shared" ref="L11" si="21">L9-L10</f>
        <v>-0.91569756187265028</v>
      </c>
      <c r="M11" s="12">
        <f t="shared" ref="M11" si="22">M9-M10</f>
        <v>-0.69509907512846381</v>
      </c>
      <c r="N11" s="12">
        <f t="shared" ref="N11" si="23">N9-N10</f>
        <v>-0.35969225555378981</v>
      </c>
      <c r="O11" s="12">
        <f t="shared" ref="O11" si="24">O9-O10</f>
        <v>-0.23188157241506185</v>
      </c>
      <c r="P11" s="12">
        <f t="shared" ref="P11" si="25">P9-P10</f>
        <v>9.8452904994400944E-2</v>
      </c>
      <c r="Q11" s="92">
        <f t="shared" ref="Q11" si="26">Q9-Q10</f>
        <v>-0.4082779416624881</v>
      </c>
    </row>
    <row r="12" spans="1:17" ht="21" customHeight="1" x14ac:dyDescent="0.3">
      <c r="A12" s="58"/>
      <c r="B12" s="59" t="s">
        <v>30</v>
      </c>
      <c r="C12" s="62" t="s">
        <v>18</v>
      </c>
      <c r="D12" s="20" t="s">
        <v>19</v>
      </c>
      <c r="E12" s="13">
        <v>-59.465731848360797</v>
      </c>
      <c r="F12" s="13">
        <v>-94.258520745640695</v>
      </c>
      <c r="G12" s="13">
        <v>-61.237674554459304</v>
      </c>
      <c r="H12" s="13">
        <v>-60.969006359078698</v>
      </c>
      <c r="I12" s="13">
        <v>-104.34939308250399</v>
      </c>
      <c r="J12" s="13">
        <v>86.450172222825003</v>
      </c>
      <c r="K12" s="13">
        <v>99.1621987556303</v>
      </c>
      <c r="L12" s="13">
        <v>102.82105157006301</v>
      </c>
      <c r="M12" s="13">
        <v>143.95577464838601</v>
      </c>
      <c r="N12" s="13">
        <v>195.179700310355</v>
      </c>
      <c r="O12" s="13">
        <v>207.23411178900199</v>
      </c>
      <c r="P12" s="13">
        <v>194.150803173198</v>
      </c>
      <c r="Q12" s="93">
        <f>SUM(E12:P12)</f>
        <v>648.67348587941581</v>
      </c>
    </row>
    <row r="13" spans="1:17" ht="21" customHeight="1" x14ac:dyDescent="0.3">
      <c r="A13" s="58"/>
      <c r="B13" s="60"/>
      <c r="C13" s="54"/>
      <c r="D13" s="21" t="s">
        <v>20</v>
      </c>
      <c r="E13" s="14">
        <v>-55.894841999999997</v>
      </c>
      <c r="F13" s="14">
        <v>-52.331192000000101</v>
      </c>
      <c r="G13" s="14">
        <v>-46.272348999999998</v>
      </c>
      <c r="H13" s="14">
        <v>-48.49727</v>
      </c>
      <c r="I13" s="14">
        <v>-47.783884999999998</v>
      </c>
      <c r="J13" s="14">
        <v>-51.904210327433702</v>
      </c>
      <c r="K13" s="14">
        <v>-47.227319000000001</v>
      </c>
      <c r="L13" s="14">
        <v>-47.554437174924999</v>
      </c>
      <c r="M13" s="14">
        <v>-66.243799728742502</v>
      </c>
      <c r="N13" s="14">
        <v>-37.672823961722003</v>
      </c>
      <c r="O13" s="14">
        <v>-33.214239572986003</v>
      </c>
      <c r="P13" s="14">
        <v>-35.676083328151101</v>
      </c>
      <c r="Q13" s="94">
        <f>SUM(E13:P13)</f>
        <v>-570.2724510939604</v>
      </c>
    </row>
    <row r="14" spans="1:17" ht="21" customHeight="1" x14ac:dyDescent="0.3">
      <c r="A14" s="58"/>
      <c r="B14" s="60"/>
      <c r="C14" s="54"/>
      <c r="D14" s="22" t="s">
        <v>21</v>
      </c>
      <c r="E14" s="9">
        <f>E12-E13</f>
        <v>-3.5708898483607996</v>
      </c>
      <c r="F14" s="9">
        <f t="shared" ref="F14" si="27">F12-F13</f>
        <v>-41.927328745640594</v>
      </c>
      <c r="G14" s="9">
        <f t="shared" ref="G14" si="28">G12-G13</f>
        <v>-14.965325554459305</v>
      </c>
      <c r="H14" s="9">
        <f t="shared" ref="H14" si="29">H12-H13</f>
        <v>-12.471736359078697</v>
      </c>
      <c r="I14" s="9">
        <f t="shared" ref="I14" si="30">I12-I13</f>
        <v>-56.565508082503996</v>
      </c>
      <c r="J14" s="9">
        <f t="shared" ref="J14" si="31">J12-J13</f>
        <v>138.35438255025872</v>
      </c>
      <c r="K14" s="9">
        <f t="shared" ref="K14" si="32">K12-K13</f>
        <v>146.38951775563029</v>
      </c>
      <c r="L14" s="9">
        <f t="shared" ref="L14" si="33">L12-L13</f>
        <v>150.37548874498799</v>
      </c>
      <c r="M14" s="9">
        <f t="shared" ref="M14" si="34">M12-M13</f>
        <v>210.1995743771285</v>
      </c>
      <c r="N14" s="9">
        <f t="shared" ref="N14" si="35">N12-N13</f>
        <v>232.85252427207701</v>
      </c>
      <c r="O14" s="9">
        <f t="shared" ref="O14" si="36">O12-O13</f>
        <v>240.44835136198799</v>
      </c>
      <c r="P14" s="9">
        <f t="shared" ref="P14" si="37">P12-P13</f>
        <v>229.82688650134909</v>
      </c>
      <c r="Q14" s="91">
        <f t="shared" ref="Q14" si="38">Q12-Q13</f>
        <v>1218.9459369733763</v>
      </c>
    </row>
    <row r="15" spans="1:17" ht="21" customHeight="1" x14ac:dyDescent="0.3">
      <c r="A15" s="58"/>
      <c r="B15" s="60"/>
      <c r="C15" s="63" t="s">
        <v>22</v>
      </c>
      <c r="D15" s="21" t="s">
        <v>23</v>
      </c>
      <c r="E15" s="14">
        <v>-39.215966000000002</v>
      </c>
      <c r="F15" s="14">
        <v>-8.3228420000000192</v>
      </c>
      <c r="G15" s="14">
        <v>-64.807890999999998</v>
      </c>
      <c r="H15" s="14">
        <v>-53.614621999999997</v>
      </c>
      <c r="I15" s="14">
        <v>-31.236778000000001</v>
      </c>
      <c r="J15" s="14">
        <v>-69.926839999999899</v>
      </c>
      <c r="K15" s="14">
        <v>-51.317777999999997</v>
      </c>
      <c r="L15" s="14">
        <v>-27.362376000000001</v>
      </c>
      <c r="M15" s="14">
        <v>-57.001074000000003</v>
      </c>
      <c r="N15" s="14">
        <v>-31.623203</v>
      </c>
      <c r="O15" s="14">
        <v>-52.638506</v>
      </c>
      <c r="P15" s="14">
        <v>-67.344713999999996</v>
      </c>
      <c r="Q15" s="94">
        <f>SUM(E15:P15)</f>
        <v>-554.41258999999991</v>
      </c>
    </row>
    <row r="16" spans="1:17" ht="21" customHeight="1" x14ac:dyDescent="0.3">
      <c r="A16" s="58"/>
      <c r="B16" s="60"/>
      <c r="C16" s="54"/>
      <c r="D16" s="21" t="s">
        <v>24</v>
      </c>
      <c r="E16" s="14">
        <v>-55.894841999999997</v>
      </c>
      <c r="F16" s="14">
        <v>-52.331192000000001</v>
      </c>
      <c r="G16" s="14">
        <v>-46.272348999999998</v>
      </c>
      <c r="H16" s="14">
        <v>-48.49727</v>
      </c>
      <c r="I16" s="14">
        <v>-47.783884999999998</v>
      </c>
      <c r="J16" s="14">
        <v>-51.904210327434001</v>
      </c>
      <c r="K16" s="14">
        <v>-47.227319000000001</v>
      </c>
      <c r="L16" s="14">
        <v>-47.554437174924999</v>
      </c>
      <c r="M16" s="14">
        <v>-49.521771780435003</v>
      </c>
      <c r="N16" s="14">
        <v>-60.63</v>
      </c>
      <c r="O16" s="14">
        <v>-43.781133871649999</v>
      </c>
      <c r="P16" s="14">
        <v>-61.17</v>
      </c>
      <c r="Q16" s="94">
        <f>SUM(E16:P16)</f>
        <v>-612.568410154444</v>
      </c>
    </row>
    <row r="17" spans="1:17" ht="21" customHeight="1" x14ac:dyDescent="0.3">
      <c r="A17" s="58"/>
      <c r="B17" s="60"/>
      <c r="C17" s="54"/>
      <c r="D17" s="22" t="s">
        <v>25</v>
      </c>
      <c r="E17" s="9">
        <f>E15-E16</f>
        <v>16.678875999999995</v>
      </c>
      <c r="F17" s="9">
        <f t="shared" ref="F17" si="39">F15-F16</f>
        <v>44.008349999999979</v>
      </c>
      <c r="G17" s="9">
        <f t="shared" ref="G17" si="40">G15-G16</f>
        <v>-18.535542</v>
      </c>
      <c r="H17" s="9">
        <f t="shared" ref="H17" si="41">H15-H16</f>
        <v>-5.1173519999999968</v>
      </c>
      <c r="I17" s="9">
        <f t="shared" ref="I17" si="42">I15-I16</f>
        <v>16.547106999999997</v>
      </c>
      <c r="J17" s="9">
        <f t="shared" ref="J17" si="43">J15-J16</f>
        <v>-18.022629672565898</v>
      </c>
      <c r="K17" s="9">
        <f t="shared" ref="K17" si="44">K15-K16</f>
        <v>-4.0904589999999956</v>
      </c>
      <c r="L17" s="9">
        <f t="shared" ref="L17" si="45">L15-L16</f>
        <v>20.192061174924998</v>
      </c>
      <c r="M17" s="9">
        <f t="shared" ref="M17" si="46">M15-M16</f>
        <v>-7.4793022195649996</v>
      </c>
      <c r="N17" s="9">
        <f t="shared" ref="N17" si="47">N15-N16</f>
        <v>29.006797000000002</v>
      </c>
      <c r="O17" s="9">
        <f t="shared" ref="O17" si="48">O15-O16</f>
        <v>-8.8573721283500007</v>
      </c>
      <c r="P17" s="9">
        <f t="shared" ref="P17" si="49">P15-P16</f>
        <v>-6.1747139999999945</v>
      </c>
      <c r="Q17" s="91">
        <f t="shared" ref="Q17" si="50">Q15-Q16</f>
        <v>58.155820154444086</v>
      </c>
    </row>
    <row r="18" spans="1:17" ht="21" customHeight="1" x14ac:dyDescent="0.3">
      <c r="A18" s="58"/>
      <c r="B18" s="60"/>
      <c r="C18" s="54" t="s">
        <v>26</v>
      </c>
      <c r="D18" s="21" t="s">
        <v>27</v>
      </c>
      <c r="E18" s="10">
        <f>2-E15/E12</f>
        <v>1.3405283214204484</v>
      </c>
      <c r="F18" s="10">
        <f t="shared" ref="F18:I18" si="51">2-F15/F12</f>
        <v>1.9117019667382704</v>
      </c>
      <c r="G18" s="10">
        <f t="shared" si="51"/>
        <v>0.94169901990047533</v>
      </c>
      <c r="H18" s="10">
        <f t="shared" si="51"/>
        <v>1.1206249666554322</v>
      </c>
      <c r="I18" s="10">
        <f t="shared" si="51"/>
        <v>1.7006520394871623</v>
      </c>
      <c r="J18" s="10">
        <f t="shared" ref="E18:Q18" si="52">J15/J12</f>
        <v>-0.8088687182688743</v>
      </c>
      <c r="K18" s="10">
        <f t="shared" si="52"/>
        <v>-0.51751351466565021</v>
      </c>
      <c r="L18" s="10">
        <f t="shared" si="52"/>
        <v>-0.26611647694883844</v>
      </c>
      <c r="M18" s="10">
        <f t="shared" si="52"/>
        <v>-0.39596239983582404</v>
      </c>
      <c r="N18" s="10">
        <f t="shared" si="52"/>
        <v>-0.16202096298803606</v>
      </c>
      <c r="O18" s="10">
        <f t="shared" si="52"/>
        <v>-0.25400502622654397</v>
      </c>
      <c r="P18" s="10">
        <f t="shared" si="52"/>
        <v>-0.34686806801372405</v>
      </c>
      <c r="Q18" s="15">
        <f t="shared" si="52"/>
        <v>-0.85468668300566486</v>
      </c>
    </row>
    <row r="19" spans="1:17" ht="21" customHeight="1" x14ac:dyDescent="0.3">
      <c r="A19" s="58"/>
      <c r="B19" s="60"/>
      <c r="C19" s="54"/>
      <c r="D19" s="21" t="s">
        <v>28</v>
      </c>
      <c r="E19" s="10">
        <f>2-E16/E13</f>
        <v>1</v>
      </c>
      <c r="F19" s="10">
        <f t="shared" ref="F19:Q19" si="53">2-F16/F13</f>
        <v>1.0000000000000018</v>
      </c>
      <c r="G19" s="10">
        <f t="shared" si="53"/>
        <v>1</v>
      </c>
      <c r="H19" s="10">
        <f t="shared" si="53"/>
        <v>1</v>
      </c>
      <c r="I19" s="10">
        <f t="shared" si="53"/>
        <v>1</v>
      </c>
      <c r="J19" s="10">
        <f t="shared" si="53"/>
        <v>0.99999999999999423</v>
      </c>
      <c r="K19" s="10">
        <f t="shared" si="53"/>
        <v>1</v>
      </c>
      <c r="L19" s="10">
        <f t="shared" si="53"/>
        <v>1</v>
      </c>
      <c r="M19" s="10">
        <f t="shared" si="53"/>
        <v>1.2524315938515223</v>
      </c>
      <c r="N19" s="10">
        <f t="shared" si="53"/>
        <v>0.39061706492712212</v>
      </c>
      <c r="O19" s="10">
        <f t="shared" si="53"/>
        <v>0.68185650388159647</v>
      </c>
      <c r="P19" s="10">
        <f t="shared" si="53"/>
        <v>0.28540595565510718</v>
      </c>
      <c r="Q19" s="15">
        <f t="shared" si="53"/>
        <v>0.92583201419015282</v>
      </c>
    </row>
    <row r="20" spans="1:17" ht="21" customHeight="1" x14ac:dyDescent="0.3">
      <c r="A20" s="58"/>
      <c r="B20" s="61"/>
      <c r="C20" s="55"/>
      <c r="D20" s="23" t="s">
        <v>29</v>
      </c>
      <c r="E20" s="12">
        <f>E18-E19</f>
        <v>0.34052832142044842</v>
      </c>
      <c r="F20" s="12">
        <f t="shared" ref="F20" si="54">F18-F19</f>
        <v>0.91170196673826864</v>
      </c>
      <c r="G20" s="12">
        <f t="shared" ref="G20" si="55">G18-G19</f>
        <v>-5.8300980099524669E-2</v>
      </c>
      <c r="H20" s="12">
        <f t="shared" ref="H20" si="56">H18-H19</f>
        <v>0.12062496665543221</v>
      </c>
      <c r="I20" s="12">
        <f t="shared" ref="I20" si="57">I18-I19</f>
        <v>0.70065203948716226</v>
      </c>
      <c r="J20" s="12">
        <f t="shared" ref="J20" si="58">J18-J19</f>
        <v>-1.8088687182688685</v>
      </c>
      <c r="K20" s="12">
        <f t="shared" ref="K20" si="59">K18-K19</f>
        <v>-1.5175135146656502</v>
      </c>
      <c r="L20" s="12">
        <f t="shared" ref="L20" si="60">L18-L19</f>
        <v>-1.2661164769488384</v>
      </c>
      <c r="M20" s="12">
        <f t="shared" ref="M20" si="61">M18-M19</f>
        <v>-1.6483939936873462</v>
      </c>
      <c r="N20" s="12">
        <f t="shared" ref="N20" si="62">N18-N19</f>
        <v>-0.55263802791515815</v>
      </c>
      <c r="O20" s="12">
        <f t="shared" ref="O20" si="63">O18-O19</f>
        <v>-0.93586153010814044</v>
      </c>
      <c r="P20" s="12">
        <f t="shared" ref="P20" si="64">P18-P19</f>
        <v>-0.63227402366883123</v>
      </c>
      <c r="Q20" s="92">
        <f t="shared" ref="Q20" si="65">Q18-Q19</f>
        <v>-1.7805186971958178</v>
      </c>
    </row>
  </sheetData>
  <mergeCells count="11">
    <mergeCell ref="C18:C20"/>
    <mergeCell ref="A1:Q1"/>
    <mergeCell ref="B2:D2"/>
    <mergeCell ref="A3:A20"/>
    <mergeCell ref="B3:B11"/>
    <mergeCell ref="B12:B20"/>
    <mergeCell ref="C3:C5"/>
    <mergeCell ref="C6:C8"/>
    <mergeCell ref="C9:C11"/>
    <mergeCell ref="C12:C14"/>
    <mergeCell ref="C15:C17"/>
  </mergeCells>
  <phoneticPr fontId="9" type="noConversion"/>
  <conditionalFormatting sqref="E18:Q20">
    <cfRule type="cellIs" dxfId="7" priority="2" operator="lessThan">
      <formula>0</formula>
    </cfRule>
  </conditionalFormatting>
  <conditionalFormatting sqref="E9:Q11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62D2-4C29-46B7-92FC-ECE37669B9F3}">
  <dimension ref="A1:Q20"/>
  <sheetViews>
    <sheetView zoomScale="80" zoomScaleNormal="80" workbookViewId="0">
      <selection sqref="A1:Q1"/>
    </sheetView>
  </sheetViews>
  <sheetFormatPr defaultColWidth="8.6640625" defaultRowHeight="21" customHeight="1" x14ac:dyDescent="0.3"/>
  <cols>
    <col min="1" max="3" width="5.58203125" style="17" customWidth="1"/>
    <col min="4" max="4" width="34.58203125" style="17" customWidth="1"/>
    <col min="5" max="16" width="10.58203125" style="17" customWidth="1"/>
    <col min="17" max="17" width="10.58203125" style="19" customWidth="1"/>
    <col min="18" max="16384" width="8.6640625" style="17"/>
  </cols>
  <sheetData>
    <row r="1" spans="1:17" ht="2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9" customFormat="1" ht="21" customHeight="1" x14ac:dyDescent="0.3">
      <c r="A2" s="18" t="s">
        <v>1</v>
      </c>
      <c r="B2" s="57" t="s">
        <v>2</v>
      </c>
      <c r="C2" s="57"/>
      <c r="D2" s="57"/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10</v>
      </c>
      <c r="M2" s="18" t="s">
        <v>11</v>
      </c>
      <c r="N2" s="18" t="s">
        <v>12</v>
      </c>
      <c r="O2" s="18" t="s">
        <v>13</v>
      </c>
      <c r="P2" s="18" t="s">
        <v>14</v>
      </c>
      <c r="Q2" s="18" t="s">
        <v>15</v>
      </c>
    </row>
    <row r="3" spans="1:17" ht="21" customHeight="1" x14ac:dyDescent="0.3">
      <c r="A3" s="58" t="s">
        <v>54</v>
      </c>
      <c r="B3" s="59" t="s">
        <v>17</v>
      </c>
      <c r="C3" s="62" t="s">
        <v>18</v>
      </c>
      <c r="D3" s="20" t="s">
        <v>19</v>
      </c>
      <c r="E3" s="5">
        <v>611.18768141592898</v>
      </c>
      <c r="F3" s="5">
        <v>396.29593982300901</v>
      </c>
      <c r="G3" s="5">
        <v>915.11221292035395</v>
      </c>
      <c r="H3" s="5">
        <v>840.59903982300898</v>
      </c>
      <c r="I3" s="5">
        <v>765.60132212389396</v>
      </c>
      <c r="J3" s="5">
        <v>668.70204247787603</v>
      </c>
      <c r="K3" s="5">
        <v>615.46910442477804</v>
      </c>
      <c r="L3" s="5">
        <v>522.73706017699101</v>
      </c>
      <c r="M3" s="5">
        <v>618.04167787610595</v>
      </c>
      <c r="N3" s="5">
        <v>834.95955752212399</v>
      </c>
      <c r="O3" s="5">
        <v>1112.5268460177001</v>
      </c>
      <c r="P3" s="5">
        <v>1135.7187929203501</v>
      </c>
      <c r="Q3" s="88">
        <f>SUM(E3:P3)</f>
        <v>9036.951277522121</v>
      </c>
    </row>
    <row r="4" spans="1:17" ht="21" customHeight="1" x14ac:dyDescent="0.3">
      <c r="A4" s="58"/>
      <c r="B4" s="60"/>
      <c r="C4" s="54"/>
      <c r="D4" s="21" t="s">
        <v>20</v>
      </c>
      <c r="E4" s="7">
        <v>611.18768141592898</v>
      </c>
      <c r="F4" s="7">
        <v>396.29593982300901</v>
      </c>
      <c r="G4" s="7">
        <v>915.11221292035395</v>
      </c>
      <c r="H4" s="7">
        <v>840.59903982300898</v>
      </c>
      <c r="I4" s="7">
        <v>765.60132212389396</v>
      </c>
      <c r="J4" s="7">
        <v>668.70204247787603</v>
      </c>
      <c r="K4" s="7">
        <v>615.46910442477804</v>
      </c>
      <c r="L4" s="7">
        <v>522.73706017699101</v>
      </c>
      <c r="M4" s="7">
        <v>618.04167787610595</v>
      </c>
      <c r="N4" s="7">
        <v>834.95955752212399</v>
      </c>
      <c r="O4" s="7">
        <v>1112.5268460177001</v>
      </c>
      <c r="P4" s="7">
        <v>1135.7187929203501</v>
      </c>
      <c r="Q4" s="89">
        <f>SUM(E4:P4)</f>
        <v>9036.951277522121</v>
      </c>
    </row>
    <row r="5" spans="1:17" ht="21" customHeight="1" x14ac:dyDescent="0.3">
      <c r="A5" s="58"/>
      <c r="B5" s="60"/>
      <c r="C5" s="54"/>
      <c r="D5" s="22" t="s">
        <v>21</v>
      </c>
      <c r="E5" s="87">
        <f>E3-E4</f>
        <v>0</v>
      </c>
      <c r="F5" s="87">
        <f t="shared" ref="F5:Q5" si="0">F3-F4</f>
        <v>0</v>
      </c>
      <c r="G5" s="87">
        <f t="shared" si="0"/>
        <v>0</v>
      </c>
      <c r="H5" s="87">
        <f t="shared" si="0"/>
        <v>0</v>
      </c>
      <c r="I5" s="87">
        <f t="shared" si="0"/>
        <v>0</v>
      </c>
      <c r="J5" s="87">
        <f t="shared" si="0"/>
        <v>0</v>
      </c>
      <c r="K5" s="87">
        <f t="shared" si="0"/>
        <v>0</v>
      </c>
      <c r="L5" s="87">
        <f t="shared" si="0"/>
        <v>0</v>
      </c>
      <c r="M5" s="87">
        <f t="shared" si="0"/>
        <v>0</v>
      </c>
      <c r="N5" s="87">
        <f t="shared" si="0"/>
        <v>0</v>
      </c>
      <c r="O5" s="87">
        <f t="shared" si="0"/>
        <v>0</v>
      </c>
      <c r="P5" s="87">
        <f t="shared" si="0"/>
        <v>0</v>
      </c>
      <c r="Q5" s="90">
        <f t="shared" si="0"/>
        <v>0</v>
      </c>
    </row>
    <row r="6" spans="1:17" ht="21" customHeight="1" x14ac:dyDescent="0.3">
      <c r="A6" s="58"/>
      <c r="B6" s="60"/>
      <c r="C6" s="63" t="s">
        <v>22</v>
      </c>
      <c r="D6" s="21" t="s">
        <v>23</v>
      </c>
      <c r="E6" s="7">
        <v>354.46</v>
      </c>
      <c r="F6" s="7">
        <v>405.69</v>
      </c>
      <c r="G6" s="7">
        <v>241.18</v>
      </c>
      <c r="H6" s="7">
        <v>426.38</v>
      </c>
      <c r="I6" s="7">
        <v>432.34</v>
      </c>
      <c r="J6" s="7">
        <v>682.8</v>
      </c>
      <c r="K6" s="7">
        <v>785.37</v>
      </c>
      <c r="L6" s="7">
        <v>1312.52</v>
      </c>
      <c r="M6" s="7">
        <v>1437.67</v>
      </c>
      <c r="N6" s="7">
        <v>1096.9000000000001</v>
      </c>
      <c r="O6" s="7">
        <v>1082.3900000000001</v>
      </c>
      <c r="P6" s="7">
        <v>927.03</v>
      </c>
      <c r="Q6" s="89">
        <f>SUM(E6:P6)</f>
        <v>9184.73</v>
      </c>
    </row>
    <row r="7" spans="1:17" ht="21" customHeight="1" x14ac:dyDescent="0.3">
      <c r="A7" s="58"/>
      <c r="B7" s="60"/>
      <c r="C7" s="54"/>
      <c r="D7" s="21" t="s">
        <v>24</v>
      </c>
      <c r="E7" s="7">
        <v>435.33945399999999</v>
      </c>
      <c r="F7" s="7">
        <v>324.56895700000001</v>
      </c>
      <c r="G7" s="7">
        <v>335.684864</v>
      </c>
      <c r="H7" s="7">
        <v>359.90437300000002</v>
      </c>
      <c r="I7" s="7">
        <v>302.42457400000001</v>
      </c>
      <c r="J7" s="7">
        <v>775.47807</v>
      </c>
      <c r="K7" s="7">
        <v>1076.5747679999999</v>
      </c>
      <c r="L7" s="7">
        <v>1477.3516549999999</v>
      </c>
      <c r="M7" s="7">
        <v>1171.1725630000001</v>
      </c>
      <c r="N7" s="7">
        <v>1220.858281</v>
      </c>
      <c r="O7" s="7">
        <v>683.71786199999997</v>
      </c>
      <c r="P7" s="7">
        <v>914.12300300000004</v>
      </c>
      <c r="Q7" s="89">
        <f>SUM(E7:P7)</f>
        <v>9077.1984240000002</v>
      </c>
    </row>
    <row r="8" spans="1:17" ht="21" customHeight="1" x14ac:dyDescent="0.3">
      <c r="A8" s="58"/>
      <c r="B8" s="60"/>
      <c r="C8" s="54"/>
      <c r="D8" s="22" t="s">
        <v>25</v>
      </c>
      <c r="E8" s="9">
        <f>E6-E7</f>
        <v>-80.87945400000001</v>
      </c>
      <c r="F8" s="9">
        <f t="shared" ref="F8" si="1">F6-F7</f>
        <v>81.121042999999986</v>
      </c>
      <c r="G8" s="9">
        <f t="shared" ref="G8" si="2">G6-G7</f>
        <v>-94.504863999999998</v>
      </c>
      <c r="H8" s="9">
        <f t="shared" ref="H8" si="3">H6-H7</f>
        <v>66.475626999999974</v>
      </c>
      <c r="I8" s="9">
        <f t="shared" ref="I8" si="4">I6-I7</f>
        <v>129.91542599999997</v>
      </c>
      <c r="J8" s="9">
        <f t="shared" ref="J8" si="5">J6-J7</f>
        <v>-92.678070000000048</v>
      </c>
      <c r="K8" s="9">
        <f t="shared" ref="K8" si="6">K6-K7</f>
        <v>-291.20476799999994</v>
      </c>
      <c r="L8" s="9">
        <f t="shared" ref="L8" si="7">L6-L7</f>
        <v>-164.83165499999996</v>
      </c>
      <c r="M8" s="9">
        <f t="shared" ref="M8" si="8">M6-M7</f>
        <v>266.49743699999999</v>
      </c>
      <c r="N8" s="9">
        <f t="shared" ref="N8" si="9">N6-N7</f>
        <v>-123.95828099999994</v>
      </c>
      <c r="O8" s="9">
        <f t="shared" ref="O8" si="10">O6-O7</f>
        <v>398.67213800000013</v>
      </c>
      <c r="P8" s="9">
        <f t="shared" ref="P8" si="11">P6-P7</f>
        <v>12.906996999999933</v>
      </c>
      <c r="Q8" s="91">
        <f t="shared" ref="Q8" si="12">Q6-Q7</f>
        <v>107.5315759999994</v>
      </c>
    </row>
    <row r="9" spans="1:17" ht="21" customHeight="1" x14ac:dyDescent="0.3">
      <c r="A9" s="58"/>
      <c r="B9" s="60"/>
      <c r="C9" s="54" t="s">
        <v>26</v>
      </c>
      <c r="D9" s="21" t="s">
        <v>27</v>
      </c>
      <c r="E9" s="10">
        <f t="shared" ref="E9:Q9" si="13">E6/E3</f>
        <v>0.57995278828072583</v>
      </c>
      <c r="F9" s="10">
        <f t="shared" si="13"/>
        <v>1.0237046591524166</v>
      </c>
      <c r="G9" s="10">
        <f t="shared" si="13"/>
        <v>0.26355237816172705</v>
      </c>
      <c r="H9" s="10">
        <f t="shared" si="13"/>
        <v>0.50723350824880287</v>
      </c>
      <c r="I9" s="10">
        <f t="shared" si="13"/>
        <v>0.56470644381938029</v>
      </c>
      <c r="J9" s="10">
        <f t="shared" si="13"/>
        <v>1.0210825698541071</v>
      </c>
      <c r="K9" s="10">
        <f t="shared" si="13"/>
        <v>1.276051054965647</v>
      </c>
      <c r="L9" s="10">
        <f t="shared" si="13"/>
        <v>2.5108608131889487</v>
      </c>
      <c r="M9" s="10">
        <f t="shared" si="13"/>
        <v>2.3261699841029149</v>
      </c>
      <c r="N9" s="10">
        <f t="shared" si="13"/>
        <v>1.313716323285437</v>
      </c>
      <c r="O9" s="10">
        <f t="shared" si="13"/>
        <v>0.97291135389175087</v>
      </c>
      <c r="P9" s="10">
        <f t="shared" si="13"/>
        <v>0.81624959081311443</v>
      </c>
      <c r="Q9" s="15">
        <f t="shared" si="13"/>
        <v>1.0163527187366224</v>
      </c>
    </row>
    <row r="10" spans="1:17" ht="21" customHeight="1" x14ac:dyDescent="0.3">
      <c r="A10" s="58"/>
      <c r="B10" s="60"/>
      <c r="C10" s="54"/>
      <c r="D10" s="21" t="s">
        <v>28</v>
      </c>
      <c r="E10" s="10">
        <f t="shared" ref="E10:Q10" si="14">E7/E4</f>
        <v>0.71228440499889634</v>
      </c>
      <c r="F10" s="10">
        <f t="shared" si="14"/>
        <v>0.81900651605201102</v>
      </c>
      <c r="G10" s="10">
        <f t="shared" si="14"/>
        <v>0.36682371763867616</v>
      </c>
      <c r="H10" s="10">
        <f t="shared" si="14"/>
        <v>0.42815225327378331</v>
      </c>
      <c r="I10" s="10">
        <f t="shared" si="14"/>
        <v>0.39501574156249947</v>
      </c>
      <c r="J10" s="10">
        <f t="shared" si="14"/>
        <v>1.1596765386366479</v>
      </c>
      <c r="K10" s="10">
        <f t="shared" si="14"/>
        <v>1.7491938429731166</v>
      </c>
      <c r="L10" s="10">
        <f t="shared" si="14"/>
        <v>2.826185031724727</v>
      </c>
      <c r="M10" s="10">
        <f t="shared" si="14"/>
        <v>1.8949734377537821</v>
      </c>
      <c r="N10" s="10">
        <f t="shared" si="14"/>
        <v>1.4621765449611621</v>
      </c>
      <c r="O10" s="10">
        <f t="shared" si="14"/>
        <v>0.61456302330804347</v>
      </c>
      <c r="P10" s="10">
        <f t="shared" si="14"/>
        <v>0.80488498446825385</v>
      </c>
      <c r="Q10" s="15">
        <f t="shared" si="14"/>
        <v>1.0044536199479117</v>
      </c>
    </row>
    <row r="11" spans="1:17" ht="21" customHeight="1" x14ac:dyDescent="0.3">
      <c r="A11" s="58"/>
      <c r="B11" s="61"/>
      <c r="C11" s="55"/>
      <c r="D11" s="23" t="s">
        <v>29</v>
      </c>
      <c r="E11" s="12">
        <f>E9-E10</f>
        <v>-0.13233161671817051</v>
      </c>
      <c r="F11" s="12">
        <f t="shared" ref="F11" si="15">F9-F10</f>
        <v>0.20469814310040557</v>
      </c>
      <c r="G11" s="12">
        <f t="shared" ref="G11" si="16">G9-G10</f>
        <v>-0.10327133947694911</v>
      </c>
      <c r="H11" s="12">
        <f t="shared" ref="H11" si="17">H9-H10</f>
        <v>7.9081254975019555E-2</v>
      </c>
      <c r="I11" s="12">
        <f t="shared" ref="I11" si="18">I9-I10</f>
        <v>0.16969070225688082</v>
      </c>
      <c r="J11" s="12">
        <f t="shared" ref="J11" si="19">J9-J10</f>
        <v>-0.13859396878254082</v>
      </c>
      <c r="K11" s="12">
        <f t="shared" ref="K11" si="20">K9-K10</f>
        <v>-0.47314278800746967</v>
      </c>
      <c r="L11" s="12">
        <f t="shared" ref="L11" si="21">L9-L10</f>
        <v>-0.3153242185357783</v>
      </c>
      <c r="M11" s="12">
        <f t="shared" ref="M11" si="22">M9-M10</f>
        <v>0.43119654634913274</v>
      </c>
      <c r="N11" s="12">
        <f t="shared" ref="N11" si="23">N9-N10</f>
        <v>-0.14846022167572515</v>
      </c>
      <c r="O11" s="12">
        <f t="shared" ref="O11" si="24">O9-O10</f>
        <v>0.35834833058370741</v>
      </c>
      <c r="P11" s="12">
        <f t="shared" ref="P11" si="25">P9-P10</f>
        <v>1.1364606344860584E-2</v>
      </c>
      <c r="Q11" s="92">
        <f t="shared" ref="Q11" si="26">Q9-Q10</f>
        <v>1.1899098788710649E-2</v>
      </c>
    </row>
    <row r="12" spans="1:17" ht="21" customHeight="1" x14ac:dyDescent="0.3">
      <c r="A12" s="58"/>
      <c r="B12" s="59" t="s">
        <v>30</v>
      </c>
      <c r="C12" s="62" t="s">
        <v>18</v>
      </c>
      <c r="D12" s="20" t="s">
        <v>19</v>
      </c>
      <c r="E12" s="13">
        <v>-59.758129471262599</v>
      </c>
      <c r="F12" s="13">
        <v>-83.401336406704601</v>
      </c>
      <c r="G12" s="13">
        <v>-7.2964213492891998</v>
      </c>
      <c r="H12" s="13">
        <v>-17.1818976817049</v>
      </c>
      <c r="I12" s="13">
        <v>-28.640211705510101</v>
      </c>
      <c r="J12" s="13">
        <v>-44.029929439545803</v>
      </c>
      <c r="K12" s="13">
        <v>-53.520779597503598</v>
      </c>
      <c r="L12" s="13">
        <v>-63.265840769364097</v>
      </c>
      <c r="M12" s="13">
        <v>-47.180091554955297</v>
      </c>
      <c r="N12" s="13">
        <v>-29.393249790663901</v>
      </c>
      <c r="O12" s="13">
        <v>5.8289781006698798</v>
      </c>
      <c r="P12" s="13">
        <v>8.0899949911207703</v>
      </c>
      <c r="Q12" s="93">
        <f>SUM(E12:P12)</f>
        <v>-419.74891467471349</v>
      </c>
    </row>
    <row r="13" spans="1:17" ht="21" customHeight="1" x14ac:dyDescent="0.3">
      <c r="A13" s="58"/>
      <c r="B13" s="60"/>
      <c r="C13" s="54"/>
      <c r="D13" s="21" t="s">
        <v>20</v>
      </c>
      <c r="E13" s="14">
        <v>-59.758129471262599</v>
      </c>
      <c r="F13" s="14">
        <v>-83.401336406704601</v>
      </c>
      <c r="G13" s="14">
        <v>-7.2964213492891998</v>
      </c>
      <c r="H13" s="14">
        <v>-17.1818976817049</v>
      </c>
      <c r="I13" s="14">
        <v>-28.640211705510101</v>
      </c>
      <c r="J13" s="14">
        <v>-44.029929439545803</v>
      </c>
      <c r="K13" s="14">
        <v>-53.520779597503598</v>
      </c>
      <c r="L13" s="14">
        <v>-63.265840769364097</v>
      </c>
      <c r="M13" s="14">
        <v>-47.180091554955297</v>
      </c>
      <c r="N13" s="14">
        <v>-29.393249790663901</v>
      </c>
      <c r="O13" s="14">
        <v>5.8289781006698798</v>
      </c>
      <c r="P13" s="14">
        <v>8.0899949911207703</v>
      </c>
      <c r="Q13" s="94">
        <f>SUM(E13:P13)</f>
        <v>-419.74891467471349</v>
      </c>
    </row>
    <row r="14" spans="1:17" ht="21" customHeight="1" x14ac:dyDescent="0.3">
      <c r="A14" s="58"/>
      <c r="B14" s="60"/>
      <c r="C14" s="54"/>
      <c r="D14" s="22" t="s">
        <v>21</v>
      </c>
      <c r="E14" s="9">
        <f>E12-E13</f>
        <v>0</v>
      </c>
      <c r="F14" s="9">
        <f t="shared" ref="F14" si="27">F12-F13</f>
        <v>0</v>
      </c>
      <c r="G14" s="9">
        <f t="shared" ref="G14" si="28">G12-G13</f>
        <v>0</v>
      </c>
      <c r="H14" s="9">
        <f t="shared" ref="H14" si="29">H12-H13</f>
        <v>0</v>
      </c>
      <c r="I14" s="9">
        <f t="shared" ref="I14" si="30">I12-I13</f>
        <v>0</v>
      </c>
      <c r="J14" s="9">
        <f t="shared" ref="J14" si="31">J12-J13</f>
        <v>0</v>
      </c>
      <c r="K14" s="9">
        <f t="shared" ref="K14" si="32">K12-K13</f>
        <v>0</v>
      </c>
      <c r="L14" s="9">
        <f t="shared" ref="L14" si="33">L12-L13</f>
        <v>0</v>
      </c>
      <c r="M14" s="9">
        <f t="shared" ref="M14" si="34">M12-M13</f>
        <v>0</v>
      </c>
      <c r="N14" s="9">
        <f t="shared" ref="N14" si="35">N12-N13</f>
        <v>0</v>
      </c>
      <c r="O14" s="9">
        <f t="shared" ref="O14" si="36">O12-O13</f>
        <v>0</v>
      </c>
      <c r="P14" s="9">
        <f t="shared" ref="P14" si="37">P12-P13</f>
        <v>0</v>
      </c>
      <c r="Q14" s="91">
        <f t="shared" ref="Q14" si="38">Q12-Q13</f>
        <v>0</v>
      </c>
    </row>
    <row r="15" spans="1:17" ht="21" customHeight="1" x14ac:dyDescent="0.3">
      <c r="A15" s="58"/>
      <c r="B15" s="60"/>
      <c r="C15" s="63" t="s">
        <v>22</v>
      </c>
      <c r="D15" s="21" t="s">
        <v>23</v>
      </c>
      <c r="E15" s="14">
        <v>-212.64</v>
      </c>
      <c r="F15" s="14">
        <v>-360.46</v>
      </c>
      <c r="G15" s="14">
        <v>-224.27</v>
      </c>
      <c r="H15" s="14">
        <v>-29.41</v>
      </c>
      <c r="I15" s="14">
        <v>-66.77</v>
      </c>
      <c r="J15" s="14">
        <v>-136.38</v>
      </c>
      <c r="K15" s="14">
        <v>1303.71</v>
      </c>
      <c r="L15" s="14">
        <v>66.75</v>
      </c>
      <c r="M15" s="14">
        <v>-127.28</v>
      </c>
      <c r="N15" s="14">
        <v>-100.87</v>
      </c>
      <c r="O15" s="14">
        <v>-36.43</v>
      </c>
      <c r="P15" s="14">
        <v>-101.44</v>
      </c>
      <c r="Q15" s="94">
        <f>SUM(E15:P15)</f>
        <v>-25.48999999999981</v>
      </c>
    </row>
    <row r="16" spans="1:17" ht="21" customHeight="1" x14ac:dyDescent="0.3">
      <c r="A16" s="58"/>
      <c r="B16" s="60"/>
      <c r="C16" s="54"/>
      <c r="D16" s="21" t="s">
        <v>24</v>
      </c>
      <c r="E16" s="14">
        <v>-108.59685438544901</v>
      </c>
      <c r="F16" s="14">
        <v>-206.514567722267</v>
      </c>
      <c r="G16" s="14">
        <v>-121.646199412795</v>
      </c>
      <c r="H16" s="14">
        <v>-112.62994767482</v>
      </c>
      <c r="I16" s="14">
        <v>-109.61775325028199</v>
      </c>
      <c r="J16" s="14">
        <v>-56.571738765231899</v>
      </c>
      <c r="K16" s="14">
        <v>-417.48540450350902</v>
      </c>
      <c r="L16" s="14">
        <v>81.397859791219105</v>
      </c>
      <c r="M16" s="14">
        <v>-159.07194796670001</v>
      </c>
      <c r="N16" s="14">
        <v>-44.108799688452898</v>
      </c>
      <c r="O16" s="14">
        <v>-123.41676762117601</v>
      </c>
      <c r="P16" s="14">
        <v>-270.54975986248201</v>
      </c>
      <c r="Q16" s="94">
        <f>SUM(E16:P16)</f>
        <v>-1648.8118810619455</v>
      </c>
    </row>
    <row r="17" spans="1:17" ht="21" customHeight="1" x14ac:dyDescent="0.3">
      <c r="A17" s="58"/>
      <c r="B17" s="60"/>
      <c r="C17" s="54"/>
      <c r="D17" s="22" t="s">
        <v>25</v>
      </c>
      <c r="E17" s="9">
        <f>E15-E16</f>
        <v>-104.04314561455098</v>
      </c>
      <c r="F17" s="9">
        <f t="shared" ref="F17" si="39">F15-F16</f>
        <v>-153.94543227773298</v>
      </c>
      <c r="G17" s="9">
        <f t="shared" ref="G17" si="40">G15-G16</f>
        <v>-102.62380058720501</v>
      </c>
      <c r="H17" s="9">
        <f t="shared" ref="H17" si="41">H15-H16</f>
        <v>83.219947674820006</v>
      </c>
      <c r="I17" s="9">
        <f t="shared" ref="I17" si="42">I15-I16</f>
        <v>42.847753250281997</v>
      </c>
      <c r="J17" s="9">
        <f t="shared" ref="J17" si="43">J15-J16</f>
        <v>-79.808261234768096</v>
      </c>
      <c r="K17" s="9">
        <f t="shared" ref="K17" si="44">K15-K16</f>
        <v>1721.1954045035091</v>
      </c>
      <c r="L17" s="9">
        <f t="shared" ref="L17" si="45">L15-L16</f>
        <v>-14.647859791219105</v>
      </c>
      <c r="M17" s="9">
        <f t="shared" ref="M17" si="46">M15-M16</f>
        <v>31.791947966700008</v>
      </c>
      <c r="N17" s="9">
        <f t="shared" ref="N17" si="47">N15-N16</f>
        <v>-56.761200311547107</v>
      </c>
      <c r="O17" s="9">
        <f t="shared" ref="O17" si="48">O15-O16</f>
        <v>86.986767621176</v>
      </c>
      <c r="P17" s="9">
        <f t="shared" ref="P17" si="49">P15-P16</f>
        <v>169.10975986248201</v>
      </c>
      <c r="Q17" s="91">
        <f t="shared" ref="Q17" si="50">Q15-Q16</f>
        <v>1623.3218810619458</v>
      </c>
    </row>
    <row r="18" spans="1:17" ht="21" customHeight="1" x14ac:dyDescent="0.3">
      <c r="A18" s="58"/>
      <c r="B18" s="60"/>
      <c r="C18" s="54" t="s">
        <v>26</v>
      </c>
      <c r="D18" s="21" t="s">
        <v>27</v>
      </c>
      <c r="E18" s="10">
        <f>2-E15/E12</f>
        <v>-1.5583443103294852</v>
      </c>
      <c r="F18" s="10">
        <f t="shared" ref="F18:N18" si="51">2-F15/F12</f>
        <v>-2.3219930942380289</v>
      </c>
      <c r="G18" s="10">
        <f t="shared" si="51"/>
        <v>-28.736985881694984</v>
      </c>
      <c r="H18" s="10">
        <f t="shared" si="51"/>
        <v>0.28831479823585182</v>
      </c>
      <c r="I18" s="10">
        <f t="shared" si="51"/>
        <v>-0.33133751546794921</v>
      </c>
      <c r="J18" s="10">
        <f t="shared" si="51"/>
        <v>-1.0974385318344231</v>
      </c>
      <c r="K18" s="10">
        <f t="shared" si="51"/>
        <v>26.358950108806145</v>
      </c>
      <c r="L18" s="10">
        <f t="shared" si="51"/>
        <v>3.0550717288866425</v>
      </c>
      <c r="M18" s="10">
        <f t="shared" si="51"/>
        <v>-0.69774805018647434</v>
      </c>
      <c r="N18" s="10">
        <f t="shared" si="51"/>
        <v>-1.4317403049471267</v>
      </c>
      <c r="O18" s="10">
        <f t="shared" ref="E18:Q18" si="52">O15/O12</f>
        <v>-6.2498090352772779</v>
      </c>
      <c r="P18" s="10">
        <f t="shared" si="52"/>
        <v>-12.538944722627908</v>
      </c>
      <c r="Q18" s="15">
        <f t="shared" ref="Q18" si="53">2-Q15/Q12</f>
        <v>1.939273219992115</v>
      </c>
    </row>
    <row r="19" spans="1:17" ht="21" customHeight="1" x14ac:dyDescent="0.3">
      <c r="A19" s="58"/>
      <c r="B19" s="60"/>
      <c r="C19" s="54"/>
      <c r="D19" s="21" t="s">
        <v>28</v>
      </c>
      <c r="E19" s="10">
        <f>2-E16/E13</f>
        <v>0.18272667926005415</v>
      </c>
      <c r="F19" s="10">
        <f t="shared" ref="F19:N19" si="54">2-F16/F13</f>
        <v>-0.47615417953501016</v>
      </c>
      <c r="G19" s="10">
        <f t="shared" si="54"/>
        <v>-14.67203600086027</v>
      </c>
      <c r="H19" s="10">
        <f t="shared" si="54"/>
        <v>-4.5551518092641867</v>
      </c>
      <c r="I19" s="10">
        <f t="shared" si="54"/>
        <v>-1.8274072265042856</v>
      </c>
      <c r="J19" s="10">
        <f t="shared" si="54"/>
        <v>0.71515263627877679</v>
      </c>
      <c r="K19" s="10">
        <f t="shared" si="54"/>
        <v>-5.8004357866824128</v>
      </c>
      <c r="L19" s="10">
        <f t="shared" si="54"/>
        <v>3.2866004592897982</v>
      </c>
      <c r="M19" s="10">
        <f t="shared" si="54"/>
        <v>-1.3715904892090607</v>
      </c>
      <c r="N19" s="10">
        <f t="shared" si="54"/>
        <v>0.49935614460490663</v>
      </c>
      <c r="O19" s="10">
        <f t="shared" ref="E19:Q19" si="55">O16/O13</f>
        <v>-21.172968141189735</v>
      </c>
      <c r="P19" s="10">
        <f t="shared" si="55"/>
        <v>-33.442512654139556</v>
      </c>
      <c r="Q19" s="15">
        <f t="shared" ref="Q19" si="56">2-Q16/Q13</f>
        <v>-1.9280908738970783</v>
      </c>
    </row>
    <row r="20" spans="1:17" ht="21" customHeight="1" x14ac:dyDescent="0.3">
      <c r="A20" s="58"/>
      <c r="B20" s="61"/>
      <c r="C20" s="55"/>
      <c r="D20" s="23" t="s">
        <v>29</v>
      </c>
      <c r="E20" s="12">
        <f>E18-E19</f>
        <v>-1.7410709895895393</v>
      </c>
      <c r="F20" s="12">
        <f t="shared" ref="F20" si="57">F18-F19</f>
        <v>-1.8458389147030188</v>
      </c>
      <c r="G20" s="12">
        <f t="shared" ref="G20" si="58">G18-G19</f>
        <v>-14.064949880834714</v>
      </c>
      <c r="H20" s="12">
        <f t="shared" ref="H20" si="59">H18-H19</f>
        <v>4.843466607500039</v>
      </c>
      <c r="I20" s="12">
        <f t="shared" ref="I20" si="60">I18-I19</f>
        <v>1.4960697110363363</v>
      </c>
      <c r="J20" s="12">
        <f t="shared" ref="J20" si="61">J18-J19</f>
        <v>-1.8125911681131999</v>
      </c>
      <c r="K20" s="12">
        <f t="shared" ref="K20" si="62">K18-K19</f>
        <v>32.159385895488555</v>
      </c>
      <c r="L20" s="12">
        <f t="shared" ref="L20" si="63">L18-L19</f>
        <v>-0.23152873040315569</v>
      </c>
      <c r="M20" s="12">
        <f t="shared" ref="M20" si="64">M18-M19</f>
        <v>0.67384243902258634</v>
      </c>
      <c r="N20" s="12">
        <f t="shared" ref="N20" si="65">N18-N19</f>
        <v>-1.9310964495520333</v>
      </c>
      <c r="O20" s="12">
        <f t="shared" ref="O20" si="66">O18-O19</f>
        <v>14.923159105912458</v>
      </c>
      <c r="P20" s="12">
        <f t="shared" ref="P20" si="67">P18-P19</f>
        <v>20.903567931511645</v>
      </c>
      <c r="Q20" s="92">
        <f t="shared" ref="Q20" si="68">Q18-Q19</f>
        <v>3.8673640938891936</v>
      </c>
    </row>
  </sheetData>
  <mergeCells count="11">
    <mergeCell ref="C18:C20"/>
    <mergeCell ref="A1:Q1"/>
    <mergeCell ref="B2:D2"/>
    <mergeCell ref="A3:A20"/>
    <mergeCell ref="B3:B11"/>
    <mergeCell ref="B12:B20"/>
    <mergeCell ref="C3:C5"/>
    <mergeCell ref="C6:C8"/>
    <mergeCell ref="C9:C11"/>
    <mergeCell ref="C12:C14"/>
    <mergeCell ref="C15:C17"/>
  </mergeCells>
  <phoneticPr fontId="9" type="noConversion"/>
  <conditionalFormatting sqref="E18:Q20">
    <cfRule type="cellIs" dxfId="9" priority="2" operator="lessThan">
      <formula>0</formula>
    </cfRule>
  </conditionalFormatting>
  <conditionalFormatting sqref="E9:Q11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C097-AA2B-4F0F-B086-AF3FEBB09994}">
  <dimension ref="A1:Q20"/>
  <sheetViews>
    <sheetView zoomScale="80" zoomScaleNormal="80" workbookViewId="0">
      <selection sqref="A1:Q1"/>
    </sheetView>
  </sheetViews>
  <sheetFormatPr defaultColWidth="8.58203125" defaultRowHeight="21" customHeight="1" x14ac:dyDescent="0.3"/>
  <cols>
    <col min="1" max="3" width="5.58203125" style="26" customWidth="1"/>
    <col min="4" max="4" width="34.58203125" style="26" customWidth="1"/>
    <col min="5" max="16" width="10.58203125" style="26" customWidth="1"/>
    <col min="17" max="17" width="10.58203125" style="28" customWidth="1"/>
    <col min="18" max="18" width="15.33203125" style="26" bestFit="1" customWidth="1"/>
    <col min="19" max="16384" width="8.58203125" style="26"/>
  </cols>
  <sheetData>
    <row r="1" spans="1:17" ht="25" x14ac:dyDescent="0.3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28" customFormat="1" ht="21" customHeight="1" x14ac:dyDescent="0.3">
      <c r="A2" s="27" t="s">
        <v>48</v>
      </c>
      <c r="B2" s="67" t="s">
        <v>49</v>
      </c>
      <c r="C2" s="67"/>
      <c r="D2" s="67"/>
      <c r="E2" s="27" t="s">
        <v>50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27" t="s">
        <v>14</v>
      </c>
      <c r="Q2" s="27" t="s">
        <v>51</v>
      </c>
    </row>
    <row r="3" spans="1:17" ht="21" customHeight="1" x14ac:dyDescent="0.3">
      <c r="A3" s="68" t="s">
        <v>31</v>
      </c>
      <c r="B3" s="69" t="s">
        <v>32</v>
      </c>
      <c r="C3" s="72" t="s">
        <v>33</v>
      </c>
      <c r="D3" s="29" t="s">
        <v>34</v>
      </c>
      <c r="E3" s="5">
        <v>496.24167499999999</v>
      </c>
      <c r="F3" s="5">
        <v>485.01896100000005</v>
      </c>
      <c r="G3" s="5">
        <v>628.24783500000001</v>
      </c>
      <c r="H3" s="5">
        <v>609.23323499999992</v>
      </c>
      <c r="I3" s="5">
        <v>616.705063</v>
      </c>
      <c r="J3" s="5">
        <v>608.11436600000002</v>
      </c>
      <c r="K3" s="5">
        <v>488.70669300000009</v>
      </c>
      <c r="L3" s="5">
        <v>496.80799400000006</v>
      </c>
      <c r="M3" s="5">
        <v>528.18319299999996</v>
      </c>
      <c r="N3" s="5">
        <v>609.5741230000001</v>
      </c>
      <c r="O3" s="5">
        <v>620.85884199999998</v>
      </c>
      <c r="P3" s="5">
        <v>619.28375700000004</v>
      </c>
      <c r="Q3" s="88">
        <f>SUM(E3:P3)</f>
        <v>6806.9757369999998</v>
      </c>
    </row>
    <row r="4" spans="1:17" ht="21" customHeight="1" x14ac:dyDescent="0.3">
      <c r="A4" s="68"/>
      <c r="B4" s="70"/>
      <c r="C4" s="64"/>
      <c r="D4" s="30" t="s">
        <v>35</v>
      </c>
      <c r="E4" s="7">
        <v>219.442948</v>
      </c>
      <c r="F4" s="7">
        <v>32.387777999999997</v>
      </c>
      <c r="G4" s="7">
        <v>81.560480000000027</v>
      </c>
      <c r="H4" s="7">
        <v>20.393270000000001</v>
      </c>
      <c r="I4" s="7">
        <v>39.075414000000002</v>
      </c>
      <c r="J4" s="7">
        <v>71.110764000000003</v>
      </c>
      <c r="K4" s="7">
        <v>91.105078000000006</v>
      </c>
      <c r="L4" s="7">
        <v>110.38620299999998</v>
      </c>
      <c r="M4" s="7">
        <v>82.726226999999994</v>
      </c>
      <c r="N4" s="7">
        <v>91.616620000000012</v>
      </c>
      <c r="O4" s="7">
        <v>190.38241100000002</v>
      </c>
      <c r="P4" s="7">
        <v>214.38905</v>
      </c>
      <c r="Q4" s="89">
        <f>SUM(E4:P4)</f>
        <v>1244.5762430000002</v>
      </c>
    </row>
    <row r="5" spans="1:17" ht="21" customHeight="1" x14ac:dyDescent="0.3">
      <c r="A5" s="68"/>
      <c r="B5" s="70"/>
      <c r="C5" s="64"/>
      <c r="D5" s="31" t="s">
        <v>36</v>
      </c>
      <c r="E5" s="87">
        <f>E3-E4</f>
        <v>276.79872699999999</v>
      </c>
      <c r="F5" s="87">
        <f t="shared" ref="F5:Q5" si="0">F3-F4</f>
        <v>452.63118300000008</v>
      </c>
      <c r="G5" s="87">
        <f t="shared" si="0"/>
        <v>546.68735500000003</v>
      </c>
      <c r="H5" s="87">
        <f t="shared" si="0"/>
        <v>588.83996499999989</v>
      </c>
      <c r="I5" s="87">
        <f t="shared" si="0"/>
        <v>577.62964899999997</v>
      </c>
      <c r="J5" s="87">
        <f t="shared" si="0"/>
        <v>537.003602</v>
      </c>
      <c r="K5" s="87">
        <f t="shared" si="0"/>
        <v>397.60161500000009</v>
      </c>
      <c r="L5" s="87">
        <f t="shared" si="0"/>
        <v>386.4217910000001</v>
      </c>
      <c r="M5" s="87">
        <f t="shared" si="0"/>
        <v>445.45696599999997</v>
      </c>
      <c r="N5" s="87">
        <f t="shared" si="0"/>
        <v>517.95750300000009</v>
      </c>
      <c r="O5" s="87">
        <f t="shared" si="0"/>
        <v>430.47643099999993</v>
      </c>
      <c r="P5" s="87">
        <f t="shared" si="0"/>
        <v>404.89470700000004</v>
      </c>
      <c r="Q5" s="90">
        <f t="shared" si="0"/>
        <v>5562.3994939999993</v>
      </c>
    </row>
    <row r="6" spans="1:17" ht="21" customHeight="1" x14ac:dyDescent="0.3">
      <c r="A6" s="68"/>
      <c r="B6" s="70"/>
      <c r="C6" s="73" t="s">
        <v>37</v>
      </c>
      <c r="D6" s="30" t="s">
        <v>38</v>
      </c>
      <c r="E6" s="7">
        <v>201.43783400000001</v>
      </c>
      <c r="F6" s="7">
        <v>43.721333000000001</v>
      </c>
      <c r="G6" s="7">
        <v>43.031182999999999</v>
      </c>
      <c r="H6" s="7">
        <v>104.95060700000001</v>
      </c>
      <c r="I6" s="7">
        <v>14.829650000000001</v>
      </c>
      <c r="J6" s="7">
        <v>47.089281999999997</v>
      </c>
      <c r="K6" s="7">
        <v>79.966315000000009</v>
      </c>
      <c r="L6" s="7">
        <v>80.777062000000001</v>
      </c>
      <c r="M6" s="7">
        <v>80.109810999999993</v>
      </c>
      <c r="N6" s="7">
        <v>65.721664000000004</v>
      </c>
      <c r="O6" s="7">
        <v>64.713853</v>
      </c>
      <c r="P6" s="7">
        <v>115.78409099999999</v>
      </c>
      <c r="Q6" s="89">
        <f>SUM(E6:P6)</f>
        <v>942.13268500000004</v>
      </c>
    </row>
    <row r="7" spans="1:17" ht="21" customHeight="1" x14ac:dyDescent="0.3">
      <c r="A7" s="68"/>
      <c r="B7" s="70"/>
      <c r="C7" s="64"/>
      <c r="D7" s="30" t="s">
        <v>39</v>
      </c>
      <c r="E7" s="7">
        <v>224.31</v>
      </c>
      <c r="F7" s="7">
        <v>30.99</v>
      </c>
      <c r="G7" s="7">
        <v>79.069999999999993</v>
      </c>
      <c r="H7" s="7">
        <v>20.260000000000002</v>
      </c>
      <c r="I7" s="7">
        <v>38.15</v>
      </c>
      <c r="J7" s="7">
        <v>71.069999999999993</v>
      </c>
      <c r="K7" s="7">
        <v>91.1</v>
      </c>
      <c r="L7" s="7">
        <v>110.38</v>
      </c>
      <c r="M7" s="7">
        <v>82.72</v>
      </c>
      <c r="N7" s="7">
        <v>59.54</v>
      </c>
      <c r="O7" s="7">
        <v>91.71</v>
      </c>
      <c r="P7" s="7">
        <v>133.46</v>
      </c>
      <c r="Q7" s="89">
        <f>SUM(E7:P7)</f>
        <v>1032.76</v>
      </c>
    </row>
    <row r="8" spans="1:17" ht="21" customHeight="1" x14ac:dyDescent="0.3">
      <c r="A8" s="68"/>
      <c r="B8" s="70"/>
      <c r="C8" s="64"/>
      <c r="D8" s="31" t="s">
        <v>40</v>
      </c>
      <c r="E8" s="9">
        <f>E6-E7</f>
        <v>-22.872165999999993</v>
      </c>
      <c r="F8" s="9">
        <f t="shared" ref="F8" si="1">F6-F7</f>
        <v>12.731333000000003</v>
      </c>
      <c r="G8" s="9">
        <f t="shared" ref="G8" si="2">G6-G7</f>
        <v>-36.038816999999995</v>
      </c>
      <c r="H8" s="9">
        <f t="shared" ref="H8" si="3">H6-H7</f>
        <v>84.690607</v>
      </c>
      <c r="I8" s="9">
        <f t="shared" ref="I8" si="4">I6-I7</f>
        <v>-23.320349999999998</v>
      </c>
      <c r="J8" s="9">
        <f t="shared" ref="J8" si="5">J6-J7</f>
        <v>-23.980717999999996</v>
      </c>
      <c r="K8" s="9">
        <f t="shared" ref="K8" si="6">K6-K7</f>
        <v>-11.133684999999986</v>
      </c>
      <c r="L8" s="9">
        <f t="shared" ref="L8" si="7">L6-L7</f>
        <v>-29.602937999999995</v>
      </c>
      <c r="M8" s="9">
        <f t="shared" ref="M8" si="8">M6-M7</f>
        <v>-2.6101890000000054</v>
      </c>
      <c r="N8" s="9">
        <f t="shared" ref="N8" si="9">N6-N7</f>
        <v>6.1816640000000049</v>
      </c>
      <c r="O8" s="9">
        <f t="shared" ref="O8" si="10">O6-O7</f>
        <v>-26.996146999999993</v>
      </c>
      <c r="P8" s="9">
        <f t="shared" ref="P8" si="11">P6-P7</f>
        <v>-17.675909000000019</v>
      </c>
      <c r="Q8" s="91">
        <f t="shared" ref="Q8" si="12">Q6-Q7</f>
        <v>-90.627314999999953</v>
      </c>
    </row>
    <row r="9" spans="1:17" ht="21" customHeight="1" x14ac:dyDescent="0.3">
      <c r="A9" s="68"/>
      <c r="B9" s="70"/>
      <c r="C9" s="64" t="s">
        <v>41</v>
      </c>
      <c r="D9" s="30" t="s">
        <v>42</v>
      </c>
      <c r="E9" s="10">
        <f>E6/E3</f>
        <v>0.40592687826954482</v>
      </c>
      <c r="F9" s="10">
        <f t="shared" ref="F9:Q10" si="13">F6/F3</f>
        <v>9.0143554202203643E-2</v>
      </c>
      <c r="G9" s="10">
        <f t="shared" si="13"/>
        <v>6.8493961463472447E-2</v>
      </c>
      <c r="H9" s="10">
        <f t="shared" si="13"/>
        <v>0.17226671325637713</v>
      </c>
      <c r="I9" s="10">
        <f t="shared" si="13"/>
        <v>2.4046583836786178E-2</v>
      </c>
      <c r="J9" s="10">
        <f t="shared" si="13"/>
        <v>7.7434911314033975E-2</v>
      </c>
      <c r="K9" s="10">
        <f t="shared" si="13"/>
        <v>0.16362844246947933</v>
      </c>
      <c r="L9" s="10">
        <f t="shared" si="13"/>
        <v>0.16259211400692555</v>
      </c>
      <c r="M9" s="10">
        <f t="shared" si="13"/>
        <v>0.15167050383596739</v>
      </c>
      <c r="N9" s="10">
        <f t="shared" si="13"/>
        <v>0.10781570529364481</v>
      </c>
      <c r="O9" s="10">
        <f t="shared" si="13"/>
        <v>0.10423279596298317</v>
      </c>
      <c r="P9" s="10">
        <f t="shared" si="13"/>
        <v>0.18696452101520239</v>
      </c>
      <c r="Q9" s="15">
        <f>Q6/Q3</f>
        <v>0.13840694038013729</v>
      </c>
    </row>
    <row r="10" spans="1:17" ht="21" customHeight="1" x14ac:dyDescent="0.3">
      <c r="A10" s="68"/>
      <c r="B10" s="70"/>
      <c r="C10" s="64"/>
      <c r="D10" s="30" t="s">
        <v>43</v>
      </c>
      <c r="E10" s="10">
        <f>E7/E4</f>
        <v>1.0221791223840102</v>
      </c>
      <c r="F10" s="10">
        <f t="shared" si="13"/>
        <v>0.95684242370686867</v>
      </c>
      <c r="G10" s="10">
        <f t="shared" si="13"/>
        <v>0.96946462306254166</v>
      </c>
      <c r="H10" s="10">
        <f t="shared" si="13"/>
        <v>0.99346500095374601</v>
      </c>
      <c r="I10" s="10">
        <f t="shared" si="13"/>
        <v>0.97631723108551061</v>
      </c>
      <c r="J10" s="10">
        <f t="shared" si="13"/>
        <v>0.99942675345184018</v>
      </c>
      <c r="K10" s="10">
        <f t="shared" si="13"/>
        <v>0.99994426216286192</v>
      </c>
      <c r="L10" s="10">
        <f t="shared" si="13"/>
        <v>0.99994380638312208</v>
      </c>
      <c r="M10" s="10">
        <f t="shared" si="13"/>
        <v>0.99992472761993612</v>
      </c>
      <c r="N10" s="10">
        <f t="shared" si="13"/>
        <v>0.64988208471345033</v>
      </c>
      <c r="O10" s="10">
        <f t="shared" si="13"/>
        <v>0.48171466848373923</v>
      </c>
      <c r="P10" s="10">
        <f t="shared" si="13"/>
        <v>0.6225131367483554</v>
      </c>
      <c r="Q10" s="15">
        <f t="shared" si="13"/>
        <v>0.82980854391899217</v>
      </c>
    </row>
    <row r="11" spans="1:17" ht="21" customHeight="1" x14ac:dyDescent="0.3">
      <c r="A11" s="68"/>
      <c r="B11" s="71"/>
      <c r="C11" s="65"/>
      <c r="D11" s="32" t="s">
        <v>44</v>
      </c>
      <c r="E11" s="12">
        <f>E9-E10</f>
        <v>-0.61625224411446533</v>
      </c>
      <c r="F11" s="12">
        <f t="shared" ref="F11" si="14">F9-F10</f>
        <v>-0.86669886950466501</v>
      </c>
      <c r="G11" s="12">
        <f t="shared" ref="G11" si="15">G9-G10</f>
        <v>-0.90097066159906924</v>
      </c>
      <c r="H11" s="12">
        <f t="shared" ref="H11" si="16">H9-H10</f>
        <v>-0.82119828769736891</v>
      </c>
      <c r="I11" s="12">
        <f t="shared" ref="I11" si="17">I9-I10</f>
        <v>-0.95227064724872446</v>
      </c>
      <c r="J11" s="12">
        <f t="shared" ref="J11" si="18">J9-J10</f>
        <v>-0.92199184213780616</v>
      </c>
      <c r="K11" s="12">
        <f t="shared" ref="K11" si="19">K9-K10</f>
        <v>-0.83631581969338264</v>
      </c>
      <c r="L11" s="12">
        <f t="shared" ref="L11" si="20">L9-L10</f>
        <v>-0.83735169237619655</v>
      </c>
      <c r="M11" s="12">
        <f t="shared" ref="M11" si="21">M9-M10</f>
        <v>-0.84825422378396875</v>
      </c>
      <c r="N11" s="12">
        <f t="shared" ref="N11" si="22">N9-N10</f>
        <v>-0.54206637941980551</v>
      </c>
      <c r="O11" s="12">
        <f t="shared" ref="O11" si="23">O9-O10</f>
        <v>-0.37748187252075605</v>
      </c>
      <c r="P11" s="12">
        <f t="shared" ref="P11" si="24">P9-P10</f>
        <v>-0.43554861573315301</v>
      </c>
      <c r="Q11" s="92">
        <f t="shared" ref="Q11" si="25">Q9-Q10</f>
        <v>-0.69140160353885483</v>
      </c>
    </row>
    <row r="12" spans="1:17" ht="21" customHeight="1" x14ac:dyDescent="0.3">
      <c r="A12" s="68"/>
      <c r="B12" s="69" t="s">
        <v>45</v>
      </c>
      <c r="C12" s="72" t="s">
        <v>33</v>
      </c>
      <c r="D12" s="29" t="s">
        <v>34</v>
      </c>
      <c r="E12" s="13">
        <v>69.166777822168825</v>
      </c>
      <c r="F12" s="13">
        <v>68.058736911826529</v>
      </c>
      <c r="G12" s="13">
        <v>85.778365776089117</v>
      </c>
      <c r="H12" s="13">
        <v>83.913808551835643</v>
      </c>
      <c r="I12" s="13">
        <v>86.140857379532974</v>
      </c>
      <c r="J12" s="13">
        <v>78.570912898103799</v>
      </c>
      <c r="K12" s="13">
        <v>54.171514770633543</v>
      </c>
      <c r="L12" s="13">
        <v>56.991436542191074</v>
      </c>
      <c r="M12" s="13">
        <v>63.678940948638783</v>
      </c>
      <c r="N12" s="13">
        <v>82.841475560887247</v>
      </c>
      <c r="O12" s="13">
        <v>85.256760766248689</v>
      </c>
      <c r="P12" s="13">
        <v>85.672816159870564</v>
      </c>
      <c r="Q12" s="93">
        <f>SUM(E12:P12)</f>
        <v>900.24240408802677</v>
      </c>
    </row>
    <row r="13" spans="1:17" ht="21" customHeight="1" x14ac:dyDescent="0.3">
      <c r="A13" s="68"/>
      <c r="B13" s="70"/>
      <c r="C13" s="64"/>
      <c r="D13" s="30" t="s">
        <v>35</v>
      </c>
      <c r="E13" s="14">
        <v>64.707867999999991</v>
      </c>
      <c r="F13" s="14">
        <v>-15.44950399999998</v>
      </c>
      <c r="G13" s="14">
        <v>40.907739000000028</v>
      </c>
      <c r="H13" s="14">
        <v>-70.958004000000031</v>
      </c>
      <c r="I13" s="14">
        <v>-10.451840999999998</v>
      </c>
      <c r="J13" s="14">
        <v>30.319046999999987</v>
      </c>
      <c r="K13" s="14">
        <v>24.964603000000004</v>
      </c>
      <c r="L13" s="14">
        <v>249.065842</v>
      </c>
      <c r="M13" s="14">
        <v>-49.984702418416049</v>
      </c>
      <c r="N13" s="14">
        <v>-18.551896622100017</v>
      </c>
      <c r="O13" s="14">
        <v>3.2175691361400531</v>
      </c>
      <c r="P13" s="14">
        <v>7.7205157443520145</v>
      </c>
      <c r="Q13" s="94">
        <f>SUM(E13:P13)</f>
        <v>255.50723583997603</v>
      </c>
    </row>
    <row r="14" spans="1:17" ht="21" customHeight="1" x14ac:dyDescent="0.3">
      <c r="A14" s="68"/>
      <c r="B14" s="70"/>
      <c r="C14" s="64"/>
      <c r="D14" s="31" t="s">
        <v>36</v>
      </c>
      <c r="E14" s="9">
        <f>E12-E13</f>
        <v>4.4589098221688346</v>
      </c>
      <c r="F14" s="9">
        <f t="shared" ref="F14" si="26">F12-F13</f>
        <v>83.508240911826505</v>
      </c>
      <c r="G14" s="9">
        <f t="shared" ref="G14" si="27">G12-G13</f>
        <v>44.87062677608909</v>
      </c>
      <c r="H14" s="9">
        <f t="shared" ref="H14" si="28">H12-H13</f>
        <v>154.87181255183566</v>
      </c>
      <c r="I14" s="9">
        <f t="shared" ref="I14" si="29">I12-I13</f>
        <v>96.592698379532976</v>
      </c>
      <c r="J14" s="9">
        <f t="shared" ref="J14" si="30">J12-J13</f>
        <v>48.251865898103816</v>
      </c>
      <c r="K14" s="9">
        <f t="shared" ref="K14" si="31">K12-K13</f>
        <v>29.206911770633539</v>
      </c>
      <c r="L14" s="9">
        <f t="shared" ref="L14" si="32">L12-L13</f>
        <v>-192.07440545780892</v>
      </c>
      <c r="M14" s="9">
        <f t="shared" ref="M14" si="33">M12-M13</f>
        <v>113.66364336705483</v>
      </c>
      <c r="N14" s="9">
        <f t="shared" ref="N14" si="34">N12-N13</f>
        <v>101.39337218298726</v>
      </c>
      <c r="O14" s="9">
        <f t="shared" ref="O14" si="35">O12-O13</f>
        <v>82.039191630108633</v>
      </c>
      <c r="P14" s="9">
        <f t="shared" ref="P14" si="36">P12-P13</f>
        <v>77.95230041551855</v>
      </c>
      <c r="Q14" s="91">
        <f t="shared" ref="Q14" si="37">Q12-Q13</f>
        <v>644.73516824805074</v>
      </c>
    </row>
    <row r="15" spans="1:17" ht="21" customHeight="1" x14ac:dyDescent="0.3">
      <c r="A15" s="68"/>
      <c r="B15" s="70"/>
      <c r="C15" s="73" t="s">
        <v>37</v>
      </c>
      <c r="D15" s="30" t="s">
        <v>38</v>
      </c>
      <c r="E15" s="14">
        <v>46.702754000000006</v>
      </c>
      <c r="F15" s="14">
        <v>-4.3016489999999994</v>
      </c>
      <c r="G15" s="14">
        <v>2.3784420000000042</v>
      </c>
      <c r="H15" s="14">
        <v>13.599332999999996</v>
      </c>
      <c r="I15" s="14">
        <v>-34.697604999999996</v>
      </c>
      <c r="J15" s="14">
        <v>-92.554385000000011</v>
      </c>
      <c r="K15" s="14">
        <v>13.825840000000014</v>
      </c>
      <c r="L15" s="14">
        <v>219.45670099999998</v>
      </c>
      <c r="M15" s="14">
        <v>-41.601147000000012</v>
      </c>
      <c r="N15" s="14">
        <v>-67.040564000000003</v>
      </c>
      <c r="O15" s="14">
        <v>-112.0294</v>
      </c>
      <c r="P15" s="14">
        <v>74.935133999999991</v>
      </c>
      <c r="Q15" s="94">
        <f>SUM(E15:P15)</f>
        <v>18.673453999999964</v>
      </c>
    </row>
    <row r="16" spans="1:17" ht="21" customHeight="1" x14ac:dyDescent="0.3">
      <c r="A16" s="68"/>
      <c r="B16" s="70"/>
      <c r="C16" s="64"/>
      <c r="D16" s="30" t="s">
        <v>39</v>
      </c>
      <c r="E16" s="14">
        <v>69.574919999999992</v>
      </c>
      <c r="F16" s="14">
        <v>-17.032982000000008</v>
      </c>
      <c r="G16" s="14">
        <v>38.417259000000001</v>
      </c>
      <c r="H16" s="14">
        <v>-71.091273999999999</v>
      </c>
      <c r="I16" s="14">
        <v>-11.377254999999998</v>
      </c>
      <c r="J16" s="14">
        <v>-68.573667</v>
      </c>
      <c r="K16" s="14">
        <v>24.959524999999985</v>
      </c>
      <c r="L16" s="14">
        <v>249.059639</v>
      </c>
      <c r="M16" s="14">
        <v>-38.990958000000006</v>
      </c>
      <c r="N16" s="14">
        <v>-73.22222800000003</v>
      </c>
      <c r="O16" s="14">
        <v>-85.033253000000016</v>
      </c>
      <c r="P16" s="14">
        <v>92.611042999999995</v>
      </c>
      <c r="Q16" s="94">
        <f>SUM(E16:P16)</f>
        <v>109.30076899999993</v>
      </c>
    </row>
    <row r="17" spans="1:17" ht="21" customHeight="1" x14ac:dyDescent="0.3">
      <c r="A17" s="68"/>
      <c r="B17" s="70"/>
      <c r="C17" s="64"/>
      <c r="D17" s="31" t="s">
        <v>40</v>
      </c>
      <c r="E17" s="9">
        <f>E15-E16</f>
        <v>-22.872165999999986</v>
      </c>
      <c r="F17" s="9">
        <f t="shared" ref="F17" si="38">F15-F16</f>
        <v>12.731333000000008</v>
      </c>
      <c r="G17" s="9">
        <f t="shared" ref="G17" si="39">G15-G16</f>
        <v>-36.038816999999995</v>
      </c>
      <c r="H17" s="9">
        <f t="shared" ref="H17" si="40">H15-H16</f>
        <v>84.690607</v>
      </c>
      <c r="I17" s="9">
        <f t="shared" ref="I17" si="41">I15-I16</f>
        <v>-23.320349999999998</v>
      </c>
      <c r="J17" s="9">
        <f t="shared" ref="J17" si="42">J15-J16</f>
        <v>-23.98071800000001</v>
      </c>
      <c r="K17" s="9">
        <f t="shared" ref="K17" si="43">K15-K16</f>
        <v>-11.133684999999971</v>
      </c>
      <c r="L17" s="9">
        <f t="shared" ref="L17" si="44">L15-L16</f>
        <v>-29.602938000000023</v>
      </c>
      <c r="M17" s="9">
        <f t="shared" ref="M17" si="45">M15-M16</f>
        <v>-2.6101890000000054</v>
      </c>
      <c r="N17" s="9">
        <f t="shared" ref="N17" si="46">N15-N16</f>
        <v>6.1816640000000262</v>
      </c>
      <c r="O17" s="9">
        <f t="shared" ref="O17" si="47">O15-O16</f>
        <v>-26.996146999999979</v>
      </c>
      <c r="P17" s="9">
        <f t="shared" ref="P17" si="48">P15-P16</f>
        <v>-17.675909000000004</v>
      </c>
      <c r="Q17" s="91">
        <f t="shared" ref="Q17" si="49">Q15-Q16</f>
        <v>-90.627314999999967</v>
      </c>
    </row>
    <row r="18" spans="1:17" ht="21" customHeight="1" x14ac:dyDescent="0.3">
      <c r="A18" s="68"/>
      <c r="B18" s="70"/>
      <c r="C18" s="64" t="s">
        <v>41</v>
      </c>
      <c r="D18" s="30" t="s">
        <v>42</v>
      </c>
      <c r="E18" s="10">
        <f>E15/E12</f>
        <v>0.67521945463579458</v>
      </c>
      <c r="F18" s="10">
        <f t="shared" ref="F18:Q19" si="50">F15/F12</f>
        <v>-6.3204949065878188E-2</v>
      </c>
      <c r="G18" s="10">
        <f t="shared" si="50"/>
        <v>2.772776070610335E-2</v>
      </c>
      <c r="H18" s="10">
        <f t="shared" si="50"/>
        <v>0.16206311255196276</v>
      </c>
      <c r="I18" s="10">
        <f t="shared" si="50"/>
        <v>-0.40280078531287211</v>
      </c>
      <c r="J18" s="10">
        <f t="shared" si="50"/>
        <v>-1.1779726311698955</v>
      </c>
      <c r="K18" s="10">
        <f t="shared" si="50"/>
        <v>0.25522343354325072</v>
      </c>
      <c r="L18" s="10">
        <f t="shared" si="50"/>
        <v>3.8506960749714558</v>
      </c>
      <c r="M18" s="10">
        <f t="shared" si="50"/>
        <v>-0.65329520843561217</v>
      </c>
      <c r="N18" s="10">
        <f t="shared" si="50"/>
        <v>-0.8092632771941175</v>
      </c>
      <c r="O18" s="10">
        <f t="shared" si="50"/>
        <v>-1.3140236503607585</v>
      </c>
      <c r="P18" s="10">
        <f t="shared" si="50"/>
        <v>0.8746664036369084</v>
      </c>
      <c r="Q18" s="15">
        <f>Q15/Q12</f>
        <v>2.0742695428701503E-2</v>
      </c>
    </row>
    <row r="19" spans="1:17" ht="21" customHeight="1" x14ac:dyDescent="0.3">
      <c r="A19" s="68"/>
      <c r="B19" s="70"/>
      <c r="C19" s="64"/>
      <c r="D19" s="30" t="s">
        <v>43</v>
      </c>
      <c r="E19" s="10">
        <f>E16/E13</f>
        <v>1.0752157681968444</v>
      </c>
      <c r="F19" s="10">
        <f>2-F16/F13</f>
        <v>0.89750622414803538</v>
      </c>
      <c r="G19" s="10">
        <f t="shared" si="50"/>
        <v>0.93911958810532103</v>
      </c>
      <c r="H19" s="10">
        <f>2-H16/H13</f>
        <v>0.99812184683210692</v>
      </c>
      <c r="I19" s="10">
        <f>2-I16/I13</f>
        <v>0.91145923478935442</v>
      </c>
      <c r="J19" s="10">
        <f t="shared" si="50"/>
        <v>-2.2617355684035858</v>
      </c>
      <c r="K19" s="10">
        <f t="shared" si="50"/>
        <v>0.99979659199867832</v>
      </c>
      <c r="L19" s="10">
        <f t="shared" si="50"/>
        <v>0.99997509493895198</v>
      </c>
      <c r="M19" s="10">
        <f t="shared" ref="M19:N19" si="51">2-M16/M13</f>
        <v>1.2199421800371781</v>
      </c>
      <c r="N19" s="10">
        <f t="shared" si="51"/>
        <v>-1.9468863745593414</v>
      </c>
      <c r="O19" s="10">
        <f>O16/O13</f>
        <v>-26.427793592652961</v>
      </c>
      <c r="P19" s="10">
        <f t="shared" si="50"/>
        <v>11.995447722226343</v>
      </c>
      <c r="Q19" s="15">
        <f t="shared" si="50"/>
        <v>0.42777954464058665</v>
      </c>
    </row>
    <row r="20" spans="1:17" ht="21" customHeight="1" x14ac:dyDescent="0.3">
      <c r="A20" s="68"/>
      <c r="B20" s="71"/>
      <c r="C20" s="65"/>
      <c r="D20" s="32" t="s">
        <v>44</v>
      </c>
      <c r="E20" s="12">
        <f>E18-E19</f>
        <v>-0.39999631356104981</v>
      </c>
      <c r="F20" s="12">
        <f t="shared" ref="F20" si="52">F18-F19</f>
        <v>-0.96071117321391353</v>
      </c>
      <c r="G20" s="12">
        <f t="shared" ref="G20" si="53">G18-G19</f>
        <v>-0.91139182739921765</v>
      </c>
      <c r="H20" s="12">
        <f t="shared" ref="H20" si="54">H18-H19</f>
        <v>-0.83605873428014421</v>
      </c>
      <c r="I20" s="12">
        <f t="shared" ref="I20" si="55">I18-I19</f>
        <v>-1.3142600201022265</v>
      </c>
      <c r="J20" s="12">
        <f t="shared" ref="J20" si="56">J18-J19</f>
        <v>1.0837629372336903</v>
      </c>
      <c r="K20" s="12">
        <f t="shared" ref="K20" si="57">K18-K19</f>
        <v>-0.7445731584554276</v>
      </c>
      <c r="L20" s="12">
        <f t="shared" ref="L20" si="58">L18-L19</f>
        <v>2.850720980032504</v>
      </c>
      <c r="M20" s="12">
        <f t="shared" ref="M20" si="59">M18-M19</f>
        <v>-1.8732373884727904</v>
      </c>
      <c r="N20" s="12">
        <f t="shared" ref="N20" si="60">N18-N19</f>
        <v>1.1376230973652239</v>
      </c>
      <c r="O20" s="12">
        <f t="shared" ref="O20" si="61">O18-O19</f>
        <v>25.113769942292201</v>
      </c>
      <c r="P20" s="12">
        <f t="shared" ref="P20" si="62">P18-P19</f>
        <v>-11.120781318589435</v>
      </c>
      <c r="Q20" s="92">
        <f t="shared" ref="Q20" si="63">Q18-Q19</f>
        <v>-0.40703684921188515</v>
      </c>
    </row>
  </sheetData>
  <mergeCells count="11">
    <mergeCell ref="C18:C20"/>
    <mergeCell ref="A1:Q1"/>
    <mergeCell ref="B2:D2"/>
    <mergeCell ref="A3:A20"/>
    <mergeCell ref="B3:B11"/>
    <mergeCell ref="C3:C5"/>
    <mergeCell ref="C6:C8"/>
    <mergeCell ref="C9:C11"/>
    <mergeCell ref="B12:B20"/>
    <mergeCell ref="C12:C14"/>
    <mergeCell ref="C15:C17"/>
  </mergeCells>
  <phoneticPr fontId="9" type="noConversion"/>
  <conditionalFormatting sqref="E18:Q20">
    <cfRule type="cellIs" dxfId="11" priority="2" operator="lessThan">
      <formula>0</formula>
    </cfRule>
  </conditionalFormatting>
  <conditionalFormatting sqref="E9:Q11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运营汇总</vt:lpstr>
      <vt:lpstr>河北</vt:lpstr>
      <vt:lpstr>长春</vt:lpstr>
      <vt:lpstr>西安</vt:lpstr>
      <vt:lpstr>成都</vt:lpstr>
      <vt:lpstr>株洲</vt:lpstr>
      <vt:lpstr>安路普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LSH</cp:lastModifiedBy>
  <dcterms:created xsi:type="dcterms:W3CDTF">2015-06-05T18:17:00Z</dcterms:created>
  <dcterms:modified xsi:type="dcterms:W3CDTF">2023-02-14T02:27:34Z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7E457BDA4076450CA5A67A198237085C</vt:lpwstr>
  </property>
  <property fmtid="{D5CDD505-2E9C-101B-9397-08002B2CF9AE}" pid="4" name="KSOProductBuildVer">
    <vt:lpwstr>2052-11.1.0.13703</vt:lpwstr>
  </property>
</Properties>
</file>