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.09" sheetId="11" r:id="rId1"/>
    <sheet name="Sheet2" sheetId="7" state="hidden" r:id="rId2"/>
  </sheets>
  <calcPr calcId="144525"/>
</workbook>
</file>

<file path=xl/sharedStrings.xml><?xml version="1.0" encoding="utf-8"?>
<sst xmlns="http://schemas.openxmlformats.org/spreadsheetml/2006/main" count="147" uniqueCount="91">
  <si>
    <t>价格核算明细表</t>
  </si>
  <si>
    <t>序</t>
  </si>
  <si>
    <t>物料代码</t>
  </si>
  <si>
    <t>名称</t>
  </si>
  <si>
    <t>图片</t>
  </si>
  <si>
    <t>QAD</t>
  </si>
  <si>
    <t>零件名称</t>
  </si>
  <si>
    <t>耗用量</t>
  </si>
  <si>
    <t>材质</t>
  </si>
  <si>
    <t>下料尺寸</t>
  </si>
  <si>
    <t>未税单价</t>
  </si>
  <si>
    <t>重量</t>
  </si>
  <si>
    <t>材料费</t>
  </si>
  <si>
    <t>加工成本</t>
  </si>
  <si>
    <t>系数</t>
  </si>
  <si>
    <t>未税价</t>
  </si>
  <si>
    <t>号</t>
  </si>
  <si>
    <t>长mm</t>
  </si>
  <si>
    <t>宽mm</t>
  </si>
  <si>
    <t>厚mm</t>
  </si>
  <si>
    <t>材料</t>
  </si>
  <si>
    <t>废铁</t>
  </si>
  <si>
    <t>毛重</t>
  </si>
  <si>
    <t>净重</t>
  </si>
  <si>
    <t>工序</t>
  </si>
  <si>
    <t>吨位</t>
  </si>
  <si>
    <t>工序费</t>
  </si>
  <si>
    <t>出件数</t>
  </si>
  <si>
    <t>合计</t>
  </si>
  <si>
    <t>SLT0002823</t>
  </si>
  <si>
    <t>罩壳支架</t>
  </si>
  <si>
    <t>落料</t>
  </si>
  <si>
    <t>80T</t>
  </si>
  <si>
    <t>拉伸</t>
  </si>
  <si>
    <t>40T</t>
  </si>
  <si>
    <t>冲孔</t>
  </si>
  <si>
    <t>材料成本合计：</t>
  </si>
  <si>
    <t>加工成本合计：</t>
  </si>
  <si>
    <t>SLT0002831</t>
  </si>
  <si>
    <t>盘簧固定架</t>
  </si>
  <si>
    <t>100T</t>
  </si>
  <si>
    <t>SLT0002832</t>
  </si>
  <si>
    <t>外盘支架（长）</t>
  </si>
  <si>
    <t>SLT0002822</t>
  </si>
  <si>
    <t>外盘支架（短）</t>
  </si>
  <si>
    <t>第二部分钣金件价格汇总</t>
  </si>
  <si>
    <t>项目</t>
  </si>
  <si>
    <t>图号</t>
  </si>
  <si>
    <t>数量</t>
  </si>
  <si>
    <t>厂家</t>
  </si>
  <si>
    <t>初始报价</t>
  </si>
  <si>
    <t>商定报价</t>
  </si>
  <si>
    <t>模具总费用</t>
  </si>
  <si>
    <t>模摊方式</t>
  </si>
  <si>
    <t>单件报价</t>
  </si>
  <si>
    <t>模摊费</t>
  </si>
  <si>
    <t>含模摊价</t>
  </si>
  <si>
    <t>9月16日轻卡减震新增</t>
  </si>
  <si>
    <t>SLT0010539</t>
  </si>
  <si>
    <t>减震器上盖板</t>
  </si>
  <si>
    <t>SPFH590 /T=3.0</t>
  </si>
  <si>
    <t>南皮利达</t>
  </si>
  <si>
    <t>预付30%，剩余70%摊销10万件产品</t>
  </si>
  <si>
    <t>SLT0010545</t>
  </si>
  <si>
    <t>减震器下底板</t>
  </si>
  <si>
    <t>统帅轻卡1880项目</t>
  </si>
  <si>
    <t>SLT0010599</t>
  </si>
  <si>
    <t>副驾靠背左侧装车钣金焊接总成</t>
  </si>
  <si>
    <t>ASSY-
QStE500 2.5</t>
  </si>
  <si>
    <t>文安恒德</t>
  </si>
  <si>
    <t>100%摊销10万件产品</t>
  </si>
  <si>
    <t>平台化-轻卡减震座椅</t>
  </si>
  <si>
    <t>SLT0010230</t>
  </si>
  <si>
    <t>驾驶员座垫右侧安装板总成</t>
  </si>
  <si>
    <t>SLT0010222</t>
  </si>
  <si>
    <t>驾驶员左侧调角器下连接板焊接总成</t>
  </si>
  <si>
    <t>ASSY-
QStE500 3.5</t>
  </si>
  <si>
    <t>SLT0010686</t>
  </si>
  <si>
    <t>驾驶员座垫右侧安装板</t>
  </si>
  <si>
    <t>QStE500 2.5</t>
  </si>
  <si>
    <t>SLT0010540</t>
  </si>
  <si>
    <t>滚轮下滑槽</t>
  </si>
  <si>
    <t>SAPH440 /T=3.0</t>
  </si>
  <si>
    <t>航天宏达</t>
  </si>
  <si>
    <t>SLT0010557</t>
  </si>
  <si>
    <r>
      <rPr>
        <sz val="8"/>
        <color indexed="8"/>
        <rFont val="宋体"/>
        <charset val="134"/>
      </rPr>
      <t>外绞架</t>
    </r>
    <r>
      <rPr>
        <sz val="8"/>
        <color indexed="10"/>
        <rFont val="宋体"/>
        <charset val="134"/>
      </rPr>
      <t>支撑板</t>
    </r>
    <r>
      <rPr>
        <sz val="8"/>
        <color indexed="8"/>
        <rFont val="宋体"/>
        <charset val="134"/>
      </rPr>
      <t>组件</t>
    </r>
  </si>
  <si>
    <t>SPFH590/T=6.0</t>
  </si>
  <si>
    <t>SLT0010556</t>
  </si>
  <si>
    <t>内绞架支撑板组件</t>
  </si>
  <si>
    <t>SLT0010564</t>
  </si>
  <si>
    <t>滚轮上滑槽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</si>
</sst>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_);[Red]\(0.0\)"/>
    <numFmt numFmtId="179" formatCode="0.00_);[Red]\(0.00\)"/>
    <numFmt numFmtId="180" formatCode="0.000_);[Red]\(0.000\)"/>
    <numFmt numFmtId="181" formatCode="0.0000_);[Red]\(0.0000\)"/>
    <numFmt numFmtId="182" formatCode="0.0_ "/>
  </numFmts>
  <fonts count="34">
    <font>
      <sz val="11"/>
      <color theme="1"/>
      <name val="宋体"/>
      <charset val="134"/>
      <scheme val="minor"/>
    </font>
    <font>
      <b/>
      <sz val="8"/>
      <color indexed="8"/>
      <name val="等线"/>
      <charset val="134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color indexed="8"/>
      <name val="等线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indexed="8"/>
      <name val="宋体"/>
      <charset val="134"/>
    </font>
    <font>
      <sz val="8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2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8" fillId="0" borderId="0"/>
    <xf numFmtId="9" fontId="0" fillId="0" borderId="0" applyFon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</cellStyleXfs>
  <cellXfs count="68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57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4" fillId="0" borderId="2" xfId="9" applyNumberFormat="1" applyFont="1" applyFill="1" applyBorder="1" applyAlignment="1" applyProtection="1">
      <alignment horizontal="center" vertical="center" wrapText="1"/>
      <protection locked="0"/>
    </xf>
    <xf numFmtId="2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54" applyFont="1" applyBorder="1" applyAlignment="1">
      <alignment horizontal="center" vertical="center" wrapText="1"/>
    </xf>
    <xf numFmtId="49" fontId="4" fillId="0" borderId="2" xfId="54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0" fillId="0" borderId="0" xfId="54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181" fontId="0" fillId="0" borderId="0" xfId="0" applyNumberFormat="1">
      <alignment vertical="center"/>
    </xf>
    <xf numFmtId="0" fontId="6" fillId="0" borderId="1" xfId="54" applyFont="1" applyBorder="1" applyAlignment="1">
      <alignment horizontal="center" vertical="center"/>
    </xf>
    <xf numFmtId="0" fontId="0" fillId="0" borderId="3" xfId="54" applyBorder="1" applyAlignment="1">
      <alignment horizontal="center" vertical="center"/>
    </xf>
    <xf numFmtId="0" fontId="0" fillId="0" borderId="2" xfId="54" applyBorder="1" applyAlignment="1">
      <alignment horizontal="center" vertical="center" wrapText="1"/>
    </xf>
    <xf numFmtId="0" fontId="0" fillId="0" borderId="3" xfId="54" applyBorder="1" applyAlignment="1">
      <alignment horizontal="center" vertical="center" wrapText="1"/>
    </xf>
    <xf numFmtId="0" fontId="0" fillId="0" borderId="2" xfId="54" applyBorder="1" applyAlignment="1">
      <alignment horizontal="center" vertical="center" shrinkToFit="1"/>
    </xf>
    <xf numFmtId="0" fontId="0" fillId="0" borderId="3" xfId="54" applyBorder="1" applyAlignment="1">
      <alignment horizontal="center" vertical="center" shrinkToFit="1"/>
    </xf>
    <xf numFmtId="0" fontId="0" fillId="0" borderId="4" xfId="54" applyBorder="1" applyAlignment="1">
      <alignment horizontal="center" vertical="center"/>
    </xf>
    <xf numFmtId="0" fontId="0" fillId="0" borderId="4" xfId="54" applyBorder="1" applyAlignment="1">
      <alignment horizontal="center" vertical="center" wrapText="1"/>
    </xf>
    <xf numFmtId="0" fontId="0" fillId="0" borderId="4" xfId="54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7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54" applyNumberFormat="1" applyBorder="1" applyAlignment="1">
      <alignment horizontal="center" vertical="center" wrapText="1" shrinkToFit="1"/>
    </xf>
    <xf numFmtId="179" fontId="0" fillId="0" borderId="2" xfId="54" applyNumberFormat="1" applyBorder="1" applyAlignment="1">
      <alignment horizontal="center" vertical="center"/>
    </xf>
    <xf numFmtId="180" fontId="0" fillId="0" borderId="2" xfId="54" applyNumberFormat="1" applyBorder="1" applyAlignment="1">
      <alignment horizontal="center" vertical="center" shrinkToFit="1"/>
    </xf>
    <xf numFmtId="178" fontId="7" fillId="0" borderId="2" xfId="0" applyNumberFormat="1" applyFont="1" applyBorder="1" applyAlignment="1">
      <alignment vertical="center" wrapText="1"/>
    </xf>
    <xf numFmtId="179" fontId="7" fillId="0" borderId="2" xfId="9" applyNumberFormat="1" applyFont="1" applyFill="1" applyBorder="1" applyAlignment="1" applyProtection="1">
      <alignment vertical="center" wrapText="1"/>
      <protection locked="0"/>
    </xf>
    <xf numFmtId="180" fontId="7" fillId="0" borderId="2" xfId="55" applyNumberFormat="1" applyFont="1" applyBorder="1" applyAlignment="1">
      <alignment vertical="center"/>
    </xf>
    <xf numFmtId="180" fontId="7" fillId="0" borderId="2" xfId="0" applyNumberFormat="1" applyFont="1" applyBorder="1" applyAlignment="1">
      <alignment vertical="center" wrapText="1"/>
    </xf>
    <xf numFmtId="180" fontId="7" fillId="0" borderId="2" xfId="9" applyNumberFormat="1" applyFont="1" applyFill="1" applyBorder="1" applyAlignment="1" applyProtection="1">
      <alignment vertical="center" wrapText="1"/>
      <protection locked="0"/>
    </xf>
    <xf numFmtId="178" fontId="0" fillId="0" borderId="2" xfId="0" applyNumberFormat="1" applyBorder="1">
      <alignment vertical="center"/>
    </xf>
    <xf numFmtId="179" fontId="0" fillId="0" borderId="2" xfId="0" applyNumberFormat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54" applyNumberFormat="1" applyFill="1" applyBorder="1" applyAlignment="1">
      <alignment horizontal="center" vertical="center" wrapText="1"/>
    </xf>
    <xf numFmtId="178" fontId="0" fillId="0" borderId="2" xfId="54" applyNumberFormat="1" applyBorder="1" applyAlignment="1">
      <alignment horizontal="center" vertical="center" wrapText="1"/>
    </xf>
    <xf numFmtId="179" fontId="0" fillId="0" borderId="2" xfId="54" applyNumberForma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6" fontId="10" fillId="0" borderId="2" xfId="0" applyNumberFormat="1" applyFont="1" applyBorder="1">
      <alignment vertical="center"/>
    </xf>
    <xf numFmtId="178" fontId="10" fillId="0" borderId="2" xfId="0" applyNumberFormat="1" applyFont="1" applyBorder="1">
      <alignment vertical="center"/>
    </xf>
    <xf numFmtId="9" fontId="9" fillId="0" borderId="2" xfId="0" applyNumberFormat="1" applyFont="1" applyBorder="1" applyAlignment="1">
      <alignment horizontal="center" vertical="center" wrapText="1"/>
    </xf>
    <xf numFmtId="181" fontId="9" fillId="0" borderId="2" xfId="0" applyNumberFormat="1" applyFont="1" applyBorder="1" applyAlignment="1">
      <alignment horizontal="center" vertical="center" wrapText="1"/>
    </xf>
    <xf numFmtId="182" fontId="7" fillId="0" borderId="2" xfId="0" applyNumberFormat="1" applyFont="1" applyBorder="1" applyAlignment="1">
      <alignment vertical="center"/>
    </xf>
    <xf numFmtId="176" fontId="0" fillId="0" borderId="2" xfId="0" applyNumberFormat="1" applyBorder="1">
      <alignment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样式 1 5 2" xfId="14"/>
    <cellStyle name="常规 6" xfId="15"/>
    <cellStyle name="百分比 2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常规 2 10" xfId="52"/>
    <cellStyle name="60% - 强调文字颜色 6" xfId="53" builtinId="52"/>
    <cellStyle name="常规 2" xfId="54"/>
    <cellStyle name="常规 3" xfId="55"/>
    <cellStyle name="常规 41" xfId="56"/>
    <cellStyle name="样式 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3"/>
  <sheetViews>
    <sheetView tabSelected="1" workbookViewId="0">
      <selection activeCell="AA5" sqref="AA5"/>
    </sheetView>
  </sheetViews>
  <sheetFormatPr defaultColWidth="9" defaultRowHeight="13.5"/>
  <cols>
    <col min="1" max="1" width="3.375" customWidth="1"/>
    <col min="2" max="2" width="0.125" customWidth="1"/>
    <col min="3" max="3" width="9" hidden="1" customWidth="1"/>
    <col min="4" max="4" width="15.25" hidden="1" customWidth="1"/>
    <col min="5" max="5" width="10.25" customWidth="1"/>
    <col min="6" max="6" width="13" customWidth="1"/>
    <col min="7" max="7" width="7.125" customWidth="1"/>
    <col min="8" max="8" width="5.25" customWidth="1"/>
    <col min="9" max="10" width="6.75" style="25" customWidth="1"/>
    <col min="11" max="11" width="5.50833333333333" style="25" customWidth="1"/>
    <col min="12" max="12" width="6.50833333333333" style="26" customWidth="1"/>
    <col min="13" max="13" width="5.875" style="26" customWidth="1"/>
    <col min="14" max="16" width="6.75" style="27" customWidth="1"/>
    <col min="17" max="17" width="7.125" style="26" customWidth="1"/>
    <col min="18" max="18" width="5.25" customWidth="1"/>
    <col min="19" max="19" width="6.375" customWidth="1"/>
    <col min="20" max="20" width="7.125" customWidth="1"/>
    <col min="21" max="21" width="7.125" style="25" customWidth="1"/>
    <col min="22" max="22" width="7.50833333333333" customWidth="1"/>
    <col min="23" max="23" width="5.50833333333333" customWidth="1"/>
    <col min="24" max="24" width="11.125" style="28" customWidth="1"/>
  </cols>
  <sheetData>
    <row r="1" s="24" customFormat="1" ht="18.75" spans="1:24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r="2" s="24" customFormat="1" customHeight="1" spans="1:24">
      <c r="A2" s="30" t="s">
        <v>1</v>
      </c>
      <c r="B2" s="31" t="s">
        <v>2</v>
      </c>
      <c r="C2" s="31" t="s">
        <v>3</v>
      </c>
      <c r="D2" s="32" t="s">
        <v>4</v>
      </c>
      <c r="E2" s="31" t="s">
        <v>5</v>
      </c>
      <c r="F2" s="33" t="s">
        <v>6</v>
      </c>
      <c r="G2" s="31" t="s">
        <v>7</v>
      </c>
      <c r="H2" s="34" t="s">
        <v>8</v>
      </c>
      <c r="I2" s="46" t="s">
        <v>9</v>
      </c>
      <c r="J2" s="46"/>
      <c r="K2" s="46"/>
      <c r="L2" s="47" t="s">
        <v>10</v>
      </c>
      <c r="M2" s="47"/>
      <c r="N2" s="48" t="s">
        <v>11</v>
      </c>
      <c r="O2" s="48"/>
      <c r="P2" s="48"/>
      <c r="Q2" s="47" t="s">
        <v>12</v>
      </c>
      <c r="R2" s="47" t="s">
        <v>13</v>
      </c>
      <c r="S2" s="47"/>
      <c r="T2" s="47"/>
      <c r="U2" s="47"/>
      <c r="V2" s="47"/>
      <c r="W2" s="47" t="s">
        <v>14</v>
      </c>
      <c r="X2" s="57" t="s">
        <v>15</v>
      </c>
    </row>
    <row r="3" s="24" customFormat="1" spans="1:24">
      <c r="A3" s="35" t="s">
        <v>16</v>
      </c>
      <c r="B3" s="31"/>
      <c r="C3" s="31"/>
      <c r="D3" s="36"/>
      <c r="E3" s="31"/>
      <c r="F3" s="33"/>
      <c r="G3" s="31"/>
      <c r="H3" s="37"/>
      <c r="I3" s="46" t="s">
        <v>17</v>
      </c>
      <c r="J3" s="46" t="s">
        <v>18</v>
      </c>
      <c r="K3" s="46" t="s">
        <v>19</v>
      </c>
      <c r="L3" s="47" t="s">
        <v>20</v>
      </c>
      <c r="M3" s="47" t="s">
        <v>21</v>
      </c>
      <c r="N3" s="48" t="s">
        <v>22</v>
      </c>
      <c r="O3" s="48" t="s">
        <v>23</v>
      </c>
      <c r="P3" s="48" t="s">
        <v>21</v>
      </c>
      <c r="Q3" s="47"/>
      <c r="R3" s="47" t="s">
        <v>24</v>
      </c>
      <c r="S3" s="47" t="s">
        <v>25</v>
      </c>
      <c r="T3" s="47" t="s">
        <v>26</v>
      </c>
      <c r="U3" s="58" t="s">
        <v>27</v>
      </c>
      <c r="V3" s="59" t="s">
        <v>28</v>
      </c>
      <c r="W3" s="47"/>
      <c r="X3" s="57"/>
    </row>
    <row r="4" ht="20.1" customHeight="1" spans="1:24">
      <c r="A4" s="38">
        <v>1</v>
      </c>
      <c r="B4" s="38"/>
      <c r="C4" s="38"/>
      <c r="D4" s="38"/>
      <c r="E4" s="39" t="s">
        <v>29</v>
      </c>
      <c r="F4" s="39" t="s">
        <v>30</v>
      </c>
      <c r="G4" s="39">
        <v>1</v>
      </c>
      <c r="H4" s="40">
        <v>440</v>
      </c>
      <c r="I4" s="49">
        <v>29</v>
      </c>
      <c r="J4" s="49">
        <v>26</v>
      </c>
      <c r="K4" s="49">
        <v>2</v>
      </c>
      <c r="L4" s="50">
        <v>5.75</v>
      </c>
      <c r="M4" s="50">
        <v>2.8</v>
      </c>
      <c r="N4" s="51">
        <f>I4*J4*K4*0.00000785</f>
        <v>0.0118378</v>
      </c>
      <c r="O4" s="52">
        <v>0.005</v>
      </c>
      <c r="P4" s="53">
        <f>N4-O4</f>
        <v>0.0068378</v>
      </c>
      <c r="Q4" s="50">
        <f>L4*N4-M4*P4</f>
        <v>0.04892151</v>
      </c>
      <c r="R4" s="60" t="s">
        <v>31</v>
      </c>
      <c r="S4" s="61" t="s">
        <v>32</v>
      </c>
      <c r="T4" s="62">
        <v>0.07</v>
      </c>
      <c r="U4" s="63">
        <v>1</v>
      </c>
      <c r="V4" s="62">
        <f>T4/U4</f>
        <v>0.07</v>
      </c>
      <c r="W4" s="64">
        <v>1.12</v>
      </c>
      <c r="X4" s="65">
        <f>(Q4+V8)*W4+Q6*1.03</f>
        <v>0.3123920912</v>
      </c>
    </row>
    <row r="5" ht="20.1" customHeight="1" spans="1:24">
      <c r="A5" s="41"/>
      <c r="B5" s="41"/>
      <c r="C5" s="41"/>
      <c r="D5" s="41"/>
      <c r="E5" s="42"/>
      <c r="F5" s="42"/>
      <c r="G5" s="42"/>
      <c r="H5" s="42"/>
      <c r="I5" s="54"/>
      <c r="J5" s="54"/>
      <c r="K5" s="54"/>
      <c r="L5" s="55"/>
      <c r="M5" s="55"/>
      <c r="N5" s="56"/>
      <c r="O5" s="56"/>
      <c r="P5" s="56"/>
      <c r="Q5" s="55"/>
      <c r="R5" s="60" t="s">
        <v>33</v>
      </c>
      <c r="S5" s="61" t="s">
        <v>34</v>
      </c>
      <c r="T5" s="62">
        <v>0.08</v>
      </c>
      <c r="U5" s="66">
        <v>1</v>
      </c>
      <c r="V5" s="62">
        <f t="shared" ref="V5:V7" si="0">T5/U5</f>
        <v>0.08</v>
      </c>
      <c r="W5" s="64"/>
      <c r="X5" s="65"/>
    </row>
    <row r="6" ht="20.1" customHeight="1" spans="1:24">
      <c r="A6" s="41"/>
      <c r="B6" s="41"/>
      <c r="C6" s="41"/>
      <c r="D6" s="41"/>
      <c r="E6" s="39"/>
      <c r="F6" s="39"/>
      <c r="G6" s="39"/>
      <c r="H6" s="40"/>
      <c r="I6" s="49"/>
      <c r="J6" s="49"/>
      <c r="K6" s="49"/>
      <c r="L6" s="50"/>
      <c r="M6" s="50"/>
      <c r="N6" s="51"/>
      <c r="O6" s="52"/>
      <c r="P6" s="53"/>
      <c r="Q6" s="50">
        <f>G6*L6</f>
        <v>0</v>
      </c>
      <c r="R6" s="60" t="s">
        <v>35</v>
      </c>
      <c r="S6" s="61" t="s">
        <v>34</v>
      </c>
      <c r="T6" s="62">
        <v>0.08</v>
      </c>
      <c r="U6" s="63">
        <v>1</v>
      </c>
      <c r="V6" s="62">
        <f t="shared" si="0"/>
        <v>0.08</v>
      </c>
      <c r="W6" s="64"/>
      <c r="X6" s="65"/>
    </row>
    <row r="7" ht="20.1" customHeight="1" spans="1:24">
      <c r="A7" s="41"/>
      <c r="B7" s="41"/>
      <c r="C7" s="41"/>
      <c r="D7" s="41"/>
      <c r="E7" s="39"/>
      <c r="F7" s="39"/>
      <c r="G7" s="39"/>
      <c r="H7" s="40"/>
      <c r="I7" s="49"/>
      <c r="J7" s="49"/>
      <c r="K7" s="49"/>
      <c r="L7" s="50"/>
      <c r="M7" s="50"/>
      <c r="N7" s="51"/>
      <c r="O7" s="52"/>
      <c r="P7" s="53"/>
      <c r="Q7" s="50"/>
      <c r="R7" s="60"/>
      <c r="S7" s="61"/>
      <c r="T7" s="62"/>
      <c r="U7" s="63"/>
      <c r="V7" s="62">
        <f>T7*U7</f>
        <v>0</v>
      </c>
      <c r="W7" s="64"/>
      <c r="X7" s="65"/>
    </row>
    <row r="8" ht="20.1" customHeight="1" spans="1:24">
      <c r="A8" s="43"/>
      <c r="B8" s="43"/>
      <c r="C8" s="43"/>
      <c r="D8" s="43"/>
      <c r="E8" s="44" t="s">
        <v>36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55">
        <f>SUM(Q4:Q7)</f>
        <v>0.04892151</v>
      </c>
      <c r="R8" s="44" t="s">
        <v>37</v>
      </c>
      <c r="S8" s="45"/>
      <c r="T8" s="45"/>
      <c r="U8" s="45"/>
      <c r="V8" s="67">
        <f>SUM(V4:V7)</f>
        <v>0.23</v>
      </c>
      <c r="W8" s="64"/>
      <c r="X8" s="65"/>
    </row>
    <row r="9" spans="1:24">
      <c r="A9" s="38">
        <v>2</v>
      </c>
      <c r="B9" s="38"/>
      <c r="C9" s="38"/>
      <c r="D9" s="38"/>
      <c r="E9" s="39" t="s">
        <v>38</v>
      </c>
      <c r="F9" s="39" t="s">
        <v>39</v>
      </c>
      <c r="G9" s="39">
        <v>1</v>
      </c>
      <c r="H9" s="40">
        <v>590</v>
      </c>
      <c r="I9" s="49">
        <v>60</v>
      </c>
      <c r="J9" s="49">
        <v>43</v>
      </c>
      <c r="K9" s="49">
        <v>2.5</v>
      </c>
      <c r="L9" s="50">
        <v>6.4</v>
      </c>
      <c r="M9" s="50">
        <v>2.8</v>
      </c>
      <c r="N9" s="51">
        <f>I9*J9*K9*0.00000785</f>
        <v>0.0506325</v>
      </c>
      <c r="O9" s="52">
        <v>0.03</v>
      </c>
      <c r="P9" s="53">
        <f>N9-O9</f>
        <v>0.0206325</v>
      </c>
      <c r="Q9" s="50">
        <f>L9*N9-M9*P9</f>
        <v>0.266277</v>
      </c>
      <c r="R9" s="60" t="s">
        <v>31</v>
      </c>
      <c r="S9" s="61" t="s">
        <v>40</v>
      </c>
      <c r="T9" s="62">
        <v>0.09</v>
      </c>
      <c r="U9" s="63">
        <v>1</v>
      </c>
      <c r="V9" s="62">
        <f t="shared" ref="V9:V11" si="1">T9/U9</f>
        <v>0.09</v>
      </c>
      <c r="W9" s="64">
        <v>1.12</v>
      </c>
      <c r="X9" s="65">
        <f>(Q9+V13)*W9+Q11*1.03</f>
        <v>0.58943024</v>
      </c>
    </row>
    <row r="10" spans="1:24">
      <c r="A10" s="41"/>
      <c r="B10" s="41"/>
      <c r="C10" s="41"/>
      <c r="D10" s="41"/>
      <c r="E10" s="42"/>
      <c r="F10" s="42"/>
      <c r="G10" s="42"/>
      <c r="H10" s="42"/>
      <c r="I10" s="54"/>
      <c r="J10" s="54"/>
      <c r="K10" s="54"/>
      <c r="L10" s="55"/>
      <c r="M10" s="55"/>
      <c r="N10" s="56"/>
      <c r="O10" s="56"/>
      <c r="P10" s="56"/>
      <c r="Q10" s="55"/>
      <c r="R10" s="60" t="s">
        <v>33</v>
      </c>
      <c r="S10" s="61" t="s">
        <v>40</v>
      </c>
      <c r="T10" s="62">
        <v>0.09</v>
      </c>
      <c r="U10" s="66">
        <v>1</v>
      </c>
      <c r="V10" s="62">
        <f t="shared" si="1"/>
        <v>0.09</v>
      </c>
      <c r="W10" s="64"/>
      <c r="X10" s="65"/>
    </row>
    <row r="11" spans="1:24">
      <c r="A11" s="41"/>
      <c r="B11" s="41"/>
      <c r="C11" s="41"/>
      <c r="D11" s="41"/>
      <c r="E11" s="39"/>
      <c r="F11" s="39"/>
      <c r="G11" s="39"/>
      <c r="H11" s="40"/>
      <c r="I11" s="49"/>
      <c r="J11" s="49"/>
      <c r="K11" s="49"/>
      <c r="L11" s="50"/>
      <c r="M11" s="50"/>
      <c r="N11" s="51"/>
      <c r="O11" s="52"/>
      <c r="P11" s="53"/>
      <c r="Q11" s="50">
        <f>G11*L11</f>
        <v>0</v>
      </c>
      <c r="R11" s="60" t="s">
        <v>35</v>
      </c>
      <c r="S11" s="61" t="s">
        <v>32</v>
      </c>
      <c r="T11" s="62">
        <v>0.08</v>
      </c>
      <c r="U11" s="63">
        <v>1</v>
      </c>
      <c r="V11" s="62">
        <f t="shared" si="1"/>
        <v>0.08</v>
      </c>
      <c r="W11" s="64"/>
      <c r="X11" s="65"/>
    </row>
    <row r="12" spans="1:24">
      <c r="A12" s="41"/>
      <c r="B12" s="41"/>
      <c r="C12" s="41"/>
      <c r="D12" s="41"/>
      <c r="E12" s="39"/>
      <c r="F12" s="39"/>
      <c r="G12" s="39"/>
      <c r="H12" s="40"/>
      <c r="I12" s="49"/>
      <c r="J12" s="49"/>
      <c r="K12" s="49"/>
      <c r="L12" s="50"/>
      <c r="M12" s="50"/>
      <c r="N12" s="51"/>
      <c r="O12" s="52"/>
      <c r="P12" s="53"/>
      <c r="Q12" s="50"/>
      <c r="R12" s="60"/>
      <c r="S12" s="61"/>
      <c r="T12" s="62"/>
      <c r="U12" s="63"/>
      <c r="V12" s="62">
        <f>T12*U12</f>
        <v>0</v>
      </c>
      <c r="W12" s="64"/>
      <c r="X12" s="65"/>
    </row>
    <row r="13" spans="1:24">
      <c r="A13" s="43"/>
      <c r="B13" s="43"/>
      <c r="C13" s="43"/>
      <c r="D13" s="43"/>
      <c r="E13" s="44" t="s">
        <v>36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55">
        <f>SUM(Q9:Q12)</f>
        <v>0.266277</v>
      </c>
      <c r="R13" s="44" t="s">
        <v>37</v>
      </c>
      <c r="S13" s="45"/>
      <c r="T13" s="45"/>
      <c r="U13" s="45"/>
      <c r="V13" s="67">
        <f>SUM(V9:V12)</f>
        <v>0.26</v>
      </c>
      <c r="W13" s="64"/>
      <c r="X13" s="65"/>
    </row>
    <row r="14" spans="1:24">
      <c r="A14" s="38">
        <v>3</v>
      </c>
      <c r="B14" s="38"/>
      <c r="C14" s="38"/>
      <c r="D14" s="38"/>
      <c r="E14" s="39" t="s">
        <v>41</v>
      </c>
      <c r="F14" s="39" t="s">
        <v>42</v>
      </c>
      <c r="G14" s="39">
        <v>1</v>
      </c>
      <c r="H14" s="40">
        <v>440</v>
      </c>
      <c r="I14" s="49">
        <v>67</v>
      </c>
      <c r="J14" s="49">
        <v>37</v>
      </c>
      <c r="K14" s="49">
        <v>3</v>
      </c>
      <c r="L14" s="50">
        <v>5.6</v>
      </c>
      <c r="M14" s="50">
        <v>2.8</v>
      </c>
      <c r="N14" s="51">
        <f>I14*J14*K14*0.00000785</f>
        <v>0.05838045</v>
      </c>
      <c r="O14" s="52">
        <v>0.044</v>
      </c>
      <c r="P14" s="53">
        <f>N14-O14</f>
        <v>0.01438045</v>
      </c>
      <c r="Q14" s="50">
        <f>L14*N14-M14*P14</f>
        <v>0.28666526</v>
      </c>
      <c r="R14" s="60" t="s">
        <v>31</v>
      </c>
      <c r="S14" s="61" t="s">
        <v>40</v>
      </c>
      <c r="T14" s="62">
        <v>0.09</v>
      </c>
      <c r="U14" s="63">
        <v>1</v>
      </c>
      <c r="V14" s="62">
        <f t="shared" ref="V14:V16" si="2">T14/U14</f>
        <v>0.09</v>
      </c>
      <c r="W14" s="64">
        <v>1.12</v>
      </c>
      <c r="X14" s="65">
        <f>(Q14+V18)*W14+Q16*1.03</f>
        <v>0.6122650912</v>
      </c>
    </row>
    <row r="15" spans="1:24">
      <c r="A15" s="41"/>
      <c r="B15" s="41"/>
      <c r="C15" s="41"/>
      <c r="D15" s="41"/>
      <c r="E15" s="42"/>
      <c r="F15" s="42"/>
      <c r="G15" s="42"/>
      <c r="H15" s="42"/>
      <c r="I15" s="54"/>
      <c r="J15" s="54"/>
      <c r="K15" s="54"/>
      <c r="L15" s="55"/>
      <c r="M15" s="55"/>
      <c r="N15" s="56"/>
      <c r="O15" s="56"/>
      <c r="P15" s="56"/>
      <c r="Q15" s="55"/>
      <c r="R15" s="60" t="s">
        <v>33</v>
      </c>
      <c r="S15" s="61" t="s">
        <v>40</v>
      </c>
      <c r="T15" s="62">
        <v>0.09</v>
      </c>
      <c r="U15" s="66">
        <v>1</v>
      </c>
      <c r="V15" s="62">
        <f t="shared" si="2"/>
        <v>0.09</v>
      </c>
      <c r="W15" s="64"/>
      <c r="X15" s="65"/>
    </row>
    <row r="16" spans="1:24">
      <c r="A16" s="41"/>
      <c r="B16" s="41"/>
      <c r="C16" s="41"/>
      <c r="D16" s="41"/>
      <c r="E16" s="39"/>
      <c r="F16" s="39"/>
      <c r="G16" s="39"/>
      <c r="H16" s="40"/>
      <c r="I16" s="49"/>
      <c r="J16" s="49"/>
      <c r="K16" s="49"/>
      <c r="L16" s="50"/>
      <c r="M16" s="50"/>
      <c r="N16" s="51"/>
      <c r="O16" s="52"/>
      <c r="P16" s="53"/>
      <c r="Q16" s="50">
        <f>G16*L16</f>
        <v>0</v>
      </c>
      <c r="R16" s="60" t="s">
        <v>35</v>
      </c>
      <c r="S16" s="61" t="s">
        <v>32</v>
      </c>
      <c r="T16" s="62">
        <v>0.08</v>
      </c>
      <c r="U16" s="63">
        <v>1</v>
      </c>
      <c r="V16" s="62">
        <f t="shared" si="2"/>
        <v>0.08</v>
      </c>
      <c r="W16" s="64"/>
      <c r="X16" s="65"/>
    </row>
    <row r="17" spans="1:24">
      <c r="A17" s="41"/>
      <c r="B17" s="41"/>
      <c r="C17" s="41"/>
      <c r="D17" s="41"/>
      <c r="E17" s="39"/>
      <c r="F17" s="39"/>
      <c r="G17" s="39"/>
      <c r="H17" s="40"/>
      <c r="I17" s="49"/>
      <c r="J17" s="49"/>
      <c r="K17" s="49"/>
      <c r="L17" s="50"/>
      <c r="M17" s="50"/>
      <c r="N17" s="51"/>
      <c r="O17" s="52"/>
      <c r="P17" s="53"/>
      <c r="Q17" s="50"/>
      <c r="R17" s="60"/>
      <c r="S17" s="61"/>
      <c r="T17" s="62"/>
      <c r="U17" s="63"/>
      <c r="V17" s="62">
        <f>T17*U17</f>
        <v>0</v>
      </c>
      <c r="W17" s="64"/>
      <c r="X17" s="65"/>
    </row>
    <row r="18" spans="1:24">
      <c r="A18" s="43"/>
      <c r="B18" s="43"/>
      <c r="C18" s="43"/>
      <c r="D18" s="43"/>
      <c r="E18" s="44" t="s">
        <v>36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55">
        <f>SUM(Q14:Q17)</f>
        <v>0.28666526</v>
      </c>
      <c r="R18" s="44" t="s">
        <v>37</v>
      </c>
      <c r="S18" s="45"/>
      <c r="T18" s="45"/>
      <c r="U18" s="45"/>
      <c r="V18" s="67">
        <f>SUM(V14:V17)</f>
        <v>0.26</v>
      </c>
      <c r="W18" s="64"/>
      <c r="X18" s="65"/>
    </row>
    <row r="19" spans="1:24">
      <c r="A19" s="38">
        <v>4</v>
      </c>
      <c r="B19" s="38"/>
      <c r="C19" s="38"/>
      <c r="D19" s="38"/>
      <c r="E19" s="39" t="s">
        <v>43</v>
      </c>
      <c r="F19" s="39" t="s">
        <v>44</v>
      </c>
      <c r="G19" s="39">
        <v>1</v>
      </c>
      <c r="H19" s="40">
        <v>440</v>
      </c>
      <c r="I19" s="49">
        <v>50</v>
      </c>
      <c r="J19" s="49">
        <v>37</v>
      </c>
      <c r="K19" s="49">
        <v>3</v>
      </c>
      <c r="L19" s="50">
        <v>5.6</v>
      </c>
      <c r="M19" s="50">
        <v>2.8</v>
      </c>
      <c r="N19" s="51">
        <f>I19*J19*K19*0.00000785</f>
        <v>0.0435675</v>
      </c>
      <c r="O19" s="52">
        <v>0.034</v>
      </c>
      <c r="P19" s="53">
        <f>N19-O19</f>
        <v>0.00956749999999999</v>
      </c>
      <c r="Q19" s="50">
        <f>L19*N19-M19*P19</f>
        <v>0.217189</v>
      </c>
      <c r="R19" s="60" t="s">
        <v>31</v>
      </c>
      <c r="S19" s="61" t="s">
        <v>40</v>
      </c>
      <c r="T19" s="62">
        <v>0.09</v>
      </c>
      <c r="U19" s="63">
        <v>1</v>
      </c>
      <c r="V19" s="62">
        <f t="shared" ref="V19:V21" si="3">T19/U19</f>
        <v>0.09</v>
      </c>
      <c r="W19" s="64">
        <v>1.12</v>
      </c>
      <c r="X19" s="65">
        <f>(Q19+V23)*W19+Q21*1.03</f>
        <v>0.53445168</v>
      </c>
    </row>
    <row r="20" spans="1:24">
      <c r="A20" s="41"/>
      <c r="B20" s="41"/>
      <c r="C20" s="41"/>
      <c r="D20" s="41"/>
      <c r="E20" s="42"/>
      <c r="F20" s="42"/>
      <c r="G20" s="42"/>
      <c r="H20" s="42"/>
      <c r="I20" s="54"/>
      <c r="J20" s="54"/>
      <c r="K20" s="54"/>
      <c r="L20" s="55"/>
      <c r="M20" s="55"/>
      <c r="N20" s="56"/>
      <c r="O20" s="56"/>
      <c r="P20" s="56"/>
      <c r="Q20" s="55"/>
      <c r="R20" s="60" t="s">
        <v>33</v>
      </c>
      <c r="S20" s="61" t="s">
        <v>40</v>
      </c>
      <c r="T20" s="62">
        <v>0.09</v>
      </c>
      <c r="U20" s="66">
        <v>1</v>
      </c>
      <c r="V20" s="62">
        <f t="shared" si="3"/>
        <v>0.09</v>
      </c>
      <c r="W20" s="64"/>
      <c r="X20" s="65"/>
    </row>
    <row r="21" spans="1:24">
      <c r="A21" s="41"/>
      <c r="B21" s="41"/>
      <c r="C21" s="41"/>
      <c r="D21" s="41"/>
      <c r="E21" s="39"/>
      <c r="F21" s="39"/>
      <c r="G21" s="39"/>
      <c r="H21" s="40"/>
      <c r="I21" s="49"/>
      <c r="J21" s="49"/>
      <c r="K21" s="49"/>
      <c r="L21" s="50"/>
      <c r="M21" s="50"/>
      <c r="N21" s="51"/>
      <c r="O21" s="52"/>
      <c r="P21" s="53"/>
      <c r="Q21" s="50">
        <f>G21*L21</f>
        <v>0</v>
      </c>
      <c r="R21" s="60" t="s">
        <v>35</v>
      </c>
      <c r="S21" s="61" t="s">
        <v>32</v>
      </c>
      <c r="T21" s="62">
        <v>0.08</v>
      </c>
      <c r="U21" s="63">
        <v>1</v>
      </c>
      <c r="V21" s="62">
        <f t="shared" si="3"/>
        <v>0.08</v>
      </c>
      <c r="W21" s="64"/>
      <c r="X21" s="65"/>
    </row>
    <row r="22" spans="1:24">
      <c r="A22" s="41"/>
      <c r="B22" s="41"/>
      <c r="C22" s="41"/>
      <c r="D22" s="41"/>
      <c r="E22" s="39"/>
      <c r="F22" s="39"/>
      <c r="G22" s="39"/>
      <c r="H22" s="40"/>
      <c r="I22" s="49"/>
      <c r="J22" s="49"/>
      <c r="K22" s="49"/>
      <c r="L22" s="50"/>
      <c r="M22" s="50"/>
      <c r="N22" s="51"/>
      <c r="O22" s="52"/>
      <c r="P22" s="53"/>
      <c r="Q22" s="50"/>
      <c r="R22" s="60"/>
      <c r="S22" s="61"/>
      <c r="T22" s="62"/>
      <c r="U22" s="63"/>
      <c r="V22" s="62">
        <f>T22*U22</f>
        <v>0</v>
      </c>
      <c r="W22" s="64"/>
      <c r="X22" s="65"/>
    </row>
    <row r="23" spans="1:24">
      <c r="A23" s="43"/>
      <c r="B23" s="43"/>
      <c r="C23" s="43"/>
      <c r="D23" s="43"/>
      <c r="E23" s="44" t="s">
        <v>36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55">
        <f>SUM(Q19:Q22)</f>
        <v>0.217189</v>
      </c>
      <c r="R23" s="44" t="s">
        <v>37</v>
      </c>
      <c r="S23" s="45"/>
      <c r="T23" s="45"/>
      <c r="U23" s="45"/>
      <c r="V23" s="67">
        <f>SUM(V19:V22)</f>
        <v>0.26</v>
      </c>
      <c r="W23" s="64"/>
      <c r="X23" s="65"/>
    </row>
  </sheetData>
  <mergeCells count="47">
    <mergeCell ref="A1:X1"/>
    <mergeCell ref="I2:K2"/>
    <mergeCell ref="L2:M2"/>
    <mergeCell ref="N2:P2"/>
    <mergeCell ref="R2:V2"/>
    <mergeCell ref="E8:P8"/>
    <mergeCell ref="R8:U8"/>
    <mergeCell ref="E13:P13"/>
    <mergeCell ref="R13:U13"/>
    <mergeCell ref="E18:P18"/>
    <mergeCell ref="R18:U18"/>
    <mergeCell ref="E23:P23"/>
    <mergeCell ref="R23:U23"/>
    <mergeCell ref="A4:A8"/>
    <mergeCell ref="A9:A13"/>
    <mergeCell ref="A14:A18"/>
    <mergeCell ref="A19:A23"/>
    <mergeCell ref="B2:B3"/>
    <mergeCell ref="B4:B8"/>
    <mergeCell ref="B9:B13"/>
    <mergeCell ref="B14:B18"/>
    <mergeCell ref="B19:B23"/>
    <mergeCell ref="C2:C3"/>
    <mergeCell ref="C4:C8"/>
    <mergeCell ref="C9:C13"/>
    <mergeCell ref="C14:C18"/>
    <mergeCell ref="C19:C23"/>
    <mergeCell ref="D2:D3"/>
    <mergeCell ref="D4:D8"/>
    <mergeCell ref="D9:D13"/>
    <mergeCell ref="D14:D18"/>
    <mergeCell ref="D19:D23"/>
    <mergeCell ref="E2:E3"/>
    <mergeCell ref="F2:F3"/>
    <mergeCell ref="G2:G3"/>
    <mergeCell ref="H2:H3"/>
    <mergeCell ref="Q2:Q3"/>
    <mergeCell ref="W2:W3"/>
    <mergeCell ref="W4:W8"/>
    <mergeCell ref="W9:W13"/>
    <mergeCell ref="W14:W18"/>
    <mergeCell ref="W19:W23"/>
    <mergeCell ref="X2:X3"/>
    <mergeCell ref="X4:X8"/>
    <mergeCell ref="X9:X13"/>
    <mergeCell ref="X14:X18"/>
    <mergeCell ref="X19:X23"/>
  </mergeCells>
  <conditionalFormatting sqref="B1">
    <cfRule type="duplicateValues" dxfId="0" priority="27"/>
  </conditionalFormatting>
  <conditionalFormatting sqref="I4:K4">
    <cfRule type="duplicateValues" dxfId="0" priority="28"/>
  </conditionalFormatting>
  <conditionalFormatting sqref="I9:K9">
    <cfRule type="duplicateValues" dxfId="0" priority="6"/>
  </conditionalFormatting>
  <conditionalFormatting sqref="I14:K14">
    <cfRule type="duplicateValues" dxfId="0" priority="4"/>
  </conditionalFormatting>
  <conditionalFormatting sqref="I19:K19">
    <cfRule type="duplicateValues" dxfId="0" priority="2"/>
  </conditionalFormatting>
  <conditionalFormatting sqref="E2:E3">
    <cfRule type="duplicateValues" dxfId="0" priority="8"/>
  </conditionalFormatting>
  <conditionalFormatting sqref="I6:K7">
    <cfRule type="duplicateValues" dxfId="0" priority="7"/>
  </conditionalFormatting>
  <conditionalFormatting sqref="I11:K12">
    <cfRule type="duplicateValues" dxfId="0" priority="5"/>
  </conditionalFormatting>
  <conditionalFormatting sqref="I16:K17">
    <cfRule type="duplicateValues" dxfId="0" priority="3"/>
  </conditionalFormatting>
  <conditionalFormatting sqref="I21:K2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opLeftCell="B1" workbookViewId="0">
      <selection activeCell="K21" sqref="K21"/>
    </sheetView>
  </sheetViews>
  <sheetFormatPr defaultColWidth="9" defaultRowHeight="13.5"/>
  <cols>
    <col min="1" max="1" width="9.50833333333333" hidden="1" customWidth="1"/>
    <col min="2" max="2" width="9.25" customWidth="1"/>
    <col min="3" max="3" width="14.75" customWidth="1"/>
    <col min="4" max="4" width="3.625" customWidth="1"/>
    <col min="5" max="5" width="10.5083333333333" hidden="1" customWidth="1"/>
    <col min="6" max="6" width="8.50833333333333" customWidth="1"/>
    <col min="7" max="7" width="7.375" customWidth="1"/>
    <col min="8" max="8" width="6.75" customWidth="1"/>
    <col min="9" max="9" width="7.50833333333333" customWidth="1"/>
    <col min="10" max="10" width="7.25" customWidth="1"/>
    <col min="11" max="11" width="7.125" customWidth="1"/>
    <col min="12" max="12" width="7.50833333333333" customWidth="1"/>
    <col min="13" max="13" width="10.5083333333333" customWidth="1"/>
    <col min="14" max="14" width="15.125" customWidth="1"/>
  </cols>
  <sheetData>
    <row r="1" spans="2:14">
      <c r="B1" s="1" t="s">
        <v>45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46</v>
      </c>
      <c r="B2" s="4" t="s">
        <v>47</v>
      </c>
      <c r="C2" s="4" t="s">
        <v>6</v>
      </c>
      <c r="D2" s="5" t="s">
        <v>48</v>
      </c>
      <c r="E2" s="4" t="s">
        <v>8</v>
      </c>
      <c r="F2" s="4" t="s">
        <v>49</v>
      </c>
      <c r="G2" s="6" t="s">
        <v>50</v>
      </c>
      <c r="H2" s="6"/>
      <c r="I2" s="6"/>
      <c r="J2" s="6" t="s">
        <v>51</v>
      </c>
      <c r="K2" s="6"/>
      <c r="L2" s="6"/>
      <c r="M2" s="21" t="s">
        <v>52</v>
      </c>
      <c r="N2" s="21" t="s">
        <v>53</v>
      </c>
    </row>
    <row r="3" spans="1:14">
      <c r="A3" s="3"/>
      <c r="B3" s="4"/>
      <c r="C3" s="4"/>
      <c r="D3" s="5"/>
      <c r="E3" s="4"/>
      <c r="F3" s="4"/>
      <c r="G3" s="7" t="s">
        <v>54</v>
      </c>
      <c r="H3" s="7" t="s">
        <v>55</v>
      </c>
      <c r="I3" s="3" t="s">
        <v>56</v>
      </c>
      <c r="J3" s="7" t="s">
        <v>54</v>
      </c>
      <c r="K3" s="7" t="s">
        <v>55</v>
      </c>
      <c r="L3" s="3" t="s">
        <v>56</v>
      </c>
      <c r="M3" s="21"/>
      <c r="N3" s="21"/>
    </row>
    <row r="4" ht="22.15" customHeight="1" spans="1:14">
      <c r="A4" s="8" t="s">
        <v>57</v>
      </c>
      <c r="B4" s="9" t="s">
        <v>58</v>
      </c>
      <c r="C4" s="9" t="s">
        <v>59</v>
      </c>
      <c r="D4" s="10">
        <v>1</v>
      </c>
      <c r="E4" s="11" t="s">
        <v>60</v>
      </c>
      <c r="F4" s="11" t="s">
        <v>61</v>
      </c>
      <c r="G4" s="12">
        <v>32.73</v>
      </c>
      <c r="H4" s="12">
        <v>1.72</v>
      </c>
      <c r="I4" s="12">
        <v>34.45</v>
      </c>
      <c r="J4" s="12">
        <v>30</v>
      </c>
      <c r="K4" s="12">
        <v>1.72</v>
      </c>
      <c r="L4" s="22">
        <v>31.72</v>
      </c>
      <c r="M4" s="23">
        <v>245000</v>
      </c>
      <c r="N4" s="8" t="s">
        <v>62</v>
      </c>
    </row>
    <row r="5" ht="22.15" customHeight="1" spans="1:14">
      <c r="A5" s="8" t="s">
        <v>57</v>
      </c>
      <c r="B5" s="9" t="s">
        <v>63</v>
      </c>
      <c r="C5" s="9" t="s">
        <v>64</v>
      </c>
      <c r="D5" s="10">
        <v>1</v>
      </c>
      <c r="E5" s="11" t="s">
        <v>60</v>
      </c>
      <c r="F5" s="11" t="s">
        <v>61</v>
      </c>
      <c r="G5" s="12">
        <v>34.24</v>
      </c>
      <c r="H5" s="12">
        <v>1.72</v>
      </c>
      <c r="I5" s="12">
        <v>35.96</v>
      </c>
      <c r="J5" s="12">
        <v>31</v>
      </c>
      <c r="K5" s="12">
        <v>1.72</v>
      </c>
      <c r="L5" s="22">
        <v>32.72</v>
      </c>
      <c r="M5" s="23">
        <v>245000</v>
      </c>
      <c r="N5" s="8" t="s">
        <v>62</v>
      </c>
    </row>
    <row r="6" ht="21" spans="1:14">
      <c r="A6" s="8" t="s">
        <v>65</v>
      </c>
      <c r="B6" s="13" t="s">
        <v>66</v>
      </c>
      <c r="C6" s="13" t="s">
        <v>67</v>
      </c>
      <c r="D6" s="10">
        <v>1</v>
      </c>
      <c r="E6" s="14" t="s">
        <v>68</v>
      </c>
      <c r="F6" s="14" t="s">
        <v>69</v>
      </c>
      <c r="G6" s="12">
        <v>8.28</v>
      </c>
      <c r="H6" s="12">
        <v>0.31</v>
      </c>
      <c r="I6" s="12">
        <v>8.59</v>
      </c>
      <c r="J6" s="12">
        <v>6.6</v>
      </c>
      <c r="K6" s="12">
        <v>0.31</v>
      </c>
      <c r="L6" s="22">
        <v>6.91</v>
      </c>
      <c r="M6" s="23">
        <v>31000</v>
      </c>
      <c r="N6" s="8" t="s">
        <v>70</v>
      </c>
    </row>
    <row r="7" ht="21" spans="1:14">
      <c r="A7" s="8" t="s">
        <v>71</v>
      </c>
      <c r="B7" s="15" t="s">
        <v>72</v>
      </c>
      <c r="C7" s="13" t="s">
        <v>73</v>
      </c>
      <c r="D7" s="10">
        <v>1</v>
      </c>
      <c r="E7" s="14" t="s">
        <v>68</v>
      </c>
      <c r="F7" s="14" t="s">
        <v>69</v>
      </c>
      <c r="G7" s="12">
        <v>14.04</v>
      </c>
      <c r="H7" s="12">
        <v>0.363</v>
      </c>
      <c r="I7" s="12">
        <v>14.403</v>
      </c>
      <c r="J7" s="12">
        <v>12.24</v>
      </c>
      <c r="K7" s="12">
        <v>0.363</v>
      </c>
      <c r="L7" s="22">
        <v>12.603</v>
      </c>
      <c r="M7" s="23">
        <v>36300</v>
      </c>
      <c r="N7" s="8" t="s">
        <v>70</v>
      </c>
    </row>
    <row r="8" ht="21" spans="1:14">
      <c r="A8" s="8" t="s">
        <v>71</v>
      </c>
      <c r="B8" s="15" t="s">
        <v>74</v>
      </c>
      <c r="C8" s="16" t="s">
        <v>75</v>
      </c>
      <c r="D8" s="10">
        <v>1</v>
      </c>
      <c r="E8" s="14" t="s">
        <v>76</v>
      </c>
      <c r="F8" s="14" t="s">
        <v>69</v>
      </c>
      <c r="G8" s="12">
        <v>15.3</v>
      </c>
      <c r="H8" s="12">
        <v>0.411</v>
      </c>
      <c r="I8" s="12">
        <v>15.711</v>
      </c>
      <c r="J8" s="12">
        <v>13.98</v>
      </c>
      <c r="K8" s="12">
        <v>0.411</v>
      </c>
      <c r="L8" s="22">
        <v>14.391</v>
      </c>
      <c r="M8" s="23">
        <v>41100</v>
      </c>
      <c r="N8" s="8" t="s">
        <v>70</v>
      </c>
    </row>
    <row r="9" ht="21" spans="1:14">
      <c r="A9" s="8" t="s">
        <v>57</v>
      </c>
      <c r="B9" s="9" t="s">
        <v>77</v>
      </c>
      <c r="C9" s="9" t="s">
        <v>78</v>
      </c>
      <c r="D9" s="10">
        <v>1</v>
      </c>
      <c r="E9" s="9" t="s">
        <v>79</v>
      </c>
      <c r="F9" s="14" t="s">
        <v>69</v>
      </c>
      <c r="G9" s="12">
        <v>15.48</v>
      </c>
      <c r="H9" s="12">
        <v>0.44</v>
      </c>
      <c r="I9" s="12">
        <v>15.92</v>
      </c>
      <c r="J9" s="12">
        <v>12.97</v>
      </c>
      <c r="K9" s="12">
        <v>0.44</v>
      </c>
      <c r="L9" s="22">
        <v>13.41</v>
      </c>
      <c r="M9" s="23">
        <v>44000</v>
      </c>
      <c r="N9" s="8" t="s">
        <v>70</v>
      </c>
    </row>
    <row r="10" ht="21" spans="1:14">
      <c r="A10" s="8" t="s">
        <v>57</v>
      </c>
      <c r="B10" s="17" t="s">
        <v>80</v>
      </c>
      <c r="C10" s="18" t="s">
        <v>81</v>
      </c>
      <c r="D10" s="10">
        <v>1</v>
      </c>
      <c r="E10" s="11" t="s">
        <v>82</v>
      </c>
      <c r="F10" s="14" t="s">
        <v>83</v>
      </c>
      <c r="G10" s="12">
        <v>1.1858407079646</v>
      </c>
      <c r="H10" s="12">
        <v>0.08</v>
      </c>
      <c r="I10" s="12">
        <v>1.2658407079646</v>
      </c>
      <c r="J10" s="12">
        <v>1.04</v>
      </c>
      <c r="K10" s="12">
        <v>0.08</v>
      </c>
      <c r="L10" s="22">
        <v>1.12</v>
      </c>
      <c r="M10" s="23">
        <v>8000</v>
      </c>
      <c r="N10" s="8" t="s">
        <v>70</v>
      </c>
    </row>
    <row r="11" ht="25.15" customHeight="1" spans="1:14">
      <c r="A11" s="8" t="s">
        <v>57</v>
      </c>
      <c r="B11" s="17" t="s">
        <v>84</v>
      </c>
      <c r="C11" s="18" t="s">
        <v>85</v>
      </c>
      <c r="D11" s="10">
        <v>1</v>
      </c>
      <c r="E11" s="11" t="s">
        <v>86</v>
      </c>
      <c r="F11" s="14" t="s">
        <v>83</v>
      </c>
      <c r="G11" s="12">
        <v>14.9469026548673</v>
      </c>
      <c r="H11" s="12">
        <v>0.08</v>
      </c>
      <c r="I11" s="12">
        <v>15.0269026548673</v>
      </c>
      <c r="J11" s="12">
        <v>12.56</v>
      </c>
      <c r="K11" s="12">
        <v>0.08</v>
      </c>
      <c r="L11" s="22">
        <v>12.64</v>
      </c>
      <c r="M11" s="23">
        <v>8000</v>
      </c>
      <c r="N11" s="8" t="s">
        <v>70</v>
      </c>
    </row>
    <row r="12" ht="25.15" customHeight="1" spans="1:14">
      <c r="A12" s="8" t="s">
        <v>57</v>
      </c>
      <c r="B12" s="19" t="s">
        <v>87</v>
      </c>
      <c r="C12" s="20" t="s">
        <v>88</v>
      </c>
      <c r="D12" s="10">
        <v>1</v>
      </c>
      <c r="E12" s="11" t="s">
        <v>86</v>
      </c>
      <c r="F12" s="14" t="s">
        <v>83</v>
      </c>
      <c r="G12" s="12">
        <v>9.02654867256637</v>
      </c>
      <c r="H12" s="12">
        <v>0.0707964601769912</v>
      </c>
      <c r="I12" s="12">
        <v>9.09734513274336</v>
      </c>
      <c r="J12" s="12">
        <v>8.23</v>
      </c>
      <c r="K12" s="12">
        <v>0.0707964601769912</v>
      </c>
      <c r="L12" s="22">
        <v>8.30079646017699</v>
      </c>
      <c r="M12" s="23">
        <v>7079.64601769912</v>
      </c>
      <c r="N12" s="8" t="s">
        <v>70</v>
      </c>
    </row>
    <row r="13" ht="25.15" customHeight="1" spans="1:14">
      <c r="A13" s="8" t="s">
        <v>57</v>
      </c>
      <c r="B13" s="17" t="s">
        <v>89</v>
      </c>
      <c r="C13" s="18" t="s">
        <v>90</v>
      </c>
      <c r="D13" s="10">
        <v>1</v>
      </c>
      <c r="E13" s="11" t="s">
        <v>82</v>
      </c>
      <c r="F13" s="14" t="s">
        <v>83</v>
      </c>
      <c r="G13" s="12">
        <v>1.1858407079646</v>
      </c>
      <c r="H13" s="12">
        <v>0.08</v>
      </c>
      <c r="I13" s="12">
        <v>1.2658407079646</v>
      </c>
      <c r="J13" s="12">
        <v>1.04</v>
      </c>
      <c r="K13" s="12">
        <v>0.08</v>
      </c>
      <c r="L13" s="22">
        <v>1.12</v>
      </c>
      <c r="M13" s="23">
        <v>8000</v>
      </c>
      <c r="N13" s="8" t="s">
        <v>70</v>
      </c>
    </row>
  </sheetData>
  <mergeCells count="11">
    <mergeCell ref="B1:N1"/>
    <mergeCell ref="G2:I2"/>
    <mergeCell ref="J2:L2"/>
    <mergeCell ref="A2:A3"/>
    <mergeCell ref="B2:B3"/>
    <mergeCell ref="C2:C3"/>
    <mergeCell ref="D2:D3"/>
    <mergeCell ref="E2:E3"/>
    <mergeCell ref="F2:F3"/>
    <mergeCell ref="M2:M3"/>
    <mergeCell ref="N2:N3"/>
  </mergeCells>
  <conditionalFormatting sqref="B1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1.09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%E5%89%91%E5%AE%A2%E5%88%98%E8%90%A7</cp:lastModifiedBy>
  <dcterms:created xsi:type="dcterms:W3CDTF">2006-09-13T11:21:00Z</dcterms:created>
  <dcterms:modified xsi:type="dcterms:W3CDTF">2023-02-27T07:46:56Z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5C46DBAB6E654785A660F77E0E2DE7C0</vt:lpwstr>
  </property>
</Properties>
</file>