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成本核算-目标价\钣金件\"/>
    </mc:Choice>
  </mc:AlternateContent>
  <xr:revisionPtr revIDLastSave="0" documentId="13_ncr:1_{2BC60E35-869F-4357-B37E-94A5FD3C5EC0}" xr6:coauthVersionLast="45" xr6:coauthVersionMax="47" xr10:uidLastSave="{00000000-0000-0000-0000-000000000000}"/>
  <bookViews>
    <workbookView xWindow="-60" yWindow="-60" windowWidth="24120" windowHeight="129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" i="1" l="1"/>
  <c r="T7" i="1"/>
  <c r="W7" i="1" s="1"/>
  <c r="Y4" i="1"/>
  <c r="AA4" i="1" s="1"/>
  <c r="W6" i="1" l="1"/>
  <c r="W5" i="1"/>
  <c r="N4" i="1"/>
  <c r="W4" i="1" l="1"/>
  <c r="W8" i="1" s="1"/>
  <c r="P4" i="1"/>
  <c r="Q4" i="1" s="1"/>
  <c r="Q8" i="1" s="1"/>
  <c r="X4" i="1" l="1"/>
  <c r="AB4" i="1" s="1"/>
</calcChain>
</file>

<file path=xl/sharedStrings.xml><?xml version="1.0" encoding="utf-8"?>
<sst xmlns="http://schemas.openxmlformats.org/spreadsheetml/2006/main" count="50" uniqueCount="47">
  <si>
    <t>自制</t>
  </si>
  <si>
    <t>落料</t>
  </si>
  <si>
    <t>序</t>
  </si>
  <si>
    <t>物料代码</t>
  </si>
  <si>
    <t>名称</t>
  </si>
  <si>
    <t>零件名称</t>
  </si>
  <si>
    <t>自制/外购</t>
  </si>
  <si>
    <t>耗用量</t>
  </si>
  <si>
    <t>材质</t>
  </si>
  <si>
    <t>长</t>
  </si>
  <si>
    <t>宽</t>
  </si>
  <si>
    <t>厚</t>
  </si>
  <si>
    <t>未税单价</t>
    <phoneticPr fontId="2" type="noConversion"/>
  </si>
  <si>
    <t>重量</t>
  </si>
  <si>
    <t>材料费</t>
  </si>
  <si>
    <t>加工成本</t>
  </si>
  <si>
    <t>未税</t>
    <phoneticPr fontId="2" type="noConversion"/>
  </si>
  <si>
    <t>未税模具费</t>
  </si>
  <si>
    <t>模具分摊数量</t>
  </si>
  <si>
    <t>模摊费</t>
  </si>
  <si>
    <t>含模摊未税价</t>
  </si>
  <si>
    <t>照片</t>
  </si>
  <si>
    <t>号</t>
  </si>
  <si>
    <t>材料</t>
  </si>
  <si>
    <t>废铁</t>
  </si>
  <si>
    <t>毛重</t>
  </si>
  <si>
    <t>净重</t>
  </si>
  <si>
    <t>工序</t>
  </si>
  <si>
    <t>吨位</t>
  </si>
  <si>
    <t>工序数</t>
  </si>
  <si>
    <t>出件数</t>
  </si>
  <si>
    <t>工序费</t>
  </si>
  <si>
    <t>工序费合计</t>
  </si>
  <si>
    <t>核算价</t>
  </si>
  <si>
    <t>SHT0015610</t>
    <phoneticPr fontId="2" type="noConversion"/>
  </si>
  <si>
    <t>右下连接板总成</t>
    <phoneticPr fontId="2" type="noConversion"/>
  </si>
  <si>
    <t>SHT0015431右下连接板</t>
    <phoneticPr fontId="2" type="noConversion"/>
  </si>
  <si>
    <t>BFA0000388盘簧钩销</t>
    <phoneticPr fontId="2" type="noConversion"/>
  </si>
  <si>
    <t>外购</t>
    <phoneticPr fontId="2" type="noConversion"/>
  </si>
  <si>
    <t>SAPH440</t>
    <phoneticPr fontId="2" type="noConversion"/>
  </si>
  <si>
    <t>冲孔</t>
    <phoneticPr fontId="2" type="noConversion"/>
  </si>
  <si>
    <t>成型</t>
    <phoneticPr fontId="2" type="noConversion"/>
  </si>
  <si>
    <t>125T</t>
    <phoneticPr fontId="2" type="noConversion"/>
  </si>
  <si>
    <t>焊接</t>
    <phoneticPr fontId="2" type="noConversion"/>
  </si>
  <si>
    <t>右下连接板总成目标价格核算明细表</t>
    <phoneticPr fontId="2" type="noConversion"/>
  </si>
  <si>
    <t>加工费合计：</t>
    <phoneticPr fontId="2" type="noConversion"/>
  </si>
  <si>
    <t>材料费合计：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</si>
</sst>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0.0000_ "/>
    <numFmt numFmtId="178" formatCode="0.000_);[Red]\(0.000\)"/>
    <numFmt numFmtId="179" formatCode="0.00_ "/>
    <numFmt numFmtId="180" formatCode="0_ "/>
  </numFmts>
  <fonts count="7" x14ac:knownFonts="1">
    <font>
      <sz val="11"/>
      <color theme="1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0"/>
      <name val="等线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6" fillId="0" borderId="0"/>
  </cellStyleXfs>
  <cellXfs count="57">
    <xf numFmtId="0" fontId="0" fillId="0" borderId="0" xfId="0"/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shrinkToFit="1"/>
    </xf>
    <xf numFmtId="176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7" fontId="4" fillId="0" borderId="2" xfId="1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 shrinkToFit="1"/>
    </xf>
    <xf numFmtId="179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78" fontId="1" fillId="0" borderId="2" xfId="0" applyNumberFormat="1" applyFont="1" applyBorder="1" applyAlignment="1">
      <alignment vertical="center" shrinkToFit="1"/>
    </xf>
    <xf numFmtId="176" fontId="1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/>
    </xf>
    <xf numFmtId="179" fontId="5" fillId="0" borderId="2" xfId="0" applyNumberFormat="1" applyFont="1" applyBorder="1" applyAlignment="1">
      <alignment horizontal="center" vertical="center" shrinkToFit="1"/>
    </xf>
    <xf numFmtId="179" fontId="5" fillId="0" borderId="2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179" fontId="5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79" fontId="1" fillId="2" borderId="5" xfId="0" applyNumberFormat="1" applyFont="1" applyFill="1" applyBorder="1" applyAlignment="1">
      <alignment horizontal="center" vertical="center"/>
    </xf>
    <xf numFmtId="179" fontId="1" fillId="2" borderId="6" xfId="0" applyNumberFormat="1" applyFont="1" applyFill="1" applyBorder="1" applyAlignment="1">
      <alignment horizontal="center" vertical="center"/>
    </xf>
    <xf numFmtId="179" fontId="1" fillId="2" borderId="7" xfId="0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1" xr:uid="{9575FCAA-0832-42D5-85D8-8A39CE9C60D2}"/>
    <cellStyle name="样式 1" xfId="2" xr:uid="{B6781E74-689E-414A-9998-128378AD1D8E}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3</xdr:row>
      <xdr:rowOff>335280</xdr:rowOff>
    </xdr:from>
    <xdr:to>
      <xdr:col>4</xdr:col>
      <xdr:colOff>14670</xdr:colOff>
      <xdr:row>5</xdr:row>
      <xdr:rowOff>228600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AFE7EF3-1268-462F-90CB-DD9DA621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6460" y="922020"/>
          <a:ext cx="570930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workbookViewId="0">
      <selection activeCell="W9" sqref="W9"/>
    </sheetView>
  </sheetViews>
  <sheetFormatPr defaultRowHeight="14.25" x14ac:dyDescent="0.2"/>
  <cols>
    <col min="1" max="1" width="3.125" bestFit="1" customWidth="1"/>
    <col min="2" max="2" width="10.5" bestFit="1" customWidth="1"/>
    <col min="5" max="5" width="14.5" customWidth="1"/>
    <col min="7" max="7" width="6.375" bestFit="1" customWidth="1"/>
    <col min="9" max="11" width="5.125" customWidth="1"/>
    <col min="12" max="13" width="5" bestFit="1" customWidth="1"/>
    <col min="14" max="14" width="7.625" bestFit="1" customWidth="1"/>
    <col min="15" max="16" width="5.875" bestFit="1" customWidth="1"/>
    <col min="17" max="17" width="6.375" bestFit="1" customWidth="1"/>
    <col min="18" max="18" width="4.75" bestFit="1" customWidth="1"/>
    <col min="19" max="19" width="5" bestFit="1" customWidth="1"/>
    <col min="20" max="22" width="6.375" bestFit="1" customWidth="1"/>
    <col min="24" max="24" width="6.375" bestFit="1" customWidth="1"/>
    <col min="25" max="25" width="11.5" customWidth="1"/>
  </cols>
  <sheetData>
    <row r="1" spans="1:28" x14ac:dyDescent="0.2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s="11" customFormat="1" ht="12.75" x14ac:dyDescent="0.2">
      <c r="A2" s="24" t="s">
        <v>2</v>
      </c>
      <c r="B2" s="35" t="s">
        <v>3</v>
      </c>
      <c r="C2" s="35" t="s">
        <v>4</v>
      </c>
      <c r="D2" s="45" t="s">
        <v>21</v>
      </c>
      <c r="E2" s="35" t="s">
        <v>5</v>
      </c>
      <c r="F2" s="36" t="s">
        <v>6</v>
      </c>
      <c r="G2" s="35" t="s">
        <v>7</v>
      </c>
      <c r="H2" s="35" t="s">
        <v>8</v>
      </c>
      <c r="I2" s="41" t="s">
        <v>9</v>
      </c>
      <c r="J2" s="41" t="s">
        <v>10</v>
      </c>
      <c r="K2" s="41" t="s">
        <v>11</v>
      </c>
      <c r="L2" s="38" t="s">
        <v>12</v>
      </c>
      <c r="M2" s="38"/>
      <c r="N2" s="46" t="s">
        <v>13</v>
      </c>
      <c r="O2" s="46"/>
      <c r="P2" s="46"/>
      <c r="Q2" s="47" t="s">
        <v>14</v>
      </c>
      <c r="R2" s="48" t="s">
        <v>15</v>
      </c>
      <c r="S2" s="48"/>
      <c r="T2" s="48"/>
      <c r="U2" s="48"/>
      <c r="V2" s="48"/>
      <c r="W2" s="48"/>
      <c r="X2" s="24" t="s">
        <v>16</v>
      </c>
      <c r="Y2" s="49" t="s">
        <v>17</v>
      </c>
      <c r="Z2" s="43" t="s">
        <v>18</v>
      </c>
      <c r="AA2" s="43" t="s">
        <v>19</v>
      </c>
      <c r="AB2" s="43" t="s">
        <v>20</v>
      </c>
    </row>
    <row r="3" spans="1:28" s="11" customFormat="1" ht="12.75" x14ac:dyDescent="0.2">
      <c r="A3" s="25" t="s">
        <v>22</v>
      </c>
      <c r="B3" s="35"/>
      <c r="C3" s="35"/>
      <c r="D3" s="45"/>
      <c r="E3" s="35"/>
      <c r="F3" s="37"/>
      <c r="G3" s="35"/>
      <c r="H3" s="35"/>
      <c r="I3" s="42"/>
      <c r="J3" s="42"/>
      <c r="K3" s="42"/>
      <c r="L3" s="17" t="s">
        <v>23</v>
      </c>
      <c r="M3" s="17" t="s">
        <v>24</v>
      </c>
      <c r="N3" s="18" t="s">
        <v>25</v>
      </c>
      <c r="O3" s="18" t="s">
        <v>26</v>
      </c>
      <c r="P3" s="18" t="s">
        <v>24</v>
      </c>
      <c r="Q3" s="47"/>
      <c r="R3" s="20" t="s">
        <v>27</v>
      </c>
      <c r="S3" s="19" t="s">
        <v>28</v>
      </c>
      <c r="T3" s="19" t="s">
        <v>29</v>
      </c>
      <c r="U3" s="19" t="s">
        <v>30</v>
      </c>
      <c r="V3" s="19" t="s">
        <v>31</v>
      </c>
      <c r="W3" s="21" t="s">
        <v>32</v>
      </c>
      <c r="X3" s="25" t="s">
        <v>33</v>
      </c>
      <c r="Y3" s="50"/>
      <c r="Z3" s="44"/>
      <c r="AA3" s="44"/>
      <c r="AB3" s="44"/>
    </row>
    <row r="4" spans="1:28" s="11" customFormat="1" ht="32.450000000000003" customHeight="1" x14ac:dyDescent="0.2">
      <c r="A4" s="26">
        <v>1</v>
      </c>
      <c r="B4" s="28" t="s">
        <v>34</v>
      </c>
      <c r="C4" s="28" t="s">
        <v>35</v>
      </c>
      <c r="D4" s="40"/>
      <c r="E4" s="22" t="s">
        <v>36</v>
      </c>
      <c r="F4" s="2" t="s">
        <v>0</v>
      </c>
      <c r="G4" s="3">
        <v>1</v>
      </c>
      <c r="H4" s="4" t="s">
        <v>39</v>
      </c>
      <c r="I4" s="5">
        <v>225</v>
      </c>
      <c r="J4" s="5">
        <v>149.5</v>
      </c>
      <c r="K4" s="2">
        <v>3</v>
      </c>
      <c r="L4" s="6">
        <v>4.67</v>
      </c>
      <c r="M4" s="7">
        <v>2.5</v>
      </c>
      <c r="N4" s="8">
        <f>I4*J4*K4*7.85/1000000</f>
        <v>0.79216312499999997</v>
      </c>
      <c r="O4" s="9">
        <v>0.58130000000000004</v>
      </c>
      <c r="P4" s="9">
        <f>N4-O4</f>
        <v>0.21086312499999993</v>
      </c>
      <c r="Q4" s="6">
        <f>(L4*N4-M4*P4)*G4</f>
        <v>3.1722439812500003</v>
      </c>
      <c r="R4" s="10" t="s">
        <v>1</v>
      </c>
      <c r="S4" s="10" t="s">
        <v>42</v>
      </c>
      <c r="T4" s="10">
        <v>1</v>
      </c>
      <c r="U4" s="10">
        <v>1</v>
      </c>
      <c r="V4" s="10">
        <v>0.08</v>
      </c>
      <c r="W4" s="10">
        <f>T4*V4/U4</f>
        <v>0.08</v>
      </c>
      <c r="X4" s="31">
        <f>(Q8+W8)*1.12</f>
        <v>4.0603706990000008</v>
      </c>
      <c r="Y4" s="31">
        <f>22000</f>
        <v>22000</v>
      </c>
      <c r="Z4" s="39">
        <v>30000</v>
      </c>
      <c r="AA4" s="40">
        <f>Y4/Z4</f>
        <v>0.73333333333333328</v>
      </c>
      <c r="AB4" s="40">
        <f>X4+AA4</f>
        <v>4.7937040323333342</v>
      </c>
    </row>
    <row r="5" spans="1:28" s="11" customFormat="1" ht="32.450000000000003" customHeight="1" x14ac:dyDescent="0.2">
      <c r="A5" s="26"/>
      <c r="B5" s="29"/>
      <c r="C5" s="29"/>
      <c r="D5" s="40"/>
      <c r="E5" s="23" t="s">
        <v>37</v>
      </c>
      <c r="F5" s="2" t="s">
        <v>38</v>
      </c>
      <c r="G5" s="3">
        <v>1</v>
      </c>
      <c r="H5" s="4"/>
      <c r="I5" s="5"/>
      <c r="J5" s="5"/>
      <c r="K5" s="2"/>
      <c r="L5" s="6">
        <v>7.9636999999999999E-2</v>
      </c>
      <c r="M5" s="7"/>
      <c r="N5" s="8"/>
      <c r="O5" s="12"/>
      <c r="P5" s="12"/>
      <c r="Q5" s="51">
        <f>G5*L5</f>
        <v>7.9636999999999999E-2</v>
      </c>
      <c r="R5" s="52" t="s">
        <v>41</v>
      </c>
      <c r="S5" s="52" t="s">
        <v>42</v>
      </c>
      <c r="T5" s="52">
        <v>1</v>
      </c>
      <c r="U5" s="52">
        <v>1</v>
      </c>
      <c r="V5" s="52">
        <v>0.08</v>
      </c>
      <c r="W5" s="52">
        <f>T5*V5/U5</f>
        <v>0.08</v>
      </c>
      <c r="X5" s="31"/>
      <c r="Y5" s="31"/>
      <c r="Z5" s="39"/>
      <c r="AA5" s="40"/>
      <c r="AB5" s="40"/>
    </row>
    <row r="6" spans="1:28" s="11" customFormat="1" ht="32.450000000000003" customHeight="1" x14ac:dyDescent="0.2">
      <c r="A6" s="26"/>
      <c r="B6" s="29"/>
      <c r="C6" s="29"/>
      <c r="D6" s="40"/>
      <c r="E6" s="1"/>
      <c r="F6" s="2"/>
      <c r="G6" s="3"/>
      <c r="H6" s="4"/>
      <c r="I6" s="5"/>
      <c r="J6" s="5"/>
      <c r="K6" s="2"/>
      <c r="L6" s="6"/>
      <c r="M6" s="7"/>
      <c r="N6" s="8"/>
      <c r="O6" s="12"/>
      <c r="P6" s="12"/>
      <c r="Q6" s="51"/>
      <c r="R6" s="52" t="s">
        <v>40</v>
      </c>
      <c r="S6" s="52" t="s">
        <v>42</v>
      </c>
      <c r="T6" s="52">
        <v>1</v>
      </c>
      <c r="U6" s="52">
        <v>1</v>
      </c>
      <c r="V6" s="52">
        <v>0.08</v>
      </c>
      <c r="W6" s="52">
        <f>T6*V6/U6</f>
        <v>0.08</v>
      </c>
      <c r="X6" s="31"/>
      <c r="Y6" s="31"/>
      <c r="Z6" s="39"/>
      <c r="AA6" s="40"/>
      <c r="AB6" s="40"/>
    </row>
    <row r="7" spans="1:28" s="11" customFormat="1" ht="32.450000000000003" customHeight="1" x14ac:dyDescent="0.2">
      <c r="A7" s="26"/>
      <c r="B7" s="29"/>
      <c r="C7" s="29"/>
      <c r="D7" s="40"/>
      <c r="E7" s="1"/>
      <c r="F7" s="2"/>
      <c r="G7" s="3"/>
      <c r="H7" s="4"/>
      <c r="I7" s="5"/>
      <c r="J7" s="5"/>
      <c r="K7" s="2"/>
      <c r="L7" s="6"/>
      <c r="M7" s="7"/>
      <c r="N7" s="8"/>
      <c r="O7" s="12"/>
      <c r="P7" s="12"/>
      <c r="Q7" s="51"/>
      <c r="R7" s="52" t="s">
        <v>43</v>
      </c>
      <c r="S7" s="52"/>
      <c r="T7" s="52">
        <f>0.85*3.14</f>
        <v>2.669</v>
      </c>
      <c r="U7" s="52">
        <v>1</v>
      </c>
      <c r="V7" s="52">
        <v>0.05</v>
      </c>
      <c r="W7" s="52">
        <f>T7*V7/U7</f>
        <v>0.13345000000000001</v>
      </c>
      <c r="X7" s="31"/>
      <c r="Y7" s="31"/>
      <c r="Z7" s="39"/>
      <c r="AA7" s="40"/>
      <c r="AB7" s="40"/>
    </row>
    <row r="8" spans="1:28" s="16" customFormat="1" ht="13.9" customHeight="1" x14ac:dyDescent="0.2">
      <c r="A8" s="27"/>
      <c r="B8" s="30"/>
      <c r="C8" s="30"/>
      <c r="D8" s="15"/>
      <c r="E8" s="32" t="s">
        <v>46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13">
        <f>SUM(Q4:Q7)</f>
        <v>3.2518809812500002</v>
      </c>
      <c r="R8" s="54" t="s">
        <v>45</v>
      </c>
      <c r="S8" s="55"/>
      <c r="T8" s="55"/>
      <c r="U8" s="55"/>
      <c r="V8" s="56"/>
      <c r="W8" s="14">
        <f>SUM(W4:W7)</f>
        <v>0.37345</v>
      </c>
      <c r="X8" s="14"/>
      <c r="Y8" s="15"/>
      <c r="Z8" s="15"/>
      <c r="AA8" s="15"/>
      <c r="AB8" s="15"/>
    </row>
  </sheetData>
  <mergeCells count="30">
    <mergeCell ref="A1:AB1"/>
    <mergeCell ref="R8:V8"/>
    <mergeCell ref="G2:G3"/>
    <mergeCell ref="H2:H3"/>
    <mergeCell ref="I2:I3"/>
    <mergeCell ref="J2:J3"/>
    <mergeCell ref="K2:K3"/>
    <mergeCell ref="L2:M2"/>
    <mergeCell ref="Z4:Z7"/>
    <mergeCell ref="AA4:AA7"/>
    <mergeCell ref="AB4:AB7"/>
    <mergeCell ref="D4:D7"/>
    <mergeCell ref="Y4:Y7"/>
    <mergeCell ref="AB2:AB3"/>
    <mergeCell ref="D2:D3"/>
    <mergeCell ref="N2:P2"/>
    <mergeCell ref="Q2:Q3"/>
    <mergeCell ref="R2:W2"/>
    <mergeCell ref="Y2:Y3"/>
    <mergeCell ref="Z2:Z3"/>
    <mergeCell ref="AA2:AA3"/>
    <mergeCell ref="B2:B3"/>
    <mergeCell ref="C2:C3"/>
    <mergeCell ref="E2:E3"/>
    <mergeCell ref="F2:F3"/>
    <mergeCell ref="A4:A8"/>
    <mergeCell ref="B4:B8"/>
    <mergeCell ref="C4:C8"/>
    <mergeCell ref="X4:X7"/>
    <mergeCell ref="E8:P8"/>
  </mergeCells>
  <phoneticPr fontId="2" type="noConversion"/>
  <conditionalFormatting sqref="B2:B3">
    <cfRule type="duplicateValues" dxfId="2" priority="1"/>
  </conditionalFormatting>
  <conditionalFormatting sqref="B4:B7">
    <cfRule type="duplicateValues" dxfId="0" priority="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2015-06-05T18:19:34Z</dcterms:created>
  <dcterms:modified xsi:type="dcterms:W3CDTF">2023-03-02T05:46:09Z</dcterms:modified>
</cp:coreProperties>
</file>