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32" windowHeight="8685"/>
  </bookViews>
  <sheets>
    <sheet name="Sheet1" sheetId="1" r:id="rId1"/>
  </sheets>
  <definedNames>
    <definedName name="_xlnm.Print_Area" localSheetId="0">Sheet1!$A$1:$V$14</definedName>
  </definedNames>
  <calcPr calcId="144525"/>
</workbook>
</file>

<file path=xl/sharedStrings.xml><?xml version="1.0" encoding="utf-8"?>
<sst xmlns="http://schemas.openxmlformats.org/spreadsheetml/2006/main" count="72" uniqueCount="66">
  <si>
    <t>天津市勃辉模具有限公司模具及产品报价单</t>
  </si>
  <si>
    <t>报价日期：</t>
  </si>
  <si>
    <t>2022.03.03</t>
  </si>
  <si>
    <t>客户编号：</t>
  </si>
  <si>
    <t>报价业体：</t>
  </si>
  <si>
    <t>天津市勃辉模具有限公司</t>
  </si>
  <si>
    <t>客户名称：</t>
  </si>
  <si>
    <t>有  效  期：</t>
  </si>
  <si>
    <t>D+20</t>
  </si>
  <si>
    <t>联  系  人：</t>
  </si>
  <si>
    <t>董继旺</t>
  </si>
  <si>
    <t>电      话：</t>
  </si>
  <si>
    <t>电        话：</t>
  </si>
  <si>
    <t>传      真：</t>
  </si>
  <si>
    <t>传        真：</t>
  </si>
  <si>
    <t>022-82111965</t>
  </si>
  <si>
    <t xml:space="preserve">   E-mail：</t>
  </si>
  <si>
    <t>公司地址：</t>
  </si>
  <si>
    <t>天津市武清区王庆坨镇庆广道10号</t>
  </si>
  <si>
    <t>地      址：</t>
  </si>
  <si>
    <t>序号</t>
  </si>
  <si>
    <t>产     品</t>
  </si>
  <si>
    <t>模    具</t>
  </si>
  <si>
    <t>注   塑  加  工</t>
  </si>
  <si>
    <t>名称</t>
  </si>
  <si>
    <t>图号</t>
  </si>
  <si>
    <t>形象</t>
  </si>
  <si>
    <t>材质</t>
  </si>
  <si>
    <t>取数</t>
  </si>
  <si>
    <t>模仁材质</t>
  </si>
  <si>
    <t>加工周期（天）</t>
  </si>
  <si>
    <t>模具价格（元）</t>
  </si>
  <si>
    <t>注塑机吨位</t>
  </si>
  <si>
    <t>成型周期(S)</t>
  </si>
  <si>
    <t>材料单价（Kg/元）</t>
  </si>
  <si>
    <t>产品重量（g)</t>
  </si>
  <si>
    <t>料把重量（g)</t>
  </si>
  <si>
    <t>材料费（元）</t>
  </si>
  <si>
    <t>加工费（元）</t>
  </si>
  <si>
    <t>人工费（元）</t>
  </si>
  <si>
    <t>运输费用 （元/件）</t>
  </si>
  <si>
    <t>包装费用（元/件）</t>
  </si>
  <si>
    <t>管理费8%（元）</t>
  </si>
  <si>
    <t>利润20%（元）</t>
  </si>
  <si>
    <t>产品单价（元/件）</t>
  </si>
  <si>
    <t>扣手螺钉堵盖</t>
  </si>
  <si>
    <t>SLT0011196</t>
  </si>
  <si>
    <t>PA6</t>
  </si>
  <si>
    <t>2344        (HRC48-52)</t>
  </si>
  <si>
    <t>小背解锁手柄</t>
  </si>
  <si>
    <t>SLT0011112</t>
  </si>
  <si>
    <t>2344       (HRC48-52)</t>
  </si>
  <si>
    <t>小背解锁手柄固定座</t>
  </si>
  <si>
    <t>SLT0011111</t>
  </si>
  <si>
    <t>二级调节左侧罩壳</t>
  </si>
  <si>
    <t>SLT0010943</t>
  </si>
  <si>
    <t>PP-DT30</t>
  </si>
  <si>
    <t>718HH    (HRC36-40)</t>
  </si>
  <si>
    <t>减震地脚罩壳LH</t>
  </si>
  <si>
    <t>SLT0011311</t>
  </si>
  <si>
    <t>2+2</t>
  </si>
  <si>
    <t>2344      (HRC48-52)</t>
  </si>
  <si>
    <t>减震地脚罩壳RH</t>
  </si>
  <si>
    <t>SLT0011312</t>
  </si>
  <si>
    <t>注：1，以上为未税价格</t>
  </si>
  <si>
    <t>`</t>
  </si>
</sst>
</file>

<file path=xl/styles.xml><?xml version="1.0" encoding="utf-8"?>
<styleSheet xmlns="http://schemas.openxmlformats.org/spreadsheetml/2006/main">
  <numFmts count="9">
    <numFmt numFmtId="5" formatCode="&quot;￥&quot;#,##0;&quot;￥&quot;\-#,##0"/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</numFmts>
  <fonts count="3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微软雅黑"/>
      <charset val="134"/>
    </font>
    <font>
      <u/>
      <sz val="10"/>
      <color theme="1"/>
      <name val="微软雅黑"/>
      <charset val="134"/>
    </font>
    <font>
      <b/>
      <sz val="10"/>
      <name val="宋体"/>
      <charset val="134"/>
    </font>
    <font>
      <sz val="14"/>
      <name val="宋体"/>
      <charset val="134"/>
    </font>
    <font>
      <sz val="14"/>
      <name val="Arial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4" applyNumberFormat="0" applyAlignment="0" applyProtection="0">
      <alignment vertical="center"/>
    </xf>
    <xf numFmtId="0" fontId="31" fillId="12" borderId="10" applyNumberFormat="0" applyAlignment="0" applyProtection="0">
      <alignment vertical="center"/>
    </xf>
    <xf numFmtId="0" fontId="32" fillId="13" borderId="1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9" fillId="0" borderId="0"/>
  </cellStyleXfs>
  <cellXfs count="70">
    <xf numFmtId="0" fontId="0" fillId="0" borderId="0" xfId="0">
      <alignment vertical="center"/>
    </xf>
    <xf numFmtId="0" fontId="1" fillId="2" borderId="0" xfId="0" applyFont="1" applyFill="1" applyBorder="1" applyAlignment="1"/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4" fontId="5" fillId="2" borderId="0" xfId="0" applyNumberFormat="1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left"/>
    </xf>
    <xf numFmtId="14" fontId="5" fillId="2" borderId="2" xfId="0" applyNumberFormat="1" applyFont="1" applyFill="1" applyBorder="1" applyAlignment="1">
      <alignment horizontal="left"/>
    </xf>
    <xf numFmtId="0" fontId="5" fillId="2" borderId="0" xfId="0" applyNumberFormat="1" applyFont="1" applyFill="1" applyBorder="1" applyAlignment="1">
      <alignment horizontal="left"/>
    </xf>
    <xf numFmtId="0" fontId="6" fillId="0" borderId="3" xfId="0" applyFont="1" applyFill="1" applyBorder="1" applyAlignment="1" applyProtection="1">
      <alignment horizontal="center" vertical="center" textRotation="90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50" applyFont="1" applyFill="1" applyBorder="1" applyAlignment="1" applyProtection="1">
      <alignment horizontal="center" vertical="center" wrapText="1"/>
      <protection locked="0"/>
    </xf>
    <xf numFmtId="177" fontId="13" fillId="0" borderId="4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>
      <alignment horizontal="center" vertical="center" wrapText="1" shrinkToFit="1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 shrinkToFit="1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>
      <alignment horizontal="center" vertical="center" wrapText="1" shrinkToFit="1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>
      <alignment horizontal="center" vertical="center" wrapText="1"/>
    </xf>
    <xf numFmtId="0" fontId="13" fillId="2" borderId="4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0" xfId="0" applyFont="1" applyFill="1" applyBorder="1" applyAlignment="1"/>
    <xf numFmtId="14" fontId="4" fillId="2" borderId="0" xfId="0" applyNumberFormat="1" applyFont="1" applyFill="1" applyBorder="1" applyAlignment="1">
      <alignment horizontal="left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5" fontId="16" fillId="0" borderId="3" xfId="0" applyNumberFormat="1" applyFont="1" applyFill="1" applyBorder="1" applyAlignment="1">
      <alignment horizontal="center" vertical="center" wrapText="1"/>
    </xf>
    <xf numFmtId="178" fontId="0" fillId="0" borderId="3" xfId="0" applyNumberFormat="1" applyFont="1" applyFill="1" applyBorder="1" applyAlignment="1">
      <alignment horizontal="center" vertical="center"/>
    </xf>
    <xf numFmtId="7" fontId="0" fillId="0" borderId="3" xfId="0" applyNumberFormat="1" applyFont="1" applyFill="1" applyBorder="1" applyAlignment="1">
      <alignment horizontal="center" vertical="center"/>
    </xf>
    <xf numFmtId="5" fontId="16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 shrinkToFit="1"/>
    </xf>
    <xf numFmtId="178" fontId="0" fillId="0" borderId="5" xfId="0" applyNumberFormat="1" applyFont="1" applyFill="1" applyBorder="1" applyAlignment="1">
      <alignment horizontal="center" vertical="center"/>
    </xf>
    <xf numFmtId="7" fontId="0" fillId="0" borderId="5" xfId="0" applyNumberFormat="1" applyFont="1" applyFill="1" applyBorder="1" applyAlignment="1">
      <alignment horizontal="center" vertical="center"/>
    </xf>
    <xf numFmtId="7" fontId="0" fillId="0" borderId="9" xfId="0" applyNumberFormat="1" applyFont="1" applyFill="1" applyBorder="1" applyAlignment="1">
      <alignment horizontal="center" vertical="center"/>
    </xf>
    <xf numFmtId="5" fontId="0" fillId="0" borderId="8" xfId="0" applyNumberFormat="1" applyFill="1" applyBorder="1" applyAlignment="1">
      <alignment horizontal="left" vertical="center"/>
    </xf>
    <xf numFmtId="7" fontId="0" fillId="0" borderId="8" xfId="0" applyNumberFormat="1" applyFill="1" applyBorder="1" applyAlignment="1">
      <alignment horizontal="left" vertical="center"/>
    </xf>
    <xf numFmtId="0" fontId="0" fillId="0" borderId="8" xfId="0" applyFill="1" applyBorder="1" applyAlignment="1">
      <alignment horizontal="center" vertical="center"/>
    </xf>
    <xf numFmtId="7" fontId="0" fillId="0" borderId="8" xfId="0" applyNumberFormat="1" applyFill="1" applyBorder="1" applyAlignment="1">
      <alignment horizontal="center" vertical="center"/>
    </xf>
    <xf numFmtId="7" fontId="0" fillId="0" borderId="8" xfId="0" applyNumberFormat="1" applyFill="1" applyBorder="1" applyAlignment="1"/>
    <xf numFmtId="0" fontId="0" fillId="0" borderId="0" xfId="0" applyAlignment="1">
      <alignment vertical="center"/>
    </xf>
    <xf numFmtId="176" fontId="0" fillId="0" borderId="3" xfId="0" applyNumberFormat="1" applyFont="1" applyFill="1" applyBorder="1" applyAlignment="1">
      <alignment horizontal="center" vertical="center"/>
    </xf>
    <xf numFmtId="178" fontId="0" fillId="0" borderId="0" xfId="0" applyNumberFormat="1" applyFill="1" applyBorder="1">
      <alignment vertical="center"/>
    </xf>
    <xf numFmtId="7" fontId="0" fillId="0" borderId="8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132080</xdr:colOff>
      <xdr:row>14</xdr:row>
      <xdr:rowOff>10795</xdr:rowOff>
    </xdr:from>
    <xdr:to>
      <xdr:col>3</xdr:col>
      <xdr:colOff>513080</xdr:colOff>
      <xdr:row>14</xdr:row>
      <xdr:rowOff>320675</xdr:rowOff>
    </xdr:to>
    <xdr:pic>
      <xdr:nvPicPr>
        <xdr:cNvPr id="2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3340" y="2397760"/>
          <a:ext cx="381000" cy="309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57785</xdr:colOff>
      <xdr:row>15</xdr:row>
      <xdr:rowOff>26035</xdr:rowOff>
    </xdr:from>
    <xdr:to>
      <xdr:col>3</xdr:col>
      <xdr:colOff>590550</xdr:colOff>
      <xdr:row>16</xdr:row>
      <xdr:rowOff>35560</xdr:rowOff>
    </xdr:to>
    <xdr:pic>
      <xdr:nvPicPr>
        <xdr:cNvPr id="3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19045" y="2794000"/>
          <a:ext cx="53276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41275</xdr:colOff>
      <xdr:row>16</xdr:row>
      <xdr:rowOff>87630</xdr:rowOff>
    </xdr:from>
    <xdr:to>
      <xdr:col>3</xdr:col>
      <xdr:colOff>488315</xdr:colOff>
      <xdr:row>16</xdr:row>
      <xdr:rowOff>372745</xdr:rowOff>
    </xdr:to>
    <xdr:pic>
      <xdr:nvPicPr>
        <xdr:cNvPr id="4" name="图片 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02535" y="3236595"/>
          <a:ext cx="447040" cy="285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125730</xdr:colOff>
      <xdr:row>11</xdr:row>
      <xdr:rowOff>43815</xdr:rowOff>
    </xdr:from>
    <xdr:to>
      <xdr:col>3</xdr:col>
      <xdr:colOff>655955</xdr:colOff>
      <xdr:row>11</xdr:row>
      <xdr:rowOff>329565</xdr:rowOff>
    </xdr:to>
    <xdr:pic>
      <xdr:nvPicPr>
        <xdr:cNvPr id="10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86990" y="1211580"/>
          <a:ext cx="53022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111125</xdr:colOff>
      <xdr:row>12</xdr:row>
      <xdr:rowOff>104775</xdr:rowOff>
    </xdr:from>
    <xdr:to>
      <xdr:col>3</xdr:col>
      <xdr:colOff>711200</xdr:colOff>
      <xdr:row>12</xdr:row>
      <xdr:rowOff>365125</xdr:rowOff>
    </xdr:to>
    <xdr:pic>
      <xdr:nvPicPr>
        <xdr:cNvPr id="11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572385" y="1691640"/>
          <a:ext cx="6000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229235</xdr:colOff>
      <xdr:row>13</xdr:row>
      <xdr:rowOff>11430</xdr:rowOff>
    </xdr:from>
    <xdr:to>
      <xdr:col>3</xdr:col>
      <xdr:colOff>616585</xdr:colOff>
      <xdr:row>13</xdr:row>
      <xdr:rowOff>332105</xdr:rowOff>
    </xdr:to>
    <xdr:pic>
      <xdr:nvPicPr>
        <xdr:cNvPr id="12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90495" y="2017395"/>
          <a:ext cx="387350" cy="320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7"/>
  <sheetViews>
    <sheetView tabSelected="1" zoomScale="90" zoomScaleNormal="90" topLeftCell="F1" workbookViewId="0">
      <pane ySplit="11" topLeftCell="A12" activePane="bottomLeft" state="frozenSplit"/>
      <selection/>
      <selection pane="bottomLeft" activeCell="W18" sqref="W18:X18"/>
    </sheetView>
  </sheetViews>
  <sheetFormatPr defaultColWidth="9" defaultRowHeight="13.5"/>
  <cols>
    <col min="1" max="1" width="3.61061946902655" style="4" customWidth="1"/>
    <col min="2" max="2" width="17.0796460176991" style="4" customWidth="1"/>
    <col min="3" max="3" width="13.6106194690265" style="4" customWidth="1"/>
    <col min="4" max="5" width="11.8761061946903" style="4" customWidth="1"/>
    <col min="6" max="6" width="6.75221238938053" style="4" customWidth="1"/>
    <col min="7" max="7" width="10.9646017699115" style="4" customWidth="1"/>
    <col min="8" max="8" width="7.91150442477876" style="4" customWidth="1"/>
    <col min="9" max="9" width="9.30973451327434" style="5" customWidth="1"/>
    <col min="10" max="10" width="6.66371681415929" style="5" customWidth="1"/>
    <col min="11" max="11" width="6.10619469026549" style="5" customWidth="1"/>
    <col min="12" max="12" width="9.45132743362832" style="4" customWidth="1"/>
    <col min="13" max="13" width="7.87610619469027" style="4" customWidth="1"/>
    <col min="14" max="14" width="9.02654867256637" style="4" customWidth="1"/>
    <col min="15" max="15" width="8.75221238938053" style="6" customWidth="1"/>
    <col min="16" max="16" width="8.89380530973451" style="7" customWidth="1"/>
    <col min="17" max="17" width="6.80530973451327" style="7" customWidth="1"/>
    <col min="18" max="18" width="9.57522123893805" style="7" customWidth="1"/>
    <col min="19" max="19" width="9.12389380530973" style="7" customWidth="1"/>
    <col min="20" max="20" width="8.61061946902655" style="7" customWidth="1"/>
    <col min="21" max="21" width="9.87610619469027" style="7" customWidth="1"/>
    <col min="22" max="22" width="10.5044247787611" style="7" customWidth="1"/>
    <col min="24" max="24" width="11.7256637168142"/>
  </cols>
  <sheetData>
    <row r="1" ht="24.95" customHeight="1" spans="2:24"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66"/>
      <c r="X1" s="66"/>
    </row>
    <row r="2" ht="9" hidden="1" customHeight="1" spans="1:24">
      <c r="A2" s="6"/>
      <c r="B2" s="9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P2" s="6"/>
      <c r="Q2" s="6"/>
      <c r="R2" s="6"/>
      <c r="S2" s="6"/>
      <c r="T2" s="6"/>
      <c r="U2" s="6"/>
      <c r="V2" s="6"/>
      <c r="W2" s="66"/>
      <c r="X2" s="66"/>
    </row>
    <row r="3" s="1" customFormat="1" ht="15" hidden="1" customHeight="1" spans="1:22">
      <c r="A3" s="10" t="s">
        <v>1</v>
      </c>
      <c r="B3" s="10"/>
      <c r="C3" s="11" t="s">
        <v>2</v>
      </c>
      <c r="D3" s="11"/>
      <c r="E3" s="11"/>
      <c r="F3" s="11"/>
      <c r="G3" s="6"/>
      <c r="H3" s="6"/>
      <c r="I3" s="48"/>
      <c r="J3" s="48"/>
      <c r="K3" s="48"/>
      <c r="L3" s="48" t="s">
        <v>3</v>
      </c>
      <c r="M3" s="48"/>
      <c r="N3" s="48"/>
      <c r="O3" s="48"/>
      <c r="P3" s="49"/>
      <c r="Q3" s="48"/>
      <c r="R3" s="48"/>
      <c r="S3" s="48"/>
      <c r="T3" s="48"/>
      <c r="U3" s="48"/>
      <c r="V3" s="48"/>
    </row>
    <row r="4" s="1" customFormat="1" ht="15" hidden="1" customHeight="1" spans="1:22">
      <c r="A4" s="10" t="s">
        <v>4</v>
      </c>
      <c r="B4" s="10"/>
      <c r="C4" s="12" t="s">
        <v>5</v>
      </c>
      <c r="D4" s="13"/>
      <c r="E4" s="11"/>
      <c r="F4" s="11"/>
      <c r="G4" s="6"/>
      <c r="H4" s="6"/>
      <c r="I4" s="11"/>
      <c r="J4" s="11"/>
      <c r="K4" s="11"/>
      <c r="L4" s="48" t="s">
        <v>6</v>
      </c>
      <c r="M4" s="48"/>
      <c r="N4" s="48"/>
      <c r="O4" s="48"/>
      <c r="P4" s="49"/>
      <c r="Q4" s="48"/>
      <c r="R4" s="48"/>
      <c r="S4" s="48"/>
      <c r="T4" s="48"/>
      <c r="U4" s="48"/>
      <c r="V4" s="48"/>
    </row>
    <row r="5" s="1" customFormat="1" ht="15" hidden="1" customHeight="1" spans="1:22">
      <c r="A5" s="10" t="s">
        <v>7</v>
      </c>
      <c r="B5" s="10"/>
      <c r="C5" s="11" t="s">
        <v>8</v>
      </c>
      <c r="D5" s="11"/>
      <c r="E5" s="11"/>
      <c r="F5" s="11"/>
      <c r="G5" s="6"/>
      <c r="H5" s="6"/>
      <c r="I5" s="50"/>
      <c r="J5" s="50"/>
      <c r="K5" s="50"/>
      <c r="L5" s="50" t="s">
        <v>9</v>
      </c>
      <c r="M5" s="50"/>
      <c r="N5" s="48"/>
      <c r="O5" s="48"/>
      <c r="P5" s="49"/>
      <c r="Q5" s="48"/>
      <c r="R5" s="48"/>
      <c r="S5" s="48"/>
      <c r="T5" s="48"/>
      <c r="U5" s="48"/>
      <c r="V5" s="48"/>
    </row>
    <row r="6" s="1" customFormat="1" ht="15" hidden="1" customHeight="1" spans="1:22">
      <c r="A6" s="10" t="s">
        <v>9</v>
      </c>
      <c r="B6" s="10"/>
      <c r="C6" s="11" t="s">
        <v>10</v>
      </c>
      <c r="D6" s="11"/>
      <c r="E6" s="11"/>
      <c r="F6" s="11"/>
      <c r="G6" s="6"/>
      <c r="H6" s="6"/>
      <c r="I6" s="50"/>
      <c r="J6" s="50"/>
      <c r="K6" s="50"/>
      <c r="L6" s="50" t="s">
        <v>11</v>
      </c>
      <c r="M6" s="50"/>
      <c r="N6" s="48"/>
      <c r="O6" s="48"/>
      <c r="P6" s="49"/>
      <c r="Q6" s="48"/>
      <c r="R6" s="48"/>
      <c r="S6" s="48"/>
      <c r="T6" s="48"/>
      <c r="U6" s="48"/>
      <c r="V6" s="48"/>
    </row>
    <row r="7" s="1" customFormat="1" ht="15" hidden="1" customHeight="1" spans="1:22">
      <c r="A7" s="10" t="s">
        <v>12</v>
      </c>
      <c r="B7" s="10"/>
      <c r="C7" s="14">
        <v>13920413298</v>
      </c>
      <c r="D7" s="14"/>
      <c r="E7" s="14"/>
      <c r="F7" s="14"/>
      <c r="G7" s="6"/>
      <c r="H7" s="6"/>
      <c r="I7" s="50"/>
      <c r="J7" s="50"/>
      <c r="K7" s="50"/>
      <c r="L7" s="50" t="s">
        <v>13</v>
      </c>
      <c r="M7" s="50"/>
      <c r="N7" s="48"/>
      <c r="O7" s="48"/>
      <c r="P7" s="49"/>
      <c r="Q7" s="48"/>
      <c r="R7" s="48"/>
      <c r="S7" s="48"/>
      <c r="T7" s="48"/>
      <c r="U7" s="48"/>
      <c r="V7" s="48"/>
    </row>
    <row r="8" s="1" customFormat="1" ht="15" hidden="1" customHeight="1" spans="1:22">
      <c r="A8" s="10" t="s">
        <v>14</v>
      </c>
      <c r="B8" s="10"/>
      <c r="C8" s="11" t="s">
        <v>15</v>
      </c>
      <c r="D8" s="11"/>
      <c r="E8" s="11"/>
      <c r="F8" s="11"/>
      <c r="G8" s="6"/>
      <c r="H8" s="6"/>
      <c r="I8" s="50"/>
      <c r="J8" s="50"/>
      <c r="K8" s="50"/>
      <c r="L8" s="50" t="s">
        <v>16</v>
      </c>
      <c r="M8" s="50"/>
      <c r="N8" s="48"/>
      <c r="O8" s="48"/>
      <c r="P8" s="49"/>
      <c r="Q8" s="48"/>
      <c r="R8" s="48"/>
      <c r="S8" s="48"/>
      <c r="T8" s="48"/>
      <c r="U8" s="48"/>
      <c r="V8" s="48"/>
    </row>
    <row r="9" s="1" customFormat="1" ht="15" hidden="1" customHeight="1" spans="1:22">
      <c r="A9" s="10" t="s">
        <v>17</v>
      </c>
      <c r="B9" s="10"/>
      <c r="C9" s="12" t="s">
        <v>18</v>
      </c>
      <c r="D9" s="13"/>
      <c r="E9" s="11"/>
      <c r="F9" s="11"/>
      <c r="G9" s="4"/>
      <c r="H9" s="4"/>
      <c r="I9" s="50"/>
      <c r="J9" s="50"/>
      <c r="K9" s="50"/>
      <c r="L9" s="50" t="s">
        <v>19</v>
      </c>
      <c r="M9" s="50"/>
      <c r="N9" s="48"/>
      <c r="O9" s="48"/>
      <c r="P9" s="49"/>
      <c r="Q9" s="48"/>
      <c r="R9" s="48"/>
      <c r="S9" s="48"/>
      <c r="T9" s="48"/>
      <c r="U9" s="48"/>
      <c r="V9" s="48"/>
    </row>
    <row r="10" ht="21" customHeight="1" spans="1:24">
      <c r="A10" s="15" t="s">
        <v>20</v>
      </c>
      <c r="B10" s="16" t="s">
        <v>21</v>
      </c>
      <c r="C10" s="17"/>
      <c r="D10" s="17"/>
      <c r="E10" s="17"/>
      <c r="F10" s="18" t="s">
        <v>22</v>
      </c>
      <c r="G10" s="18"/>
      <c r="H10" s="18"/>
      <c r="I10" s="18"/>
      <c r="J10" s="51" t="s">
        <v>23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66"/>
      <c r="X10" s="66"/>
    </row>
    <row r="11" ht="46" customHeight="1" spans="1:22">
      <c r="A11" s="15"/>
      <c r="B11" s="19" t="s">
        <v>24</v>
      </c>
      <c r="C11" s="20" t="s">
        <v>25</v>
      </c>
      <c r="D11" s="21" t="s">
        <v>26</v>
      </c>
      <c r="E11" s="21" t="s">
        <v>27</v>
      </c>
      <c r="F11" s="22" t="s">
        <v>28</v>
      </c>
      <c r="G11" s="21" t="s">
        <v>29</v>
      </c>
      <c r="H11" s="21" t="s">
        <v>30</v>
      </c>
      <c r="I11" s="52" t="s">
        <v>31</v>
      </c>
      <c r="J11" s="52" t="s">
        <v>32</v>
      </c>
      <c r="K11" s="52" t="s">
        <v>33</v>
      </c>
      <c r="L11" s="52" t="s">
        <v>34</v>
      </c>
      <c r="M11" s="52" t="s">
        <v>35</v>
      </c>
      <c r="N11" s="52" t="s">
        <v>36</v>
      </c>
      <c r="O11" s="52" t="s">
        <v>37</v>
      </c>
      <c r="P11" s="52" t="s">
        <v>38</v>
      </c>
      <c r="Q11" s="52" t="s">
        <v>39</v>
      </c>
      <c r="R11" s="52" t="s">
        <v>40</v>
      </c>
      <c r="S11" s="52" t="s">
        <v>41</v>
      </c>
      <c r="T11" s="52" t="s">
        <v>42</v>
      </c>
      <c r="U11" s="52" t="s">
        <v>43</v>
      </c>
      <c r="V11" s="52" t="s">
        <v>44</v>
      </c>
    </row>
    <row r="12" s="2" customFormat="1" ht="33" customHeight="1" spans="1:24">
      <c r="A12" s="23">
        <v>1</v>
      </c>
      <c r="B12" s="24" t="s">
        <v>45</v>
      </c>
      <c r="C12" s="25" t="s">
        <v>46</v>
      </c>
      <c r="D12" s="26"/>
      <c r="E12" s="27" t="s">
        <v>47</v>
      </c>
      <c r="F12" s="28">
        <v>4</v>
      </c>
      <c r="G12" s="29" t="s">
        <v>48</v>
      </c>
      <c r="H12" s="30">
        <v>30</v>
      </c>
      <c r="I12" s="53"/>
      <c r="J12" s="30">
        <v>120</v>
      </c>
      <c r="K12" s="30">
        <v>35</v>
      </c>
      <c r="L12" s="30"/>
      <c r="M12" s="27">
        <v>2.5</v>
      </c>
      <c r="N12" s="54"/>
      <c r="O12" s="55">
        <f>L12*(N12+M12)*1.05/1000</f>
        <v>0</v>
      </c>
      <c r="P12" s="55">
        <f>60/3600*K12/F12</f>
        <v>0.145833333333333</v>
      </c>
      <c r="Q12" s="55">
        <f>K12*24/3600/F12</f>
        <v>0.0583333333333333</v>
      </c>
      <c r="R12" s="55">
        <f t="shared" ref="R12:R17" si="0">3/1000*M12</f>
        <v>0.0075</v>
      </c>
      <c r="S12" s="55">
        <v>0.02</v>
      </c>
      <c r="T12" s="55">
        <f t="shared" ref="T12:T17" si="1">SUM(O12:Q12)*0.08</f>
        <v>0.0163333333333333</v>
      </c>
      <c r="U12" s="55">
        <f t="shared" ref="U12:U17" si="2">SUM(O12:S12)*0.2</f>
        <v>0.0463333333333333</v>
      </c>
      <c r="V12" s="67">
        <v>0.29</v>
      </c>
      <c r="W12" s="2">
        <f>V12*2400</f>
        <v>696</v>
      </c>
      <c r="X12" s="68">
        <f>W12*1.13</f>
        <v>786.48</v>
      </c>
    </row>
    <row r="13" s="3" customFormat="1" ht="33" customHeight="1" spans="1:24">
      <c r="A13" s="23">
        <v>4</v>
      </c>
      <c r="B13" s="24" t="s">
        <v>49</v>
      </c>
      <c r="C13" s="31" t="s">
        <v>50</v>
      </c>
      <c r="D13" s="26"/>
      <c r="E13" s="27" t="s">
        <v>47</v>
      </c>
      <c r="F13" s="28">
        <v>2</v>
      </c>
      <c r="G13" s="29" t="s">
        <v>51</v>
      </c>
      <c r="H13" s="30"/>
      <c r="I13" s="53"/>
      <c r="J13" s="30">
        <v>120</v>
      </c>
      <c r="K13" s="30">
        <v>43</v>
      </c>
      <c r="L13" s="30"/>
      <c r="M13" s="37">
        <v>22.8</v>
      </c>
      <c r="N13" s="54"/>
      <c r="O13" s="55">
        <f>L12*(N13+M13)*1.05/1000</f>
        <v>0</v>
      </c>
      <c r="P13" s="55">
        <f>60/3600*K13/F13</f>
        <v>0.358333333333333</v>
      </c>
      <c r="Q13" s="55">
        <f>24/3600*K13/F13</f>
        <v>0.143333333333333</v>
      </c>
      <c r="R13" s="55">
        <f t="shared" si="0"/>
        <v>0.0684</v>
      </c>
      <c r="S13" s="55">
        <v>0.04</v>
      </c>
      <c r="T13" s="55">
        <f t="shared" si="1"/>
        <v>0.0401333333333333</v>
      </c>
      <c r="U13" s="55">
        <f t="shared" si="2"/>
        <v>0.122013333333333</v>
      </c>
      <c r="V13" s="67">
        <v>0.77</v>
      </c>
      <c r="W13" s="2">
        <f>V13*2400</f>
        <v>1848</v>
      </c>
      <c r="X13" s="68">
        <f>W13*1.13</f>
        <v>2088.24</v>
      </c>
    </row>
    <row r="14" s="3" customFormat="1" ht="30" customHeight="1" spans="1:24">
      <c r="A14" s="23">
        <v>5</v>
      </c>
      <c r="B14" s="24" t="s">
        <v>52</v>
      </c>
      <c r="C14" s="31" t="s">
        <v>53</v>
      </c>
      <c r="D14" s="26"/>
      <c r="E14" s="32" t="s">
        <v>47</v>
      </c>
      <c r="F14" s="33">
        <v>2</v>
      </c>
      <c r="G14" s="34" t="s">
        <v>48</v>
      </c>
      <c r="H14" s="35"/>
      <c r="I14" s="56"/>
      <c r="J14" s="35">
        <v>160</v>
      </c>
      <c r="K14" s="35">
        <v>50</v>
      </c>
      <c r="L14" s="35"/>
      <c r="M14" s="57">
        <v>67.8</v>
      </c>
      <c r="N14" s="58"/>
      <c r="O14" s="59">
        <f>L12*(N14+M14)*1.05/1000</f>
        <v>0</v>
      </c>
      <c r="P14" s="55">
        <f>70/3600*K14/F14</f>
        <v>0.486111111111111</v>
      </c>
      <c r="Q14" s="55">
        <f>K14*24/3600/F14</f>
        <v>0.166666666666667</v>
      </c>
      <c r="R14" s="55">
        <f t="shared" si="0"/>
        <v>0.2034</v>
      </c>
      <c r="S14" s="55">
        <v>0.13</v>
      </c>
      <c r="T14" s="55">
        <f t="shared" si="1"/>
        <v>0.0522222222222222</v>
      </c>
      <c r="U14" s="55">
        <f t="shared" si="2"/>
        <v>0.197235555555556</v>
      </c>
      <c r="V14" s="67">
        <v>1.24</v>
      </c>
      <c r="W14" s="2">
        <f>V14*2400</f>
        <v>2976</v>
      </c>
      <c r="X14" s="68">
        <f>W14*1.13</f>
        <v>3362.88</v>
      </c>
    </row>
    <row r="15" s="3" customFormat="1" ht="30" customHeight="1" spans="1:24">
      <c r="A15" s="36"/>
      <c r="B15" s="24" t="s">
        <v>54</v>
      </c>
      <c r="C15" s="37" t="s">
        <v>55</v>
      </c>
      <c r="D15" s="38"/>
      <c r="E15" s="27" t="s">
        <v>56</v>
      </c>
      <c r="F15" s="39">
        <v>2</v>
      </c>
      <c r="G15" s="30" t="s">
        <v>57</v>
      </c>
      <c r="H15" s="30"/>
      <c r="I15" s="53"/>
      <c r="J15" s="30">
        <v>160</v>
      </c>
      <c r="K15" s="30">
        <v>45</v>
      </c>
      <c r="L15" s="30"/>
      <c r="M15" s="54">
        <v>70.4</v>
      </c>
      <c r="N15" s="54"/>
      <c r="O15" s="60"/>
      <c r="P15" s="55">
        <f>70/3600*K15/F15</f>
        <v>0.4375</v>
      </c>
      <c r="Q15" s="55">
        <f>K15*24/3600/F15</f>
        <v>0.15</v>
      </c>
      <c r="R15" s="55">
        <f t="shared" si="0"/>
        <v>0.2112</v>
      </c>
      <c r="S15" s="69">
        <v>0.23</v>
      </c>
      <c r="T15" s="55">
        <f t="shared" si="1"/>
        <v>0.047</v>
      </c>
      <c r="U15" s="55">
        <f t="shared" si="2"/>
        <v>0.20574</v>
      </c>
      <c r="V15" s="67">
        <v>1.28</v>
      </c>
      <c r="W15" s="2">
        <f>V15*2400</f>
        <v>3072</v>
      </c>
      <c r="X15" s="68">
        <f>W15*1.13</f>
        <v>3471.36</v>
      </c>
    </row>
    <row r="16" s="3" customFormat="1" ht="30" customHeight="1" spans="1:24">
      <c r="A16" s="36"/>
      <c r="B16" s="40" t="s">
        <v>58</v>
      </c>
      <c r="C16" s="41" t="s">
        <v>59</v>
      </c>
      <c r="D16" s="38"/>
      <c r="E16" s="27" t="s">
        <v>56</v>
      </c>
      <c r="F16" s="39" t="s">
        <v>60</v>
      </c>
      <c r="G16" s="30" t="s">
        <v>61</v>
      </c>
      <c r="H16" s="30"/>
      <c r="I16" s="53"/>
      <c r="J16" s="30">
        <v>160</v>
      </c>
      <c r="K16" s="30">
        <v>45</v>
      </c>
      <c r="L16" s="30"/>
      <c r="M16" s="54">
        <v>19.6</v>
      </c>
      <c r="N16" s="54"/>
      <c r="O16" s="60"/>
      <c r="P16" s="55">
        <f>70/3600*K16/4</f>
        <v>0.21875</v>
      </c>
      <c r="Q16" s="55">
        <f>K16*24/3600/4</f>
        <v>0.075</v>
      </c>
      <c r="R16" s="55">
        <f t="shared" si="0"/>
        <v>0.0588</v>
      </c>
      <c r="S16" s="69">
        <v>0.05</v>
      </c>
      <c r="T16" s="55">
        <f t="shared" si="1"/>
        <v>0.0235</v>
      </c>
      <c r="U16" s="55">
        <f t="shared" si="2"/>
        <v>0.08051</v>
      </c>
      <c r="V16" s="67">
        <v>0.51</v>
      </c>
      <c r="W16" s="2">
        <f>V16*2400</f>
        <v>1224</v>
      </c>
      <c r="X16" s="68">
        <f>W16*1.13</f>
        <v>1383.12</v>
      </c>
    </row>
    <row r="17" s="3" customFormat="1" ht="30" customHeight="1" spans="1:24">
      <c r="A17" s="36"/>
      <c r="B17" s="40" t="s">
        <v>62</v>
      </c>
      <c r="C17" s="41" t="s">
        <v>63</v>
      </c>
      <c r="D17" s="38"/>
      <c r="E17" s="27" t="s">
        <v>56</v>
      </c>
      <c r="F17" s="39"/>
      <c r="G17" s="30"/>
      <c r="H17" s="30"/>
      <c r="I17" s="53"/>
      <c r="J17" s="30"/>
      <c r="K17" s="30">
        <v>45</v>
      </c>
      <c r="L17" s="30"/>
      <c r="M17" s="54">
        <v>14.6</v>
      </c>
      <c r="N17" s="54"/>
      <c r="O17" s="60"/>
      <c r="P17" s="55">
        <f>70/3600*K17/4</f>
        <v>0.21875</v>
      </c>
      <c r="Q17" s="55">
        <f>K17*24/3600/4</f>
        <v>0.075</v>
      </c>
      <c r="R17" s="55">
        <f t="shared" si="0"/>
        <v>0.0438</v>
      </c>
      <c r="S17" s="69">
        <v>0.05</v>
      </c>
      <c r="T17" s="55">
        <f t="shared" si="1"/>
        <v>0.0235</v>
      </c>
      <c r="U17" s="55">
        <f t="shared" si="2"/>
        <v>0.07751</v>
      </c>
      <c r="V17" s="67">
        <v>0.49</v>
      </c>
      <c r="W17" s="2">
        <f>V17*2400</f>
        <v>1176</v>
      </c>
      <c r="X17" s="68">
        <f>W17*1.13</f>
        <v>1328.88</v>
      </c>
    </row>
    <row r="18" ht="24" customHeight="1" spans="1:24">
      <c r="A18" s="42" t="s">
        <v>64</v>
      </c>
      <c r="B18" s="43"/>
      <c r="C18" s="44"/>
      <c r="D18" s="44"/>
      <c r="E18" s="44"/>
      <c r="F18" s="44"/>
      <c r="G18" s="44"/>
      <c r="H18" s="44"/>
      <c r="I18" s="61"/>
      <c r="J18" s="61"/>
      <c r="K18" s="61"/>
      <c r="L18" s="62"/>
      <c r="M18" s="62"/>
      <c r="N18" s="63"/>
      <c r="O18" s="64"/>
      <c r="P18" s="65"/>
      <c r="Q18" s="65"/>
      <c r="R18" s="65"/>
      <c r="S18" s="65"/>
      <c r="T18" s="65"/>
      <c r="U18" s="65"/>
      <c r="V18" s="65">
        <f>SUM(V12:V14)</f>
        <v>2.3</v>
      </c>
      <c r="W18">
        <f>SUM(W12:W17)</f>
        <v>10992</v>
      </c>
      <c r="X18">
        <f>SUM(X12:X17)</f>
        <v>12420.96</v>
      </c>
    </row>
    <row r="19" ht="18" customHeight="1" spans="1:13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6"/>
    </row>
    <row r="20" spans="1:6">
      <c r="A20" s="46"/>
      <c r="B20" s="46"/>
      <c r="C20" s="46"/>
      <c r="D20" s="46"/>
      <c r="E20" s="46"/>
      <c r="F20" s="46"/>
    </row>
    <row r="21" spans="1:1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7" spans="5:5">
      <c r="E27" s="4" t="s">
        <v>65</v>
      </c>
    </row>
  </sheetData>
  <mergeCells count="30">
    <mergeCell ref="B1:V1"/>
    <mergeCell ref="A3:B3"/>
    <mergeCell ref="C3:E3"/>
    <mergeCell ref="N3:V3"/>
    <mergeCell ref="A4:B4"/>
    <mergeCell ref="N4:V4"/>
    <mergeCell ref="A5:B5"/>
    <mergeCell ref="C5:E5"/>
    <mergeCell ref="N5:V5"/>
    <mergeCell ref="A6:B6"/>
    <mergeCell ref="C6:E6"/>
    <mergeCell ref="N6:V6"/>
    <mergeCell ref="A7:B7"/>
    <mergeCell ref="C7:E7"/>
    <mergeCell ref="N7:V7"/>
    <mergeCell ref="A8:B8"/>
    <mergeCell ref="C8:E8"/>
    <mergeCell ref="N8:V8"/>
    <mergeCell ref="A9:B9"/>
    <mergeCell ref="N9:V9"/>
    <mergeCell ref="B10:E10"/>
    <mergeCell ref="F10:I10"/>
    <mergeCell ref="J10:V10"/>
    <mergeCell ref="A19:L19"/>
    <mergeCell ref="A20:F20"/>
    <mergeCell ref="A21:I21"/>
    <mergeCell ref="A10:A11"/>
    <mergeCell ref="F16:F17"/>
    <mergeCell ref="G16:G17"/>
    <mergeCell ref="J16:J17"/>
  </mergeCells>
  <conditionalFormatting sqref="C12">
    <cfRule type="duplicateValues" dxfId="0" priority="15"/>
  </conditionalFormatting>
  <conditionalFormatting sqref="C13"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C14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16">
    <cfRule type="duplicateValues" dxfId="0" priority="4"/>
    <cfRule type="duplicateValues" dxfId="0" priority="3"/>
  </conditionalFormatting>
  <conditionalFormatting sqref="C17">
    <cfRule type="duplicateValues" dxfId="0" priority="6"/>
    <cfRule type="duplicateValues" dxfId="0" priority="5"/>
  </conditionalFormatting>
  <conditionalFormatting sqref="C16:C17">
    <cfRule type="duplicateValues" dxfId="0" priority="2"/>
    <cfRule type="duplicateValues" dxfId="0" priority="1"/>
  </conditionalFormatting>
  <dataValidations count="1">
    <dataValidation type="list" allowBlank="1" showInputMessage="1" showErrorMessage="1" sqref="C5:F5">
      <formula1>"D+20,D+25,D+30,D+35,D+40,D+45,D+50,D+55,D+60"</formula1>
    </dataValidation>
  </dataValidations>
  <pageMargins left="0.393055555555556" right="0.275" top="1" bottom="1" header="0.5" footer="0.5"/>
  <pageSetup paperSize="9" scale="7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♡腾♡</cp:lastModifiedBy>
  <dcterms:created xsi:type="dcterms:W3CDTF">2020-07-06T07:39:00Z</dcterms:created>
  <dcterms:modified xsi:type="dcterms:W3CDTF">2023-03-07T05:37:34Z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111B04D8893F44D7A063FD591E9945EA</vt:lpwstr>
  </property>
</Properties>
</file>