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 tabRatio="697" firstSheet="10" activeTab="15"/>
  </bookViews>
  <sheets>
    <sheet name="KING" sheetId="29" state="veryHidden" r:id="rId1"/>
    <sheet name="主驾驶首页 " sheetId="13" r:id="rId2"/>
    <sheet name="大黄蜂驾驶员座椅总成" sheetId="17" r:id="rId3"/>
    <sheet name="副驾驶员首页 " sheetId="18" r:id="rId4"/>
    <sheet name="副驾驶员座椅总成" sheetId="20" r:id="rId5"/>
    <sheet name="SHT0012295" sheetId="30" r:id="rId6"/>
    <sheet name="SHT0012294" sheetId="31" r:id="rId7"/>
    <sheet name="SHT0012440" sheetId="32" r:id="rId8"/>
    <sheet name="SHT0012288" sheetId="33" r:id="rId9"/>
    <sheet name="SHT0011613" sheetId="35" r:id="rId10"/>
    <sheet name="SHT0012220" sheetId="36" r:id="rId11"/>
    <sheet name="SHT0014598" sheetId="37" r:id="rId12"/>
    <sheet name="SHT0012320" sheetId="38" r:id="rId13"/>
    <sheet name="SHT0012319" sheetId="39" r:id="rId14"/>
    <sheet name="BOM清单" sheetId="40" r:id="rId15"/>
    <sheet name="SHT0015163" sheetId="41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xlnm._FilterDatabase" localSheetId="2" hidden="1">大黄蜂驾驶员座椅总成!$A$8:$BF$78</definedName>
    <definedName name="_xlnm._FilterDatabase" localSheetId="4" hidden="1">副驾驶员座椅总成!$A$9:$AX$39</definedName>
    <definedName name="_xlnm._FilterDatabase" localSheetId="5" hidden="1">'SHT0012295'!$A$9:$BA$13</definedName>
    <definedName name="_xlnm._FilterDatabase" localSheetId="6" hidden="1">'SHT0012294'!$A$2:$AR$15</definedName>
    <definedName name="_xlnm._FilterDatabase" localSheetId="7" hidden="1">'SHT0012440'!$A$9:$AP$13</definedName>
    <definedName name="_xlnm._FilterDatabase" localSheetId="8" hidden="1">'SHT0012288'!$A$9:$BA$13</definedName>
    <definedName name="_xlnm._FilterDatabase" localSheetId="9" hidden="1">'SHT0011613'!$A$7:$AO$22</definedName>
    <definedName name="_xlnm._FilterDatabase" localSheetId="10" hidden="1">'SHT0012220'!$A$9:$AN$13</definedName>
    <definedName name="_xlnm._FilterDatabase" localSheetId="11" hidden="1">'SHT0014598'!$A$7:$AP$11</definedName>
    <definedName name="_xlnm._FilterDatabase" localSheetId="12" hidden="1">'SHT0012320'!$A$9:$AT$24</definedName>
    <definedName name="_xlnm._FilterDatabase" localSheetId="13" hidden="1">'SHT0012319'!$A$9:$AR$19</definedName>
    <definedName name="_xlnm._FilterDatabase" localSheetId="15" hidden="1">'SHT0015163'!$A$9:$AP$38</definedName>
    <definedName name="_xlnm.Print_Area" localSheetId="3">'副驾驶员首页 '!$A$1:$Z$26</definedName>
    <definedName name="_xlnm.Print_Area" localSheetId="1">'主驾驶首页 '!$A$1:$Z$22</definedName>
    <definedName name="_xlnm.Print_Titles" localSheetId="2">大黄蜂驾驶员座椅总成!$8:$8</definedName>
    <definedName name="_xlnm.Print_Titles" localSheetId="4">副驾驶员座椅总成!$8:$8</definedName>
    <definedName name="_xlnm.Print_Area" localSheetId="5">'SHT0012295'!$A$1:$AQ$13</definedName>
    <definedName name="_xlnm.Print_Titles" localSheetId="5">'SHT0012295'!$9:$9</definedName>
    <definedName name="_xlnm.Print_Area" localSheetId="6">'SHT0012294'!$A$1:$AR$15</definedName>
    <definedName name="_xlnm.Print_Titles" localSheetId="6">'SHT0012294'!$1:$2</definedName>
    <definedName name="_1_?">#REF!</definedName>
    <definedName name="_2__123Graph_BCHART_5" hidden="1">#REF!</definedName>
    <definedName name="_3__123Graph_CCHART_5" hidden="1">#REF!</definedName>
    <definedName name="_4__123Graph_DCHART_5" hidden="1">#REF!</definedName>
    <definedName name="_5__123Graph_ECHART_5" hidden="1">#REF!</definedName>
    <definedName name="_6__123Graph_FCHART_5" hidden="1">#REF!</definedName>
    <definedName name="_7__123Graph_XCHART_5" hidden="1">#REF!</definedName>
    <definedName name="_8_0">'[1]2'!#REF!</definedName>
    <definedName name="_BAS11">#REF!</definedName>
    <definedName name="_BAS12">#REF!</definedName>
    <definedName name="_BAS13">#REF!</definedName>
    <definedName name="_BAS14">#REF!</definedName>
    <definedName name="_BAS21">#REF!</definedName>
    <definedName name="_BAS22">#REF!</definedName>
    <definedName name="_BAS23">#REF!</definedName>
    <definedName name="_BAS24">#REF!</definedName>
    <definedName name="_BAS31">#REF!</definedName>
    <definedName name="_BAS32">#REF!</definedName>
    <definedName name="_BAS33">#REF!</definedName>
    <definedName name="_BAS34">#REF!</definedName>
    <definedName name="_BSS1">#REF!</definedName>
    <definedName name="_BSS2">#REF!</definedName>
    <definedName name="_BSS3">#REF!</definedName>
    <definedName name="_BSS4">#REF!</definedName>
    <definedName name="_com2">'[2]Barwertberechnung (3)'!$AB$53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※_추후_NAVA__PROJECT는__부품_">[3]기안!$A$43</definedName>
    <definedName name="a">#REF!</definedName>
    <definedName name="abcd">#REF!</definedName>
    <definedName name="Abzinsfaktor">#REF!</definedName>
    <definedName name="AI">[4]신규DEP!#REF!</definedName>
    <definedName name="Auf_Abzinsungsfaktor">#REF!</definedName>
    <definedName name="awc">#REF!</definedName>
    <definedName name="B">#REF!</definedName>
    <definedName name="BB">#REF!</definedName>
    <definedName name="bc">#REF!</definedName>
    <definedName name="bild">[5]Import!$L$389:$L$485</definedName>
    <definedName name="blatt2">#REF!</definedName>
    <definedName name="CC">#REF!</definedName>
    <definedName name="CC.QQ">#REF!</definedName>
    <definedName name="change">[6]Reference!$A$31:$A$57</definedName>
    <definedName name="ck" hidden="1">#REF!</definedName>
    <definedName name="CKD">[7]Constant!#REF!</definedName>
    <definedName name="code">#REF!</definedName>
    <definedName name="Column">[8]Constant!#REF!</definedName>
    <definedName name="com">'[2]Vorbereitende Eingaben (Teil 1)'!$C$40</definedName>
    <definedName name="Cost">#REF!</definedName>
    <definedName name="CZK">#REF!</definedName>
    <definedName name="d">#REF!</definedName>
    <definedName name="Database">#REF!</definedName>
    <definedName name="DATE">[9]총괄표!$C$2</definedName>
    <definedName name="DATEE">#REF!</definedName>
    <definedName name="Daten">#REF!</definedName>
    <definedName name="DD">#REF!</definedName>
    <definedName name="DDATE">#REF!</definedName>
    <definedName name="DKDKFG8TBTB2RT">#REF!</definedName>
    <definedName name="DOL">#REF!</definedName>
    <definedName name="DOLLAR">#REF!</definedName>
    <definedName name="DV_Cost_Tot">[10]Worksheet!$I$63</definedName>
    <definedName name="DV_Cost_Tot_Mkt">[10]Worksheet!$J$63</definedName>
    <definedName name="DV_Grand_Total">#REF!</definedName>
    <definedName name="DV_Grand_Total_Mkt">#REF!</definedName>
    <definedName name="EE">#REF!</definedName>
    <definedName name="Eingabe">#REF!</definedName>
    <definedName name="Eingabe2">#REF!</definedName>
    <definedName name="Eingabe3">#REF!</definedName>
    <definedName name="Eingabe4">#REF!</definedName>
    <definedName name="ENG_COOLG">'[11]DBL LPG시험'!#REF!</definedName>
    <definedName name="Eng_Supp_Dollars_Tot">[10]Worksheet!$G$8</definedName>
    <definedName name="Eng_Supp_Dollars_Tot_Mkt">[10]Worksheet!$H$8</definedName>
    <definedName name="ESP">#REF!</definedName>
    <definedName name="ex">#REF!</definedName>
    <definedName name="FF">#REF!</definedName>
    <definedName name="FG12TBTB2RTDKDKGMLRT">[12]협조전!#REF!</definedName>
    <definedName name="FG22TBTB3RTDKDKDK">[13]차수!#REF!</definedName>
    <definedName name="FGPRTBTB1RTDKDK">#REF!</definedName>
    <definedName name="FGRKBS11TBTB3RTDKDK">[14]협조전!#REF!</definedName>
    <definedName name="fgRKBS8TBTB3RT">[14]협조전!#REF!</definedName>
    <definedName name="fgRKRKRKRKRKTBTB2RTDKDK">#REF!</definedName>
    <definedName name="FGtbtbspspsprtdkdk">[15]BUS제원1!#REF!</definedName>
    <definedName name="Fixture_Cost_Tot">[10]Worksheet!$O$13</definedName>
    <definedName name="FRF">#REF!</definedName>
    <definedName name="FS_F_VW_01_34381_1__JV_FS_PRAESENTATIONEN_">[16]home!$B$6:$AN$6</definedName>
    <definedName name="FS_F_VW_01_34381_1__JV_FS_REC_SAVING_">[16]home!$B$4745:$M$4745</definedName>
    <definedName name="FS_F_VW_01_34381_1_1__V_FS_BAUSTUFE_VORGABEN_STK_">[16]home!$B$1449:$D$1449</definedName>
    <definedName name="FS_F_VW_01_34381_1_12869_VW__JV_FS_BIDDERS_">[16]home!$B$3073:$L$3073</definedName>
    <definedName name="FS_F_VW_01_34381_1_13030_VW__JV_FS_BIDDERS_">[16]home!$B$3047:$L$3047</definedName>
    <definedName name="FS_F_VW_01_34381_1_1331_BX__JV_FS_BIDDERS_">[16]home!$B$3068:$L$3068</definedName>
    <definedName name="FS_F_VW_01_34381_1_1433_BX__JV_FS_BIDDERS_">[16]home!$B$3060:$L$3060</definedName>
    <definedName name="FS_F_VW_01_34381_1_1440_VW__JV_FS_BIDDERS_">[16]home!$B$3038:$L$3038</definedName>
    <definedName name="FS_F_VW_01_34381_1_1441_BX__JV_FS_BIDDERS_">[16]home!$B$3062:$L$3062</definedName>
    <definedName name="FS_F_VW_01_34381_1_1480_BX__JV_FS_BIDDERS_">[16]home!$B$3077:$L$3077</definedName>
    <definedName name="FS_F_VW_01_34381_1_1553_BX__JV_FS_BIDDERS_">[16]home!$B$3040:$L$3040</definedName>
    <definedName name="FS_F_VW_01_34381_1_158__JV_FS_REC_LIEF_">[16]home!$B$4670:$P$4670</definedName>
    <definedName name="FS_F_VW_01_34381_1_158_1__JV_FS_BAUSTUFE_ANGEBOTE_WAE_">[16]home!$B$566:$E$566</definedName>
    <definedName name="FS_F_VW_01_34381_1_158_11__JV_FS_REC_">[16]home!$B$3479:$Q$3479</definedName>
    <definedName name="FS_F_VW_01_34381_1_158_2__JV_FS_BAUSTUFE_ANGEBOTE_WAE_">[16]home!$B$567:$E$567</definedName>
    <definedName name="FS_F_VW_01_34381_1_158_28__JV_FS_REC_">[16]home!$B$3480:$Q$3480</definedName>
    <definedName name="FS_F_VW_01_34381_1_158_37__JV_FS_REC_">[16]home!$B$3481:$Q$3481</definedName>
    <definedName name="FS_F_VW_01_34381_1_158_46__JV_FS_REC_">[16]home!$B$3482:$Q$3482</definedName>
    <definedName name="FS_F_VW_01_34381_1_158_68__JV_FS_REC_">[16]home!$B$3483:$Q$3483</definedName>
    <definedName name="FS_F_VW_01_34381_1_158_VW__JV_FS_BIDDERS_">[16]home!$B$3052:$L$3052</definedName>
    <definedName name="FS_F_VW_01_34381_1_160_ST__JV_FS_BIDDERS_">[16]home!$B$3035:$L$3035</definedName>
    <definedName name="FS_F_VW_01_34381_1_161_BX__JV_FS_BIDDERS_">[16]home!$B$3075:$L$3075</definedName>
    <definedName name="FS_F_VW_01_34381_1_18245_MX__JV_FS_BIDDERS_">[16]home!$B$3058:$L$3058</definedName>
    <definedName name="FS_F_VW_01_34381_1_183_VW__JV_FS_BIDDERS_">[16]home!$B$3042:$L$3042</definedName>
    <definedName name="FS_F_VW_01_34381_1_1892_RR__JV_FS_BIDDERS_">[16]home!$B$3037:$L$3037</definedName>
    <definedName name="FS_F_VW_01_34381_1_19745_RR__JV_FS_BIDDERS_">[16]home!$B$3066:$L$3066</definedName>
    <definedName name="FS_F_VW_01_34381_1_2__V_FS_BAUSTUFE_VORGABEN_STK_">[16]home!$B$1450:$D$1450</definedName>
    <definedName name="FS_F_VW_01_34381_1_20477_MX__JV_FS_BIDDERS_">[16]home!$B$3065:$L$3065</definedName>
    <definedName name="FS_F_VW_01_34381_1_2147_IT__JV_FS_BIDDERS_">[16]home!$B$3046:$L$3046</definedName>
    <definedName name="FS_F_VW_01_34381_1_2149_IT__JV_FS_BIDDERS_">[16]home!$B$3071:$L$3071</definedName>
    <definedName name="FS_F_VW_01_34381_1_2278_AU__JV_FS_BIDDERS_">[16]home!$B$3067:$L$3067</definedName>
    <definedName name="FS_F_VW_01_34381_1_22805_VW__JV_FS_BIDDERS_">[16]home!$B$3057:$L$3057</definedName>
    <definedName name="FS_F_VW_01_34381_1_2363_AU__JV_FS_BIDDERS_">[16]home!$B$3053:$L$3053</definedName>
    <definedName name="FS_F_VW_01_34381_1_2365_AU__JV_FS_BIDDERS_">[16]home!$B$3043:$L$3043</definedName>
    <definedName name="FS_F_VW_01_34381_1_24968_US__JV_FS_BIDDERS_">[16]home!$B$3048:$L$3048</definedName>
    <definedName name="FS_F_VW_01_34381_1_24969_US__JV_FS_BIDDERS_">[16]home!$B$3069:$L$3069</definedName>
    <definedName name="FS_F_VW_01_34381_1_2609_RR__JV_FS_BIDDERS_">[16]home!$B$3059:$L$3059</definedName>
    <definedName name="FS_F_VW_01_34381_1_2631_US__JV_FS_BIDDERS_">[16]home!$B$3061:$L$3061</definedName>
    <definedName name="FS_F_VW_01_34381_1_28227_MX__JV_FS_BIDDERS_">[16]home!$B$3036:$L$3036</definedName>
    <definedName name="FS_F_VW_01_34381_1_28228_MX__JV_FS_BIDDERS_">[16]home!$B$3072:$L$3072</definedName>
    <definedName name="FS_F_VW_01_34381_1_2952_US__JV_FS_BIDDERS_">[16]home!$B$3044:$L$3044</definedName>
    <definedName name="FS_F_VW_01_34381_1_3243_VW__JV_FS_BIDDERS_">[16]home!$B$3054:$L$3054</definedName>
    <definedName name="FS_F_VW_01_34381_1_3437_VW__JV_FS_BIDDERS_">[16]home!$B$3050:$L$3050</definedName>
    <definedName name="FS_F_VW_01_34381_1_35166_ST__JV_FS_BIDDERS_">[16]home!$B$3070:$L$3070</definedName>
    <definedName name="FS_F_VW_01_34381_1_4_ST__JV_FS_BIDDERS_">[16]home!$B$3056:$L$3056</definedName>
    <definedName name="FS_F_VW_01_34381_1_42007_SK__JV_FS_BIDDERS_">[16]home!$B$3051:$L$3051</definedName>
    <definedName name="FS_F_VW_01_34381_1_5553_MX__JV_FS_BIDDERS_">[16]home!$B$3055:$L$3055</definedName>
    <definedName name="FS_F_VW_01_34381_1_626_SK__JV_FS_BIDDERS_">[16]home!$B$3063:$L$3063</definedName>
    <definedName name="FS_F_VW_01_34381_1_627_SK__JV_FS_BIDDERS_">[16]home!$B$3034:$L$3034</definedName>
    <definedName name="FS_F_VW_01_34381_1_6588_BX__JV_FS_BIDDERS_">[16]home!$B$3074:$L$3074</definedName>
    <definedName name="FS_F_VW_01_34381_1_6626_ST__JV_FS_BIDDERS_">[16]home!$B$3064:$L$3064</definedName>
    <definedName name="FS_F_VW_01_34381_1_6995_US__JV_FS_BIDDERS_">[16]home!$B$3041:$L$3041</definedName>
    <definedName name="FS_F_VW_01_34381_1_7591_US__JV_FS_BIDDERS_">[16]home!$B$3039:$L$3039</definedName>
    <definedName name="FS_F_VW_01_34381_10__JV_FS_PRAESENTATIONEN_">[16]home!$B$15:$AN$15</definedName>
    <definedName name="FS_F_VW_01_34381_10__JV_FS_REC_SAVING_">[16]home!$B$4754:$M$4754</definedName>
    <definedName name="FS_F_VW_01_34381_10_1__V_FS_BAUSTUFE_VORGABEN_STK_">[16]home!$B$1467:$D$1467</definedName>
    <definedName name="FS_F_VW_01_34381_10_158__JV_FS_REC_LIEF_">[16]home!$B$4733:$P$4733</definedName>
    <definedName name="FS_F_VW_01_34381_10_158_1__JV_FS_BAUSTUFE_ANGEBOTE_WAE_">[16]home!$B$1358:$E$1358</definedName>
    <definedName name="FS_F_VW_01_34381_10_158_2__JV_FS_BAUSTUFE_ANGEBOTE_WAE_">[16]home!$B$1359:$E$1359</definedName>
    <definedName name="FS_F_VW_01_34381_10_158_37__JV_FS_REC_">[16]home!$B$4639:$Q$4639</definedName>
    <definedName name="FS_F_VW_01_34381_10_2__V_FS_BAUSTUFE_VORGABEN_STK_">[16]home!$B$1468:$D$1468</definedName>
    <definedName name="FS_F_VW_01_34381_2__JV_FS_PRAESENTATIONEN_">[16]home!$B$7:$AN$7</definedName>
    <definedName name="FS_F_VW_01_34381_2__JV_FS_REC_SAVING_">[16]home!$B$4746:$M$4746</definedName>
    <definedName name="FS_F_VW_01_34381_2_1__V_FS_BAUSTUFE_VORGABEN_STK_">[16]home!$B$1451:$D$1451</definedName>
    <definedName name="FS_F_VW_01_34381_2_158__JV_FS_REC_LIEF_">[16]home!$B$4677:$P$4677</definedName>
    <definedName name="FS_F_VW_01_34381_2_158_1__JV_FS_BAUSTUFE_ANGEBOTE_WAE_">[16]home!$B$654:$E$654</definedName>
    <definedName name="FS_F_VW_01_34381_2_158_11__JV_FS_REC_">[16]home!$B$3604:$Q$3604</definedName>
    <definedName name="FS_F_VW_01_34381_2_158_2__JV_FS_BAUSTUFE_ANGEBOTE_WAE_">[16]home!$B$655:$E$655</definedName>
    <definedName name="FS_F_VW_01_34381_2_158_28__JV_FS_REC_">[16]home!$B$3605:$Q$3605</definedName>
    <definedName name="FS_F_VW_01_34381_2_158_37__JV_FS_REC_">[16]home!$B$3606:$Q$3606</definedName>
    <definedName name="FS_F_VW_01_34381_2_158_46__JV_FS_REC_">[16]home!$B$3607:$Q$3607</definedName>
    <definedName name="FS_F_VW_01_34381_2_158_68__JV_FS_REC_">[16]home!$B$3608:$Q$3608</definedName>
    <definedName name="FS_F_VW_01_34381_2_2__V_FS_BAUSTUFE_VORGABEN_STK_">[16]home!$B$1452:$D$1452</definedName>
    <definedName name="FS_F_VW_01_34381_3__JV_FS_PRAESENTATIONEN_">[16]home!$B$8:$AN$8</definedName>
    <definedName name="FS_F_VW_01_34381_3__JV_FS_REC_SAVING_">[16]home!$B$4747:$M$4747</definedName>
    <definedName name="FS_F_VW_01_34381_3_1__V_FS_BAUSTUFE_VORGABEN_STK_">[16]home!$B$1453:$D$1453</definedName>
    <definedName name="FS_F_VW_01_34381_3_158__JV_FS_REC_LIEF_">[16]home!$B$4684:$P$4684</definedName>
    <definedName name="FS_F_VW_01_34381_3_158_1__JV_FS_BAUSTUFE_ANGEBOTE_WAE_">[16]home!$B$742:$E$742</definedName>
    <definedName name="FS_F_VW_01_34381_3_158_11__JV_FS_REC_">[16]home!$B$3729:$Q$3729</definedName>
    <definedName name="FS_F_VW_01_34381_3_158_2__JV_FS_BAUSTUFE_ANGEBOTE_WAE_">[16]home!$B$743:$E$743</definedName>
    <definedName name="FS_F_VW_01_34381_3_158_28__JV_FS_REC_">[16]home!$B$3730:$Q$3730</definedName>
    <definedName name="FS_F_VW_01_34381_3_158_37__JV_FS_REC_">[16]home!$B$3731:$Q$3731</definedName>
    <definedName name="FS_F_VW_01_34381_3_158_46__JV_FS_REC_">[16]home!$B$3732:$Q$3732</definedName>
    <definedName name="FS_F_VW_01_34381_3_158_68__JV_FS_REC_">[16]home!$B$3733:$Q$3733</definedName>
    <definedName name="FS_F_VW_01_34381_3_2__V_FS_BAUSTUFE_VORGABEN_STK_">[16]home!$B$1454:$D$1454</definedName>
    <definedName name="FS_F_VW_01_34381_4__JV_FS_PRAESENTATIONEN_">[16]home!$B$9:$AN$9</definedName>
    <definedName name="FS_F_VW_01_34381_4__JV_FS_REC_SAVING_">[16]home!$B$4748:$M$4748</definedName>
    <definedName name="FS_F_VW_01_34381_4_1__V_FS_BAUSTUFE_VORGABEN_STK_">[16]home!$B$1455:$D$1455</definedName>
    <definedName name="FS_F_VW_01_34381_4_158__JV_FS_REC_LIEF_">[16]home!$B$4691:$P$4691</definedName>
    <definedName name="FS_F_VW_01_34381_4_158_1__JV_FS_BAUSTUFE_ANGEBOTE_WAE_">[16]home!$B$830:$E$830</definedName>
    <definedName name="FS_F_VW_01_34381_4_158_11__JV_FS_REC_">[16]home!$B$3859:$Q$3859</definedName>
    <definedName name="FS_F_VW_01_34381_4_158_2__JV_FS_BAUSTUFE_ANGEBOTE_WAE_">[16]home!$B$831:$E$831</definedName>
    <definedName name="FS_F_VW_01_34381_4_158_28__JV_FS_REC_">[16]home!$B$3860:$Q$3860</definedName>
    <definedName name="FS_F_VW_01_34381_4_158_37__JV_FS_REC_">[16]home!$B$3861:$Q$3861</definedName>
    <definedName name="FS_F_VW_01_34381_4_158_46__JV_FS_REC_">[16]home!$B$3862:$Q$3862</definedName>
    <definedName name="FS_F_VW_01_34381_4_158_68__JV_FS_REC_">[16]home!$B$3863:$Q$3863</definedName>
    <definedName name="FS_F_VW_01_34381_4_2__V_FS_BAUSTUFE_VORGABEN_STK_">[16]home!$B$1456:$D$1456</definedName>
    <definedName name="FS_F_VW_01_34381_5__JV_FS_PRAESENTATIONEN_">[16]home!$B$10:$AN$10</definedName>
    <definedName name="FS_F_VW_01_34381_5__JV_FS_REC_SAVING_">[16]home!$B$4749:$M$4749</definedName>
    <definedName name="FS_F_VW_01_34381_5_1__V_FS_BAUSTUFE_VORGABEN_STK_">[16]home!$B$1457:$D$1457</definedName>
    <definedName name="FS_F_VW_01_34381_5_158__JV_FS_REC_LIEF_">[16]home!$B$4698:$P$4698</definedName>
    <definedName name="FS_F_VW_01_34381_5_158_1__JV_FS_BAUSTUFE_ANGEBOTE_WAE_">[16]home!$B$918:$E$918</definedName>
    <definedName name="FS_F_VW_01_34381_5_158_11__JV_FS_REC_">[16]home!$B$3989:$Q$3989</definedName>
    <definedName name="FS_F_VW_01_34381_5_158_2__JV_FS_BAUSTUFE_ANGEBOTE_WAE_">[16]home!$B$919:$E$919</definedName>
    <definedName name="FS_F_VW_01_34381_5_158_28__JV_FS_REC_">[16]home!$B$3990:$Q$3990</definedName>
    <definedName name="FS_F_VW_01_34381_5_158_37__JV_FS_REC_">[16]home!$B$3991:$Q$3991</definedName>
    <definedName name="FS_F_VW_01_34381_5_158_46__JV_FS_REC_">[16]home!$B$3992:$Q$3992</definedName>
    <definedName name="FS_F_VW_01_34381_5_158_68__JV_FS_REC_">[16]home!$B$3993:$Q$3993</definedName>
    <definedName name="FS_F_VW_01_34381_5_2__V_FS_BAUSTUFE_VORGABEN_STK_">[16]home!$B$1458:$D$1458</definedName>
    <definedName name="FS_F_VW_01_34381_6__JV_FS_PRAESENTATIONEN_">[16]home!$B$11:$AN$11</definedName>
    <definedName name="FS_F_VW_01_34381_6__JV_FS_REC_SAVING_">[16]home!$B$4750:$M$4750</definedName>
    <definedName name="FS_F_VW_01_34381_6_1__V_FS_BAUSTUFE_VORGABEN_STK_">[16]home!$B$1459:$D$1459</definedName>
    <definedName name="FS_F_VW_01_34381_6_158__JV_FS_REC_LIEF_">[16]home!$B$4705:$P$4705</definedName>
    <definedName name="FS_F_VW_01_34381_6_158_1__JV_FS_BAUSTUFE_ANGEBOTE_WAE_">[16]home!$B$1006:$E$1006</definedName>
    <definedName name="FS_F_VW_01_34381_6_158_11__JV_FS_REC_">[16]home!$B$4119:$Q$4119</definedName>
    <definedName name="FS_F_VW_01_34381_6_158_2__JV_FS_BAUSTUFE_ANGEBOTE_WAE_">[16]home!$B$1007:$E$1007</definedName>
    <definedName name="FS_F_VW_01_34381_6_158_28__JV_FS_REC_">[16]home!$B$4120:$Q$4120</definedName>
    <definedName name="FS_F_VW_01_34381_6_158_37__JV_FS_REC_">[16]home!$B$4121:$Q$4121</definedName>
    <definedName name="FS_F_VW_01_34381_6_158_46__JV_FS_REC_">[16]home!$B$4122:$Q$4122</definedName>
    <definedName name="FS_F_VW_01_34381_6_158_68__JV_FS_REC_">[16]home!$B$4123:$Q$4123</definedName>
    <definedName name="FS_F_VW_01_34381_6_2__V_FS_BAUSTUFE_VORGABEN_STK_">[16]home!$B$1460:$D$1460</definedName>
    <definedName name="FS_F_VW_01_34381_7__JV_FS_PRAESENTATIONEN_">[16]home!$B$12:$AN$12</definedName>
    <definedName name="FS_F_VW_01_34381_7__JV_FS_REC_SAVING_">[16]home!$B$4751:$M$4751</definedName>
    <definedName name="FS_F_VW_01_34381_7_1__V_FS_BAUSTUFE_VORGABEN_STK_">[16]home!$B$1461:$D$1461</definedName>
    <definedName name="FS_F_VW_01_34381_7_158__JV_FS_REC_LIEF_">[16]home!$B$4712:$P$4712</definedName>
    <definedName name="FS_F_VW_01_34381_7_158_1__JV_FS_BAUSTUFE_ANGEBOTE_WAE_">[16]home!$B$1094:$E$1094</definedName>
    <definedName name="FS_F_VW_01_34381_7_158_11__JV_FS_REC_">[16]home!$B$4249:$Q$4249</definedName>
    <definedName name="FS_F_VW_01_34381_7_158_2__JV_FS_BAUSTUFE_ANGEBOTE_WAE_">[16]home!$B$1095:$E$1095</definedName>
    <definedName name="FS_F_VW_01_34381_7_158_28__JV_FS_REC_">[16]home!$B$4250:$Q$4250</definedName>
    <definedName name="FS_F_VW_01_34381_7_158_37__JV_FS_REC_">[16]home!$B$4251:$Q$4251</definedName>
    <definedName name="FS_F_VW_01_34381_7_158_46__JV_FS_REC_">[16]home!$B$4252:$Q$4252</definedName>
    <definedName name="FS_F_VW_01_34381_7_158_68__JV_FS_REC_">[16]home!$B$4253:$Q$4253</definedName>
    <definedName name="FS_F_VW_01_34381_7_2__V_FS_BAUSTUFE_VORGABEN_STK_">[16]home!$B$1462:$D$1462</definedName>
    <definedName name="FS_F_VW_01_34381_8__JV_FS_PRAESENTATIONEN_">[16]home!$B$13:$AN$13</definedName>
    <definedName name="FS_F_VW_01_34381_8__JV_FS_REC_SAVING_">[16]home!$B$4752:$M$4752</definedName>
    <definedName name="FS_F_VW_01_34381_8_1__V_FS_BAUSTUFE_VORGABEN_STK_">[16]home!$B$1463:$D$1463</definedName>
    <definedName name="FS_F_VW_01_34381_8_158__JV_FS_REC_LIEF_">[16]home!$B$4719:$P$4719</definedName>
    <definedName name="FS_F_VW_01_34381_8_158_1__JV_FS_BAUSTUFE_ANGEBOTE_WAE_">[16]home!$B$1182:$E$1182</definedName>
    <definedName name="FS_F_VW_01_34381_8_158_11__JV_FS_REC_">[16]home!$B$4379:$Q$4379</definedName>
    <definedName name="FS_F_VW_01_34381_8_158_2__JV_FS_BAUSTUFE_ANGEBOTE_WAE_">[16]home!$B$1183:$E$1183</definedName>
    <definedName name="FS_F_VW_01_34381_8_158_28__JV_FS_REC_">[16]home!$B$4380:$Q$4380</definedName>
    <definedName name="FS_F_VW_01_34381_8_158_37__JV_FS_REC_">[16]home!$B$4381:$Q$4381</definedName>
    <definedName name="FS_F_VW_01_34381_8_158_46__JV_FS_REC_">[16]home!$B$4382:$Q$4382</definedName>
    <definedName name="FS_F_VW_01_34381_8_158_68__JV_FS_REC_">[16]home!$B$4383:$Q$4383</definedName>
    <definedName name="FS_F_VW_01_34381_8_2__V_FS_BAUSTUFE_VORGABEN_STK_">[16]home!$B$1464:$D$1464</definedName>
    <definedName name="FS_F_VW_01_34381_9__JV_FS_PRAESENTATIONEN_">[16]home!$B$14:$AN$14</definedName>
    <definedName name="FS_F_VW_01_34381_9__JV_FS_REC_SAVING_">[16]home!$B$4753:$M$4753</definedName>
    <definedName name="FS_F_VW_01_34381_9_1__V_FS_BAUSTUFE_VORGABEN_STK_">[16]home!$B$1465:$D$1465</definedName>
    <definedName name="FS_F_VW_01_34381_9_158__JV_FS_REC_LIEF_">[16]home!$B$4726:$P$4726</definedName>
    <definedName name="FS_F_VW_01_34381_9_158_1__JV_FS_BAUSTUFE_ANGEBOTE_WAE_">[16]home!$B$1270:$E$1270</definedName>
    <definedName name="FS_F_VW_01_34381_9_158_11__JV_FS_REC_">[16]home!$B$4509:$Q$4509</definedName>
    <definedName name="FS_F_VW_01_34381_9_158_2__JV_FS_BAUSTUFE_ANGEBOTE_WAE_">[16]home!$B$1271:$E$1271</definedName>
    <definedName name="FS_F_VW_01_34381_9_158_28__JV_FS_REC_">[16]home!$B$4510:$Q$4510</definedName>
    <definedName name="FS_F_VW_01_34381_9_158_37__JV_FS_REC_">[16]home!$B$4511:$Q$4511</definedName>
    <definedName name="FS_F_VW_01_34381_9_158_46__JV_FS_REC_">[16]home!$B$4512:$Q$4512</definedName>
    <definedName name="FS_F_VW_01_34381_9_158_68__JV_FS_REC_">[16]home!$B$4513:$Q$4513</definedName>
    <definedName name="FS_F_VW_01_34381_9_2__V_FS_BAUSTUFE_VORGABEN_STK_">[16]home!$B$1466:$D$1466</definedName>
    <definedName name="FS_F_VW_01_35097_1__FS_NEUTEILE_">[17]Import!$B$145:$D$145</definedName>
    <definedName name="FS_F_VW_01_35097_1__JV_FS_PRAESENTATIONEN_">[17]Import!$B$6:$AN$6</definedName>
    <definedName name="FS_F_VW_01_35097_1_1__V_FS_BAUSTUFE_VORGABEN_STK_">[17]Import!$B$433:$D$433</definedName>
    <definedName name="FS_F_VW_01_35097_1_11__JV_FS_BEDARFE_">[17]Import!$B$120:$E$120</definedName>
    <definedName name="FS_F_VW_01_35097_1_11_13030__JV_FS_BEDARFE_PREISE_QUOTE_">[17]Import!$B$16:$L$16</definedName>
    <definedName name="FS_F_VW_01_35097_1_11_20328__JV_FS_BEDARFE_PREISE_QUOTE_">[17]Import!$B$17:$L$17</definedName>
    <definedName name="FS_F_VW_01_35097_1_11_29344__JV_FS_BEDARFE_PREISE_QUOTE_">[17]Import!$B$18:$L$18</definedName>
    <definedName name="FS_F_VW_01_35097_1_11_2979__JV_FS_BEDARFE_PREISE_QUOTE_">[17]Import!$B$15:$L$15</definedName>
    <definedName name="FS_F_VW_01_35097_1_11_43249__JV_FS_BEDARFE_PREISE_QUOTE_">[17]Import!$B$19:$L$19</definedName>
    <definedName name="FS_F_VW_01_35097_1_11330__JV_FS_RV_AVG_PROTODATA_">[17]Import!$B$455:$E$455</definedName>
    <definedName name="FS_F_VW_01_35097_1_11330_1__JV_FS_BAUSTUFE_ANGEBOTE_WAE_">[17]Import!$B$222:$E$222</definedName>
    <definedName name="FS_F_VW_01_35097_1_11330_11__JV_FS_REC_">[17]Import!$B$1014:$Q$1014</definedName>
    <definedName name="FS_F_VW_01_35097_1_11330_2__JV_FS_BAUSTUFE_ANGEBOTE_WAE_">[17]Import!$B$223:$E$223</definedName>
    <definedName name="FS_F_VW_01_35097_1_11330_28__JV_FS_REC_">[17]Import!$B$1015:$Q$1015</definedName>
    <definedName name="FS_F_VW_01_35097_1_11330_37__JV_FS_REC_">[17]Import!$B$1016:$Q$1016</definedName>
    <definedName name="FS_F_VW_01_35097_1_11330_46__JV_FS_REC_">[17]Import!$B$1017:$Q$1017</definedName>
    <definedName name="FS_F_VW_01_35097_1_11330_68__JV_FS_REC_">[17]Import!$B$1018:$Q$1018</definedName>
    <definedName name="FS_F_VW_01_35097_1_11330_BR__JV_FS_BIDDERS_">[17]Import!$B$875:$L$875</definedName>
    <definedName name="FS_F_VW_01_35097_1_11330_EUR__JV_FS_PR_EX_RATES_DATUM_REC_">[17]Import!$B$764:$F$764</definedName>
    <definedName name="FS_F_VW_01_35097_1_11451__JV_FS_RV_AVG_PROTODATA_">[17]Import!$B$456:$E$456</definedName>
    <definedName name="FS_F_VW_01_35097_1_11451_1__JV_FS_BAUSTUFE_ANGEBOTE_WAE_">[17]Import!$B$224:$E$224</definedName>
    <definedName name="FS_F_VW_01_35097_1_11451_2__JV_FS_BAUSTUFE_ANGEBOTE_WAE_">[17]Import!$B$225:$E$225</definedName>
    <definedName name="FS_F_VW_01_35097_1_11451_BR__JV_FS_BIDDERS_">[17]Import!$B$882:$L$882</definedName>
    <definedName name="FS_F_VW_01_35097_1_11451_EUR__JV_FS_PR_EX_RATES_DATUM_REC_">[17]Import!$B$765:$F$765</definedName>
    <definedName name="FS_F_VW_01_35097_1_13030__JV_FS_ANGEBOTSUEBERSICHT_">[17]Import!$B$154:$D$154</definedName>
    <definedName name="FS_F_VW_01_35097_1_13030__JV_FS_AVG_PRICE_">[17]Import!$B$180:$F$180</definedName>
    <definedName name="FS_F_VW_01_35097_1_13030__JV_FS_BWERTSHEET_">[17]Import!$B$614:$AH$614</definedName>
    <definedName name="FS_F_VW_01_35097_1_13030__JV_FS_COMPARISON_">[17]Import!$B$564:$S$564</definedName>
    <definedName name="FS_F_VW_01_35097_1_13030__JV_FS_REC_LIEF_">[17]Import!$B$1295:$P$1295</definedName>
    <definedName name="FS_F_VW_01_35097_1_13030__JV_FS_RV_AVG_PROTODATA_">[17]Import!$B$457:$E$457</definedName>
    <definedName name="FS_F_VW_01_35097_1_13030__JV_FS_RV_LTERM_PNACHLASS_">[17]Import!$B$589:$X$589</definedName>
    <definedName name="FS_F_VW_01_35097_1_13030_1__JV_FS_BAUSTUFE_ANGEBOTE_WAE_">[17]Import!$B$226:$E$226</definedName>
    <definedName name="FS_F_VW_01_35097_1_13030_11__JV_FS_REC_">[17]Import!$B$1019:$Q$1019</definedName>
    <definedName name="FS_F_VW_01_35097_1_13030_2__JV_FS_BAUSTUFE_ANGEBOTE_WAE_">[17]Import!$B$227:$E$227</definedName>
    <definedName name="FS_F_VW_01_35097_1_13030_28__JV_FS_REC_">[17]Import!$B$1020:$Q$1020</definedName>
    <definedName name="FS_F_VW_01_35097_1_13030_37__JV_FS_REC_">[17]Import!$B$1021:$Q$1021</definedName>
    <definedName name="FS_F_VW_01_35097_1_13030_46__JV_FS_REC_">[17]Import!$B$1022:$Q$1022</definedName>
    <definedName name="FS_F_VW_01_35097_1_13030_68__JV_FS_REC_">[17]Import!$B$1023:$Q$1023</definedName>
    <definedName name="FS_F_VW_01_35097_1_13030_EUR__JV_FS_PR_EX_RATES_DATUM_REC_">[17]Import!$B$766:$F$766</definedName>
    <definedName name="FS_F_VW_01_35097_1_13030_VW__JV_FS_BIDDERS_">[17]Import!$B$873:$L$873</definedName>
    <definedName name="FS_F_VW_01_35097_1_1328__JV_FS_RV_AVG_PROTODATA_">[17]Import!$B$448:$E$448</definedName>
    <definedName name="FS_F_VW_01_35097_1_1328_1__JV_FS_BAUSTUFE_ANGEBOTE_WAE_">[17]Import!$B$208:$E$208</definedName>
    <definedName name="FS_F_VW_01_35097_1_1328_2__JV_FS_BAUSTUFE_ANGEBOTE_WAE_">[17]Import!$B$209:$E$209</definedName>
    <definedName name="FS_F_VW_01_35097_1_1328_BX__JV_FS_BIDDERS_">[17]Import!$B$885:$L$885</definedName>
    <definedName name="FS_F_VW_01_35097_1_1328_EUR__JV_FS_PR_EX_RATES_DATUM_REC_">[17]Import!$B$757:$F$757</definedName>
    <definedName name="FS_F_VW_01_35097_1_1462__JV_FS_RV_AVG_PROTODATA_">[17]Import!$B$449:$E$449</definedName>
    <definedName name="FS_F_VW_01_35097_1_1462_1__JV_FS_BAUSTUFE_ANGEBOTE_WAE_">[17]Import!$B$210:$E$210</definedName>
    <definedName name="FS_F_VW_01_35097_1_1462_11__JV_FS_REC_">[17]Import!$B$994:$Q$994</definedName>
    <definedName name="FS_F_VW_01_35097_1_1462_2__JV_FS_BAUSTUFE_ANGEBOTE_WAE_">[17]Import!$B$211:$E$211</definedName>
    <definedName name="FS_F_VW_01_35097_1_1462_28__JV_FS_REC_">[17]Import!$B$995:$Q$995</definedName>
    <definedName name="FS_F_VW_01_35097_1_1462_37__JV_FS_REC_">[17]Import!$B$996:$Q$996</definedName>
    <definedName name="FS_F_VW_01_35097_1_1462_46__JV_FS_REC_">[17]Import!$B$997:$Q$997</definedName>
    <definedName name="FS_F_VW_01_35097_1_1462_68__JV_FS_REC_">[17]Import!$B$998:$Q$998</definedName>
    <definedName name="FS_F_VW_01_35097_1_1462_BX__JV_FS_BIDDERS_">[17]Import!$B$881:$L$881</definedName>
    <definedName name="FS_F_VW_01_35097_1_1462_EUR__JV_FS_PR_EX_RATES_DATUM_REC_">[17]Import!$B$758:$F$758</definedName>
    <definedName name="FS_F_VW_01_35097_1_15245__JV_FS_RV_AVG_PROTODATA_">[17]Import!$B$458:$E$458</definedName>
    <definedName name="FS_F_VW_01_35097_1_15245_1__JV_FS_BAUSTUFE_ANGEBOTE_WAE_">[17]Import!$B$228:$E$228</definedName>
    <definedName name="FS_F_VW_01_35097_1_15245_2__JV_FS_BAUSTUFE_ANGEBOTE_WAE_">[17]Import!$B$229:$E$229</definedName>
    <definedName name="FS_F_VW_01_35097_1_15245_EUR__JV_FS_PR_EX_RATES_DATUM_REC_">[17]Import!$B$767:$F$767</definedName>
    <definedName name="FS_F_VW_01_35097_1_15245_SK__JV_FS_BIDDERS_">[17]Import!$B$877:$L$877</definedName>
    <definedName name="FS_F_VW_01_35097_1_159__JV_FS_RV_AVG_PROTODATA_">[17]Import!$B$446:$E$446</definedName>
    <definedName name="FS_F_VW_01_35097_1_159_1__JV_FS_BAUSTUFE_ANGEBOTE_WAE_">[17]Import!$B$204:$E$204</definedName>
    <definedName name="FS_F_VW_01_35097_1_159_11__JV_FS_REC_">[17]Import!$B$989:$Q$989</definedName>
    <definedName name="FS_F_VW_01_35097_1_159_2__JV_FS_BAUSTUFE_ANGEBOTE_WAE_">[17]Import!$B$205:$E$205</definedName>
    <definedName name="FS_F_VW_01_35097_1_159_28__JV_FS_REC_">[17]Import!$B$990:$Q$990</definedName>
    <definedName name="FS_F_VW_01_35097_1_159_37__JV_FS_REC_">[17]Import!$B$991:$Q$991</definedName>
    <definedName name="FS_F_VW_01_35097_1_159_46__JV_FS_REC_">[17]Import!$B$992:$Q$992</definedName>
    <definedName name="FS_F_VW_01_35097_1_159_68__JV_FS_REC_">[17]Import!$B$993:$Q$993</definedName>
    <definedName name="FS_F_VW_01_35097_1_159_EUR__JV_FS_PR_EX_RATES_DATUM_REC_">[17]Import!$B$755:$F$755</definedName>
    <definedName name="FS_F_VW_01_35097_1_159_ST__JV_FS_BIDDERS_">[17]Import!$B$891:$L$891</definedName>
    <definedName name="FS_F_VW_01_35097_1_18244__JV_FS_RV_AVG_PROTODATA_">[17]Import!$B$459:$E$459</definedName>
    <definedName name="FS_F_VW_01_35097_1_18244_1__JV_FS_BAUSTUFE_ANGEBOTE_WAE_">[17]Import!$B$230:$E$230</definedName>
    <definedName name="FS_F_VW_01_35097_1_18244_2__JV_FS_BAUSTUFE_ANGEBOTE_WAE_">[17]Import!$B$231:$E$231</definedName>
    <definedName name="FS_F_VW_01_35097_1_18244_EUR__JV_FS_PR_EX_RATES_DATUM_REC_">[17]Import!$B$768:$F$768</definedName>
    <definedName name="FS_F_VW_01_35097_1_18244_MX__JV_FS_BIDDERS_">[17]Import!$B$884:$L$884</definedName>
    <definedName name="FS_F_VW_01_35097_1_18245__JV_FS_RV_AVG_PROTODATA_">[17]Import!$B$460:$E$460</definedName>
    <definedName name="FS_F_VW_01_35097_1_18245_1__JV_FS_BAUSTUFE_ANGEBOTE_WAE_">[17]Import!$B$232:$E$232</definedName>
    <definedName name="FS_F_VW_01_35097_1_18245_2__JV_FS_BAUSTUFE_ANGEBOTE_WAE_">[17]Import!$B$233:$E$233</definedName>
    <definedName name="FS_F_VW_01_35097_1_18245_EUR__JV_FS_PR_EX_RATES_DATUM_REC_">[17]Import!$B$769:$F$769</definedName>
    <definedName name="FS_F_VW_01_35097_1_18245_MX__JV_FS_BIDDERS_">[17]Import!$B$887:$L$887</definedName>
    <definedName name="FS_F_VW_01_35097_1_19964__JV_FS_RV_AVG_PROTODATA_">[17]Import!$B$461:$E$461</definedName>
    <definedName name="FS_F_VW_01_35097_1_19964_1__JV_FS_BAUSTUFE_ANGEBOTE_WAE_">[17]Import!$B$234:$E$234</definedName>
    <definedName name="FS_F_VW_01_35097_1_19964_11__JV_FS_REC_">[17]Import!$B$1024:$Q$1024</definedName>
    <definedName name="FS_F_VW_01_35097_1_19964_2__JV_FS_BAUSTUFE_ANGEBOTE_WAE_">[17]Import!$B$235:$E$235</definedName>
    <definedName name="FS_F_VW_01_35097_1_19964_28__JV_FS_REC_">[17]Import!$B$1025:$Q$1025</definedName>
    <definedName name="FS_F_VW_01_35097_1_19964_37__JV_FS_REC_">[17]Import!$B$1026:$Q$1026</definedName>
    <definedName name="FS_F_VW_01_35097_1_19964_46__JV_FS_REC_">[17]Import!$B$1027:$Q$1027</definedName>
    <definedName name="FS_F_VW_01_35097_1_19964_68__JV_FS_REC_">[17]Import!$B$1028:$Q$1028</definedName>
    <definedName name="FS_F_VW_01_35097_1_19964_EUR__JV_FS_PR_EX_RATES_DATUM_REC_">[17]Import!$B$770:$F$770</definedName>
    <definedName name="FS_F_VW_01_35097_1_19964_TR__JV_FS_BIDDERS_">[17]Import!$B$894:$L$894</definedName>
    <definedName name="FS_F_VW_01_35097_1_2__V_FS_BAUSTUFE_VORGABEN_STK_">[17]Import!$B$434:$D$434</definedName>
    <definedName name="FS_F_VW_01_35097_1_20328__JV_FS_ANGEBOTSUEBERSICHT_">[17]Import!$B$155:$D$155</definedName>
    <definedName name="FS_F_VW_01_35097_1_20328__JV_FS_AVG_PRICE_">[17]Import!$B$181:$F$181</definedName>
    <definedName name="FS_F_VW_01_35097_1_20328__JV_FS_BWERTSHEET_">[17]Import!$B$615:$AH$615</definedName>
    <definedName name="FS_F_VW_01_35097_1_20328__JV_FS_COMPARISON_">[17]Import!$B$565:$S$565</definedName>
    <definedName name="FS_F_VW_01_35097_1_20328__JV_FS_REC_LIEF_">[17]Import!$B$1296:$P$1296</definedName>
    <definedName name="FS_F_VW_01_35097_1_20328__JV_FS_RV_AVG_PROTODATA_">[17]Import!$B$462:$E$462</definedName>
    <definedName name="FS_F_VW_01_35097_1_20328__JV_FS_RV_LTERM_PNACHLASS_">[17]Import!$B$590:$X$590</definedName>
    <definedName name="FS_F_VW_01_35097_1_20328_1__JV_FS_BAUSTUFE_ANGEBOTE_WAE_">[17]Import!$B$236:$E$236</definedName>
    <definedName name="FS_F_VW_01_35097_1_20328_11__JV_FS_REC_">[17]Import!$B$1029:$Q$1029</definedName>
    <definedName name="FS_F_VW_01_35097_1_20328_2__JV_FS_BAUSTUFE_ANGEBOTE_WAE_">[17]Import!$B$237:$E$237</definedName>
    <definedName name="FS_F_VW_01_35097_1_20328_28__JV_FS_REC_">[17]Import!$B$1030:$Q$1030</definedName>
    <definedName name="FS_F_VW_01_35097_1_20328_37__JV_FS_REC_">[17]Import!$B$1031:$Q$1031</definedName>
    <definedName name="FS_F_VW_01_35097_1_20328_46__JV_FS_REC_">[17]Import!$B$1032:$Q$1032</definedName>
    <definedName name="FS_F_VW_01_35097_1_20328_68__JV_FS_REC_">[17]Import!$B$1033:$Q$1033</definedName>
    <definedName name="FS_F_VW_01_35097_1_20328_EUR__JV_FS_PR_EX_RATES_DATUM_REC_">[17]Import!$B$771:$F$771</definedName>
    <definedName name="FS_F_VW_01_35097_1_20328_VW__JV_FS_BIDDERS_">[17]Import!$B$878:$L$878</definedName>
    <definedName name="FS_F_VW_01_35097_1_2261__JV_FS_RV_AVG_PROTODATA_">[17]Import!$B$450:$E$450</definedName>
    <definedName name="FS_F_VW_01_35097_1_2261_1__JV_FS_BAUSTUFE_ANGEBOTE_WAE_">[17]Import!$B$212:$E$212</definedName>
    <definedName name="FS_F_VW_01_35097_1_2261_11__JV_FS_REC_">[17]Import!$B$999:$Q$999</definedName>
    <definedName name="FS_F_VW_01_35097_1_2261_2__JV_FS_BAUSTUFE_ANGEBOTE_WAE_">[17]Import!$B$213:$E$213</definedName>
    <definedName name="FS_F_VW_01_35097_1_2261_28__JV_FS_REC_">[17]Import!$B$1000:$Q$1000</definedName>
    <definedName name="FS_F_VW_01_35097_1_2261_37__JV_FS_REC_">[17]Import!$B$1001:$Q$1001</definedName>
    <definedName name="FS_F_VW_01_35097_1_2261_46__JV_FS_REC_">[17]Import!$B$1002:$Q$1002</definedName>
    <definedName name="FS_F_VW_01_35097_1_2261_68__JV_FS_REC_">[17]Import!$B$1003:$Q$1003</definedName>
    <definedName name="FS_F_VW_01_35097_1_2261_EUR__JV_FS_PR_EX_RATES_DATUM_REC_">[17]Import!$B$759:$F$759</definedName>
    <definedName name="FS_F_VW_01_35097_1_2261_VW__JV_FS_BIDDERS_">[17]Import!$B$883:$L$883</definedName>
    <definedName name="FS_F_VW_01_35097_1_23586__JV_FS_RV_AVG_PROTODATA_">[17]Import!$B$463:$E$463</definedName>
    <definedName name="FS_F_VW_01_35097_1_23586_1__JV_FS_BAUSTUFE_ANGEBOTE_WAE_">[17]Import!$B$238:$E$238</definedName>
    <definedName name="FS_F_VW_01_35097_1_23586_11__JV_FS_REC_">[17]Import!$B$1034:$Q$1034</definedName>
    <definedName name="FS_F_VW_01_35097_1_23586_2__JV_FS_BAUSTUFE_ANGEBOTE_WAE_">[17]Import!$B$239:$E$239</definedName>
    <definedName name="FS_F_VW_01_35097_1_23586_28__JV_FS_REC_">[17]Import!$B$1035:$Q$1035</definedName>
    <definedName name="FS_F_VW_01_35097_1_23586_37__JV_FS_REC_">[17]Import!$B$1036:$Q$1036</definedName>
    <definedName name="FS_F_VW_01_35097_1_23586_46__JV_FS_REC_">[17]Import!$B$1037:$Q$1037</definedName>
    <definedName name="FS_F_VW_01_35097_1_23586_68__JV_FS_REC_">[17]Import!$B$1038:$Q$1038</definedName>
    <definedName name="FS_F_VW_01_35097_1_23586_EUR__JV_FS_PR_EX_RATES_DATUM_REC_">[17]Import!$B$772:$F$772</definedName>
    <definedName name="FS_F_VW_01_35097_1_23586_HA__JV_FS_BIDDERS_">[17]Import!$B$899:$L$899</definedName>
    <definedName name="FS_F_VW_01_35097_1_24968__JV_FS_RV_AVG_PROTODATA_">[17]Import!$B$464:$E$464</definedName>
    <definedName name="FS_F_VW_01_35097_1_24968_1__JV_FS_BAUSTUFE_ANGEBOTE_WAE_">[17]Import!$B$240:$E$240</definedName>
    <definedName name="FS_F_VW_01_35097_1_24968_2__JV_FS_BAUSTUFE_ANGEBOTE_WAE_">[17]Import!$B$241:$E$241</definedName>
    <definedName name="FS_F_VW_01_35097_1_24968_EUR__JV_FS_PR_EX_RATES_DATUM_REC_">[17]Import!$B$773:$F$773</definedName>
    <definedName name="FS_F_VW_01_35097_1_24968_US__JV_FS_BIDDERS_">[17]Import!$B$874:$L$874</definedName>
    <definedName name="FS_F_VW_01_35097_1_24969__JV_FS_RV_AVG_PROTODATA_">[17]Import!$B$465:$E$465</definedName>
    <definedName name="FS_F_VW_01_35097_1_24969_1__JV_FS_BAUSTUFE_ANGEBOTE_WAE_">[17]Import!$B$242:$E$242</definedName>
    <definedName name="FS_F_VW_01_35097_1_24969_11__JV_FS_REC_">[17]Import!$B$1039:$Q$1039</definedName>
    <definedName name="FS_F_VW_01_35097_1_24969_2__JV_FS_BAUSTUFE_ANGEBOTE_WAE_">[17]Import!$B$243:$E$243</definedName>
    <definedName name="FS_F_VW_01_35097_1_24969_28__JV_FS_REC_">[17]Import!$B$1040:$Q$1040</definedName>
    <definedName name="FS_F_VW_01_35097_1_24969_37__JV_FS_REC_">[17]Import!$B$1041:$Q$1041</definedName>
    <definedName name="FS_F_VW_01_35097_1_24969_46__JV_FS_REC_">[17]Import!$B$1042:$Q$1042</definedName>
    <definedName name="FS_F_VW_01_35097_1_24969_68__JV_FS_REC_">[17]Import!$B$1043:$Q$1043</definedName>
    <definedName name="FS_F_VW_01_35097_1_24969_EUR__JV_FS_PR_EX_RATES_DATUM_REC_">[17]Import!$B$774:$F$774</definedName>
    <definedName name="FS_F_VW_01_35097_1_24969_US__JV_FS_BIDDERS_">[17]Import!$B$895:$L$895</definedName>
    <definedName name="FS_F_VW_01_35097_1_25756__JV_FS_RV_AVG_PROTODATA_">[17]Import!$B$466:$E$466</definedName>
    <definedName name="FS_F_VW_01_35097_1_25756_1__JV_FS_BAUSTUFE_ANGEBOTE_WAE_">[17]Import!$B$244:$E$244</definedName>
    <definedName name="FS_F_VW_01_35097_1_25756_2__JV_FS_BAUSTUFE_ANGEBOTE_WAE_">[17]Import!$B$245:$E$245</definedName>
    <definedName name="FS_F_VW_01_35097_1_25756_EUR__JV_FS_PR_EX_RATES_DATUM_REC_">[17]Import!$B$775:$F$775</definedName>
    <definedName name="FS_F_VW_01_35097_1_25756_MX__JV_FS_BIDDERS_">[17]Import!$B$880:$L$880</definedName>
    <definedName name="FS_F_VW_01_35097_1_2609__JV_FS_RV_AVG_PROTODATA_">[17]Import!$B$451:$E$451</definedName>
    <definedName name="FS_F_VW_01_35097_1_2609_1__JV_FS_BAUSTUFE_ANGEBOTE_WAE_">[17]Import!$B$214:$E$214</definedName>
    <definedName name="FS_F_VW_01_35097_1_2609_11__JV_FS_REC_">[17]Import!$B$1004:$Q$1004</definedName>
    <definedName name="FS_F_VW_01_35097_1_2609_2__JV_FS_BAUSTUFE_ANGEBOTE_WAE_">[17]Import!$B$215:$E$215</definedName>
    <definedName name="FS_F_VW_01_35097_1_2609_28__JV_FS_REC_">[17]Import!$B$1005:$Q$1005</definedName>
    <definedName name="FS_F_VW_01_35097_1_2609_37__JV_FS_REC_">[17]Import!$B$1006:$Q$1006</definedName>
    <definedName name="FS_F_VW_01_35097_1_2609_46__JV_FS_REC_">[17]Import!$B$1007:$Q$1007</definedName>
    <definedName name="FS_F_VW_01_35097_1_2609_68__JV_FS_REC_">[17]Import!$B$1008:$Q$1008</definedName>
    <definedName name="FS_F_VW_01_35097_1_2609_EUR__JV_FS_PR_EX_RATES_DATUM_REC_">[17]Import!$B$760:$F$760</definedName>
    <definedName name="FS_F_VW_01_35097_1_2609_RR__JV_FS_BIDDERS_">[17]Import!$B$888:$L$888</definedName>
    <definedName name="FS_F_VW_01_35097_1_27724__JV_FS_RV_AVG_PROTODATA_">[17]Import!$B$467:$E$467</definedName>
    <definedName name="FS_F_VW_01_35097_1_27724_1__JV_FS_BAUSTUFE_ANGEBOTE_WAE_">[17]Import!$B$246:$E$246</definedName>
    <definedName name="FS_F_VW_01_35097_1_27724_2__JV_FS_BAUSTUFE_ANGEBOTE_WAE_">[17]Import!$B$247:$E$247</definedName>
    <definedName name="FS_F_VW_01_35097_1_27724_EUR__JV_FS_PR_EX_RATES_DATUM_REC_">[17]Import!$B$776:$F$776</definedName>
    <definedName name="FS_F_VW_01_35097_1_27724_US__JV_FS_BIDDERS_">[17]Import!$B$892:$L$892</definedName>
    <definedName name="FS_F_VW_01_35097_1_27909__JV_FS_RV_AVG_PROTODATA_">[17]Import!$B$468:$E$468</definedName>
    <definedName name="FS_F_VW_01_35097_1_27909_1__JV_FS_BAUSTUFE_ANGEBOTE_WAE_">[17]Import!$B$248:$E$248</definedName>
    <definedName name="FS_F_VW_01_35097_1_27909_11__JV_FS_REC_">[17]Import!$B$1044:$Q$1044</definedName>
    <definedName name="FS_F_VW_01_35097_1_27909_2__JV_FS_BAUSTUFE_ANGEBOTE_WAE_">[17]Import!$B$249:$E$249</definedName>
    <definedName name="FS_F_VW_01_35097_1_27909_28__JV_FS_REC_">[17]Import!$B$1045:$Q$1045</definedName>
    <definedName name="FS_F_VW_01_35097_1_27909_37__JV_FS_REC_">[17]Import!$B$1046:$Q$1046</definedName>
    <definedName name="FS_F_VW_01_35097_1_27909_46__JV_FS_REC_">[17]Import!$B$1047:$Q$1047</definedName>
    <definedName name="FS_F_VW_01_35097_1_27909_68__JV_FS_REC_">[17]Import!$B$1048:$Q$1048</definedName>
    <definedName name="FS_F_VW_01_35097_1_27909_EUR__JV_FS_PR_EX_RATES_DATUM_REC_">[17]Import!$B$777:$F$777</definedName>
    <definedName name="FS_F_VW_01_35097_1_27909_US__JV_FS_BIDDERS_">[17]Import!$B$897:$L$897</definedName>
    <definedName name="FS_F_VW_01_35097_1_28__JV_FS_BEDARFE_">[17]Import!$B$121:$E$121</definedName>
    <definedName name="FS_F_VW_01_35097_1_28_13030__JV_FS_BEDARFE_PREISE_QUOTE_">[17]Import!$B$21:$L$21</definedName>
    <definedName name="FS_F_VW_01_35097_1_28_20328__JV_FS_BEDARFE_PREISE_QUOTE_">[17]Import!$B$22:$L$22</definedName>
    <definedName name="FS_F_VW_01_35097_1_28_29344__JV_FS_BEDARFE_PREISE_QUOTE_">[17]Import!$B$23:$L$23</definedName>
    <definedName name="FS_F_VW_01_35097_1_28_2979__JV_FS_BEDARFE_PREISE_QUOTE_">[17]Import!$B$20:$L$20</definedName>
    <definedName name="FS_F_VW_01_35097_1_28_43249__JV_FS_BEDARFE_PREISE_QUOTE_">[17]Import!$B$24:$L$24</definedName>
    <definedName name="FS_F_VW_01_35097_1_28671__JV_FS_RV_AVG_PROTODATA_">[17]Import!$B$469:$E$469</definedName>
    <definedName name="FS_F_VW_01_35097_1_28671_1__JV_FS_BAUSTUFE_ANGEBOTE_WAE_">[17]Import!$B$250:$E$250</definedName>
    <definedName name="FS_F_VW_01_35097_1_28671_11__JV_FS_REC_">[17]Import!$B$1049:$Q$1049</definedName>
    <definedName name="FS_F_VW_01_35097_1_28671_2__JV_FS_BAUSTUFE_ANGEBOTE_WAE_">[17]Import!$B$251:$E$251</definedName>
    <definedName name="FS_F_VW_01_35097_1_28671_28__JV_FS_REC_">[17]Import!$B$1050:$Q$1050</definedName>
    <definedName name="FS_F_VW_01_35097_1_28671_37__JV_FS_REC_">[17]Import!$B$1051:$Q$1051</definedName>
    <definedName name="FS_F_VW_01_35097_1_28671_46__JV_FS_REC_">[17]Import!$B$1052:$Q$1052</definedName>
    <definedName name="FS_F_VW_01_35097_1_28671_68__JV_FS_REC_">[17]Import!$B$1053:$Q$1053</definedName>
    <definedName name="FS_F_VW_01_35097_1_28671_BR__JV_FS_BIDDERS_">[17]Import!$B$896:$L$896</definedName>
    <definedName name="FS_F_VW_01_35097_1_28671_EUR__JV_FS_PR_EX_RATES_DATUM_REC_">[17]Import!$B$778:$F$778</definedName>
    <definedName name="FS_F_VW_01_35097_1_28746__JV_FS_RV_AVG_PROTODATA_">[17]Import!$B$470:$E$470</definedName>
    <definedName name="FS_F_VW_01_35097_1_28746_1__JV_FS_BAUSTUFE_ANGEBOTE_WAE_">[17]Import!$B$252:$E$252</definedName>
    <definedName name="FS_F_VW_01_35097_1_28746_2__JV_FS_BAUSTUFE_ANGEBOTE_WAE_">[17]Import!$B$253:$E$253</definedName>
    <definedName name="FS_F_VW_01_35097_1_28746_BX__JV_FS_BIDDERS_">[17]Import!$B$898:$L$898</definedName>
    <definedName name="FS_F_VW_01_35097_1_28746_EUR__JV_FS_PR_EX_RATES_DATUM_REC_">[17]Import!$B$779:$F$779</definedName>
    <definedName name="FS_F_VW_01_35097_1_29344__JV_FS_ANGEBOTSUEBERSICHT_">[17]Import!$B$156:$D$156</definedName>
    <definedName name="FS_F_VW_01_35097_1_29344__JV_FS_AVG_PRICE_">[17]Import!$B$182:$F$182</definedName>
    <definedName name="FS_F_VW_01_35097_1_29344__JV_FS_BWERTSHEET_">[17]Import!$B$616:$AH$616</definedName>
    <definedName name="FS_F_VW_01_35097_1_29344__JV_FS_COMPARISON_">[17]Import!$B$566:$S$566</definedName>
    <definedName name="FS_F_VW_01_35097_1_29344__JV_FS_REC_LIEF_">[17]Import!$B$1297:$P$1297</definedName>
    <definedName name="FS_F_VW_01_35097_1_29344__JV_FS_RV_AVG_PROTODATA_">[17]Import!$B$471:$E$471</definedName>
    <definedName name="FS_F_VW_01_35097_1_29344__JV_FS_RV_LTERM_PNACHLASS_">[17]Import!$B$591:$X$591</definedName>
    <definedName name="FS_F_VW_01_35097_1_29344_1__JV_FS_BAUSTUFE_ANGEBOTE_WAE_">[17]Import!$B$254:$E$254</definedName>
    <definedName name="FS_F_VW_01_35097_1_29344_11__JV_FS_REC_">[17]Import!$B$1054:$Q$1054</definedName>
    <definedName name="FS_F_VW_01_35097_1_29344_2__JV_FS_BAUSTUFE_ANGEBOTE_WAE_">[17]Import!$B$255:$E$255</definedName>
    <definedName name="FS_F_VW_01_35097_1_29344_28__JV_FS_REC_">[17]Import!$B$1055:$Q$1055</definedName>
    <definedName name="FS_F_VW_01_35097_1_29344_37__JV_FS_REC_">[17]Import!$B$1056:$Q$1056</definedName>
    <definedName name="FS_F_VW_01_35097_1_29344_46__JV_FS_REC_">[17]Import!$B$1057:$Q$1057</definedName>
    <definedName name="FS_F_VW_01_35097_1_29344_68__JV_FS_REC_">[17]Import!$B$1058:$Q$1058</definedName>
    <definedName name="FS_F_VW_01_35097_1_29344_EUR__JV_FS_PR_EX_RATES_DATUM_REC_">[17]Import!$B$780:$F$780</definedName>
    <definedName name="FS_F_VW_01_35097_1_29344_VW__JV_FS_BIDDERS_">[17]Import!$B$886:$L$886</definedName>
    <definedName name="FS_F_VW_01_35097_1_2979__JV_FS_ANGEBOTSUEBERSICHT_">[17]Import!$B$157:$D$157</definedName>
    <definedName name="FS_F_VW_01_35097_1_2979__JV_FS_AVG_PRICE_">[17]Import!$B$179:$F$179</definedName>
    <definedName name="FS_F_VW_01_35097_1_2979__JV_FS_BWERTSHEET_">[17]Import!$B$613:$AH$613</definedName>
    <definedName name="FS_F_VW_01_35097_1_2979__JV_FS_COMPARISON_">[17]Import!$B$563:$S$563</definedName>
    <definedName name="FS_F_VW_01_35097_1_2979__JV_FS_REC_LIEF_">[17]Import!$B$1294:$P$1294</definedName>
    <definedName name="FS_F_VW_01_35097_1_2979__JV_FS_RV_AVG_PROTODATA_">[17]Import!$B$452:$E$452</definedName>
    <definedName name="FS_F_VW_01_35097_1_2979__JV_FS_RV_LTERM_PNACHLASS_">[17]Import!$B$588:$X$588</definedName>
    <definedName name="FS_F_VW_01_35097_1_2979_1__JV_FS_BAUSTUFE_ANGEBOTE_WAE_">[17]Import!$B$216:$E$216</definedName>
    <definedName name="FS_F_VW_01_35097_1_2979_11__JV_FS_REC_">[17]Import!$B$1009:$Q$1009</definedName>
    <definedName name="FS_F_VW_01_35097_1_2979_2__JV_FS_BAUSTUFE_ANGEBOTE_WAE_">[17]Import!$B$217:$E$217</definedName>
    <definedName name="FS_F_VW_01_35097_1_2979_28__JV_FS_REC_">[17]Import!$B$1010:$Q$1010</definedName>
    <definedName name="FS_F_VW_01_35097_1_2979_37__JV_FS_REC_">[17]Import!$B$1011:$Q$1011</definedName>
    <definedName name="FS_F_VW_01_35097_1_2979_46__JV_FS_REC_">[17]Import!$B$1012:$Q$1012</definedName>
    <definedName name="FS_F_VW_01_35097_1_2979_68__JV_FS_REC_">[17]Import!$B$1013:$Q$1013</definedName>
    <definedName name="FS_F_VW_01_35097_1_2979_EUR__JV_FS_PR_EX_RATES_DATUM_REC_">[17]Import!$B$761:$F$761</definedName>
    <definedName name="FS_F_VW_01_35097_1_2979_VW__JV_FS_BIDDERS_">[17]Import!$B$889:$L$889</definedName>
    <definedName name="FS_F_VW_01_35097_1_316__JV_FS_RV_AVG_PROTODATA_">[17]Import!$B$447:$E$447</definedName>
    <definedName name="FS_F_VW_01_35097_1_316_1__JV_FS_BAUSTUFE_ANGEBOTE_WAE_">[17]Import!$B$206:$E$206</definedName>
    <definedName name="FS_F_VW_01_35097_1_316_2__JV_FS_BAUSTUFE_ANGEBOTE_WAE_">[17]Import!$B$207:$E$207</definedName>
    <definedName name="FS_F_VW_01_35097_1_316_EUR__JV_FS_PR_EX_RATES_DATUM_REC_">[17]Import!$B$756:$F$756</definedName>
    <definedName name="FS_F_VW_01_35097_1_316_SK__JV_FS_BIDDERS_">[17]Import!$B$872:$L$872</definedName>
    <definedName name="FS_F_VW_01_35097_1_3478__JV_FS_RV_AVG_PROTODATA_">[17]Import!$B$453:$E$453</definedName>
    <definedName name="FS_F_VW_01_35097_1_3478_1__JV_FS_BAUSTUFE_ANGEBOTE_WAE_">[17]Import!$B$218:$E$218</definedName>
    <definedName name="FS_F_VW_01_35097_1_3478_2__JV_FS_BAUSTUFE_ANGEBOTE_WAE_">[17]Import!$B$219:$E$219</definedName>
    <definedName name="FS_F_VW_01_35097_1_3478_EUR__JV_FS_PR_EX_RATES_DATUM_REC_">[17]Import!$B$762:$F$762</definedName>
    <definedName name="FS_F_VW_01_35097_1_3478_ST__JV_FS_BIDDERS_">[17]Import!$B$879:$L$879</definedName>
    <definedName name="FS_F_VW_01_35097_1_37__JV_FS_BEDARFE_">[17]Import!$B$122:$E$122</definedName>
    <definedName name="FS_F_VW_01_35097_1_37_13030__JV_FS_BEDARFE_PREISE_QUOTE_">[17]Import!$B$26:$L$26</definedName>
    <definedName name="FS_F_VW_01_35097_1_37_20328__JV_FS_BEDARFE_PREISE_QUOTE_">[17]Import!$B$27:$L$27</definedName>
    <definedName name="FS_F_VW_01_35097_1_37_29344__JV_FS_BEDARFE_PREISE_QUOTE_">[17]Import!$B$28:$L$28</definedName>
    <definedName name="FS_F_VW_01_35097_1_37_2979__JV_FS_BEDARFE_PREISE_QUOTE_">[17]Import!$B$25:$L$25</definedName>
    <definedName name="FS_F_VW_01_35097_1_37_43249__JV_FS_BEDARFE_PREISE_QUOTE_">[17]Import!$B$29:$L$29</definedName>
    <definedName name="FS_F_VW_01_35097_1_38597__JV_FS_RV_AVG_PROTODATA_">[17]Import!$B$472:$E$472</definedName>
    <definedName name="FS_F_VW_01_35097_1_38597_1__JV_FS_BAUSTUFE_ANGEBOTE_WAE_">[17]Import!$B$256:$E$256</definedName>
    <definedName name="FS_F_VW_01_35097_1_38597_2__JV_FS_BAUSTUFE_ANGEBOTE_WAE_">[17]Import!$B$257:$E$257</definedName>
    <definedName name="FS_F_VW_01_35097_1_38597_EUR__JV_FS_PR_EX_RATES_DATUM_REC_">[17]Import!$B$781:$F$781</definedName>
    <definedName name="FS_F_VW_01_35097_1_38597_ZA__JV_FS_BIDDERS_">[17]Import!$B$876:$L$876</definedName>
    <definedName name="FS_F_VW_01_35097_1_43249__JV_FS_ANGEBOTSUEBERSICHT_">[17]Import!$B$158:$D$158</definedName>
    <definedName name="FS_F_VW_01_35097_1_43249__JV_FS_AVG_PRICE_">[17]Import!$B$183:$F$183</definedName>
    <definedName name="FS_F_VW_01_35097_1_43249__JV_FS_BWERTSHEET_">[17]Import!$B$617:$AH$617</definedName>
    <definedName name="FS_F_VW_01_35097_1_43249__JV_FS_COMPARISON_">[17]Import!$B$567:$S$567</definedName>
    <definedName name="FS_F_VW_01_35097_1_43249__JV_FS_REC_LIEF_">[17]Import!$B$1298:$P$1298</definedName>
    <definedName name="FS_F_VW_01_35097_1_43249__JV_FS_RV_AVG_PROTODATA_">[17]Import!$B$473:$E$473</definedName>
    <definedName name="FS_F_VW_01_35097_1_43249__JV_FS_RV_LTERM_PNACHLASS_">[17]Import!$B$592:$X$592</definedName>
    <definedName name="FS_F_VW_01_35097_1_43249_1__JV_FS_BAUSTUFE_ANGEBOTE_WAE_">[17]Import!$B$258:$E$258</definedName>
    <definedName name="FS_F_VW_01_35097_1_43249_11__JV_FS_REC_">[17]Import!$B$1059:$Q$1059</definedName>
    <definedName name="FS_F_VW_01_35097_1_43249_2__JV_FS_BAUSTUFE_ANGEBOTE_WAE_">[17]Import!$B$259:$E$259</definedName>
    <definedName name="FS_F_VW_01_35097_1_43249_28__JV_FS_REC_">[17]Import!$B$1060:$Q$1060</definedName>
    <definedName name="FS_F_VW_01_35097_1_43249_37__JV_FS_REC_">[17]Import!$B$1061:$Q$1061</definedName>
    <definedName name="FS_F_VW_01_35097_1_43249_46__JV_FS_REC_">[17]Import!$B$1062:$Q$1062</definedName>
    <definedName name="FS_F_VW_01_35097_1_43249_68__JV_FS_REC_">[17]Import!$B$1063:$Q$1063</definedName>
    <definedName name="FS_F_VW_01_35097_1_43249_EUR__JV_FS_PR_EX_RATES_DATUM_REC_">[17]Import!$B$782:$F$782</definedName>
    <definedName name="FS_F_VW_01_35097_1_43249_VW__JV_FS_BIDDERS_">[17]Import!$B$893:$L$893</definedName>
    <definedName name="FS_F_VW_01_35097_1_46__JV_FS_BEDARFE_">[17]Import!$B$123:$E$123</definedName>
    <definedName name="FS_F_VW_01_35097_1_46_13030__JV_FS_BEDARFE_PREISE_QUOTE_">[17]Import!$B$31:$L$31</definedName>
    <definedName name="FS_F_VW_01_35097_1_46_20328__JV_FS_BEDARFE_PREISE_QUOTE_">[17]Import!$B$32:$L$32</definedName>
    <definedName name="FS_F_VW_01_35097_1_46_29344__JV_FS_BEDARFE_PREISE_QUOTE_">[17]Import!$B$33:$L$33</definedName>
    <definedName name="FS_F_VW_01_35097_1_46_2979__JV_FS_BEDARFE_PREISE_QUOTE_">[17]Import!$B$30:$L$30</definedName>
    <definedName name="FS_F_VW_01_35097_1_46_43249__JV_FS_BEDARFE_PREISE_QUOTE_">[17]Import!$B$34:$L$34</definedName>
    <definedName name="FS_F_VW_01_35097_1_68__JV_FS_BEDARFE_">[17]Import!$B$124:$E$124</definedName>
    <definedName name="FS_F_VW_01_35097_1_68_13030__JV_FS_BEDARFE_PREISE_QUOTE_">[17]Import!$B$36:$L$36</definedName>
    <definedName name="FS_F_VW_01_35097_1_68_20328__JV_FS_BEDARFE_PREISE_QUOTE_">[17]Import!$B$37:$L$37</definedName>
    <definedName name="FS_F_VW_01_35097_1_68_29344__JV_FS_BEDARFE_PREISE_QUOTE_">[17]Import!$B$38:$L$38</definedName>
    <definedName name="FS_F_VW_01_35097_1_68_2979__JV_FS_BEDARFE_PREISE_QUOTE_">[17]Import!$B$35:$L$35</definedName>
    <definedName name="FS_F_VW_01_35097_1_68_43249__JV_FS_BEDARFE_PREISE_QUOTE_">[17]Import!$B$39:$L$39</definedName>
    <definedName name="FS_F_VW_01_35097_1_8319__JV_FS_RV_AVG_PROTODATA_">[17]Import!$B$454:$E$454</definedName>
    <definedName name="FS_F_VW_01_35097_1_8319_1__JV_FS_BAUSTUFE_ANGEBOTE_WAE_">[17]Import!$B$220:$E$220</definedName>
    <definedName name="FS_F_VW_01_35097_1_8319_2__JV_FS_BAUSTUFE_ANGEBOTE_WAE_">[17]Import!$B$221:$E$221</definedName>
    <definedName name="FS_F_VW_01_35097_1_8319_EUR__JV_FS_PR_EX_RATES_DATUM_REC_">[17]Import!$B$763:$F$763</definedName>
    <definedName name="FS_F_VW_01_35097_1_8319_VW__JV_FS_BIDDERS_">[17]Import!$B$890:$L$890</definedName>
    <definedName name="FS_F_VW_01_35097_1_EUR_11330__JV_FS_PR_EX_RATES_DATUM_COMP_">[17]Import!$B$638:$F$638</definedName>
    <definedName name="FS_F_VW_01_35097_1_EUR_11451__JV_FS_PR_EX_RATES_DATUM_COMP_">[17]Import!$B$639:$F$639</definedName>
    <definedName name="FS_F_VW_01_35097_1_EUR_13030__JV_FS_PR_EX_RATES_DATUM_COMP_">[17]Import!$B$661:$F$661</definedName>
    <definedName name="FS_F_VW_01_35097_1_EUR_1328__JV_FS_PR_EX_RATES_DATUM_COMP_">[17]Import!$B$641:$F$641</definedName>
    <definedName name="FS_F_VW_01_35097_1_EUR_1462__JV_FS_PR_EX_RATES_DATUM_COMP_">[17]Import!$B$642:$F$642</definedName>
    <definedName name="FS_F_VW_01_35097_1_EUR_15245__JV_FS_PR_EX_RATES_DATUM_COMP_">[17]Import!$B$650:$F$650</definedName>
    <definedName name="FS_F_VW_01_35097_1_EUR_159__JV_FS_PR_EX_RATES_DATUM_COMP_">[17]Import!$B$651:$F$651</definedName>
    <definedName name="FS_F_VW_01_35097_1_EUR_18244__JV_FS_PR_EX_RATES_DATUM_COMP_">[17]Import!$B$645:$F$645</definedName>
    <definedName name="FS_F_VW_01_35097_1_EUR_18245__JV_FS_PR_EX_RATES_DATUM_COMP_">[17]Import!$B$646:$F$646</definedName>
    <definedName name="FS_F_VW_01_35097_1_EUR_19964__JV_FS_PR_EX_RATES_DATUM_COMP_">[17]Import!$B$653:$F$653</definedName>
    <definedName name="FS_F_VW_01_35097_1_EUR_20328__JV_FS_PR_EX_RATES_DATUM_COMP_">[17]Import!$B$662:$F$662</definedName>
    <definedName name="FS_F_VW_01_35097_1_EUR_2261__JV_FS_PR_EX_RATES_DATUM_COMP_">[17]Import!$B$658:$F$658</definedName>
    <definedName name="FS_F_VW_01_35097_1_EUR_23586__JV_FS_PR_EX_RATES_DATUM_COMP_">[17]Import!$B$644:$F$644</definedName>
    <definedName name="FS_F_VW_01_35097_1_EUR_24968__JV_FS_PR_EX_RATES_DATUM_COMP_">[17]Import!$B$654:$F$654</definedName>
    <definedName name="FS_F_VW_01_35097_1_EUR_24969__JV_FS_PR_EX_RATES_DATUM_COMP_">[17]Import!$B$655:$F$655</definedName>
    <definedName name="FS_F_VW_01_35097_1_EUR_25756__JV_FS_PR_EX_RATES_DATUM_COMP_">[17]Import!$B$647:$F$647</definedName>
    <definedName name="FS_F_VW_01_35097_1_EUR_2609__JV_FS_PR_EX_RATES_DATUM_COMP_">[17]Import!$B$648:$F$648</definedName>
    <definedName name="FS_F_VW_01_35097_1_EUR_27724__JV_FS_PR_EX_RATES_DATUM_COMP_">[17]Import!$B$656:$F$656</definedName>
    <definedName name="FS_F_VW_01_35097_1_EUR_27909__JV_FS_PR_EX_RATES_DATUM_COMP_">[17]Import!$B$657:$F$657</definedName>
    <definedName name="FS_F_VW_01_35097_1_EUR_28671__JV_FS_PR_EX_RATES_DATUM_COMP_">[17]Import!$B$640:$F$640</definedName>
    <definedName name="FS_F_VW_01_35097_1_EUR_28746__JV_FS_PR_EX_RATES_DATUM_COMP_">[17]Import!$B$643:$F$643</definedName>
    <definedName name="FS_F_VW_01_35097_1_EUR_29344__JV_FS_PR_EX_RATES_DATUM_COMP_">[17]Import!$B$663:$F$663</definedName>
    <definedName name="FS_F_VW_01_35097_1_EUR_2979__JV_FS_PR_EX_RATES_DATUM_COMP_">[17]Import!$B$659:$F$659</definedName>
    <definedName name="FS_F_VW_01_35097_1_EUR_316__JV_FS_PR_EX_RATES_DATUM_COMP_">[17]Import!$B$649:$F$649</definedName>
    <definedName name="FS_F_VW_01_35097_1_EUR_3478__JV_FS_PR_EX_RATES_DATUM_COMP_">[17]Import!$B$652:$F$652</definedName>
    <definedName name="FS_F_VW_01_35097_1_EUR_38597__JV_FS_PR_EX_RATES_DATUM_COMP_">[17]Import!$B$665:$F$665</definedName>
    <definedName name="FS_F_VW_01_35097_1_EUR_43249__JV_FS_PR_EX_RATES_DATUM_COMP_">[17]Import!$B$664:$F$664</definedName>
    <definedName name="FS_F_VW_01_35097_1_EUR_8319__JV_FS_PR_EX_RATES_DATUM_COMP_">[17]Import!$B$660:$F$660</definedName>
    <definedName name="FS_F_VW_01_35097_2__FS_NEUTEILE_">[17]Import!$B$146:$D$146</definedName>
    <definedName name="FS_F_VW_01_35097_2__JV_FS_PRAESENTATIONEN_">[17]Import!$B$7:$AN$7</definedName>
    <definedName name="FS_F_VW_01_35097_2_1__V_FS_BAUSTUFE_VORGABEN_STK_">[17]Import!$B$435:$D$435</definedName>
    <definedName name="FS_F_VW_01_35097_2_11__JV_FS_BEDARFE_">[17]Import!$B$125:$E$125</definedName>
    <definedName name="FS_F_VW_01_35097_2_11_13030__JV_FS_BEDARFE_PREISE_QUOTE_">[17]Import!$B$41:$L$41</definedName>
    <definedName name="FS_F_VW_01_35097_2_11_20328__JV_FS_BEDARFE_PREISE_QUOTE_">[17]Import!$B$42:$L$42</definedName>
    <definedName name="FS_F_VW_01_35097_2_11_29344__JV_FS_BEDARFE_PREISE_QUOTE_">[17]Import!$B$43:$L$43</definedName>
    <definedName name="FS_F_VW_01_35097_2_11_2979__JV_FS_BEDARFE_PREISE_QUOTE_">[17]Import!$B$40:$L$40</definedName>
    <definedName name="FS_F_VW_01_35097_2_11_43249__JV_FS_BEDARFE_PREISE_QUOTE_">[17]Import!$B$44:$L$44</definedName>
    <definedName name="FS_F_VW_01_35097_2_11330__JV_FS_RV_AVG_PROTODATA_">[17]Import!$B$483:$E$483</definedName>
    <definedName name="FS_F_VW_01_35097_2_11330_1__JV_FS_BAUSTUFE_ANGEBOTE_WAE_">[17]Import!$B$278:$E$278</definedName>
    <definedName name="FS_F_VW_01_35097_2_11330_11__JV_FS_REC_">[17]Import!$B$1089:$Q$1089</definedName>
    <definedName name="FS_F_VW_01_35097_2_11330_2__JV_FS_BAUSTUFE_ANGEBOTE_WAE_">[17]Import!$B$279:$E$279</definedName>
    <definedName name="FS_F_VW_01_35097_2_11330_28__JV_FS_REC_">[17]Import!$B$1090:$Q$1090</definedName>
    <definedName name="FS_F_VW_01_35097_2_11330_37__JV_FS_REC_">[17]Import!$B$1091:$Q$1091</definedName>
    <definedName name="FS_F_VW_01_35097_2_11330_46__JV_FS_REC_">[17]Import!$B$1092:$Q$1092</definedName>
    <definedName name="FS_F_VW_01_35097_2_11330_68__JV_FS_REC_">[17]Import!$B$1093:$Q$1093</definedName>
    <definedName name="FS_F_VW_01_35097_2_11330_BR__JV_FS_BIDDERS_">[17]Import!$B$903:$L$903</definedName>
    <definedName name="FS_F_VW_01_35097_2_11330_EUR__JV_FS_PR_EX_RATES_DATUM_REC_">[17]Import!$B$792:$F$792</definedName>
    <definedName name="FS_F_VW_01_35097_2_11451__JV_FS_RV_AVG_PROTODATA_">[17]Import!$B$484:$E$484</definedName>
    <definedName name="FS_F_VW_01_35097_2_11451_1__JV_FS_BAUSTUFE_ANGEBOTE_WAE_">[17]Import!$B$280:$E$280</definedName>
    <definedName name="FS_F_VW_01_35097_2_11451_2__JV_FS_BAUSTUFE_ANGEBOTE_WAE_">[17]Import!$B$281:$E$281</definedName>
    <definedName name="FS_F_VW_01_35097_2_11451_BR__JV_FS_BIDDERS_">[17]Import!$B$910:$L$910</definedName>
    <definedName name="FS_F_VW_01_35097_2_11451_EUR__JV_FS_PR_EX_RATES_DATUM_REC_">[17]Import!$B$793:$F$793</definedName>
    <definedName name="FS_F_VW_01_35097_2_13030__JV_FS_ANGEBOTSUEBERSICHT_">[17]Import!$B$159:$D$159</definedName>
    <definedName name="FS_F_VW_01_35097_2_13030__JV_FS_AVG_PRICE_">[17]Import!$B$185:$F$185</definedName>
    <definedName name="FS_F_VW_01_35097_2_13030__JV_FS_BWERTSHEET_">[17]Import!$B$619:$AH$619</definedName>
    <definedName name="FS_F_VW_01_35097_2_13030__JV_FS_COMPARISON_">[17]Import!$B$569:$S$569</definedName>
    <definedName name="FS_F_VW_01_35097_2_13030__JV_FS_REC_LIEF_">[17]Import!$B$1300:$P$1300</definedName>
    <definedName name="FS_F_VW_01_35097_2_13030__JV_FS_RV_AVG_PROTODATA_">[17]Import!$B$485:$E$485</definedName>
    <definedName name="FS_F_VW_01_35097_2_13030__JV_FS_RV_LTERM_PNACHLASS_">[17]Import!$B$594:$X$594</definedName>
    <definedName name="FS_F_VW_01_35097_2_13030_1__JV_FS_BAUSTUFE_ANGEBOTE_WAE_">[17]Import!$B$282:$E$282</definedName>
    <definedName name="FS_F_VW_01_35097_2_13030_11__JV_FS_REC_">[17]Import!$B$1094:$Q$1094</definedName>
    <definedName name="FS_F_VW_01_35097_2_13030_2__JV_FS_BAUSTUFE_ANGEBOTE_WAE_">[17]Import!$B$283:$E$283</definedName>
    <definedName name="FS_F_VW_01_35097_2_13030_28__JV_FS_REC_">[17]Import!$B$1095:$Q$1095</definedName>
    <definedName name="FS_F_VW_01_35097_2_13030_37__JV_FS_REC_">[17]Import!$B$1096:$Q$1096</definedName>
    <definedName name="FS_F_VW_01_35097_2_13030_46__JV_FS_REC_">[17]Import!$B$1097:$Q$1097</definedName>
    <definedName name="FS_F_VW_01_35097_2_13030_68__JV_FS_REC_">[17]Import!$B$1098:$Q$1098</definedName>
    <definedName name="FS_F_VW_01_35097_2_13030_EUR__JV_FS_PR_EX_RATES_DATUM_REC_">[17]Import!$B$794:$F$794</definedName>
    <definedName name="FS_F_VW_01_35097_2_13030_VW__JV_FS_BIDDERS_">[17]Import!$B$901:$L$901</definedName>
    <definedName name="FS_F_VW_01_35097_2_1328__JV_FS_RV_AVG_PROTODATA_">[17]Import!$B$476:$E$476</definedName>
    <definedName name="FS_F_VW_01_35097_2_1328_1__JV_FS_BAUSTUFE_ANGEBOTE_WAE_">[17]Import!$B$264:$E$264</definedName>
    <definedName name="FS_F_VW_01_35097_2_1328_2__JV_FS_BAUSTUFE_ANGEBOTE_WAE_">[17]Import!$B$265:$E$265</definedName>
    <definedName name="FS_F_VW_01_35097_2_1328_BX__JV_FS_BIDDERS_">[17]Import!$B$913:$L$913</definedName>
    <definedName name="FS_F_VW_01_35097_2_1328_EUR__JV_FS_PR_EX_RATES_DATUM_REC_">[17]Import!$B$785:$F$785</definedName>
    <definedName name="FS_F_VW_01_35097_2_1462__JV_FS_RV_AVG_PROTODATA_">[17]Import!$B$477:$E$477</definedName>
    <definedName name="FS_F_VW_01_35097_2_1462_1__JV_FS_BAUSTUFE_ANGEBOTE_WAE_">[17]Import!$B$266:$E$266</definedName>
    <definedName name="FS_F_VW_01_35097_2_1462_11__JV_FS_REC_">[17]Import!$B$1069:$Q$1069</definedName>
    <definedName name="FS_F_VW_01_35097_2_1462_2__JV_FS_BAUSTUFE_ANGEBOTE_WAE_">[17]Import!$B$267:$E$267</definedName>
    <definedName name="FS_F_VW_01_35097_2_1462_28__JV_FS_REC_">[17]Import!$B$1070:$Q$1070</definedName>
    <definedName name="FS_F_VW_01_35097_2_1462_37__JV_FS_REC_">[17]Import!$B$1071:$Q$1071</definedName>
    <definedName name="FS_F_VW_01_35097_2_1462_46__JV_FS_REC_">[17]Import!$B$1072:$Q$1072</definedName>
    <definedName name="FS_F_VW_01_35097_2_1462_68__JV_FS_REC_">[17]Import!$B$1073:$Q$1073</definedName>
    <definedName name="FS_F_VW_01_35097_2_1462_BX__JV_FS_BIDDERS_">[17]Import!$B$909:$L$909</definedName>
    <definedName name="FS_F_VW_01_35097_2_1462_EUR__JV_FS_PR_EX_RATES_DATUM_REC_">[17]Import!$B$786:$F$786</definedName>
    <definedName name="FS_F_VW_01_35097_2_15245__JV_FS_RV_AVG_PROTODATA_">[17]Import!$B$486:$E$486</definedName>
    <definedName name="FS_F_VW_01_35097_2_15245_1__JV_FS_BAUSTUFE_ANGEBOTE_WAE_">[17]Import!$B$284:$E$284</definedName>
    <definedName name="FS_F_VW_01_35097_2_15245_2__JV_FS_BAUSTUFE_ANGEBOTE_WAE_">[17]Import!$B$285:$E$285</definedName>
    <definedName name="FS_F_VW_01_35097_2_15245_EUR__JV_FS_PR_EX_RATES_DATUM_REC_">[17]Import!$B$795:$F$795</definedName>
    <definedName name="FS_F_VW_01_35097_2_15245_SK__JV_FS_BIDDERS_">[17]Import!$B$905:$L$905</definedName>
    <definedName name="FS_F_VW_01_35097_2_159__JV_FS_RV_AVG_PROTODATA_">[17]Import!$B$474:$E$474</definedName>
    <definedName name="FS_F_VW_01_35097_2_159_1__JV_FS_BAUSTUFE_ANGEBOTE_WAE_">[17]Import!$B$260:$E$260</definedName>
    <definedName name="FS_F_VW_01_35097_2_159_11__JV_FS_REC_">[17]Import!$B$1064:$Q$1064</definedName>
    <definedName name="FS_F_VW_01_35097_2_159_2__JV_FS_BAUSTUFE_ANGEBOTE_WAE_">[17]Import!$B$261:$E$261</definedName>
    <definedName name="FS_F_VW_01_35097_2_159_28__JV_FS_REC_">[17]Import!$B$1065:$Q$1065</definedName>
    <definedName name="FS_F_VW_01_35097_2_159_37__JV_FS_REC_">[17]Import!$B$1066:$Q$1066</definedName>
    <definedName name="FS_F_VW_01_35097_2_159_46__JV_FS_REC_">[17]Import!$B$1067:$Q$1067</definedName>
    <definedName name="FS_F_VW_01_35097_2_159_68__JV_FS_REC_">[17]Import!$B$1068:$Q$1068</definedName>
    <definedName name="FS_F_VW_01_35097_2_159_EUR__JV_FS_PR_EX_RATES_DATUM_REC_">[17]Import!$B$783:$F$783</definedName>
    <definedName name="FS_F_VW_01_35097_2_159_ST__JV_FS_BIDDERS_">[17]Import!$B$919:$L$919</definedName>
    <definedName name="FS_F_VW_01_35097_2_18244__JV_FS_RV_AVG_PROTODATA_">[17]Import!$B$487:$E$487</definedName>
    <definedName name="FS_F_VW_01_35097_2_18244_1__JV_FS_BAUSTUFE_ANGEBOTE_WAE_">[17]Import!$B$286:$E$286</definedName>
    <definedName name="FS_F_VW_01_35097_2_18244_2__JV_FS_BAUSTUFE_ANGEBOTE_WAE_">[17]Import!$B$287:$E$287</definedName>
    <definedName name="FS_F_VW_01_35097_2_18244_EUR__JV_FS_PR_EX_RATES_DATUM_REC_">[17]Import!$B$796:$F$796</definedName>
    <definedName name="FS_F_VW_01_35097_2_18244_MX__JV_FS_BIDDERS_">[17]Import!$B$912:$L$912</definedName>
    <definedName name="FS_F_VW_01_35097_2_18245__JV_FS_RV_AVG_PROTODATA_">[17]Import!$B$488:$E$488</definedName>
    <definedName name="FS_F_VW_01_35097_2_18245_1__JV_FS_BAUSTUFE_ANGEBOTE_WAE_">[17]Import!$B$288:$E$288</definedName>
    <definedName name="FS_F_VW_01_35097_2_18245_2__JV_FS_BAUSTUFE_ANGEBOTE_WAE_">[17]Import!$B$289:$E$289</definedName>
    <definedName name="FS_F_VW_01_35097_2_18245_EUR__JV_FS_PR_EX_RATES_DATUM_REC_">[17]Import!$B$797:$F$797</definedName>
    <definedName name="FS_F_VW_01_35097_2_18245_MX__JV_FS_BIDDERS_">[17]Import!$B$915:$L$915</definedName>
    <definedName name="FS_F_VW_01_35097_2_19964__JV_FS_RV_AVG_PROTODATA_">[17]Import!$B$489:$E$489</definedName>
    <definedName name="FS_F_VW_01_35097_2_19964_1__JV_FS_BAUSTUFE_ANGEBOTE_WAE_">[17]Import!$B$290:$E$290</definedName>
    <definedName name="FS_F_VW_01_35097_2_19964_11__JV_FS_REC_">[17]Import!$B$1099:$Q$1099</definedName>
    <definedName name="FS_F_VW_01_35097_2_19964_2__JV_FS_BAUSTUFE_ANGEBOTE_WAE_">[17]Import!$B$291:$E$291</definedName>
    <definedName name="FS_F_VW_01_35097_2_19964_28__JV_FS_REC_">[17]Import!$B$1100:$Q$1100</definedName>
    <definedName name="FS_F_VW_01_35097_2_19964_37__JV_FS_REC_">[17]Import!$B$1101:$Q$1101</definedName>
    <definedName name="FS_F_VW_01_35097_2_19964_46__JV_FS_REC_">[17]Import!$B$1102:$Q$1102</definedName>
    <definedName name="FS_F_VW_01_35097_2_19964_68__JV_FS_REC_">[17]Import!$B$1103:$Q$1103</definedName>
    <definedName name="FS_F_VW_01_35097_2_19964_EUR__JV_FS_PR_EX_RATES_DATUM_REC_">[17]Import!$B$798:$F$798</definedName>
    <definedName name="FS_F_VW_01_35097_2_19964_TR__JV_FS_BIDDERS_">[17]Import!$B$922:$L$922</definedName>
    <definedName name="FS_F_VW_01_35097_2_2__V_FS_BAUSTUFE_VORGABEN_STK_">[17]Import!$B$436:$D$436</definedName>
    <definedName name="FS_F_VW_01_35097_2_20328__JV_FS_ANGEBOTSUEBERSICHT_">[17]Import!$B$160:$D$160</definedName>
    <definedName name="FS_F_VW_01_35097_2_20328__JV_FS_AVG_PRICE_">[17]Import!$B$186:$F$186</definedName>
    <definedName name="FS_F_VW_01_35097_2_20328__JV_FS_BWERTSHEET_">[17]Import!$B$620:$AH$620</definedName>
    <definedName name="FS_F_VW_01_35097_2_20328__JV_FS_COMPARISON_">[17]Import!$B$570:$S$570</definedName>
    <definedName name="FS_F_VW_01_35097_2_20328__JV_FS_REC_LIEF_">[17]Import!$B$1301:$P$1301</definedName>
    <definedName name="FS_F_VW_01_35097_2_20328__JV_FS_RV_AVG_PROTODATA_">[17]Import!$B$490:$E$490</definedName>
    <definedName name="FS_F_VW_01_35097_2_20328__JV_FS_RV_LTERM_PNACHLASS_">[17]Import!$B$595:$X$595</definedName>
    <definedName name="FS_F_VW_01_35097_2_20328_1__JV_FS_BAUSTUFE_ANGEBOTE_WAE_">[17]Import!$B$292:$E$292</definedName>
    <definedName name="FS_F_VW_01_35097_2_20328_11__JV_FS_REC_">[17]Import!$B$1104:$Q$1104</definedName>
    <definedName name="FS_F_VW_01_35097_2_20328_2__JV_FS_BAUSTUFE_ANGEBOTE_WAE_">[17]Import!$B$293:$E$293</definedName>
    <definedName name="FS_F_VW_01_35097_2_20328_28__JV_FS_REC_">[17]Import!$B$1105:$Q$1105</definedName>
    <definedName name="FS_F_VW_01_35097_2_20328_37__JV_FS_REC_">[17]Import!$B$1106:$Q$1106</definedName>
    <definedName name="FS_F_VW_01_35097_2_20328_46__JV_FS_REC_">[17]Import!$B$1107:$Q$1107</definedName>
    <definedName name="FS_F_VW_01_35097_2_20328_68__JV_FS_REC_">[17]Import!$B$1108:$Q$1108</definedName>
    <definedName name="FS_F_VW_01_35097_2_20328_EUR__JV_FS_PR_EX_RATES_DATUM_REC_">[17]Import!$B$799:$F$799</definedName>
    <definedName name="FS_F_VW_01_35097_2_20328_VW__JV_FS_BIDDERS_">[17]Import!$B$906:$L$906</definedName>
    <definedName name="FS_F_VW_01_35097_2_2261__JV_FS_RV_AVG_PROTODATA_">[17]Import!$B$478:$E$478</definedName>
    <definedName name="FS_F_VW_01_35097_2_2261_1__JV_FS_BAUSTUFE_ANGEBOTE_WAE_">[17]Import!$B$268:$E$268</definedName>
    <definedName name="FS_F_VW_01_35097_2_2261_11__JV_FS_REC_">[17]Import!$B$1074:$Q$1074</definedName>
    <definedName name="FS_F_VW_01_35097_2_2261_2__JV_FS_BAUSTUFE_ANGEBOTE_WAE_">[17]Import!$B$269:$E$269</definedName>
    <definedName name="FS_F_VW_01_35097_2_2261_28__JV_FS_REC_">[17]Import!$B$1075:$Q$1075</definedName>
    <definedName name="FS_F_VW_01_35097_2_2261_37__JV_FS_REC_">[17]Import!$B$1076:$Q$1076</definedName>
    <definedName name="FS_F_VW_01_35097_2_2261_46__JV_FS_REC_">[17]Import!$B$1077:$Q$1077</definedName>
    <definedName name="FS_F_VW_01_35097_2_2261_68__JV_FS_REC_">[17]Import!$B$1078:$Q$1078</definedName>
    <definedName name="FS_F_VW_01_35097_2_2261_EUR__JV_FS_PR_EX_RATES_DATUM_REC_">[17]Import!$B$787:$F$787</definedName>
    <definedName name="FS_F_VW_01_35097_2_2261_VW__JV_FS_BIDDERS_">[17]Import!$B$911:$L$911</definedName>
    <definedName name="FS_F_VW_01_35097_2_23586__JV_FS_RV_AVG_PROTODATA_">[17]Import!$B$491:$E$491</definedName>
    <definedName name="FS_F_VW_01_35097_2_23586_1__JV_FS_BAUSTUFE_ANGEBOTE_WAE_">[17]Import!$B$294:$E$294</definedName>
    <definedName name="FS_F_VW_01_35097_2_23586_11__JV_FS_REC_">[17]Import!$B$1109:$Q$1109</definedName>
    <definedName name="FS_F_VW_01_35097_2_23586_2__JV_FS_BAUSTUFE_ANGEBOTE_WAE_">[17]Import!$B$295:$E$295</definedName>
    <definedName name="FS_F_VW_01_35097_2_23586_28__JV_FS_REC_">[17]Import!$B$1110:$Q$1110</definedName>
    <definedName name="FS_F_VW_01_35097_2_23586_37__JV_FS_REC_">[17]Import!$B$1111:$Q$1111</definedName>
    <definedName name="FS_F_VW_01_35097_2_23586_46__JV_FS_REC_">[17]Import!$B$1112:$Q$1112</definedName>
    <definedName name="FS_F_VW_01_35097_2_23586_68__JV_FS_REC_">[17]Import!$B$1113:$Q$1113</definedName>
    <definedName name="FS_F_VW_01_35097_2_23586_EUR__JV_FS_PR_EX_RATES_DATUM_REC_">[17]Import!$B$800:$F$800</definedName>
    <definedName name="FS_F_VW_01_35097_2_23586_HA__JV_FS_BIDDERS_">[17]Import!$B$927:$L$927</definedName>
    <definedName name="FS_F_VW_01_35097_2_24968__JV_FS_RV_AVG_PROTODATA_">[17]Import!$B$492:$E$492</definedName>
    <definedName name="FS_F_VW_01_35097_2_24968_1__JV_FS_BAUSTUFE_ANGEBOTE_WAE_">[17]Import!$B$296:$E$296</definedName>
    <definedName name="FS_F_VW_01_35097_2_24968_2__JV_FS_BAUSTUFE_ANGEBOTE_WAE_">[17]Import!$B$297:$E$297</definedName>
    <definedName name="FS_F_VW_01_35097_2_24968_EUR__JV_FS_PR_EX_RATES_DATUM_REC_">[17]Import!$B$801:$F$801</definedName>
    <definedName name="FS_F_VW_01_35097_2_24968_US__JV_FS_BIDDERS_">[17]Import!$B$902:$L$902</definedName>
    <definedName name="FS_F_VW_01_35097_2_24969__JV_FS_RV_AVG_PROTODATA_">[17]Import!$B$493:$E$493</definedName>
    <definedName name="FS_F_VW_01_35097_2_24969_1__JV_FS_BAUSTUFE_ANGEBOTE_WAE_">[17]Import!$B$298:$E$298</definedName>
    <definedName name="FS_F_VW_01_35097_2_24969_11__JV_FS_REC_">[17]Import!$B$1114:$Q$1114</definedName>
    <definedName name="FS_F_VW_01_35097_2_24969_2__JV_FS_BAUSTUFE_ANGEBOTE_WAE_">[17]Import!$B$299:$E$299</definedName>
    <definedName name="FS_F_VW_01_35097_2_24969_28__JV_FS_REC_">[17]Import!$B$1115:$Q$1115</definedName>
    <definedName name="FS_F_VW_01_35097_2_24969_37__JV_FS_REC_">[17]Import!$B$1116:$Q$1116</definedName>
    <definedName name="FS_F_VW_01_35097_2_24969_46__JV_FS_REC_">[17]Import!$B$1117:$Q$1117</definedName>
    <definedName name="FS_F_VW_01_35097_2_24969_68__JV_FS_REC_">[17]Import!$B$1118:$Q$1118</definedName>
    <definedName name="FS_F_VW_01_35097_2_24969_EUR__JV_FS_PR_EX_RATES_DATUM_REC_">[17]Import!$B$802:$F$802</definedName>
    <definedName name="FS_F_VW_01_35097_2_24969_US__JV_FS_BIDDERS_">[17]Import!$B$923:$L$923</definedName>
    <definedName name="FS_F_VW_01_35097_2_25756__JV_FS_RV_AVG_PROTODATA_">[17]Import!$B$494:$E$494</definedName>
    <definedName name="FS_F_VW_01_35097_2_25756_1__JV_FS_BAUSTUFE_ANGEBOTE_WAE_">[17]Import!$B$300:$E$300</definedName>
    <definedName name="FS_F_VW_01_35097_2_25756_2__JV_FS_BAUSTUFE_ANGEBOTE_WAE_">[17]Import!$B$301:$E$301</definedName>
    <definedName name="FS_F_VW_01_35097_2_25756_EUR__JV_FS_PR_EX_RATES_DATUM_REC_">[17]Import!$B$803:$F$803</definedName>
    <definedName name="FS_F_VW_01_35097_2_25756_MX__JV_FS_BIDDERS_">[17]Import!$B$908:$L$908</definedName>
    <definedName name="FS_F_VW_01_35097_2_2609__JV_FS_RV_AVG_PROTODATA_">[17]Import!$B$479:$E$479</definedName>
    <definedName name="FS_F_VW_01_35097_2_2609_1__JV_FS_BAUSTUFE_ANGEBOTE_WAE_">[17]Import!$B$270:$E$270</definedName>
    <definedName name="FS_F_VW_01_35097_2_2609_11__JV_FS_REC_">[17]Import!$B$1079:$Q$1079</definedName>
    <definedName name="FS_F_VW_01_35097_2_2609_2__JV_FS_BAUSTUFE_ANGEBOTE_WAE_">[17]Import!$B$271:$E$271</definedName>
    <definedName name="FS_F_VW_01_35097_2_2609_28__JV_FS_REC_">[17]Import!$B$1080:$Q$1080</definedName>
    <definedName name="FS_F_VW_01_35097_2_2609_37__JV_FS_REC_">[17]Import!$B$1081:$Q$1081</definedName>
    <definedName name="FS_F_VW_01_35097_2_2609_46__JV_FS_REC_">[17]Import!$B$1082:$Q$1082</definedName>
    <definedName name="FS_F_VW_01_35097_2_2609_68__JV_FS_REC_">[17]Import!$B$1083:$Q$1083</definedName>
    <definedName name="FS_F_VW_01_35097_2_2609_EUR__JV_FS_PR_EX_RATES_DATUM_REC_">[17]Import!$B$788:$F$788</definedName>
    <definedName name="FS_F_VW_01_35097_2_2609_RR__JV_FS_BIDDERS_">[17]Import!$B$916:$L$916</definedName>
    <definedName name="FS_F_VW_01_35097_2_27724__JV_FS_RV_AVG_PROTODATA_">[17]Import!$B$495:$E$495</definedName>
    <definedName name="FS_F_VW_01_35097_2_27724_1__JV_FS_BAUSTUFE_ANGEBOTE_WAE_">[17]Import!$B$302:$E$302</definedName>
    <definedName name="FS_F_VW_01_35097_2_27724_2__JV_FS_BAUSTUFE_ANGEBOTE_WAE_">[17]Import!$B$303:$E$303</definedName>
    <definedName name="FS_F_VW_01_35097_2_27724_EUR__JV_FS_PR_EX_RATES_DATUM_REC_">[17]Import!$B$804:$F$804</definedName>
    <definedName name="FS_F_VW_01_35097_2_27724_US__JV_FS_BIDDERS_">[17]Import!$B$920:$L$920</definedName>
    <definedName name="FS_F_VW_01_35097_2_27909__JV_FS_RV_AVG_PROTODATA_">[17]Import!$B$496:$E$496</definedName>
    <definedName name="FS_F_VW_01_35097_2_27909_1__JV_FS_BAUSTUFE_ANGEBOTE_WAE_">[17]Import!$B$304:$E$304</definedName>
    <definedName name="FS_F_VW_01_35097_2_27909_11__JV_FS_REC_">[17]Import!$B$1119:$Q$1119</definedName>
    <definedName name="FS_F_VW_01_35097_2_27909_2__JV_FS_BAUSTUFE_ANGEBOTE_WAE_">[17]Import!$B$305:$E$305</definedName>
    <definedName name="FS_F_VW_01_35097_2_27909_28__JV_FS_REC_">[17]Import!$B$1120:$Q$1120</definedName>
    <definedName name="FS_F_VW_01_35097_2_27909_37__JV_FS_REC_">[17]Import!$B$1121:$Q$1121</definedName>
    <definedName name="FS_F_VW_01_35097_2_27909_46__JV_FS_REC_">[17]Import!$B$1122:$Q$1122</definedName>
    <definedName name="FS_F_VW_01_35097_2_27909_68__JV_FS_REC_">[17]Import!$B$1123:$Q$1123</definedName>
    <definedName name="FS_F_VW_01_35097_2_27909_EUR__JV_FS_PR_EX_RATES_DATUM_REC_">[17]Import!$B$805:$F$805</definedName>
    <definedName name="FS_F_VW_01_35097_2_27909_US__JV_FS_BIDDERS_">[17]Import!$B$925:$L$925</definedName>
    <definedName name="FS_F_VW_01_35097_2_28__JV_FS_BEDARFE_">[17]Import!$B$126:$E$126</definedName>
    <definedName name="FS_F_VW_01_35097_2_28_13030__JV_FS_BEDARFE_PREISE_QUOTE_">[17]Import!$B$46:$L$46</definedName>
    <definedName name="FS_F_VW_01_35097_2_28_20328__JV_FS_BEDARFE_PREISE_QUOTE_">[17]Import!$B$47:$L$47</definedName>
    <definedName name="FS_F_VW_01_35097_2_28_29344__JV_FS_BEDARFE_PREISE_QUOTE_">[17]Import!$B$48:$L$48</definedName>
    <definedName name="FS_F_VW_01_35097_2_28_2979__JV_FS_BEDARFE_PREISE_QUOTE_">[17]Import!$B$45:$L$45</definedName>
    <definedName name="FS_F_VW_01_35097_2_28_43249__JV_FS_BEDARFE_PREISE_QUOTE_">[17]Import!$B$49:$L$49</definedName>
    <definedName name="FS_F_VW_01_35097_2_28671__JV_FS_RV_AVG_PROTODATA_">[17]Import!$B$497:$E$497</definedName>
    <definedName name="FS_F_VW_01_35097_2_28671_1__JV_FS_BAUSTUFE_ANGEBOTE_WAE_">[17]Import!$B$306:$E$306</definedName>
    <definedName name="FS_F_VW_01_35097_2_28671_11__JV_FS_REC_">[17]Import!$B$1124:$Q$1124</definedName>
    <definedName name="FS_F_VW_01_35097_2_28671_2__JV_FS_BAUSTUFE_ANGEBOTE_WAE_">[17]Import!$B$307:$E$307</definedName>
    <definedName name="FS_F_VW_01_35097_2_28671_28__JV_FS_REC_">[17]Import!$B$1125:$Q$1125</definedName>
    <definedName name="FS_F_VW_01_35097_2_28671_37__JV_FS_REC_">[17]Import!$B$1126:$Q$1126</definedName>
    <definedName name="FS_F_VW_01_35097_2_28671_46__JV_FS_REC_">[17]Import!$B$1127:$Q$1127</definedName>
    <definedName name="FS_F_VW_01_35097_2_28671_68__JV_FS_REC_">[17]Import!$B$1128:$Q$1128</definedName>
    <definedName name="FS_F_VW_01_35097_2_28671_BR__JV_FS_BIDDERS_">[17]Import!$B$924:$L$924</definedName>
    <definedName name="FS_F_VW_01_35097_2_28671_EUR__JV_FS_PR_EX_RATES_DATUM_REC_">[17]Import!$B$806:$F$806</definedName>
    <definedName name="FS_F_VW_01_35097_2_28746__JV_FS_RV_AVG_PROTODATA_">[17]Import!$B$498:$E$498</definedName>
    <definedName name="FS_F_VW_01_35097_2_28746_1__JV_FS_BAUSTUFE_ANGEBOTE_WAE_">[17]Import!$B$308:$E$308</definedName>
    <definedName name="FS_F_VW_01_35097_2_28746_2__JV_FS_BAUSTUFE_ANGEBOTE_WAE_">[17]Import!$B$309:$E$309</definedName>
    <definedName name="FS_F_VW_01_35097_2_28746_BX__JV_FS_BIDDERS_">[17]Import!$B$926:$L$926</definedName>
    <definedName name="FS_F_VW_01_35097_2_28746_EUR__JV_FS_PR_EX_RATES_DATUM_REC_">[17]Import!$B$807:$F$807</definedName>
    <definedName name="FS_F_VW_01_35097_2_29344__JV_FS_ANGEBOTSUEBERSICHT_">[17]Import!$B$161:$D$161</definedName>
    <definedName name="FS_F_VW_01_35097_2_29344__JV_FS_AVG_PRICE_">[17]Import!$B$187:$F$187</definedName>
    <definedName name="FS_F_VW_01_35097_2_29344__JV_FS_BWERTSHEET_">[17]Import!$B$621:$AH$621</definedName>
    <definedName name="FS_F_VW_01_35097_2_29344__JV_FS_COMPARISON_">[17]Import!$B$571:$S$571</definedName>
    <definedName name="FS_F_VW_01_35097_2_29344__JV_FS_REC_LIEF_">[17]Import!$B$1302:$P$1302</definedName>
    <definedName name="FS_F_VW_01_35097_2_29344__JV_FS_RV_AVG_PROTODATA_">[17]Import!$B$499:$E$499</definedName>
    <definedName name="FS_F_VW_01_35097_2_29344__JV_FS_RV_LTERM_PNACHLASS_">[17]Import!$B$596:$X$596</definedName>
    <definedName name="FS_F_VW_01_35097_2_29344_1__JV_FS_BAUSTUFE_ANGEBOTE_WAE_">[17]Import!$B$310:$E$310</definedName>
    <definedName name="FS_F_VW_01_35097_2_29344_11__JV_FS_REC_">[17]Import!$B$1129:$Q$1129</definedName>
    <definedName name="FS_F_VW_01_35097_2_29344_2__JV_FS_BAUSTUFE_ANGEBOTE_WAE_">[17]Import!$B$311:$E$311</definedName>
    <definedName name="FS_F_VW_01_35097_2_29344_28__JV_FS_REC_">[17]Import!$B$1130:$Q$1130</definedName>
    <definedName name="FS_F_VW_01_35097_2_29344_37__JV_FS_REC_">[17]Import!$B$1131:$Q$1131</definedName>
    <definedName name="FS_F_VW_01_35097_2_29344_46__JV_FS_REC_">[17]Import!$B$1132:$Q$1132</definedName>
    <definedName name="FS_F_VW_01_35097_2_29344_68__JV_FS_REC_">[17]Import!$B$1133:$Q$1133</definedName>
    <definedName name="FS_F_VW_01_35097_2_29344_EUR__JV_FS_PR_EX_RATES_DATUM_REC_">[17]Import!$B$808:$F$808</definedName>
    <definedName name="FS_F_VW_01_35097_2_29344_VW__JV_FS_BIDDERS_">[17]Import!$B$914:$L$914</definedName>
    <definedName name="FS_F_VW_01_35097_2_2979__JV_FS_ANGEBOTSUEBERSICHT_">[17]Import!$B$162:$D$162</definedName>
    <definedName name="FS_F_VW_01_35097_2_2979__JV_FS_AVG_PRICE_">[17]Import!$B$184:$F$184</definedName>
    <definedName name="FS_F_VW_01_35097_2_2979__JV_FS_BWERTSHEET_">[17]Import!$B$618:$AH$618</definedName>
    <definedName name="FS_F_VW_01_35097_2_2979__JV_FS_COMPARISON_">[17]Import!$B$568:$S$568</definedName>
    <definedName name="FS_F_VW_01_35097_2_2979__JV_FS_REC_LIEF_">[17]Import!$B$1299:$P$1299</definedName>
    <definedName name="FS_F_VW_01_35097_2_2979__JV_FS_RV_AVG_PROTODATA_">[17]Import!$B$480:$E$480</definedName>
    <definedName name="FS_F_VW_01_35097_2_2979__JV_FS_RV_LTERM_PNACHLASS_">[17]Import!$B$593:$X$593</definedName>
    <definedName name="FS_F_VW_01_35097_2_2979_1__JV_FS_BAUSTUFE_ANGEBOTE_WAE_">[17]Import!$B$272:$E$272</definedName>
    <definedName name="FS_F_VW_01_35097_2_2979_11__JV_FS_REC_">[17]Import!$B$1084:$Q$1084</definedName>
    <definedName name="FS_F_VW_01_35097_2_2979_2__JV_FS_BAUSTUFE_ANGEBOTE_WAE_">[17]Import!$B$273:$E$273</definedName>
    <definedName name="FS_F_VW_01_35097_2_2979_28__JV_FS_REC_">[17]Import!$B$1085:$Q$1085</definedName>
    <definedName name="FS_F_VW_01_35097_2_2979_37__JV_FS_REC_">[17]Import!$B$1086:$Q$1086</definedName>
    <definedName name="FS_F_VW_01_35097_2_2979_46__JV_FS_REC_">[17]Import!$B$1087:$Q$1087</definedName>
    <definedName name="FS_F_VW_01_35097_2_2979_68__JV_FS_REC_">[17]Import!$B$1088:$Q$1088</definedName>
    <definedName name="FS_F_VW_01_35097_2_2979_EUR__JV_FS_PR_EX_RATES_DATUM_REC_">[17]Import!$B$789:$F$789</definedName>
    <definedName name="FS_F_VW_01_35097_2_2979_VW__JV_FS_BIDDERS_">[17]Import!$B$917:$L$917</definedName>
    <definedName name="FS_F_VW_01_35097_2_316__JV_FS_RV_AVG_PROTODATA_">[17]Import!$B$475:$E$475</definedName>
    <definedName name="FS_F_VW_01_35097_2_316_1__JV_FS_BAUSTUFE_ANGEBOTE_WAE_">[17]Import!$B$262:$E$262</definedName>
    <definedName name="FS_F_VW_01_35097_2_316_2__JV_FS_BAUSTUFE_ANGEBOTE_WAE_">[17]Import!$B$263:$E$263</definedName>
    <definedName name="FS_F_VW_01_35097_2_316_EUR__JV_FS_PR_EX_RATES_DATUM_REC_">[17]Import!$B$784:$F$784</definedName>
    <definedName name="FS_F_VW_01_35097_2_316_SK__JV_FS_BIDDERS_">[17]Import!$B$900:$L$900</definedName>
    <definedName name="FS_F_VW_01_35097_2_3478__JV_FS_RV_AVG_PROTODATA_">[17]Import!$B$481:$E$481</definedName>
    <definedName name="FS_F_VW_01_35097_2_3478_1__JV_FS_BAUSTUFE_ANGEBOTE_WAE_">[17]Import!$B$274:$E$274</definedName>
    <definedName name="FS_F_VW_01_35097_2_3478_2__JV_FS_BAUSTUFE_ANGEBOTE_WAE_">[17]Import!$B$275:$E$275</definedName>
    <definedName name="FS_F_VW_01_35097_2_3478_EUR__JV_FS_PR_EX_RATES_DATUM_REC_">[17]Import!$B$790:$F$790</definedName>
    <definedName name="FS_F_VW_01_35097_2_3478_ST__JV_FS_BIDDERS_">[17]Import!$B$907:$L$907</definedName>
    <definedName name="FS_F_VW_01_35097_2_37__JV_FS_BEDARFE_">[17]Import!$B$127:$E$127</definedName>
    <definedName name="FS_F_VW_01_35097_2_37_13030__JV_FS_BEDARFE_PREISE_QUOTE_">[17]Import!$B$51:$L$51</definedName>
    <definedName name="FS_F_VW_01_35097_2_37_20328__JV_FS_BEDARFE_PREISE_QUOTE_">[17]Import!$B$52:$L$52</definedName>
    <definedName name="FS_F_VW_01_35097_2_37_29344__JV_FS_BEDARFE_PREISE_QUOTE_">[17]Import!$B$53:$L$53</definedName>
    <definedName name="FS_F_VW_01_35097_2_37_2979__JV_FS_BEDARFE_PREISE_QUOTE_">[17]Import!$B$50:$L$50</definedName>
    <definedName name="FS_F_VW_01_35097_2_37_43249__JV_FS_BEDARFE_PREISE_QUOTE_">[17]Import!$B$54:$L$54</definedName>
    <definedName name="FS_F_VW_01_35097_2_38597__JV_FS_RV_AVG_PROTODATA_">[17]Import!$B$500:$E$500</definedName>
    <definedName name="FS_F_VW_01_35097_2_38597_1__JV_FS_BAUSTUFE_ANGEBOTE_WAE_">[17]Import!$B$312:$E$312</definedName>
    <definedName name="FS_F_VW_01_35097_2_38597_2__JV_FS_BAUSTUFE_ANGEBOTE_WAE_">[17]Import!$B$313:$E$313</definedName>
    <definedName name="FS_F_VW_01_35097_2_38597_EUR__JV_FS_PR_EX_RATES_DATUM_REC_">[17]Import!$B$809:$F$809</definedName>
    <definedName name="FS_F_VW_01_35097_2_38597_ZA__JV_FS_BIDDERS_">[17]Import!$B$904:$L$904</definedName>
    <definedName name="FS_F_VW_01_35097_2_43249__JV_FS_ANGEBOTSUEBERSICHT_">[17]Import!$B$163:$D$163</definedName>
    <definedName name="FS_F_VW_01_35097_2_43249__JV_FS_AVG_PRICE_">[17]Import!$B$188:$F$188</definedName>
    <definedName name="FS_F_VW_01_35097_2_43249__JV_FS_BWERTSHEET_">[17]Import!$B$622:$AH$622</definedName>
    <definedName name="FS_F_VW_01_35097_2_43249__JV_FS_COMPARISON_">[17]Import!$B$572:$S$572</definedName>
    <definedName name="FS_F_VW_01_35097_2_43249__JV_FS_REC_LIEF_">[17]Import!$B$1303:$P$1303</definedName>
    <definedName name="FS_F_VW_01_35097_2_43249__JV_FS_RV_AVG_PROTODATA_">[17]Import!$B$501:$E$501</definedName>
    <definedName name="FS_F_VW_01_35097_2_43249__JV_FS_RV_LTERM_PNACHLASS_">[17]Import!$B$597:$X$597</definedName>
    <definedName name="FS_F_VW_01_35097_2_43249_1__JV_FS_BAUSTUFE_ANGEBOTE_WAE_">[17]Import!$B$314:$E$314</definedName>
    <definedName name="FS_F_VW_01_35097_2_43249_11__JV_FS_REC_">[17]Import!$B$1134:$Q$1134</definedName>
    <definedName name="FS_F_VW_01_35097_2_43249_2__JV_FS_BAUSTUFE_ANGEBOTE_WAE_">[17]Import!$B$315:$E$315</definedName>
    <definedName name="FS_F_VW_01_35097_2_43249_28__JV_FS_REC_">[17]Import!$B$1135:$Q$1135</definedName>
    <definedName name="FS_F_VW_01_35097_2_43249_37__JV_FS_REC_">[17]Import!$B$1136:$Q$1136</definedName>
    <definedName name="FS_F_VW_01_35097_2_43249_46__JV_FS_REC_">[17]Import!$B$1137:$Q$1137</definedName>
    <definedName name="FS_F_VW_01_35097_2_43249_68__JV_FS_REC_">[17]Import!$B$1138:$Q$1138</definedName>
    <definedName name="FS_F_VW_01_35097_2_43249_EUR__JV_FS_PR_EX_RATES_DATUM_REC_">[17]Import!$B$810:$F$810</definedName>
    <definedName name="FS_F_VW_01_35097_2_43249_VW__JV_FS_BIDDERS_">[17]Import!$B$921:$L$921</definedName>
    <definedName name="FS_F_VW_01_35097_2_46__JV_FS_BEDARFE_">[17]Import!$B$128:$E$128</definedName>
    <definedName name="FS_F_VW_01_35097_2_46_13030__JV_FS_BEDARFE_PREISE_QUOTE_">[17]Import!$B$56:$L$56</definedName>
    <definedName name="FS_F_VW_01_35097_2_46_20328__JV_FS_BEDARFE_PREISE_QUOTE_">[17]Import!$B$57:$L$57</definedName>
    <definedName name="FS_F_VW_01_35097_2_46_29344__JV_FS_BEDARFE_PREISE_QUOTE_">[17]Import!$B$58:$L$58</definedName>
    <definedName name="FS_F_VW_01_35097_2_46_2979__JV_FS_BEDARFE_PREISE_QUOTE_">[17]Import!$B$55:$L$55</definedName>
    <definedName name="FS_F_VW_01_35097_2_46_43249__JV_FS_BEDARFE_PREISE_QUOTE_">[17]Import!$B$59:$L$59</definedName>
    <definedName name="FS_F_VW_01_35097_2_68__JV_FS_BEDARFE_">[17]Import!$B$129:$E$129</definedName>
    <definedName name="FS_F_VW_01_35097_2_68_13030__JV_FS_BEDARFE_PREISE_QUOTE_">[17]Import!$B$61:$L$61</definedName>
    <definedName name="FS_F_VW_01_35097_2_68_20328__JV_FS_BEDARFE_PREISE_QUOTE_">[17]Import!$B$62:$L$62</definedName>
    <definedName name="FS_F_VW_01_35097_2_68_29344__JV_FS_BEDARFE_PREISE_QUOTE_">[17]Import!$B$63:$L$63</definedName>
    <definedName name="FS_F_VW_01_35097_2_68_2979__JV_FS_BEDARFE_PREISE_QUOTE_">[17]Import!$B$60:$L$60</definedName>
    <definedName name="FS_F_VW_01_35097_2_68_43249__JV_FS_BEDARFE_PREISE_QUOTE_">[17]Import!$B$64:$L$64</definedName>
    <definedName name="FS_F_VW_01_35097_2_8319__JV_FS_RV_AVG_PROTODATA_">[17]Import!$B$482:$E$482</definedName>
    <definedName name="FS_F_VW_01_35097_2_8319_1__JV_FS_BAUSTUFE_ANGEBOTE_WAE_">[17]Import!$B$276:$E$276</definedName>
    <definedName name="FS_F_VW_01_35097_2_8319_2__JV_FS_BAUSTUFE_ANGEBOTE_WAE_">[17]Import!$B$277:$E$277</definedName>
    <definedName name="FS_F_VW_01_35097_2_8319_EUR__JV_FS_PR_EX_RATES_DATUM_REC_">[17]Import!$B$791:$F$791</definedName>
    <definedName name="FS_F_VW_01_35097_2_8319_VW__JV_FS_BIDDERS_">[17]Import!$B$918:$L$918</definedName>
    <definedName name="FS_F_VW_01_35097_2_EUR_11330__JV_FS_PR_EX_RATES_DATUM_COMP_">[17]Import!$B$666:$F$666</definedName>
    <definedName name="FS_F_VW_01_35097_2_EUR_11451__JV_FS_PR_EX_RATES_DATUM_COMP_">[17]Import!$B$667:$F$667</definedName>
    <definedName name="FS_F_VW_01_35097_2_EUR_13030__JV_FS_PR_EX_RATES_DATUM_COMP_">[17]Import!$B$689:$F$689</definedName>
    <definedName name="FS_F_VW_01_35097_2_EUR_1328__JV_FS_PR_EX_RATES_DATUM_COMP_">[17]Import!$B$669:$F$669</definedName>
    <definedName name="FS_F_VW_01_35097_2_EUR_1462__JV_FS_PR_EX_RATES_DATUM_COMP_">[17]Import!$B$670:$F$670</definedName>
    <definedName name="FS_F_VW_01_35097_2_EUR_15245__JV_FS_PR_EX_RATES_DATUM_COMP_">[17]Import!$B$678:$F$678</definedName>
    <definedName name="FS_F_VW_01_35097_2_EUR_159__JV_FS_PR_EX_RATES_DATUM_COMP_">[17]Import!$B$679:$F$679</definedName>
    <definedName name="FS_F_VW_01_35097_2_EUR_18244__JV_FS_PR_EX_RATES_DATUM_COMP_">[17]Import!$B$673:$F$673</definedName>
    <definedName name="FS_F_VW_01_35097_2_EUR_18245__JV_FS_PR_EX_RATES_DATUM_COMP_">[17]Import!$B$674:$F$674</definedName>
    <definedName name="FS_F_VW_01_35097_2_EUR_19964__JV_FS_PR_EX_RATES_DATUM_COMP_">[17]Import!$B$681:$F$681</definedName>
    <definedName name="FS_F_VW_01_35097_2_EUR_20328__JV_FS_PR_EX_RATES_DATUM_COMP_">[17]Import!$B$690:$F$690</definedName>
    <definedName name="FS_F_VW_01_35097_2_EUR_2261__JV_FS_PR_EX_RATES_DATUM_COMP_">[17]Import!$B$686:$F$686</definedName>
    <definedName name="FS_F_VW_01_35097_2_EUR_23586__JV_FS_PR_EX_RATES_DATUM_COMP_">[17]Import!$B$672:$F$672</definedName>
    <definedName name="FS_F_VW_01_35097_2_EUR_24968__JV_FS_PR_EX_RATES_DATUM_COMP_">[17]Import!$B$682:$F$682</definedName>
    <definedName name="FS_F_VW_01_35097_2_EUR_24969__JV_FS_PR_EX_RATES_DATUM_COMP_">[17]Import!$B$683:$F$683</definedName>
    <definedName name="FS_F_VW_01_35097_2_EUR_25756__JV_FS_PR_EX_RATES_DATUM_COMP_">[17]Import!$B$675:$F$675</definedName>
    <definedName name="FS_F_VW_01_35097_2_EUR_2609__JV_FS_PR_EX_RATES_DATUM_COMP_">[17]Import!$B$676:$F$676</definedName>
    <definedName name="FS_F_VW_01_35097_2_EUR_27724__JV_FS_PR_EX_RATES_DATUM_COMP_">[17]Import!$B$684:$F$684</definedName>
    <definedName name="FS_F_VW_01_35097_2_EUR_27909__JV_FS_PR_EX_RATES_DATUM_COMP_">[17]Import!$B$685:$F$685</definedName>
    <definedName name="FS_F_VW_01_35097_2_EUR_28671__JV_FS_PR_EX_RATES_DATUM_COMP_">[17]Import!$B$668:$F$668</definedName>
    <definedName name="FS_F_VW_01_35097_2_EUR_28746__JV_FS_PR_EX_RATES_DATUM_COMP_">[17]Import!$B$671:$F$671</definedName>
    <definedName name="FS_F_VW_01_35097_2_EUR_29344__JV_FS_PR_EX_RATES_DATUM_COMP_">[17]Import!$B$691:$F$691</definedName>
    <definedName name="FS_F_VW_01_35097_2_EUR_2979__JV_FS_PR_EX_RATES_DATUM_COMP_">[17]Import!$B$687:$F$687</definedName>
    <definedName name="FS_F_VW_01_35097_2_EUR_316__JV_FS_PR_EX_RATES_DATUM_COMP_">[17]Import!$B$677:$F$677</definedName>
    <definedName name="FS_F_VW_01_35097_2_EUR_3478__JV_FS_PR_EX_RATES_DATUM_COMP_">[17]Import!$B$680:$F$680</definedName>
    <definedName name="FS_F_VW_01_35097_2_EUR_38597__JV_FS_PR_EX_RATES_DATUM_COMP_">[17]Import!$B$693:$F$693</definedName>
    <definedName name="FS_F_VW_01_35097_2_EUR_43249__JV_FS_PR_EX_RATES_DATUM_COMP_">[17]Import!$B$692:$F$692</definedName>
    <definedName name="FS_F_VW_01_35097_2_EUR_8319__JV_FS_PR_EX_RATES_DATUM_COMP_">[17]Import!$B$688:$F$688</definedName>
    <definedName name="FS_F_VW_01_35097_3__FS_NEUTEILE_">[17]Import!$B$147:$D$147</definedName>
    <definedName name="FS_F_VW_01_35097_3__JV_FS_PRAESENTATIONEN_">[17]Import!$B$8:$AN$8</definedName>
    <definedName name="FS_F_VW_01_35097_3_1__V_FS_BAUSTUFE_VORGABEN_STK_">[17]Import!$B$437:$D$437</definedName>
    <definedName name="FS_F_VW_01_35097_3_11__JV_FS_BEDARFE_">[17]Import!$B$130:$E$130</definedName>
    <definedName name="FS_F_VW_01_35097_3_11_13030__JV_FS_BEDARFE_PREISE_QUOTE_">[17]Import!$B$66:$L$66</definedName>
    <definedName name="FS_F_VW_01_35097_3_11_20328__JV_FS_BEDARFE_PREISE_QUOTE_">[17]Import!$B$67:$L$67</definedName>
    <definedName name="FS_F_VW_01_35097_3_11_29344__JV_FS_BEDARFE_PREISE_QUOTE_">[17]Import!$B$68:$L$68</definedName>
    <definedName name="FS_F_VW_01_35097_3_11_2979__JV_FS_BEDARFE_PREISE_QUOTE_">[17]Import!$B$65:$L$65</definedName>
    <definedName name="FS_F_VW_01_35097_3_11_43249__JV_FS_BEDARFE_PREISE_QUOTE_">[17]Import!$B$69:$L$69</definedName>
    <definedName name="FS_F_VW_01_35097_3_11330__JV_FS_RV_AVG_PROTODATA_">[17]Import!$B$511:$E$511</definedName>
    <definedName name="FS_F_VW_01_35097_3_11330_1__JV_FS_BAUSTUFE_ANGEBOTE_WAE_">[17]Import!$B$334:$E$334</definedName>
    <definedName name="FS_F_VW_01_35097_3_11330_11__JV_FS_REC_">[17]Import!$B$1164:$Q$1164</definedName>
    <definedName name="FS_F_VW_01_35097_3_11330_2__JV_FS_BAUSTUFE_ANGEBOTE_WAE_">[17]Import!$B$335:$E$335</definedName>
    <definedName name="FS_F_VW_01_35097_3_11330_28__JV_FS_REC_">[17]Import!$B$1165:$Q$1165</definedName>
    <definedName name="FS_F_VW_01_35097_3_11330_37__JV_FS_REC_">[17]Import!$B$1166:$Q$1166</definedName>
    <definedName name="FS_F_VW_01_35097_3_11330_46__JV_FS_REC_">[17]Import!$B$1167:$Q$1167</definedName>
    <definedName name="FS_F_VW_01_35097_3_11330_68__JV_FS_REC_">[17]Import!$B$1168:$Q$1168</definedName>
    <definedName name="FS_F_VW_01_35097_3_11330_BR__JV_FS_BIDDERS_">[17]Import!$B$931:$L$931</definedName>
    <definedName name="FS_F_VW_01_35097_3_11330_EUR__JV_FS_PR_EX_RATES_DATUM_REC_">[17]Import!$B$820:$F$820</definedName>
    <definedName name="FS_F_VW_01_35097_3_11451__JV_FS_RV_AVG_PROTODATA_">[17]Import!$B$512:$E$512</definedName>
    <definedName name="FS_F_VW_01_35097_3_11451_1__JV_FS_BAUSTUFE_ANGEBOTE_WAE_">[17]Import!$B$336:$E$336</definedName>
    <definedName name="FS_F_VW_01_35097_3_11451_2__JV_FS_BAUSTUFE_ANGEBOTE_WAE_">[17]Import!$B$337:$E$337</definedName>
    <definedName name="FS_F_VW_01_35097_3_11451_BR__JV_FS_BIDDERS_">[17]Import!$B$938:$L$938</definedName>
    <definedName name="FS_F_VW_01_35097_3_11451_EUR__JV_FS_PR_EX_RATES_DATUM_REC_">[17]Import!$B$821:$F$821</definedName>
    <definedName name="FS_F_VW_01_35097_3_13030__JV_FS_ANGEBOTSUEBERSICHT_">[17]Import!$B$164:$D$164</definedName>
    <definedName name="FS_F_VW_01_35097_3_13030__JV_FS_AVG_PRICE_">[17]Import!$B$190:$F$190</definedName>
    <definedName name="FS_F_VW_01_35097_3_13030__JV_FS_BWERTSHEET_">[17]Import!$B$624:$AH$624</definedName>
    <definedName name="FS_F_VW_01_35097_3_13030__JV_FS_COMPARISON_">[17]Import!$B$574:$S$574</definedName>
    <definedName name="FS_F_VW_01_35097_3_13030__JV_FS_REC_LIEF_">[17]Import!$B$1305:$P$1305</definedName>
    <definedName name="FS_F_VW_01_35097_3_13030__JV_FS_RV_AVG_PROTODATA_">[17]Import!$B$513:$E$513</definedName>
    <definedName name="FS_F_VW_01_35097_3_13030__JV_FS_RV_LTERM_PNACHLASS_">[17]Import!$B$599:$X$599</definedName>
    <definedName name="FS_F_VW_01_35097_3_13030_1__JV_FS_BAUSTUFE_ANGEBOTE_WAE_">[17]Import!$B$338:$E$338</definedName>
    <definedName name="FS_F_VW_01_35097_3_13030_11__JV_FS_REC_">[17]Import!$B$1169:$Q$1169</definedName>
    <definedName name="FS_F_VW_01_35097_3_13030_2__JV_FS_BAUSTUFE_ANGEBOTE_WAE_">[17]Import!$B$339:$E$339</definedName>
    <definedName name="FS_F_VW_01_35097_3_13030_28__JV_FS_REC_">[17]Import!$B$1170:$Q$1170</definedName>
    <definedName name="FS_F_VW_01_35097_3_13030_37__JV_FS_REC_">[17]Import!$B$1171:$Q$1171</definedName>
    <definedName name="FS_F_VW_01_35097_3_13030_46__JV_FS_REC_">[17]Import!$B$1172:$Q$1172</definedName>
    <definedName name="FS_F_VW_01_35097_3_13030_68__JV_FS_REC_">[17]Import!$B$1173:$Q$1173</definedName>
    <definedName name="FS_F_VW_01_35097_3_13030_EUR__JV_FS_PR_EX_RATES_DATUM_REC_">[17]Import!$B$822:$F$822</definedName>
    <definedName name="FS_F_VW_01_35097_3_13030_VW__JV_FS_BIDDERS_">[17]Import!$B$929:$L$929</definedName>
    <definedName name="FS_F_VW_01_35097_3_1328__JV_FS_RV_AVG_PROTODATA_">[17]Import!$B$504:$E$504</definedName>
    <definedName name="FS_F_VW_01_35097_3_1328_1__JV_FS_BAUSTUFE_ANGEBOTE_WAE_">[17]Import!$B$320:$E$320</definedName>
    <definedName name="FS_F_VW_01_35097_3_1328_2__JV_FS_BAUSTUFE_ANGEBOTE_WAE_">[17]Import!$B$321:$E$321</definedName>
    <definedName name="FS_F_VW_01_35097_3_1328_BX__JV_FS_BIDDERS_">[17]Import!$B$941:$L$941</definedName>
    <definedName name="FS_F_VW_01_35097_3_1328_EUR__JV_FS_PR_EX_RATES_DATUM_REC_">[17]Import!$B$813:$F$813</definedName>
    <definedName name="FS_F_VW_01_35097_3_1462__JV_FS_RV_AVG_PROTODATA_">[17]Import!$B$505:$E$505</definedName>
    <definedName name="FS_F_VW_01_35097_3_1462_1__JV_FS_BAUSTUFE_ANGEBOTE_WAE_">[17]Import!$B$322:$E$322</definedName>
    <definedName name="FS_F_VW_01_35097_3_1462_11__JV_FS_REC_">[17]Import!$B$1144:$Q$1144</definedName>
    <definedName name="FS_F_VW_01_35097_3_1462_2__JV_FS_BAUSTUFE_ANGEBOTE_WAE_">[17]Import!$B$323:$E$323</definedName>
    <definedName name="FS_F_VW_01_35097_3_1462_28__JV_FS_REC_">[17]Import!$B$1145:$Q$1145</definedName>
    <definedName name="FS_F_VW_01_35097_3_1462_37__JV_FS_REC_">[17]Import!$B$1146:$Q$1146</definedName>
    <definedName name="FS_F_VW_01_35097_3_1462_46__JV_FS_REC_">[17]Import!$B$1147:$Q$1147</definedName>
    <definedName name="FS_F_VW_01_35097_3_1462_68__JV_FS_REC_">[17]Import!$B$1148:$Q$1148</definedName>
    <definedName name="FS_F_VW_01_35097_3_1462_BX__JV_FS_BIDDERS_">[17]Import!$B$937:$L$937</definedName>
    <definedName name="FS_F_VW_01_35097_3_1462_EUR__JV_FS_PR_EX_RATES_DATUM_REC_">[17]Import!$B$814:$F$814</definedName>
    <definedName name="FS_F_VW_01_35097_3_15245__JV_FS_RV_AVG_PROTODATA_">[17]Import!$B$514:$E$514</definedName>
    <definedName name="FS_F_VW_01_35097_3_15245_1__JV_FS_BAUSTUFE_ANGEBOTE_WAE_">[17]Import!$B$340:$E$340</definedName>
    <definedName name="FS_F_VW_01_35097_3_15245_2__JV_FS_BAUSTUFE_ANGEBOTE_WAE_">[17]Import!$B$341:$E$341</definedName>
    <definedName name="FS_F_VW_01_35097_3_15245_EUR__JV_FS_PR_EX_RATES_DATUM_REC_">[17]Import!$B$823:$F$823</definedName>
    <definedName name="FS_F_VW_01_35097_3_15245_SK__JV_FS_BIDDERS_">[17]Import!$B$933:$L$933</definedName>
    <definedName name="FS_F_VW_01_35097_3_159__JV_FS_RV_AVG_PROTODATA_">[17]Import!$B$502:$E$502</definedName>
    <definedName name="FS_F_VW_01_35097_3_159_1__JV_FS_BAUSTUFE_ANGEBOTE_WAE_">[17]Import!$B$316:$E$316</definedName>
    <definedName name="FS_F_VW_01_35097_3_159_11__JV_FS_REC_">[17]Import!$B$1139:$Q$1139</definedName>
    <definedName name="FS_F_VW_01_35097_3_159_2__JV_FS_BAUSTUFE_ANGEBOTE_WAE_">[17]Import!$B$317:$E$317</definedName>
    <definedName name="FS_F_VW_01_35097_3_159_28__JV_FS_REC_">[17]Import!$B$1140:$Q$1140</definedName>
    <definedName name="FS_F_VW_01_35097_3_159_37__JV_FS_REC_">[17]Import!$B$1141:$Q$1141</definedName>
    <definedName name="FS_F_VW_01_35097_3_159_46__JV_FS_REC_">[17]Import!$B$1142:$Q$1142</definedName>
    <definedName name="FS_F_VW_01_35097_3_159_68__JV_FS_REC_">[17]Import!$B$1143:$Q$1143</definedName>
    <definedName name="FS_F_VW_01_35097_3_159_EUR__JV_FS_PR_EX_RATES_DATUM_REC_">[17]Import!$B$811:$F$811</definedName>
    <definedName name="FS_F_VW_01_35097_3_159_ST__JV_FS_BIDDERS_">[17]Import!$B$947:$L$947</definedName>
    <definedName name="FS_F_VW_01_35097_3_18244__JV_FS_RV_AVG_PROTODATA_">[17]Import!$B$515:$E$515</definedName>
    <definedName name="FS_F_VW_01_35097_3_18244_1__JV_FS_BAUSTUFE_ANGEBOTE_WAE_">[17]Import!$B$342:$E$342</definedName>
    <definedName name="FS_F_VW_01_35097_3_18244_2__JV_FS_BAUSTUFE_ANGEBOTE_WAE_">[17]Import!$B$343:$E$343</definedName>
    <definedName name="FS_F_VW_01_35097_3_18244_EUR__JV_FS_PR_EX_RATES_DATUM_REC_">[17]Import!$B$824:$F$824</definedName>
    <definedName name="FS_F_VW_01_35097_3_18244_MX__JV_FS_BIDDERS_">[17]Import!$B$940:$L$940</definedName>
    <definedName name="FS_F_VW_01_35097_3_18245__JV_FS_RV_AVG_PROTODATA_">[17]Import!$B$516:$E$516</definedName>
    <definedName name="FS_F_VW_01_35097_3_18245_1__JV_FS_BAUSTUFE_ANGEBOTE_WAE_">[17]Import!$B$344:$E$344</definedName>
    <definedName name="FS_F_VW_01_35097_3_18245_2__JV_FS_BAUSTUFE_ANGEBOTE_WAE_">[17]Import!$B$345:$E$345</definedName>
    <definedName name="FS_F_VW_01_35097_3_18245_EUR__JV_FS_PR_EX_RATES_DATUM_REC_">[17]Import!$B$825:$F$825</definedName>
    <definedName name="FS_F_VW_01_35097_3_18245_MX__JV_FS_BIDDERS_">[17]Import!$B$943:$L$943</definedName>
    <definedName name="FS_F_VW_01_35097_3_19964__JV_FS_RV_AVG_PROTODATA_">[17]Import!$B$517:$E$517</definedName>
    <definedName name="FS_F_VW_01_35097_3_19964_1__JV_FS_BAUSTUFE_ANGEBOTE_WAE_">[17]Import!$B$346:$E$346</definedName>
    <definedName name="FS_F_VW_01_35097_3_19964_11__JV_FS_REC_">[17]Import!$B$1174:$Q$1174</definedName>
    <definedName name="FS_F_VW_01_35097_3_19964_2__JV_FS_BAUSTUFE_ANGEBOTE_WAE_">[17]Import!$B$347:$E$347</definedName>
    <definedName name="FS_F_VW_01_35097_3_19964_28__JV_FS_REC_">[17]Import!$B$1175:$Q$1175</definedName>
    <definedName name="FS_F_VW_01_35097_3_19964_37__JV_FS_REC_">[17]Import!$B$1176:$Q$1176</definedName>
    <definedName name="FS_F_VW_01_35097_3_19964_46__JV_FS_REC_">[17]Import!$B$1177:$Q$1177</definedName>
    <definedName name="FS_F_VW_01_35097_3_19964_68__JV_FS_REC_">[17]Import!$B$1178:$Q$1178</definedName>
    <definedName name="FS_F_VW_01_35097_3_19964_EUR__JV_FS_PR_EX_RATES_DATUM_REC_">[17]Import!$B$826:$F$826</definedName>
    <definedName name="FS_F_VW_01_35097_3_19964_TR__JV_FS_BIDDERS_">[17]Import!$B$950:$L$950</definedName>
    <definedName name="FS_F_VW_01_35097_3_2__V_FS_BAUSTUFE_VORGABEN_STK_">[17]Import!$B$438:$D$438</definedName>
    <definedName name="FS_F_VW_01_35097_3_20328__JV_FS_ANGEBOTSUEBERSICHT_">[17]Import!$B$165:$D$165</definedName>
    <definedName name="FS_F_VW_01_35097_3_20328__JV_FS_AVG_PRICE_">[17]Import!$B$191:$F$191</definedName>
    <definedName name="FS_F_VW_01_35097_3_20328__JV_FS_BWERTSHEET_">[17]Import!$B$625:$AH$625</definedName>
    <definedName name="FS_F_VW_01_35097_3_20328__JV_FS_COMPARISON_">[17]Import!$B$575:$S$575</definedName>
    <definedName name="FS_F_VW_01_35097_3_20328__JV_FS_REC_LIEF_">[17]Import!$B$1306:$P$1306</definedName>
    <definedName name="FS_F_VW_01_35097_3_20328__JV_FS_RV_AVG_PROTODATA_">[17]Import!$B$518:$E$518</definedName>
    <definedName name="FS_F_VW_01_35097_3_20328__JV_FS_RV_LTERM_PNACHLASS_">[17]Import!$B$600:$X$600</definedName>
    <definedName name="FS_F_VW_01_35097_3_20328_1__JV_FS_BAUSTUFE_ANGEBOTE_WAE_">[17]Import!$B$348:$E$348</definedName>
    <definedName name="FS_F_VW_01_35097_3_20328_11__JV_FS_REC_">[17]Import!$B$1179:$Q$1179</definedName>
    <definedName name="FS_F_VW_01_35097_3_20328_2__JV_FS_BAUSTUFE_ANGEBOTE_WAE_">[17]Import!$B$349:$E$349</definedName>
    <definedName name="FS_F_VW_01_35097_3_20328_28__JV_FS_REC_">[17]Import!$B$1180:$Q$1180</definedName>
    <definedName name="FS_F_VW_01_35097_3_20328_37__JV_FS_REC_">[17]Import!$B$1181:$Q$1181</definedName>
    <definedName name="FS_F_VW_01_35097_3_20328_46__JV_FS_REC_">[17]Import!$B$1182:$Q$1182</definedName>
    <definedName name="FS_F_VW_01_35097_3_20328_68__JV_FS_REC_">[17]Import!$B$1183:$Q$1183</definedName>
    <definedName name="FS_F_VW_01_35097_3_20328_EUR__JV_FS_PR_EX_RATES_DATUM_REC_">[17]Import!$B$827:$F$827</definedName>
    <definedName name="FS_F_VW_01_35097_3_20328_VW__JV_FS_BIDDERS_">[17]Import!$B$934:$L$934</definedName>
    <definedName name="FS_F_VW_01_35097_3_2261__JV_FS_RV_AVG_PROTODATA_">[17]Import!$B$506:$E$506</definedName>
    <definedName name="FS_F_VW_01_35097_3_2261_1__JV_FS_BAUSTUFE_ANGEBOTE_WAE_">[17]Import!$B$324:$E$324</definedName>
    <definedName name="FS_F_VW_01_35097_3_2261_11__JV_FS_REC_">[17]Import!$B$1149:$Q$1149</definedName>
    <definedName name="FS_F_VW_01_35097_3_2261_2__JV_FS_BAUSTUFE_ANGEBOTE_WAE_">[17]Import!$B$325:$E$325</definedName>
    <definedName name="FS_F_VW_01_35097_3_2261_28__JV_FS_REC_">[17]Import!$B$1150:$Q$1150</definedName>
    <definedName name="FS_F_VW_01_35097_3_2261_37__JV_FS_REC_">[17]Import!$B$1151:$Q$1151</definedName>
    <definedName name="FS_F_VW_01_35097_3_2261_46__JV_FS_REC_">[17]Import!$B$1152:$Q$1152</definedName>
    <definedName name="FS_F_VW_01_35097_3_2261_68__JV_FS_REC_">[17]Import!$B$1153:$Q$1153</definedName>
    <definedName name="FS_F_VW_01_35097_3_2261_EUR__JV_FS_PR_EX_RATES_DATUM_REC_">[17]Import!$B$815:$F$815</definedName>
    <definedName name="FS_F_VW_01_35097_3_2261_VW__JV_FS_BIDDERS_">[17]Import!$B$939:$L$939</definedName>
    <definedName name="FS_F_VW_01_35097_3_23586__JV_FS_RV_AVG_PROTODATA_">[17]Import!$B$519:$E$519</definedName>
    <definedName name="FS_F_VW_01_35097_3_23586_1__JV_FS_BAUSTUFE_ANGEBOTE_WAE_">[17]Import!$B$350:$E$350</definedName>
    <definedName name="FS_F_VW_01_35097_3_23586_11__JV_FS_REC_">[17]Import!$B$1184:$Q$1184</definedName>
    <definedName name="FS_F_VW_01_35097_3_23586_2__JV_FS_BAUSTUFE_ANGEBOTE_WAE_">[17]Import!$B$351:$E$351</definedName>
    <definedName name="FS_F_VW_01_35097_3_23586_28__JV_FS_REC_">[17]Import!$B$1185:$Q$1185</definedName>
    <definedName name="FS_F_VW_01_35097_3_23586_37__JV_FS_REC_">[17]Import!$B$1186:$Q$1186</definedName>
    <definedName name="FS_F_VW_01_35097_3_23586_46__JV_FS_REC_">[17]Import!$B$1187:$Q$1187</definedName>
    <definedName name="FS_F_VW_01_35097_3_23586_68__JV_FS_REC_">[17]Import!$B$1188:$Q$1188</definedName>
    <definedName name="FS_F_VW_01_35097_3_23586_EUR__JV_FS_PR_EX_RATES_DATUM_REC_">[17]Import!$B$828:$F$828</definedName>
    <definedName name="FS_F_VW_01_35097_3_23586_HA__JV_FS_BIDDERS_">[17]Import!$B$955:$L$955</definedName>
    <definedName name="FS_F_VW_01_35097_3_24968__JV_FS_RV_AVG_PROTODATA_">[17]Import!$B$520:$E$520</definedName>
    <definedName name="FS_F_VW_01_35097_3_24968_1__JV_FS_BAUSTUFE_ANGEBOTE_WAE_">[17]Import!$B$352:$E$352</definedName>
    <definedName name="FS_F_VW_01_35097_3_24968_2__JV_FS_BAUSTUFE_ANGEBOTE_WAE_">[17]Import!$B$353:$E$353</definedName>
    <definedName name="FS_F_VW_01_35097_3_24968_EUR__JV_FS_PR_EX_RATES_DATUM_REC_">[17]Import!$B$829:$F$829</definedName>
    <definedName name="FS_F_VW_01_35097_3_24968_US__JV_FS_BIDDERS_">[17]Import!$B$930:$L$930</definedName>
    <definedName name="FS_F_VW_01_35097_3_24969__JV_FS_RV_AVG_PROTODATA_">[17]Import!$B$521:$E$521</definedName>
    <definedName name="FS_F_VW_01_35097_3_24969_1__JV_FS_BAUSTUFE_ANGEBOTE_WAE_">[17]Import!$B$354:$E$354</definedName>
    <definedName name="FS_F_VW_01_35097_3_24969_11__JV_FS_REC_">[17]Import!$B$1189:$Q$1189</definedName>
    <definedName name="FS_F_VW_01_35097_3_24969_2__JV_FS_BAUSTUFE_ANGEBOTE_WAE_">[17]Import!$B$355:$E$355</definedName>
    <definedName name="FS_F_VW_01_35097_3_24969_28__JV_FS_REC_">[17]Import!$B$1190:$Q$1190</definedName>
    <definedName name="FS_F_VW_01_35097_3_24969_37__JV_FS_REC_">[17]Import!$B$1191:$Q$1191</definedName>
    <definedName name="FS_F_VW_01_35097_3_24969_46__JV_FS_REC_">[17]Import!$B$1192:$Q$1192</definedName>
    <definedName name="FS_F_VW_01_35097_3_24969_68__JV_FS_REC_">[17]Import!$B$1193:$Q$1193</definedName>
    <definedName name="FS_F_VW_01_35097_3_24969_EUR__JV_FS_PR_EX_RATES_DATUM_REC_">[17]Import!$B$830:$F$830</definedName>
    <definedName name="FS_F_VW_01_35097_3_24969_US__JV_FS_BIDDERS_">[17]Import!$B$951:$L$951</definedName>
    <definedName name="FS_F_VW_01_35097_3_25756__JV_FS_RV_AVG_PROTODATA_">[17]Import!$B$522:$E$522</definedName>
    <definedName name="FS_F_VW_01_35097_3_25756_1__JV_FS_BAUSTUFE_ANGEBOTE_WAE_">[17]Import!$B$356:$E$356</definedName>
    <definedName name="FS_F_VW_01_35097_3_25756_2__JV_FS_BAUSTUFE_ANGEBOTE_WAE_">[17]Import!$B$357:$E$357</definedName>
    <definedName name="FS_F_VW_01_35097_3_25756_EUR__JV_FS_PR_EX_RATES_DATUM_REC_">[17]Import!$B$831:$F$831</definedName>
    <definedName name="FS_F_VW_01_35097_3_25756_MX__JV_FS_BIDDERS_">[17]Import!$B$936:$L$936</definedName>
    <definedName name="FS_F_VW_01_35097_3_2609__JV_FS_RV_AVG_PROTODATA_">[17]Import!$B$507:$E$507</definedName>
    <definedName name="FS_F_VW_01_35097_3_2609_1__JV_FS_BAUSTUFE_ANGEBOTE_WAE_">[17]Import!$B$326:$E$326</definedName>
    <definedName name="FS_F_VW_01_35097_3_2609_11__JV_FS_REC_">[17]Import!$B$1154:$Q$1154</definedName>
    <definedName name="FS_F_VW_01_35097_3_2609_2__JV_FS_BAUSTUFE_ANGEBOTE_WAE_">[17]Import!$B$327:$E$327</definedName>
    <definedName name="FS_F_VW_01_35097_3_2609_28__JV_FS_REC_">[17]Import!$B$1155:$Q$1155</definedName>
    <definedName name="FS_F_VW_01_35097_3_2609_37__JV_FS_REC_">[17]Import!$B$1156:$Q$1156</definedName>
    <definedName name="FS_F_VW_01_35097_3_2609_46__JV_FS_REC_">[17]Import!$B$1157:$Q$1157</definedName>
    <definedName name="FS_F_VW_01_35097_3_2609_68__JV_FS_REC_">[17]Import!$B$1158:$Q$1158</definedName>
    <definedName name="FS_F_VW_01_35097_3_2609_EUR__JV_FS_PR_EX_RATES_DATUM_REC_">[17]Import!$B$816:$F$816</definedName>
    <definedName name="FS_F_VW_01_35097_3_2609_RR__JV_FS_BIDDERS_">[17]Import!$B$944:$L$944</definedName>
    <definedName name="FS_F_VW_01_35097_3_27724__JV_FS_RV_AVG_PROTODATA_">[17]Import!$B$523:$E$523</definedName>
    <definedName name="FS_F_VW_01_35097_3_27724_1__JV_FS_BAUSTUFE_ANGEBOTE_WAE_">[17]Import!$B$358:$E$358</definedName>
    <definedName name="FS_F_VW_01_35097_3_27724_2__JV_FS_BAUSTUFE_ANGEBOTE_WAE_">[17]Import!$B$359:$E$359</definedName>
    <definedName name="FS_F_VW_01_35097_3_27724_EUR__JV_FS_PR_EX_RATES_DATUM_REC_">[17]Import!$B$832:$F$832</definedName>
    <definedName name="FS_F_VW_01_35097_3_27724_US__JV_FS_BIDDERS_">[17]Import!$B$948:$L$948</definedName>
    <definedName name="FS_F_VW_01_35097_3_27909__JV_FS_RV_AVG_PROTODATA_">[17]Import!$B$524:$E$524</definedName>
    <definedName name="FS_F_VW_01_35097_3_27909_1__JV_FS_BAUSTUFE_ANGEBOTE_WAE_">[17]Import!$B$360:$E$360</definedName>
    <definedName name="FS_F_VW_01_35097_3_27909_11__JV_FS_REC_">[17]Import!$B$1194:$Q$1194</definedName>
    <definedName name="FS_F_VW_01_35097_3_27909_2__JV_FS_BAUSTUFE_ANGEBOTE_WAE_">[17]Import!$B$361:$E$361</definedName>
    <definedName name="FS_F_VW_01_35097_3_27909_28__JV_FS_REC_">[17]Import!$B$1195:$Q$1195</definedName>
    <definedName name="FS_F_VW_01_35097_3_27909_37__JV_FS_REC_">[17]Import!$B$1196:$Q$1196</definedName>
    <definedName name="FS_F_VW_01_35097_3_27909_46__JV_FS_REC_">[17]Import!$B$1197:$Q$1197</definedName>
    <definedName name="FS_F_VW_01_35097_3_27909_68__JV_FS_REC_">[17]Import!$B$1198:$Q$1198</definedName>
    <definedName name="FS_F_VW_01_35097_3_27909_EUR__JV_FS_PR_EX_RATES_DATUM_REC_">[17]Import!$B$833:$F$833</definedName>
    <definedName name="FS_F_VW_01_35097_3_27909_US__JV_FS_BIDDERS_">[17]Import!$B$953:$L$953</definedName>
    <definedName name="FS_F_VW_01_35097_3_28__JV_FS_BEDARFE_">[17]Import!$B$131:$E$131</definedName>
    <definedName name="FS_F_VW_01_35097_3_28_13030__JV_FS_BEDARFE_PREISE_QUOTE_">[17]Import!$B$71:$L$71</definedName>
    <definedName name="FS_F_VW_01_35097_3_28_20328__JV_FS_BEDARFE_PREISE_QUOTE_">[17]Import!$B$72:$L$72</definedName>
    <definedName name="FS_F_VW_01_35097_3_28_29344__JV_FS_BEDARFE_PREISE_QUOTE_">[17]Import!$B$73:$L$73</definedName>
    <definedName name="FS_F_VW_01_35097_3_28_2979__JV_FS_BEDARFE_PREISE_QUOTE_">[17]Import!$B$70:$L$70</definedName>
    <definedName name="FS_F_VW_01_35097_3_28_43249__JV_FS_BEDARFE_PREISE_QUOTE_">[17]Import!$B$74:$L$74</definedName>
    <definedName name="FS_F_VW_01_35097_3_28671__JV_FS_RV_AVG_PROTODATA_">[17]Import!$B$525:$E$525</definedName>
    <definedName name="FS_F_VW_01_35097_3_28671_1__JV_FS_BAUSTUFE_ANGEBOTE_WAE_">[17]Import!$B$362:$E$362</definedName>
    <definedName name="FS_F_VW_01_35097_3_28671_11__JV_FS_REC_">[17]Import!$B$1199:$Q$1199</definedName>
    <definedName name="FS_F_VW_01_35097_3_28671_2__JV_FS_BAUSTUFE_ANGEBOTE_WAE_">[17]Import!$B$363:$E$363</definedName>
    <definedName name="FS_F_VW_01_35097_3_28671_28__JV_FS_REC_">[17]Import!$B$1200:$Q$1200</definedName>
    <definedName name="FS_F_VW_01_35097_3_28671_37__JV_FS_REC_">[17]Import!$B$1201:$Q$1201</definedName>
    <definedName name="FS_F_VW_01_35097_3_28671_46__JV_FS_REC_">[17]Import!$B$1202:$Q$1202</definedName>
    <definedName name="FS_F_VW_01_35097_3_28671_68__JV_FS_REC_">[17]Import!$B$1203:$Q$1203</definedName>
    <definedName name="FS_F_VW_01_35097_3_28671_BR__JV_FS_BIDDERS_">[17]Import!$B$952:$L$952</definedName>
    <definedName name="FS_F_VW_01_35097_3_28671_EUR__JV_FS_PR_EX_RATES_DATUM_REC_">[17]Import!$B$834:$F$834</definedName>
    <definedName name="FS_F_VW_01_35097_3_28746__JV_FS_RV_AVG_PROTODATA_">[17]Import!$B$526:$E$526</definedName>
    <definedName name="FS_F_VW_01_35097_3_28746_1__JV_FS_BAUSTUFE_ANGEBOTE_WAE_">[17]Import!$B$364:$E$364</definedName>
    <definedName name="FS_F_VW_01_35097_3_28746_2__JV_FS_BAUSTUFE_ANGEBOTE_WAE_">[17]Import!$B$365:$E$365</definedName>
    <definedName name="FS_F_VW_01_35097_3_28746_BX__JV_FS_BIDDERS_">[17]Import!$B$954:$L$954</definedName>
    <definedName name="FS_F_VW_01_35097_3_28746_EUR__JV_FS_PR_EX_RATES_DATUM_REC_">[17]Import!$B$835:$F$835</definedName>
    <definedName name="FS_F_VW_01_35097_3_29344__JV_FS_ANGEBOTSUEBERSICHT_">[17]Import!$B$166:$D$166</definedName>
    <definedName name="FS_F_VW_01_35097_3_29344__JV_FS_AVG_PRICE_">[17]Import!$B$192:$F$192</definedName>
    <definedName name="FS_F_VW_01_35097_3_29344__JV_FS_BWERTSHEET_">[17]Import!$B$626:$AH$626</definedName>
    <definedName name="FS_F_VW_01_35097_3_29344__JV_FS_COMPARISON_">[17]Import!$B$576:$S$576</definedName>
    <definedName name="FS_F_VW_01_35097_3_29344__JV_FS_REC_LIEF_">[17]Import!$B$1307:$P$1307</definedName>
    <definedName name="FS_F_VW_01_35097_3_29344__JV_FS_RV_AVG_PROTODATA_">[17]Import!$B$527:$E$527</definedName>
    <definedName name="FS_F_VW_01_35097_3_29344__JV_FS_RV_LTERM_PNACHLASS_">[17]Import!$B$601:$X$601</definedName>
    <definedName name="FS_F_VW_01_35097_3_29344_1__JV_FS_BAUSTUFE_ANGEBOTE_WAE_">[17]Import!$B$366:$E$366</definedName>
    <definedName name="FS_F_VW_01_35097_3_29344_11__JV_FS_REC_">[17]Import!$B$1204:$Q$1204</definedName>
    <definedName name="FS_F_VW_01_35097_3_29344_2__JV_FS_BAUSTUFE_ANGEBOTE_WAE_">[17]Import!$B$367:$E$367</definedName>
    <definedName name="FS_F_VW_01_35097_3_29344_28__JV_FS_REC_">[17]Import!$B$1205:$Q$1205</definedName>
    <definedName name="FS_F_VW_01_35097_3_29344_37__JV_FS_REC_">[17]Import!$B$1206:$Q$1206</definedName>
    <definedName name="FS_F_VW_01_35097_3_29344_46__JV_FS_REC_">[17]Import!$B$1207:$Q$1207</definedName>
    <definedName name="FS_F_VW_01_35097_3_29344_68__JV_FS_REC_">[17]Import!$B$1208:$Q$1208</definedName>
    <definedName name="FS_F_VW_01_35097_3_29344_EUR__JV_FS_PR_EX_RATES_DATUM_REC_">[17]Import!$B$836:$F$836</definedName>
    <definedName name="FS_F_VW_01_35097_3_29344_VW__JV_FS_BIDDERS_">[17]Import!$B$942:$L$942</definedName>
    <definedName name="FS_F_VW_01_35097_3_2979__JV_FS_ANGEBOTSUEBERSICHT_">[17]Import!$B$167:$D$167</definedName>
    <definedName name="FS_F_VW_01_35097_3_2979__JV_FS_AVG_PRICE_">[17]Import!$B$189:$F$189</definedName>
    <definedName name="FS_F_VW_01_35097_3_2979__JV_FS_BWERTSHEET_">[17]Import!$B$623:$AH$623</definedName>
    <definedName name="FS_F_VW_01_35097_3_2979__JV_FS_COMPARISON_">[17]Import!$B$573:$S$573</definedName>
    <definedName name="FS_F_VW_01_35097_3_2979__JV_FS_REC_LIEF_">[17]Import!$B$1304:$P$1304</definedName>
    <definedName name="FS_F_VW_01_35097_3_2979__JV_FS_RV_AVG_PROTODATA_">[17]Import!$B$508:$E$508</definedName>
    <definedName name="FS_F_VW_01_35097_3_2979__JV_FS_RV_LTERM_PNACHLASS_">[17]Import!$B$598:$X$598</definedName>
    <definedName name="FS_F_VW_01_35097_3_2979_1__JV_FS_BAUSTUFE_ANGEBOTE_WAE_">[17]Import!$B$328:$E$328</definedName>
    <definedName name="FS_F_VW_01_35097_3_2979_11__JV_FS_REC_">[17]Import!$B$1159:$Q$1159</definedName>
    <definedName name="FS_F_VW_01_35097_3_2979_2__JV_FS_BAUSTUFE_ANGEBOTE_WAE_">[17]Import!$B$329:$E$329</definedName>
    <definedName name="FS_F_VW_01_35097_3_2979_28__JV_FS_REC_">[17]Import!$B$1160:$Q$1160</definedName>
    <definedName name="FS_F_VW_01_35097_3_2979_37__JV_FS_REC_">[17]Import!$B$1161:$Q$1161</definedName>
    <definedName name="FS_F_VW_01_35097_3_2979_46__JV_FS_REC_">[17]Import!$B$1162:$Q$1162</definedName>
    <definedName name="FS_F_VW_01_35097_3_2979_68__JV_FS_REC_">[17]Import!$B$1163:$Q$1163</definedName>
    <definedName name="FS_F_VW_01_35097_3_2979_EUR__JV_FS_PR_EX_RATES_DATUM_REC_">[17]Import!$B$817:$F$817</definedName>
    <definedName name="FS_F_VW_01_35097_3_2979_VW__JV_FS_BIDDERS_">[17]Import!$B$945:$L$945</definedName>
    <definedName name="FS_F_VW_01_35097_3_316__JV_FS_RV_AVG_PROTODATA_">[17]Import!$B$503:$E$503</definedName>
    <definedName name="FS_F_VW_01_35097_3_316_1__JV_FS_BAUSTUFE_ANGEBOTE_WAE_">[17]Import!$B$318:$E$318</definedName>
    <definedName name="FS_F_VW_01_35097_3_316_2__JV_FS_BAUSTUFE_ANGEBOTE_WAE_">[17]Import!$B$319:$E$319</definedName>
    <definedName name="FS_F_VW_01_35097_3_316_EUR__JV_FS_PR_EX_RATES_DATUM_REC_">[17]Import!$B$812:$F$812</definedName>
    <definedName name="FS_F_VW_01_35097_3_316_SK__JV_FS_BIDDERS_">[17]Import!$B$928:$L$928</definedName>
    <definedName name="FS_F_VW_01_35097_3_3478__JV_FS_RV_AVG_PROTODATA_">[17]Import!$B$509:$E$509</definedName>
    <definedName name="FS_F_VW_01_35097_3_3478_1__JV_FS_BAUSTUFE_ANGEBOTE_WAE_">[17]Import!$B$330:$E$330</definedName>
    <definedName name="FS_F_VW_01_35097_3_3478_2__JV_FS_BAUSTUFE_ANGEBOTE_WAE_">[17]Import!$B$331:$E$331</definedName>
    <definedName name="FS_F_VW_01_35097_3_3478_EUR__JV_FS_PR_EX_RATES_DATUM_REC_">[17]Import!$B$818:$F$818</definedName>
    <definedName name="FS_F_VW_01_35097_3_3478_ST__JV_FS_BIDDERS_">[17]Import!$B$935:$L$935</definedName>
    <definedName name="FS_F_VW_01_35097_3_37__JV_FS_BEDARFE_">[17]Import!$B$132:$E$132</definedName>
    <definedName name="FS_F_VW_01_35097_3_37_13030__JV_FS_BEDARFE_PREISE_QUOTE_">[17]Import!$B$76:$L$76</definedName>
    <definedName name="FS_F_VW_01_35097_3_37_20328__JV_FS_BEDARFE_PREISE_QUOTE_">[17]Import!$B$77:$L$77</definedName>
    <definedName name="FS_F_VW_01_35097_3_37_29344__JV_FS_BEDARFE_PREISE_QUOTE_">[17]Import!$B$78:$L$78</definedName>
    <definedName name="FS_F_VW_01_35097_3_37_2979__JV_FS_BEDARFE_PREISE_QUOTE_">[17]Import!$B$75:$L$75</definedName>
    <definedName name="FS_F_VW_01_35097_3_37_43249__JV_FS_BEDARFE_PREISE_QUOTE_">[17]Import!$B$79:$L$79</definedName>
    <definedName name="FS_F_VW_01_35097_3_38597__JV_FS_RV_AVG_PROTODATA_">[17]Import!$B$528:$E$528</definedName>
    <definedName name="FS_F_VW_01_35097_3_38597_1__JV_FS_BAUSTUFE_ANGEBOTE_WAE_">[17]Import!$B$368:$E$368</definedName>
    <definedName name="FS_F_VW_01_35097_3_38597_2__JV_FS_BAUSTUFE_ANGEBOTE_WAE_">[17]Import!$B$369:$E$369</definedName>
    <definedName name="FS_F_VW_01_35097_3_38597_EUR__JV_FS_PR_EX_RATES_DATUM_REC_">[17]Import!$B$837:$F$837</definedName>
    <definedName name="FS_F_VW_01_35097_3_38597_ZA__JV_FS_BIDDERS_">[17]Import!$B$932:$L$932</definedName>
    <definedName name="FS_F_VW_01_35097_3_43249__JV_FS_ANGEBOTSUEBERSICHT_">[17]Import!$B$168:$D$168</definedName>
    <definedName name="FS_F_VW_01_35097_3_43249__JV_FS_AVG_PRICE_">[17]Import!$B$193:$F$193</definedName>
    <definedName name="FS_F_VW_01_35097_3_43249__JV_FS_BWERTSHEET_">[17]Import!$B$627:$AH$627</definedName>
    <definedName name="FS_F_VW_01_35097_3_43249__JV_FS_COMPARISON_">[17]Import!$B$577:$S$577</definedName>
    <definedName name="FS_F_VW_01_35097_3_43249__JV_FS_REC_LIEF_">[17]Import!$B$1308:$P$1308</definedName>
    <definedName name="FS_F_VW_01_35097_3_43249__JV_FS_RV_AVG_PROTODATA_">[17]Import!$B$529:$E$529</definedName>
    <definedName name="FS_F_VW_01_35097_3_43249__JV_FS_RV_LTERM_PNACHLASS_">[17]Import!$B$602:$X$602</definedName>
    <definedName name="FS_F_VW_01_35097_3_43249_1__JV_FS_BAUSTUFE_ANGEBOTE_WAE_">[17]Import!$B$370:$E$370</definedName>
    <definedName name="FS_F_VW_01_35097_3_43249_11__JV_FS_REC_">[17]Import!$B$1209:$Q$1209</definedName>
    <definedName name="FS_F_VW_01_35097_3_43249_2__JV_FS_BAUSTUFE_ANGEBOTE_WAE_">[17]Import!$B$371:$E$371</definedName>
    <definedName name="FS_F_VW_01_35097_3_43249_28__JV_FS_REC_">[17]Import!$B$1210:$Q$1210</definedName>
    <definedName name="FS_F_VW_01_35097_3_43249_37__JV_FS_REC_">[17]Import!$B$1211:$Q$1211</definedName>
    <definedName name="FS_F_VW_01_35097_3_43249_46__JV_FS_REC_">[17]Import!$B$1212:$Q$1212</definedName>
    <definedName name="FS_F_VW_01_35097_3_43249_68__JV_FS_REC_">[17]Import!$B$1213:$Q$1213</definedName>
    <definedName name="FS_F_VW_01_35097_3_43249_EUR__JV_FS_PR_EX_RATES_DATUM_REC_">[17]Import!$B$838:$F$838</definedName>
    <definedName name="FS_F_VW_01_35097_3_43249_VW__JV_FS_BIDDERS_">[17]Import!$B$949:$L$949</definedName>
    <definedName name="FS_F_VW_01_35097_3_46__JV_FS_BEDARFE_">[17]Import!$B$133:$E$133</definedName>
    <definedName name="FS_F_VW_01_35097_3_46_13030__JV_FS_BEDARFE_PREISE_QUOTE_">[17]Import!$B$81:$L$81</definedName>
    <definedName name="FS_F_VW_01_35097_3_46_20328__JV_FS_BEDARFE_PREISE_QUOTE_">[17]Import!$B$82:$L$82</definedName>
    <definedName name="FS_F_VW_01_35097_3_46_29344__JV_FS_BEDARFE_PREISE_QUOTE_">[17]Import!$B$83:$L$83</definedName>
    <definedName name="FS_F_VW_01_35097_3_46_2979__JV_FS_BEDARFE_PREISE_QUOTE_">[17]Import!$B$80:$L$80</definedName>
    <definedName name="FS_F_VW_01_35097_3_46_43249__JV_FS_BEDARFE_PREISE_QUOTE_">[17]Import!$B$84:$L$84</definedName>
    <definedName name="FS_F_VW_01_35097_3_68__JV_FS_BEDARFE_">[17]Import!$B$134:$E$134</definedName>
    <definedName name="FS_F_VW_01_35097_3_68_13030__JV_FS_BEDARFE_PREISE_QUOTE_">[17]Import!$B$86:$L$86</definedName>
    <definedName name="FS_F_VW_01_35097_3_68_20328__JV_FS_BEDARFE_PREISE_QUOTE_">[17]Import!$B$87:$L$87</definedName>
    <definedName name="FS_F_VW_01_35097_3_68_29344__JV_FS_BEDARFE_PREISE_QUOTE_">[17]Import!$B$88:$L$88</definedName>
    <definedName name="FS_F_VW_01_35097_3_68_2979__JV_FS_BEDARFE_PREISE_QUOTE_">[17]Import!$B$85:$L$85</definedName>
    <definedName name="FS_F_VW_01_35097_3_68_43249__JV_FS_BEDARFE_PREISE_QUOTE_">[17]Import!$B$89:$L$89</definedName>
    <definedName name="FS_F_VW_01_35097_3_8319__JV_FS_RV_AVG_PROTODATA_">[17]Import!$B$510:$E$510</definedName>
    <definedName name="FS_F_VW_01_35097_3_8319_1__JV_FS_BAUSTUFE_ANGEBOTE_WAE_">[17]Import!$B$332:$E$332</definedName>
    <definedName name="FS_F_VW_01_35097_3_8319_2__JV_FS_BAUSTUFE_ANGEBOTE_WAE_">[17]Import!$B$333:$E$333</definedName>
    <definedName name="FS_F_VW_01_35097_3_8319_EUR__JV_FS_PR_EX_RATES_DATUM_REC_">[17]Import!$B$819:$F$819</definedName>
    <definedName name="FS_F_VW_01_35097_3_8319_VW__JV_FS_BIDDERS_">[17]Import!$B$946:$L$946</definedName>
    <definedName name="FS_F_VW_01_35097_3_EUR_11330__JV_FS_PR_EX_RATES_DATUM_COMP_">[17]Import!$B$694:$F$694</definedName>
    <definedName name="FS_F_VW_01_35097_3_EUR_11451__JV_FS_PR_EX_RATES_DATUM_COMP_">[17]Import!$B$695:$F$695</definedName>
    <definedName name="FS_F_VW_01_35097_3_EUR_13030__JV_FS_PR_EX_RATES_DATUM_COMP_">[17]Import!$B$717:$F$717</definedName>
    <definedName name="FS_F_VW_01_35097_3_EUR_1328__JV_FS_PR_EX_RATES_DATUM_COMP_">[17]Import!$B$697:$F$697</definedName>
    <definedName name="FS_F_VW_01_35097_3_EUR_1462__JV_FS_PR_EX_RATES_DATUM_COMP_">[17]Import!$B$698:$F$698</definedName>
    <definedName name="FS_F_VW_01_35097_3_EUR_15245__JV_FS_PR_EX_RATES_DATUM_COMP_">[17]Import!$B$706:$F$706</definedName>
    <definedName name="FS_F_VW_01_35097_3_EUR_159__JV_FS_PR_EX_RATES_DATUM_COMP_">[17]Import!$B$707:$F$707</definedName>
    <definedName name="FS_F_VW_01_35097_3_EUR_18244__JV_FS_PR_EX_RATES_DATUM_COMP_">[17]Import!$B$701:$F$701</definedName>
    <definedName name="FS_F_VW_01_35097_3_EUR_18245__JV_FS_PR_EX_RATES_DATUM_COMP_">[17]Import!$B$702:$F$702</definedName>
    <definedName name="FS_F_VW_01_35097_3_EUR_19964__JV_FS_PR_EX_RATES_DATUM_COMP_">[17]Import!$B$709:$F$709</definedName>
    <definedName name="FS_F_VW_01_35097_3_EUR_20328__JV_FS_PR_EX_RATES_DATUM_COMP_">[17]Import!$B$718:$F$718</definedName>
    <definedName name="FS_F_VW_01_35097_3_EUR_2261__JV_FS_PR_EX_RATES_DATUM_COMP_">[17]Import!$B$714:$F$714</definedName>
    <definedName name="FS_F_VW_01_35097_3_EUR_23586__JV_FS_PR_EX_RATES_DATUM_COMP_">[17]Import!$B$700:$F$700</definedName>
    <definedName name="FS_F_VW_01_35097_3_EUR_24968__JV_FS_PR_EX_RATES_DATUM_COMP_">[17]Import!$B$710:$F$710</definedName>
    <definedName name="FS_F_VW_01_35097_3_EUR_24969__JV_FS_PR_EX_RATES_DATUM_COMP_">[17]Import!$B$711:$F$711</definedName>
    <definedName name="FS_F_VW_01_35097_3_EUR_25756__JV_FS_PR_EX_RATES_DATUM_COMP_">[17]Import!$B$703:$F$703</definedName>
    <definedName name="FS_F_VW_01_35097_3_EUR_2609__JV_FS_PR_EX_RATES_DATUM_COMP_">[17]Import!$B$704:$F$704</definedName>
    <definedName name="FS_F_VW_01_35097_3_EUR_27724__JV_FS_PR_EX_RATES_DATUM_COMP_">[17]Import!$B$712:$F$712</definedName>
    <definedName name="FS_F_VW_01_35097_3_EUR_27909__JV_FS_PR_EX_RATES_DATUM_COMP_">[17]Import!$B$713:$F$713</definedName>
    <definedName name="FS_F_VW_01_35097_3_EUR_28671__JV_FS_PR_EX_RATES_DATUM_COMP_">[17]Import!$B$696:$F$696</definedName>
    <definedName name="FS_F_VW_01_35097_3_EUR_28746__JV_FS_PR_EX_RATES_DATUM_COMP_">[17]Import!$B$699:$F$699</definedName>
    <definedName name="FS_F_VW_01_35097_3_EUR_29344__JV_FS_PR_EX_RATES_DATUM_COMP_">[17]Import!$B$719:$F$719</definedName>
    <definedName name="FS_F_VW_01_35097_3_EUR_2979__JV_FS_PR_EX_RATES_DATUM_COMP_">[17]Import!$B$715:$F$715</definedName>
    <definedName name="FS_F_VW_01_35097_3_EUR_316__JV_FS_PR_EX_RATES_DATUM_COMP_">[17]Import!$B$705:$F$705</definedName>
    <definedName name="FS_F_VW_01_35097_3_EUR_3478__JV_FS_PR_EX_RATES_DATUM_COMP_">[17]Import!$B$708:$F$708</definedName>
    <definedName name="FS_F_VW_01_35097_3_EUR_38597__JV_FS_PR_EX_RATES_DATUM_COMP_">[17]Import!$B$721:$F$721</definedName>
    <definedName name="FS_F_VW_01_35097_3_EUR_43249__JV_FS_PR_EX_RATES_DATUM_COMP_">[17]Import!$B$720:$F$720</definedName>
    <definedName name="FS_F_VW_01_35097_3_EUR_8319__JV_FS_PR_EX_RATES_DATUM_COMP_">[17]Import!$B$716:$F$716</definedName>
    <definedName name="FS_F_VW_01_35097_4__FS_NEUTEILE_">[17]Import!$B$148:$D$148</definedName>
    <definedName name="FS_F_VW_01_35097_4__JV_FS_PRAESENTATIONEN_">[17]Import!$B$9:$AN$9</definedName>
    <definedName name="FS_F_VW_01_35097_4_1__V_FS_BAUSTUFE_VORGABEN_STK_">[17]Import!$B$439:$D$439</definedName>
    <definedName name="FS_F_VW_01_35097_4_11__JV_FS_BEDARFE_">[17]Import!$B$135:$E$135</definedName>
    <definedName name="FS_F_VW_01_35097_4_11_13030__JV_FS_BEDARFE_PREISE_QUOTE_">[17]Import!$B$91:$L$91</definedName>
    <definedName name="FS_F_VW_01_35097_4_11_20328__JV_FS_BEDARFE_PREISE_QUOTE_">[17]Import!$B$92:$L$92</definedName>
    <definedName name="FS_F_VW_01_35097_4_11_29344__JV_FS_BEDARFE_PREISE_QUOTE_">[17]Import!$B$93:$L$93</definedName>
    <definedName name="FS_F_VW_01_35097_4_11_2979__JV_FS_BEDARFE_PREISE_QUOTE_">[17]Import!$B$90:$L$90</definedName>
    <definedName name="FS_F_VW_01_35097_4_11_43249__JV_FS_BEDARFE_PREISE_QUOTE_">[17]Import!$B$94:$L$94</definedName>
    <definedName name="FS_F_VW_01_35097_4_11330__JV_FS_RV_AVG_PROTODATA_">[17]Import!$B$539:$E$539</definedName>
    <definedName name="FS_F_VW_01_35097_4_11330_1__JV_FS_BAUSTUFE_ANGEBOTE_WAE_">[17]Import!$B$390:$E$390</definedName>
    <definedName name="FS_F_VW_01_35097_4_11330_11__JV_FS_REC_">[17]Import!$B$1239:$Q$1239</definedName>
    <definedName name="FS_F_VW_01_35097_4_11330_2__JV_FS_BAUSTUFE_ANGEBOTE_WAE_">[17]Import!$B$391:$E$391</definedName>
    <definedName name="FS_F_VW_01_35097_4_11330_28__JV_FS_REC_">[17]Import!$B$1240:$Q$1240</definedName>
    <definedName name="FS_F_VW_01_35097_4_11330_37__JV_FS_REC_">[17]Import!$B$1241:$Q$1241</definedName>
    <definedName name="FS_F_VW_01_35097_4_11330_46__JV_FS_REC_">[17]Import!$B$1242:$Q$1242</definedName>
    <definedName name="FS_F_VW_01_35097_4_11330_68__JV_FS_REC_">[17]Import!$B$1243:$Q$1243</definedName>
    <definedName name="FS_F_VW_01_35097_4_11330_BR__JV_FS_BIDDERS_">[17]Import!$B$959:$L$959</definedName>
    <definedName name="FS_F_VW_01_35097_4_11330_EUR__JV_FS_PR_EX_RATES_DATUM_REC_">[17]Import!$B$848:$F$848</definedName>
    <definedName name="FS_F_VW_01_35097_4_11451__JV_FS_RV_AVG_PROTODATA_">[17]Import!$B$540:$E$540</definedName>
    <definedName name="FS_F_VW_01_35097_4_11451_1__JV_FS_BAUSTUFE_ANGEBOTE_WAE_">[17]Import!$B$392:$E$392</definedName>
    <definedName name="FS_F_VW_01_35097_4_11451_2__JV_FS_BAUSTUFE_ANGEBOTE_WAE_">[17]Import!$B$393:$E$393</definedName>
    <definedName name="FS_F_VW_01_35097_4_11451_BR__JV_FS_BIDDERS_">[17]Import!$B$966:$L$966</definedName>
    <definedName name="FS_F_VW_01_35097_4_11451_EUR__JV_FS_PR_EX_RATES_DATUM_REC_">[17]Import!$B$849:$F$849</definedName>
    <definedName name="FS_F_VW_01_35097_4_13030__JV_FS_ANGEBOTSUEBERSICHT_">[17]Import!$B$169:$D$169</definedName>
    <definedName name="FS_F_VW_01_35097_4_13030__JV_FS_AVG_PRICE_">[17]Import!$B$195:$F$195</definedName>
    <definedName name="FS_F_VW_01_35097_4_13030__JV_FS_BWERTSHEET_">[17]Import!$B$629:$AH$629</definedName>
    <definedName name="FS_F_VW_01_35097_4_13030__JV_FS_COMPARISON_">[17]Import!$B$579:$S$579</definedName>
    <definedName name="FS_F_VW_01_35097_4_13030__JV_FS_REC_LIEF_">[17]Import!$B$1310:$P$1310</definedName>
    <definedName name="FS_F_VW_01_35097_4_13030__JV_FS_RV_AVG_PROTODATA_">[17]Import!$B$541:$E$541</definedName>
    <definedName name="FS_F_VW_01_35097_4_13030__JV_FS_RV_LTERM_PNACHLASS_">[17]Import!$B$604:$X$604</definedName>
    <definedName name="FS_F_VW_01_35097_4_13030_1__JV_FS_BAUSTUFE_ANGEBOTE_WAE_">[17]Import!$B$394:$E$394</definedName>
    <definedName name="FS_F_VW_01_35097_4_13030_11__JV_FS_REC_">[17]Import!$B$1244:$Q$1244</definedName>
    <definedName name="FS_F_VW_01_35097_4_13030_2__JV_FS_BAUSTUFE_ANGEBOTE_WAE_">[17]Import!$B$395:$E$395</definedName>
    <definedName name="FS_F_VW_01_35097_4_13030_28__JV_FS_REC_">[17]Import!$B$1245:$Q$1245</definedName>
    <definedName name="FS_F_VW_01_35097_4_13030_37__JV_FS_REC_">[17]Import!$B$1246:$Q$1246</definedName>
    <definedName name="FS_F_VW_01_35097_4_13030_46__JV_FS_REC_">[17]Import!$B$1247:$Q$1247</definedName>
    <definedName name="FS_F_VW_01_35097_4_13030_68__JV_FS_REC_">[17]Import!$B$1248:$Q$1248</definedName>
    <definedName name="FS_F_VW_01_35097_4_13030_EUR__JV_FS_PR_EX_RATES_DATUM_REC_">[17]Import!$B$850:$F$850</definedName>
    <definedName name="FS_F_VW_01_35097_4_13030_VW__JV_FS_BIDDERS_">[17]Import!$B$957:$L$957</definedName>
    <definedName name="FS_F_VW_01_35097_4_1328__JV_FS_RV_AVG_PROTODATA_">[17]Import!$B$532:$E$532</definedName>
    <definedName name="FS_F_VW_01_35097_4_1328_1__JV_FS_BAUSTUFE_ANGEBOTE_WAE_">[17]Import!$B$376:$E$376</definedName>
    <definedName name="FS_F_VW_01_35097_4_1328_2__JV_FS_BAUSTUFE_ANGEBOTE_WAE_">[17]Import!$B$377:$E$377</definedName>
    <definedName name="FS_F_VW_01_35097_4_1328_BX__JV_FS_BIDDERS_">[17]Import!$B$969:$L$969</definedName>
    <definedName name="FS_F_VW_01_35097_4_1328_EUR__JV_FS_PR_EX_RATES_DATUM_REC_">[17]Import!$B$841:$F$841</definedName>
    <definedName name="FS_F_VW_01_35097_4_1462__JV_FS_RV_AVG_PROTODATA_">[17]Import!$B$533:$E$533</definedName>
    <definedName name="FS_F_VW_01_35097_4_1462_1__JV_FS_BAUSTUFE_ANGEBOTE_WAE_">[17]Import!$B$378:$E$378</definedName>
    <definedName name="FS_F_VW_01_35097_4_1462_11__JV_FS_REC_">[17]Import!$B$1219:$Q$1219</definedName>
    <definedName name="FS_F_VW_01_35097_4_1462_2__JV_FS_BAUSTUFE_ANGEBOTE_WAE_">[17]Import!$B$379:$E$379</definedName>
    <definedName name="FS_F_VW_01_35097_4_1462_28__JV_FS_REC_">[17]Import!$B$1220:$Q$1220</definedName>
    <definedName name="FS_F_VW_01_35097_4_1462_37__JV_FS_REC_">[17]Import!$B$1221:$Q$1221</definedName>
    <definedName name="FS_F_VW_01_35097_4_1462_46__JV_FS_REC_">[17]Import!$B$1222:$Q$1222</definedName>
    <definedName name="FS_F_VW_01_35097_4_1462_68__JV_FS_REC_">[17]Import!$B$1223:$Q$1223</definedName>
    <definedName name="FS_F_VW_01_35097_4_1462_BX__JV_FS_BIDDERS_">[17]Import!$B$965:$L$965</definedName>
    <definedName name="FS_F_VW_01_35097_4_1462_EUR__JV_FS_PR_EX_RATES_DATUM_REC_">[17]Import!$B$842:$F$842</definedName>
    <definedName name="FS_F_VW_01_35097_4_15245__JV_FS_RV_AVG_PROTODATA_">[17]Import!$B$542:$E$542</definedName>
    <definedName name="FS_F_VW_01_35097_4_15245_1__JV_FS_BAUSTUFE_ANGEBOTE_WAE_">[17]Import!$B$396:$E$396</definedName>
    <definedName name="FS_F_VW_01_35097_4_15245_2__JV_FS_BAUSTUFE_ANGEBOTE_WAE_">[17]Import!$B$397:$E$397</definedName>
    <definedName name="FS_F_VW_01_35097_4_15245_EUR__JV_FS_PR_EX_RATES_DATUM_REC_">[17]Import!$B$851:$F$851</definedName>
    <definedName name="FS_F_VW_01_35097_4_15245_SK__JV_FS_BIDDERS_">[17]Import!$B$961:$L$961</definedName>
    <definedName name="FS_F_VW_01_35097_4_159__JV_FS_RV_AVG_PROTODATA_">[17]Import!$B$530:$E$530</definedName>
    <definedName name="FS_F_VW_01_35097_4_159_1__JV_FS_BAUSTUFE_ANGEBOTE_WAE_">[17]Import!$B$372:$E$372</definedName>
    <definedName name="FS_F_VW_01_35097_4_159_11__JV_FS_REC_">[17]Import!$B$1214:$Q$1214</definedName>
    <definedName name="FS_F_VW_01_35097_4_159_2__JV_FS_BAUSTUFE_ANGEBOTE_WAE_">[17]Import!$B$373:$E$373</definedName>
    <definedName name="FS_F_VW_01_35097_4_159_28__JV_FS_REC_">[17]Import!$B$1215:$Q$1215</definedName>
    <definedName name="FS_F_VW_01_35097_4_159_37__JV_FS_REC_">[17]Import!$B$1216:$Q$1216</definedName>
    <definedName name="FS_F_VW_01_35097_4_159_46__JV_FS_REC_">[17]Import!$B$1217:$Q$1217</definedName>
    <definedName name="FS_F_VW_01_35097_4_159_68__JV_FS_REC_">[17]Import!$B$1218:$Q$1218</definedName>
    <definedName name="FS_F_VW_01_35097_4_159_EUR__JV_FS_PR_EX_RATES_DATUM_REC_">[17]Import!$B$839:$F$839</definedName>
    <definedName name="FS_F_VW_01_35097_4_159_ST__JV_FS_BIDDERS_">[17]Import!$B$975:$L$975</definedName>
    <definedName name="FS_F_VW_01_35097_4_18244__JV_FS_RV_AVG_PROTODATA_">[17]Import!$B$543:$E$543</definedName>
    <definedName name="FS_F_VW_01_35097_4_18244_1__JV_FS_BAUSTUFE_ANGEBOTE_WAE_">[17]Import!$B$398:$E$398</definedName>
    <definedName name="FS_F_VW_01_35097_4_18244_2__JV_FS_BAUSTUFE_ANGEBOTE_WAE_">[17]Import!$B$399:$E$399</definedName>
    <definedName name="FS_F_VW_01_35097_4_18244_EUR__JV_FS_PR_EX_RATES_DATUM_REC_">[17]Import!$B$852:$F$852</definedName>
    <definedName name="FS_F_VW_01_35097_4_18244_MX__JV_FS_BIDDERS_">[17]Import!$B$968:$L$968</definedName>
    <definedName name="FS_F_VW_01_35097_4_18245__JV_FS_RV_AVG_PROTODATA_">[17]Import!$B$544:$E$544</definedName>
    <definedName name="FS_F_VW_01_35097_4_18245_1__JV_FS_BAUSTUFE_ANGEBOTE_WAE_">[17]Import!$B$400:$E$400</definedName>
    <definedName name="FS_F_VW_01_35097_4_18245_2__JV_FS_BAUSTUFE_ANGEBOTE_WAE_">[17]Import!$B$401:$E$401</definedName>
    <definedName name="FS_F_VW_01_35097_4_18245_EUR__JV_FS_PR_EX_RATES_DATUM_REC_">[17]Import!$B$853:$F$853</definedName>
    <definedName name="FS_F_VW_01_35097_4_18245_MX__JV_FS_BIDDERS_">[17]Import!$B$971:$L$971</definedName>
    <definedName name="FS_F_VW_01_35097_4_19964__JV_FS_RV_AVG_PROTODATA_">[17]Import!$B$545:$E$545</definedName>
    <definedName name="FS_F_VW_01_35097_4_19964_1__JV_FS_BAUSTUFE_ANGEBOTE_WAE_">[17]Import!$B$402:$E$402</definedName>
    <definedName name="FS_F_VW_01_35097_4_19964_11__JV_FS_REC_">[17]Import!$B$1249:$Q$1249</definedName>
    <definedName name="FS_F_VW_01_35097_4_19964_2__JV_FS_BAUSTUFE_ANGEBOTE_WAE_">[17]Import!$B$403:$E$403</definedName>
    <definedName name="FS_F_VW_01_35097_4_19964_28__JV_FS_REC_">[17]Import!$B$1250:$Q$1250</definedName>
    <definedName name="FS_F_VW_01_35097_4_19964_37__JV_FS_REC_">[17]Import!$B$1251:$Q$1251</definedName>
    <definedName name="FS_F_VW_01_35097_4_19964_46__JV_FS_REC_">[17]Import!$B$1252:$Q$1252</definedName>
    <definedName name="FS_F_VW_01_35097_4_19964_68__JV_FS_REC_">[17]Import!$B$1253:$Q$1253</definedName>
    <definedName name="FS_F_VW_01_35097_4_19964_EUR__JV_FS_PR_EX_RATES_DATUM_REC_">[17]Import!$B$854:$F$854</definedName>
    <definedName name="FS_F_VW_01_35097_4_19964_TR__JV_FS_BIDDERS_">[17]Import!$B$978:$L$978</definedName>
    <definedName name="FS_F_VW_01_35097_4_2__V_FS_BAUSTUFE_VORGABEN_STK_">[17]Import!$B$440:$D$440</definedName>
    <definedName name="FS_F_VW_01_35097_4_20328__JV_FS_ANGEBOTSUEBERSICHT_">[17]Import!$B$170:$D$170</definedName>
    <definedName name="FS_F_VW_01_35097_4_20328__JV_FS_AVG_PRICE_">[17]Import!$B$196:$F$196</definedName>
    <definedName name="FS_F_VW_01_35097_4_20328__JV_FS_BWERTSHEET_">[17]Import!$B$630:$AH$630</definedName>
    <definedName name="FS_F_VW_01_35097_4_20328__JV_FS_COMPARISON_">[17]Import!$B$580:$S$580</definedName>
    <definedName name="FS_F_VW_01_35097_4_20328__JV_FS_REC_LIEF_">[17]Import!$B$1311:$P$1311</definedName>
    <definedName name="FS_F_VW_01_35097_4_20328__JV_FS_RV_AVG_PROTODATA_">[17]Import!$B$546:$E$546</definedName>
    <definedName name="FS_F_VW_01_35097_4_20328__JV_FS_RV_LTERM_PNACHLASS_">[17]Import!$B$605:$X$605</definedName>
    <definedName name="FS_F_VW_01_35097_4_20328_1__JV_FS_BAUSTUFE_ANGEBOTE_WAE_">[17]Import!$B$404:$E$404</definedName>
    <definedName name="FS_F_VW_01_35097_4_20328_11__JV_FS_REC_">[17]Import!$B$1254:$Q$1254</definedName>
    <definedName name="FS_F_VW_01_35097_4_20328_2__JV_FS_BAUSTUFE_ANGEBOTE_WAE_">[17]Import!$B$405:$E$405</definedName>
    <definedName name="FS_F_VW_01_35097_4_20328_28__JV_FS_REC_">[17]Import!$B$1255:$Q$1255</definedName>
    <definedName name="FS_F_VW_01_35097_4_20328_37__JV_FS_REC_">[17]Import!$B$1256:$Q$1256</definedName>
    <definedName name="FS_F_VW_01_35097_4_20328_46__JV_FS_REC_">[17]Import!$B$1257:$Q$1257</definedName>
    <definedName name="FS_F_VW_01_35097_4_20328_68__JV_FS_REC_">[17]Import!$B$1258:$Q$1258</definedName>
    <definedName name="FS_F_VW_01_35097_4_20328_EUR__JV_FS_PR_EX_RATES_DATUM_REC_">[17]Import!$B$855:$F$855</definedName>
    <definedName name="FS_F_VW_01_35097_4_20328_VW__JV_FS_BIDDERS_">[17]Import!$B$962:$L$962</definedName>
    <definedName name="FS_F_VW_01_35097_4_2261__JV_FS_RV_AVG_PROTODATA_">[17]Import!$B$534:$E$534</definedName>
    <definedName name="FS_F_VW_01_35097_4_2261_1__JV_FS_BAUSTUFE_ANGEBOTE_WAE_">[17]Import!$B$380:$E$380</definedName>
    <definedName name="FS_F_VW_01_35097_4_2261_11__JV_FS_REC_">[17]Import!$B$1224:$Q$1224</definedName>
    <definedName name="FS_F_VW_01_35097_4_2261_2__JV_FS_BAUSTUFE_ANGEBOTE_WAE_">[17]Import!$B$381:$E$381</definedName>
    <definedName name="FS_F_VW_01_35097_4_2261_28__JV_FS_REC_">[17]Import!$B$1225:$Q$1225</definedName>
    <definedName name="FS_F_VW_01_35097_4_2261_37__JV_FS_REC_">[17]Import!$B$1226:$Q$1226</definedName>
    <definedName name="FS_F_VW_01_35097_4_2261_46__JV_FS_REC_">[17]Import!$B$1227:$Q$1227</definedName>
    <definedName name="FS_F_VW_01_35097_4_2261_68__JV_FS_REC_">[17]Import!$B$1228:$Q$1228</definedName>
    <definedName name="FS_F_VW_01_35097_4_2261_EUR__JV_FS_PR_EX_RATES_DATUM_REC_">[17]Import!$B$843:$F$843</definedName>
    <definedName name="FS_F_VW_01_35097_4_2261_VW__JV_FS_BIDDERS_">[17]Import!$B$967:$L$967</definedName>
    <definedName name="FS_F_VW_01_35097_4_23586__JV_FS_RV_AVG_PROTODATA_">[17]Import!$B$547:$E$547</definedName>
    <definedName name="FS_F_VW_01_35097_4_23586_1__JV_FS_BAUSTUFE_ANGEBOTE_WAE_">[17]Import!$B$406:$E$406</definedName>
    <definedName name="FS_F_VW_01_35097_4_23586_11__JV_FS_REC_">[17]Import!$B$1259:$Q$1259</definedName>
    <definedName name="FS_F_VW_01_35097_4_23586_2__JV_FS_BAUSTUFE_ANGEBOTE_WAE_">[17]Import!$B$407:$E$407</definedName>
    <definedName name="FS_F_VW_01_35097_4_23586_28__JV_FS_REC_">[17]Import!$B$1260:$Q$1260</definedName>
    <definedName name="FS_F_VW_01_35097_4_23586_37__JV_FS_REC_">[17]Import!$B$1261:$Q$1261</definedName>
    <definedName name="FS_F_VW_01_35097_4_23586_46__JV_FS_REC_">[17]Import!$B$1262:$Q$1262</definedName>
    <definedName name="FS_F_VW_01_35097_4_23586_68__JV_FS_REC_">[17]Import!$B$1263:$Q$1263</definedName>
    <definedName name="FS_F_VW_01_35097_4_23586_EUR__JV_FS_PR_EX_RATES_DATUM_REC_">[17]Import!$B$856:$F$856</definedName>
    <definedName name="FS_F_VW_01_35097_4_23586_HA__JV_FS_BIDDERS_">[17]Import!$B$983:$L$983</definedName>
    <definedName name="FS_F_VW_01_35097_4_24968__JV_FS_RV_AVG_PROTODATA_">[17]Import!$B$548:$E$548</definedName>
    <definedName name="FS_F_VW_01_35097_4_24968_1__JV_FS_BAUSTUFE_ANGEBOTE_WAE_">[17]Import!$B$408:$E$408</definedName>
    <definedName name="FS_F_VW_01_35097_4_24968_2__JV_FS_BAUSTUFE_ANGEBOTE_WAE_">[17]Import!$B$409:$E$409</definedName>
    <definedName name="FS_F_VW_01_35097_4_24968_EUR__JV_FS_PR_EX_RATES_DATUM_REC_">[17]Import!$B$857:$F$857</definedName>
    <definedName name="FS_F_VW_01_35097_4_24968_US__JV_FS_BIDDERS_">[17]Import!$B$958:$L$958</definedName>
    <definedName name="FS_F_VW_01_35097_4_24969__JV_FS_RV_AVG_PROTODATA_">[17]Import!$B$549:$E$549</definedName>
    <definedName name="FS_F_VW_01_35097_4_24969_1__JV_FS_BAUSTUFE_ANGEBOTE_WAE_">[17]Import!$B$410:$E$410</definedName>
    <definedName name="FS_F_VW_01_35097_4_24969_11__JV_FS_REC_">[17]Import!$B$1264:$Q$1264</definedName>
    <definedName name="FS_F_VW_01_35097_4_24969_2__JV_FS_BAUSTUFE_ANGEBOTE_WAE_">[17]Import!$B$411:$E$411</definedName>
    <definedName name="FS_F_VW_01_35097_4_24969_28__JV_FS_REC_">[17]Import!$B$1265:$Q$1265</definedName>
    <definedName name="FS_F_VW_01_35097_4_24969_37__JV_FS_REC_">[17]Import!$B$1266:$Q$1266</definedName>
    <definedName name="FS_F_VW_01_35097_4_24969_46__JV_FS_REC_">[17]Import!$B$1267:$Q$1267</definedName>
    <definedName name="FS_F_VW_01_35097_4_24969_68__JV_FS_REC_">[17]Import!$B$1268:$Q$1268</definedName>
    <definedName name="FS_F_VW_01_35097_4_24969_EUR__JV_FS_PR_EX_RATES_DATUM_REC_">[17]Import!$B$858:$F$858</definedName>
    <definedName name="FS_F_VW_01_35097_4_24969_US__JV_FS_BIDDERS_">[17]Import!$B$979:$L$979</definedName>
    <definedName name="FS_F_VW_01_35097_4_25756__JV_FS_RV_AVG_PROTODATA_">[17]Import!$B$550:$E$550</definedName>
    <definedName name="FS_F_VW_01_35097_4_25756_1__JV_FS_BAUSTUFE_ANGEBOTE_WAE_">[17]Import!$B$412:$E$412</definedName>
    <definedName name="FS_F_VW_01_35097_4_25756_2__JV_FS_BAUSTUFE_ANGEBOTE_WAE_">[17]Import!$B$413:$E$413</definedName>
    <definedName name="FS_F_VW_01_35097_4_25756_EUR__JV_FS_PR_EX_RATES_DATUM_REC_">[17]Import!$B$859:$F$859</definedName>
    <definedName name="FS_F_VW_01_35097_4_25756_MX__JV_FS_BIDDERS_">[17]Import!$B$964:$L$964</definedName>
    <definedName name="FS_F_VW_01_35097_4_2609__JV_FS_RV_AVG_PROTODATA_">[17]Import!$B$535:$E$535</definedName>
    <definedName name="FS_F_VW_01_35097_4_2609_1__JV_FS_BAUSTUFE_ANGEBOTE_WAE_">[17]Import!$B$382:$E$382</definedName>
    <definedName name="FS_F_VW_01_35097_4_2609_11__JV_FS_REC_">[17]Import!$B$1229:$Q$1229</definedName>
    <definedName name="FS_F_VW_01_35097_4_2609_2__JV_FS_BAUSTUFE_ANGEBOTE_WAE_">[17]Import!$B$383:$E$383</definedName>
    <definedName name="FS_F_VW_01_35097_4_2609_28__JV_FS_REC_">[17]Import!$B$1230:$Q$1230</definedName>
    <definedName name="FS_F_VW_01_35097_4_2609_37__JV_FS_REC_">[17]Import!$B$1231:$Q$1231</definedName>
    <definedName name="FS_F_VW_01_35097_4_2609_46__JV_FS_REC_">[17]Import!$B$1232:$Q$1232</definedName>
    <definedName name="FS_F_VW_01_35097_4_2609_68__JV_FS_REC_">[17]Import!$B$1233:$Q$1233</definedName>
    <definedName name="FS_F_VW_01_35097_4_2609_EUR__JV_FS_PR_EX_RATES_DATUM_REC_">[17]Import!$B$844:$F$844</definedName>
    <definedName name="FS_F_VW_01_35097_4_2609_RR__JV_FS_BIDDERS_">[17]Import!$B$972:$L$972</definedName>
    <definedName name="FS_F_VW_01_35097_4_27724__JV_FS_RV_AVG_PROTODATA_">[17]Import!$B$551:$E$551</definedName>
    <definedName name="FS_F_VW_01_35097_4_27724_1__JV_FS_BAUSTUFE_ANGEBOTE_WAE_">[17]Import!$B$414:$E$414</definedName>
    <definedName name="FS_F_VW_01_35097_4_27724_2__JV_FS_BAUSTUFE_ANGEBOTE_WAE_">[17]Import!$B$415:$E$415</definedName>
    <definedName name="FS_F_VW_01_35097_4_27724_EUR__JV_FS_PR_EX_RATES_DATUM_REC_">[17]Import!$B$860:$F$860</definedName>
    <definedName name="FS_F_VW_01_35097_4_27724_US__JV_FS_BIDDERS_">[17]Import!$B$976:$L$976</definedName>
    <definedName name="FS_F_VW_01_35097_4_27909__JV_FS_RV_AVG_PROTODATA_">[17]Import!$B$552:$E$552</definedName>
    <definedName name="FS_F_VW_01_35097_4_27909_1__JV_FS_BAUSTUFE_ANGEBOTE_WAE_">[17]Import!$B$416:$E$416</definedName>
    <definedName name="FS_F_VW_01_35097_4_27909_11__JV_FS_REC_">[17]Import!$B$1269:$Q$1269</definedName>
    <definedName name="FS_F_VW_01_35097_4_27909_2__JV_FS_BAUSTUFE_ANGEBOTE_WAE_">[17]Import!$B$417:$E$417</definedName>
    <definedName name="FS_F_VW_01_35097_4_27909_28__JV_FS_REC_">[17]Import!$B$1270:$Q$1270</definedName>
    <definedName name="FS_F_VW_01_35097_4_27909_37__JV_FS_REC_">[17]Import!$B$1271:$Q$1271</definedName>
    <definedName name="FS_F_VW_01_35097_4_27909_46__JV_FS_REC_">[17]Import!$B$1272:$Q$1272</definedName>
    <definedName name="FS_F_VW_01_35097_4_27909_68__JV_FS_REC_">[17]Import!$B$1273:$Q$1273</definedName>
    <definedName name="FS_F_VW_01_35097_4_27909_EUR__JV_FS_PR_EX_RATES_DATUM_REC_">[17]Import!$B$861:$F$861</definedName>
    <definedName name="FS_F_VW_01_35097_4_27909_US__JV_FS_BIDDERS_">[17]Import!$B$981:$L$981</definedName>
    <definedName name="FS_F_VW_01_35097_4_28__JV_FS_BEDARFE_">[17]Import!$B$136:$E$136</definedName>
    <definedName name="FS_F_VW_01_35097_4_28_13030__JV_FS_BEDARFE_PREISE_QUOTE_">[17]Import!$B$96:$L$96</definedName>
    <definedName name="FS_F_VW_01_35097_4_28_20328__JV_FS_BEDARFE_PREISE_QUOTE_">[17]Import!$B$97:$L$97</definedName>
    <definedName name="FS_F_VW_01_35097_4_28_29344__JV_FS_BEDARFE_PREISE_QUOTE_">[17]Import!$B$98:$L$98</definedName>
    <definedName name="FS_F_VW_01_35097_4_28_2979__JV_FS_BEDARFE_PREISE_QUOTE_">[17]Import!$B$95:$L$95</definedName>
    <definedName name="FS_F_VW_01_35097_4_28_43249__JV_FS_BEDARFE_PREISE_QUOTE_">[17]Import!$B$99:$L$99</definedName>
    <definedName name="FS_F_VW_01_35097_4_28671__JV_FS_RV_AVG_PROTODATA_">[17]Import!$B$553:$E$553</definedName>
    <definedName name="FS_F_VW_01_35097_4_28671_1__JV_FS_BAUSTUFE_ANGEBOTE_WAE_">[17]Import!$B$418:$E$418</definedName>
    <definedName name="FS_F_VW_01_35097_4_28671_11__JV_FS_REC_">[17]Import!$B$1274:$Q$1274</definedName>
    <definedName name="FS_F_VW_01_35097_4_28671_2__JV_FS_BAUSTUFE_ANGEBOTE_WAE_">[17]Import!$B$419:$E$419</definedName>
    <definedName name="FS_F_VW_01_35097_4_28671_28__JV_FS_REC_">[17]Import!$B$1275:$Q$1275</definedName>
    <definedName name="FS_F_VW_01_35097_4_28671_37__JV_FS_REC_">[17]Import!$B$1276:$Q$1276</definedName>
    <definedName name="FS_F_VW_01_35097_4_28671_46__JV_FS_REC_">[17]Import!$B$1277:$Q$1277</definedName>
    <definedName name="FS_F_VW_01_35097_4_28671_68__JV_FS_REC_">[17]Import!$B$1278:$Q$1278</definedName>
    <definedName name="FS_F_VW_01_35097_4_28671_BR__JV_FS_BIDDERS_">[17]Import!$B$980:$L$980</definedName>
    <definedName name="FS_F_VW_01_35097_4_28671_EUR__JV_FS_PR_EX_RATES_DATUM_REC_">[17]Import!$B$862:$F$862</definedName>
    <definedName name="FS_F_VW_01_35097_4_28746__JV_FS_RV_AVG_PROTODATA_">[17]Import!$B$554:$E$554</definedName>
    <definedName name="FS_F_VW_01_35097_4_28746_1__JV_FS_BAUSTUFE_ANGEBOTE_WAE_">[17]Import!$B$420:$E$420</definedName>
    <definedName name="FS_F_VW_01_35097_4_28746_2__JV_FS_BAUSTUFE_ANGEBOTE_WAE_">[17]Import!$B$421:$E$421</definedName>
    <definedName name="FS_F_VW_01_35097_4_28746_BX__JV_FS_BIDDERS_">[17]Import!$B$982:$L$982</definedName>
    <definedName name="FS_F_VW_01_35097_4_28746_EUR__JV_FS_PR_EX_RATES_DATUM_REC_">[17]Import!$B$863:$F$863</definedName>
    <definedName name="FS_F_VW_01_35097_4_29344__JV_FS_ANGEBOTSUEBERSICHT_">[17]Import!$B$171:$D$171</definedName>
    <definedName name="FS_F_VW_01_35097_4_29344__JV_FS_AVG_PRICE_">[17]Import!$B$197:$F$197</definedName>
    <definedName name="FS_F_VW_01_35097_4_29344__JV_FS_BWERTSHEET_">[17]Import!$B$631:$AH$631</definedName>
    <definedName name="FS_F_VW_01_35097_4_29344__JV_FS_COMPARISON_">[17]Import!$B$581:$S$581</definedName>
    <definedName name="FS_F_VW_01_35097_4_29344__JV_FS_REC_LIEF_">[17]Import!$B$1312:$P$1312</definedName>
    <definedName name="FS_F_VW_01_35097_4_29344__JV_FS_RV_AVG_PROTODATA_">[17]Import!$B$555:$E$555</definedName>
    <definedName name="FS_F_VW_01_35097_4_29344__JV_FS_RV_LTERM_PNACHLASS_">[17]Import!$B$606:$X$606</definedName>
    <definedName name="FS_F_VW_01_35097_4_29344_1__JV_FS_BAUSTUFE_ANGEBOTE_WAE_">[17]Import!$B$422:$E$422</definedName>
    <definedName name="FS_F_VW_01_35097_4_29344_11__JV_FS_REC_">[17]Import!$B$1279:$Q$1279</definedName>
    <definedName name="FS_F_VW_01_35097_4_29344_2__JV_FS_BAUSTUFE_ANGEBOTE_WAE_">[17]Import!$B$423:$E$423</definedName>
    <definedName name="FS_F_VW_01_35097_4_29344_28__JV_FS_REC_">[17]Import!$B$1280:$Q$1280</definedName>
    <definedName name="FS_F_VW_01_35097_4_29344_37__JV_FS_REC_">[17]Import!$B$1281:$Q$1281</definedName>
    <definedName name="FS_F_VW_01_35097_4_29344_46__JV_FS_REC_">[17]Import!$B$1282:$Q$1282</definedName>
    <definedName name="FS_F_VW_01_35097_4_29344_68__JV_FS_REC_">[17]Import!$B$1283:$Q$1283</definedName>
    <definedName name="FS_F_VW_01_35097_4_29344_EUR__JV_FS_PR_EX_RATES_DATUM_REC_">[17]Import!$B$864:$F$864</definedName>
    <definedName name="FS_F_VW_01_35097_4_29344_VW__JV_FS_BIDDERS_">[17]Import!$B$970:$L$970</definedName>
    <definedName name="FS_F_VW_01_35097_4_2979__JV_FS_ANGEBOTSUEBERSICHT_">[17]Import!$B$172:$D$172</definedName>
    <definedName name="FS_F_VW_01_35097_4_2979__JV_FS_AVG_PRICE_">[17]Import!$B$194:$F$194</definedName>
    <definedName name="FS_F_VW_01_35097_4_2979__JV_FS_BWERTSHEET_">[17]Import!$B$628:$AH$628</definedName>
    <definedName name="FS_F_VW_01_35097_4_2979__JV_FS_COMPARISON_">[17]Import!$B$578:$S$578</definedName>
    <definedName name="FS_F_VW_01_35097_4_2979__JV_FS_REC_LIEF_">[17]Import!$B$1309:$P$1309</definedName>
    <definedName name="FS_F_VW_01_35097_4_2979__JV_FS_RV_AVG_PROTODATA_">[17]Import!$B$536:$E$536</definedName>
    <definedName name="FS_F_VW_01_35097_4_2979__JV_FS_RV_LTERM_PNACHLASS_">[17]Import!$B$603:$X$603</definedName>
    <definedName name="FS_F_VW_01_35097_4_2979_1__JV_FS_BAUSTUFE_ANGEBOTE_WAE_">[17]Import!$B$384:$E$384</definedName>
    <definedName name="FS_F_VW_01_35097_4_2979_11__JV_FS_REC_">[17]Import!$B$1234:$Q$1234</definedName>
    <definedName name="FS_F_VW_01_35097_4_2979_2__JV_FS_BAUSTUFE_ANGEBOTE_WAE_">[17]Import!$B$385:$E$385</definedName>
    <definedName name="FS_F_VW_01_35097_4_2979_28__JV_FS_REC_">[17]Import!$B$1235:$Q$1235</definedName>
    <definedName name="FS_F_VW_01_35097_4_2979_37__JV_FS_REC_">[17]Import!$B$1236:$Q$1236</definedName>
    <definedName name="FS_F_VW_01_35097_4_2979_46__JV_FS_REC_">[17]Import!$B$1237:$Q$1237</definedName>
    <definedName name="FS_F_VW_01_35097_4_2979_68__JV_FS_REC_">[17]Import!$B$1238:$Q$1238</definedName>
    <definedName name="FS_F_VW_01_35097_4_2979_EUR__JV_FS_PR_EX_RATES_DATUM_REC_">[17]Import!$B$845:$F$845</definedName>
    <definedName name="FS_F_VW_01_35097_4_2979_VW__JV_FS_BIDDERS_">[17]Import!$B$973:$L$973</definedName>
    <definedName name="FS_F_VW_01_35097_4_316__JV_FS_RV_AVG_PROTODATA_">[17]Import!$B$531:$E$531</definedName>
    <definedName name="FS_F_VW_01_35097_4_316_1__JV_FS_BAUSTUFE_ANGEBOTE_WAE_">[17]Import!$B$374:$E$374</definedName>
    <definedName name="FS_F_VW_01_35097_4_316_2__JV_FS_BAUSTUFE_ANGEBOTE_WAE_">[17]Import!$B$375:$E$375</definedName>
    <definedName name="FS_F_VW_01_35097_4_316_EUR__JV_FS_PR_EX_RATES_DATUM_REC_">[17]Import!$B$840:$F$840</definedName>
    <definedName name="FS_F_VW_01_35097_4_316_SK__JV_FS_BIDDERS_">[17]Import!$B$956:$L$956</definedName>
    <definedName name="FS_F_VW_01_35097_4_3478__JV_FS_RV_AVG_PROTODATA_">[17]Import!$B$537:$E$537</definedName>
    <definedName name="FS_F_VW_01_35097_4_3478_1__JV_FS_BAUSTUFE_ANGEBOTE_WAE_">[17]Import!$B$386:$E$386</definedName>
    <definedName name="FS_F_VW_01_35097_4_3478_2__JV_FS_BAUSTUFE_ANGEBOTE_WAE_">[17]Import!$B$387:$E$387</definedName>
    <definedName name="FS_F_VW_01_35097_4_3478_EUR__JV_FS_PR_EX_RATES_DATUM_REC_">[17]Import!$B$846:$F$846</definedName>
    <definedName name="FS_F_VW_01_35097_4_3478_ST__JV_FS_BIDDERS_">[17]Import!$B$963:$L$963</definedName>
    <definedName name="FS_F_VW_01_35097_4_37__JV_FS_BEDARFE_">[17]Import!$B$137:$E$137</definedName>
    <definedName name="FS_F_VW_01_35097_4_37_13030__JV_FS_BEDARFE_PREISE_QUOTE_">[17]Import!$B$101:$L$101</definedName>
    <definedName name="FS_F_VW_01_35097_4_37_20328__JV_FS_BEDARFE_PREISE_QUOTE_">[17]Import!$B$102:$L$102</definedName>
    <definedName name="FS_F_VW_01_35097_4_37_29344__JV_FS_BEDARFE_PREISE_QUOTE_">[17]Import!$B$103:$L$103</definedName>
    <definedName name="FS_F_VW_01_35097_4_37_2979__JV_FS_BEDARFE_PREISE_QUOTE_">[17]Import!$B$100:$L$100</definedName>
    <definedName name="FS_F_VW_01_35097_4_37_43249__JV_FS_BEDARFE_PREISE_QUOTE_">[17]Import!$B$104:$L$104</definedName>
    <definedName name="FS_F_VW_01_35097_4_38597__JV_FS_RV_AVG_PROTODATA_">[17]Import!$B$556:$E$556</definedName>
    <definedName name="FS_F_VW_01_35097_4_38597_1__JV_FS_BAUSTUFE_ANGEBOTE_WAE_">[17]Import!$B$424:$E$424</definedName>
    <definedName name="FS_F_VW_01_35097_4_38597_2__JV_FS_BAUSTUFE_ANGEBOTE_WAE_">[17]Import!$B$425:$E$425</definedName>
    <definedName name="FS_F_VW_01_35097_4_38597_EUR__JV_FS_PR_EX_RATES_DATUM_REC_">[17]Import!$B$865:$F$865</definedName>
    <definedName name="FS_F_VW_01_35097_4_38597_ZA__JV_FS_BIDDERS_">[17]Import!$B$960:$L$960</definedName>
    <definedName name="FS_F_VW_01_35097_4_43249__JV_FS_ANGEBOTSUEBERSICHT_">[17]Import!$B$173:$D$173</definedName>
    <definedName name="FS_F_VW_01_35097_4_43249__JV_FS_AVG_PRICE_">[17]Import!$B$198:$F$198</definedName>
    <definedName name="FS_F_VW_01_35097_4_43249__JV_FS_BWERTSHEET_">[17]Import!$B$632:$AH$632</definedName>
    <definedName name="FS_F_VW_01_35097_4_43249__JV_FS_COMPARISON_">[17]Import!$B$582:$S$582</definedName>
    <definedName name="FS_F_VW_01_35097_4_43249__JV_FS_REC_LIEF_">[17]Import!$B$1313:$P$1313</definedName>
    <definedName name="FS_F_VW_01_35097_4_43249__JV_FS_RV_AVG_PROTODATA_">[17]Import!$B$557:$E$557</definedName>
    <definedName name="FS_F_VW_01_35097_4_43249__JV_FS_RV_LTERM_PNACHLASS_">[17]Import!$B$607:$X$607</definedName>
    <definedName name="FS_F_VW_01_35097_4_43249_1__JV_FS_BAUSTUFE_ANGEBOTE_WAE_">[17]Import!$B$426:$E$426</definedName>
    <definedName name="FS_F_VW_01_35097_4_43249_11__JV_FS_REC_">[17]Import!$B$1284:$Q$1284</definedName>
    <definedName name="FS_F_VW_01_35097_4_43249_2__JV_FS_BAUSTUFE_ANGEBOTE_WAE_">[17]Import!$B$427:$E$427</definedName>
    <definedName name="FS_F_VW_01_35097_4_43249_28__JV_FS_REC_">[17]Import!$B$1285:$Q$1285</definedName>
    <definedName name="FS_F_VW_01_35097_4_43249_37__JV_FS_REC_">[17]Import!$B$1286:$Q$1286</definedName>
    <definedName name="FS_F_VW_01_35097_4_43249_46__JV_FS_REC_">[17]Import!$B$1287:$Q$1287</definedName>
    <definedName name="FS_F_VW_01_35097_4_43249_68__JV_FS_REC_">[17]Import!$B$1288:$Q$1288</definedName>
    <definedName name="FS_F_VW_01_35097_4_43249_EUR__JV_FS_PR_EX_RATES_DATUM_REC_">[17]Import!$B$866:$F$866</definedName>
    <definedName name="FS_F_VW_01_35097_4_43249_VW__JV_FS_BIDDERS_">[17]Import!$B$977:$L$977</definedName>
    <definedName name="FS_F_VW_01_35097_4_46__JV_FS_BEDARFE_">[17]Import!$B$138:$E$138</definedName>
    <definedName name="FS_F_VW_01_35097_4_46_13030__JV_FS_BEDARFE_PREISE_QUOTE_">[17]Import!$B$106:$L$106</definedName>
    <definedName name="FS_F_VW_01_35097_4_46_20328__JV_FS_BEDARFE_PREISE_QUOTE_">[17]Import!$B$107:$L$107</definedName>
    <definedName name="FS_F_VW_01_35097_4_46_29344__JV_FS_BEDARFE_PREISE_QUOTE_">[17]Import!$B$108:$L$108</definedName>
    <definedName name="FS_F_VW_01_35097_4_46_2979__JV_FS_BEDARFE_PREISE_QUOTE_">[17]Import!$B$105:$L$105</definedName>
    <definedName name="FS_F_VW_01_35097_4_46_43249__JV_FS_BEDARFE_PREISE_QUOTE_">[17]Import!$B$109:$L$109</definedName>
    <definedName name="FS_F_VW_01_35097_4_68__JV_FS_BEDARFE_">[17]Import!$B$139:$E$139</definedName>
    <definedName name="FS_F_VW_01_35097_4_68_13030__JV_FS_BEDARFE_PREISE_QUOTE_">[17]Import!$B$111:$L$111</definedName>
    <definedName name="FS_F_VW_01_35097_4_68_20328__JV_FS_BEDARFE_PREISE_QUOTE_">[17]Import!$B$112:$L$112</definedName>
    <definedName name="FS_F_VW_01_35097_4_68_29344__JV_FS_BEDARFE_PREISE_QUOTE_">[17]Import!$B$113:$L$113</definedName>
    <definedName name="FS_F_VW_01_35097_4_68_2979__JV_FS_BEDARFE_PREISE_QUOTE_">[17]Import!$B$110:$L$110</definedName>
    <definedName name="FS_F_VW_01_35097_4_68_43249__JV_FS_BEDARFE_PREISE_QUOTE_">[17]Import!$B$114:$L$114</definedName>
    <definedName name="FS_F_VW_01_35097_4_8319__JV_FS_RV_AVG_PROTODATA_">[17]Import!$B$538:$E$538</definedName>
    <definedName name="FS_F_VW_01_35097_4_8319_1__JV_FS_BAUSTUFE_ANGEBOTE_WAE_">[17]Import!$B$388:$E$388</definedName>
    <definedName name="FS_F_VW_01_35097_4_8319_2__JV_FS_BAUSTUFE_ANGEBOTE_WAE_">[17]Import!$B$389:$E$389</definedName>
    <definedName name="FS_F_VW_01_35097_4_8319_EUR__JV_FS_PR_EX_RATES_DATUM_REC_">[17]Import!$B$847:$F$847</definedName>
    <definedName name="FS_F_VW_01_35097_4_8319_VW__JV_FS_BIDDERS_">[17]Import!$B$974:$L$974</definedName>
    <definedName name="FS_F_VW_01_35097_4_EUR_11330__JV_FS_PR_EX_RATES_DATUM_COMP_">[17]Import!$B$722:$F$722</definedName>
    <definedName name="FS_F_VW_01_35097_4_EUR_11451__JV_FS_PR_EX_RATES_DATUM_COMP_">[17]Import!$B$723:$F$723</definedName>
    <definedName name="FS_F_VW_01_35097_4_EUR_13030__JV_FS_PR_EX_RATES_DATUM_COMP_">[17]Import!$B$745:$F$745</definedName>
    <definedName name="FS_F_VW_01_35097_4_EUR_1328__JV_FS_PR_EX_RATES_DATUM_COMP_">[17]Import!$B$725:$F$725</definedName>
    <definedName name="FS_F_VW_01_35097_4_EUR_1462__JV_FS_PR_EX_RATES_DATUM_COMP_">[17]Import!$B$726:$F$726</definedName>
    <definedName name="FS_F_VW_01_35097_4_EUR_15245__JV_FS_PR_EX_RATES_DATUM_COMP_">[17]Import!$B$734:$F$734</definedName>
    <definedName name="FS_F_VW_01_35097_4_EUR_159__JV_FS_PR_EX_RATES_DATUM_COMP_">[17]Import!$B$735:$F$735</definedName>
    <definedName name="FS_F_VW_01_35097_4_EUR_18244__JV_FS_PR_EX_RATES_DATUM_COMP_">[17]Import!$B$729:$F$729</definedName>
    <definedName name="FS_F_VW_01_35097_4_EUR_18245__JV_FS_PR_EX_RATES_DATUM_COMP_">[17]Import!$B$730:$F$730</definedName>
    <definedName name="FS_F_VW_01_35097_4_EUR_19964__JV_FS_PR_EX_RATES_DATUM_COMP_">[17]Import!$B$737:$F$737</definedName>
    <definedName name="FS_F_VW_01_35097_4_EUR_20328__JV_FS_PR_EX_RATES_DATUM_COMP_">[17]Import!$B$746:$F$746</definedName>
    <definedName name="FS_F_VW_01_35097_4_EUR_2261__JV_FS_PR_EX_RATES_DATUM_COMP_">[17]Import!$B$742:$F$742</definedName>
    <definedName name="FS_F_VW_01_35097_4_EUR_23586__JV_FS_PR_EX_RATES_DATUM_COMP_">[17]Import!$B$728:$F$728</definedName>
    <definedName name="FS_F_VW_01_35097_4_EUR_24968__JV_FS_PR_EX_RATES_DATUM_COMP_">[17]Import!$B$738:$F$738</definedName>
    <definedName name="FS_F_VW_01_35097_4_EUR_24969__JV_FS_PR_EX_RATES_DATUM_COMP_">[17]Import!$B$739:$F$739</definedName>
    <definedName name="FS_F_VW_01_35097_4_EUR_25756__JV_FS_PR_EX_RATES_DATUM_COMP_">[17]Import!$B$731:$F$731</definedName>
    <definedName name="FS_F_VW_01_35097_4_EUR_2609__JV_FS_PR_EX_RATES_DATUM_COMP_">[17]Import!$B$732:$F$732</definedName>
    <definedName name="FS_F_VW_01_35097_4_EUR_27724__JV_FS_PR_EX_RATES_DATUM_COMP_">[17]Import!$B$740:$F$740</definedName>
    <definedName name="FS_F_VW_01_35097_4_EUR_27909__JV_FS_PR_EX_RATES_DATUM_COMP_">[17]Import!$B$741:$F$741</definedName>
    <definedName name="FS_F_VW_01_35097_4_EUR_28671__JV_FS_PR_EX_RATES_DATUM_COMP_">[17]Import!$B$724:$F$724</definedName>
    <definedName name="FS_F_VW_01_35097_4_EUR_28746__JV_FS_PR_EX_RATES_DATUM_COMP_">[17]Import!$B$727:$F$727</definedName>
    <definedName name="FS_F_VW_01_35097_4_EUR_29344__JV_FS_PR_EX_RATES_DATUM_COMP_">[17]Import!$B$747:$F$747</definedName>
    <definedName name="FS_F_VW_01_35097_4_EUR_2979__JV_FS_PR_EX_RATES_DATUM_COMP_">[17]Import!$B$743:$F$743</definedName>
    <definedName name="FS_F_VW_01_35097_4_EUR_316__JV_FS_PR_EX_RATES_DATUM_COMP_">[17]Import!$B$733:$F$733</definedName>
    <definedName name="FS_F_VW_01_35097_4_EUR_3478__JV_FS_PR_EX_RATES_DATUM_COMP_">[17]Import!$B$736:$F$736</definedName>
    <definedName name="FS_F_VW_01_35097_4_EUR_38597__JV_FS_PR_EX_RATES_DATUM_COMP_">[17]Import!$B$749:$F$749</definedName>
    <definedName name="FS_F_VW_01_35097_4_EUR_43249__JV_FS_PR_EX_RATES_DATUM_COMP_">[17]Import!$B$748:$F$748</definedName>
    <definedName name="FS_F_VW_01_35097_4_EUR_8319__JV_FS_PR_EX_RATES_DATUM_COMP_">[17]Import!$B$744:$F$744</definedName>
    <definedName name="FS_F_VW_01_35297_1_1205_SK__JV_FS_BIDDERS_">[16]home!$B$1011:$L$1011</definedName>
    <definedName name="FS_F_VW_01_35297_1_13421_BX__JV_FS_BIDDERS_">[16]home!$B$1010:$L$1010</definedName>
    <definedName name="FS_F_VW_01_35297_1_1433_BX__JV_FS_BIDDERS_">[16]home!$B$1018:$L$1018</definedName>
    <definedName name="FS_F_VW_01_35297_1_1441_BX__JV_FS_BIDDERS_">[16]home!$B$1020:$L$1020</definedName>
    <definedName name="FS_F_VW_01_35297_1_1445_BX__JV_FS_BIDDERS_">[16]home!$B$1025:$L$1025</definedName>
    <definedName name="FS_F_VW_01_35297_1_1479_BX__JV_FS_BIDDERS_">[16]home!$B$1033:$L$1033</definedName>
    <definedName name="FS_F_VW_01_35297_1_15067_IL__JV_FS_BIDDERS_">[16]home!$B$1004:$L$1004</definedName>
    <definedName name="FS_F_VW_01_35297_1_16_ST__JV_FS_BIDDERS_">[16]home!$B$1036:$L$1036</definedName>
    <definedName name="FS_F_VW_01_35297_1_20457_TR__JV_FS_BIDDERS_">[16]home!$B$1006:$L$1006</definedName>
    <definedName name="FS_F_VW_01_35297_1_215_BX__JV_FS_BIDDERS_">[16]home!$B$1024:$L$1024</definedName>
    <definedName name="FS_F_VW_01_35297_1_2261_AU__JV_FS_BIDDERS_">[16]home!$B$1019:$L$1019</definedName>
    <definedName name="FS_F_VW_01_35297_1_23586_HA__JV_FS_BIDDERS_">[16]home!$B$1035:$L$1035</definedName>
    <definedName name="FS_F_VW_01_35297_1_24164_TR__JV_FS_BIDDERS_">[16]home!$B$1027:$L$1027</definedName>
    <definedName name="FS_F_VW_01_35297_1_2609_RR__JV_FS_BIDDERS_">[16]home!$B$1016:$L$1016</definedName>
    <definedName name="FS_F_VW_01_35297_1_27026_US__JV_FS_BIDDERS_">[16]home!$B$1017:$L$1017</definedName>
    <definedName name="FS_F_VW_01_35297_1_300_SK__JV_FS_BIDDERS_">[16]home!$B$1026:$L$1026</definedName>
    <definedName name="FS_F_VW_01_35297_1_3030_ST__JV_FS_BIDDERS_">[16]home!$B$1032:$L$1032</definedName>
    <definedName name="FS_F_VW_01_35297_1_3150_IT__JV_FS_BIDDERS_">[16]home!$B$1031:$L$1031</definedName>
    <definedName name="FS_F_VW_01_35297_1_3256_VW__JV_FS_BIDDERS_">[16]home!$B$1015:$L$1015</definedName>
    <definedName name="FS_F_VW_01_35297_1_3465_US__JV_FS_BIDDERS_">[16]home!$B$1008:$L$1008</definedName>
    <definedName name="FS_F_VW_01_35297_1_355_SK__JV_FS_BIDDERS_">[16]home!$B$1013:$L$1013</definedName>
    <definedName name="FS_F_VW_01_35297_1_3615_VW__JV_FS_BIDDERS_">[16]home!$B$1014:$L$1014</definedName>
    <definedName name="FS_F_VW_01_35297_1_36706_US__JV_FS_BIDDERS_">[16]home!$B$1028:$L$1028</definedName>
    <definedName name="FS_F_VW_01_35297_1_36885_BX__JV_FS_BIDDERS_">[16]home!$B$1034:$L$1034</definedName>
    <definedName name="FS_F_VW_01_35297_1_38244_ST__JV_FS_BIDDERS_">[16]home!$B$1005:$L$1005</definedName>
    <definedName name="FS_F_VW_01_35297_1_41_VW__JV_FS_BIDDERS_">[16]home!$B$1022:$L$1022</definedName>
    <definedName name="FS_F_VW_01_35297_1_552_SK__JV_FS_BIDDERS_">[16]home!$B$1012:$L$1012</definedName>
    <definedName name="FS_F_VW_01_35297_1_6587_BX__JV_FS_BIDDERS_">[16]home!$B$1029:$L$1029</definedName>
    <definedName name="FS_F_VW_01_35297_1_6810_ST__JV_FS_BIDDERS_">[16]home!$B$1021:$L$1021</definedName>
    <definedName name="FS_F_VW_01_35297_1_7591_US__JV_FS_BIDDERS_">[16]home!$B$1007:$L$1007</definedName>
    <definedName name="FS_F_VW_01_35297_1_779_ST__JV_FS_BIDDERS_">[16]home!$B$1023:$L$1023</definedName>
    <definedName name="FS_F_VW_01_35297_1_8100_VW__JV_FS_BIDDERS_">[16]home!$B$1030:$L$1030</definedName>
    <definedName name="FS_F_VW_01_35297_1_9967_IL__JV_FS_BIDDERS_">[16]home!$B$1009:$L$1009</definedName>
    <definedName name="FS_F_VW_02_37469_1__FS_NEUTEILE_">[5]Import!$B$54:$D$54</definedName>
    <definedName name="FS_F_VW_02_37469_1__JV_FS_PRAESENTATIONEN_">[5]Import!$B$6:$AN$6</definedName>
    <definedName name="FS_F_VW_02_37469_1_12686_EUR__JV_FS_PR_EX_RATES_DATUM_REC_">[5]Import!$B$300:$F$300</definedName>
    <definedName name="FS_F_VW_02_37469_1_12686_VW__JV_FS_BIDDERS_">[18]Import!$B$404:$L$404</definedName>
    <definedName name="FS_F_VW_02_37469_1_13362_EUR__JV_FS_PR_EX_RATES_DATUM_REC_">[5]Import!$B$301:$F$301</definedName>
    <definedName name="FS_F_VW_02_37469_1_13362_MX__JV_FS_BIDDERS_">[18]Import!$B$401:$L$401</definedName>
    <definedName name="FS_F_VW_02_37469_1_17631_EUR__JV_FS_PR_EX_RATES_DATUM_REC_">[5]Import!$B$302:$F$302</definedName>
    <definedName name="FS_F_VW_02_37469_1_17631_JP__JV_FS_BIDDERS_">[18]Import!$B$393:$L$393</definedName>
    <definedName name="FS_F_VW_02_37469_1_190_BX__JV_FS_BIDDERS_">[18]Import!$B$397:$L$397</definedName>
    <definedName name="FS_F_VW_02_37469_1_190_EUR__JV_FS_PR_EX_RATES_DATUM_REC_">[5]Import!$B$290:$F$290</definedName>
    <definedName name="FS_F_VW_02_37469_1_20505__JV_FS_ANGEBOTSUEBERSICHT_">[5]Import!$B$64:$D$64</definedName>
    <definedName name="FS_F_VW_02_37469_1_20505__JV_FS_AVG_PRICE_">[5]Import!$B$92:$F$92</definedName>
    <definedName name="FS_F_VW_02_37469_1_20505__JV_FS_BWERTSHEET_">[5]Import!$B$171:$AH$171</definedName>
    <definedName name="FS_F_VW_02_37469_1_20505__JV_FS_COMPARISON_">[5]Import!$B$131:$S$131</definedName>
    <definedName name="FS_F_VW_02_37469_1_20505__JV_FS_REC_LIEF_">[5]Import!$B$554:$P$554</definedName>
    <definedName name="FS_F_VW_02_37469_1_20505__JV_FS_RV_LTERM_PNACHLASS_">[5]Import!$B$151:$X$151</definedName>
    <definedName name="FS_F_VW_02_37469_1_20505_31__JV_FS_REC_">[5]Import!$B$499:$Q$499</definedName>
    <definedName name="FS_F_VW_02_37469_1_20505_32__JV_FS_REC_">[5]Import!$B$500:$Q$500</definedName>
    <definedName name="FS_F_VW_02_37469_1_20505_EUR__JV_FS_PR_EX_RATES_DATUM_REC_">[5]Import!$B$303:$F$303</definedName>
    <definedName name="FS_F_VW_02_37469_1_20505_VW__JV_FS_BIDDERS_">[18]Import!$B$394:$L$394</definedName>
    <definedName name="FS_F_VW_02_37469_1_261__JV_FS_ANGEBOTSUEBERSICHT_">[5]Import!$B$66:$D$66</definedName>
    <definedName name="FS_F_VW_02_37469_1_261__JV_FS_AVG_PRICE_">[5]Import!$B$89:$F$89</definedName>
    <definedName name="FS_F_VW_02_37469_1_261__JV_FS_BWERTSHEET_">[5]Import!$B$169:$AH$169</definedName>
    <definedName name="FS_F_VW_02_37469_1_261__JV_FS_COMPARISON_">[5]Import!$B$129:$S$129</definedName>
    <definedName name="FS_F_VW_02_37469_1_261__JV_FS_REC_LIEF_">[5]Import!$B$552:$P$552</definedName>
    <definedName name="FS_F_VW_02_37469_1_261__JV_FS_RV_LTERM_PNACHLASS_">[5]Import!$B$149:$X$149</definedName>
    <definedName name="FS_F_VW_02_37469_1_261_31__JV_FS_REC_">[5]Import!$B$491:$Q$491</definedName>
    <definedName name="FS_F_VW_02_37469_1_261_32__JV_FS_REC_">[5]Import!$B$492:$Q$492</definedName>
    <definedName name="FS_F_VW_02_37469_1_261_EUR__JV_FS_PR_EX_RATES_DATUM_REC_">[5]Import!$B$291:$F$291</definedName>
    <definedName name="FS_F_VW_02_37469_1_261_VW__JV_FS_BIDDERS_">[18]Import!$B$398:$L$398</definedName>
    <definedName name="FS_F_VW_02_37469_1_26946_31__JV_FS_REC_">[5]Import!$B$501:$Q$501</definedName>
    <definedName name="FS_F_VW_02_37469_1_26946_32__JV_FS_REC_">[5]Import!$B$502:$Q$502</definedName>
    <definedName name="FS_F_VW_02_37469_1_26946_EUR__JV_FS_PR_EX_RATES_DATUM_REC_">[5]Import!$B$304:$F$304</definedName>
    <definedName name="FS_F_VW_02_37469_1_26946_VW__JV_FS_BIDDERS_">[18]Import!$B$409:$L$409</definedName>
    <definedName name="FS_F_VW_02_37469_1_31__JV_FS_BEDARFE_">[5]Import!$B$42:$E$42</definedName>
    <definedName name="FS_F_VW_02_37469_1_31_20505__JV_FS_BEDARFE_PREISE_QUOTE_">[5]Import!$B$18:$L$18</definedName>
    <definedName name="FS_F_VW_02_37469_1_31_261__JV_FS_BEDARFE_PREISE_QUOTE_">[5]Import!$B$16:$L$16</definedName>
    <definedName name="FS_F_VW_02_37469_1_31_6231__JV_FS_BEDARFE_PREISE_QUOTE_">[5]Import!$B$17:$L$17</definedName>
    <definedName name="FS_F_VW_02_37469_1_32__JV_FS_BEDARFE_">[5]Import!$B$43:$E$43</definedName>
    <definedName name="FS_F_VW_02_37469_1_32_20505__JV_FS_BEDARFE_PREISE_QUOTE_">[5]Import!$B$21:$L$21</definedName>
    <definedName name="FS_F_VW_02_37469_1_32_261__JV_FS_BEDARFE_PREISE_QUOTE_">[5]Import!$B$19:$L$19</definedName>
    <definedName name="FS_F_VW_02_37469_1_32_6231__JV_FS_BEDARFE_PREISE_QUOTE_">[5]Import!$B$20:$L$20</definedName>
    <definedName name="FS_F_VW_02_37469_1_359_EUR__JV_FS_PR_EX_RATES_DATUM_REC_">[5]Import!$B$292:$F$292</definedName>
    <definedName name="FS_F_VW_02_37469_1_359_SK__JV_FS_BIDDERS_">[18]Import!$B$392:$L$392</definedName>
    <definedName name="FS_F_VW_02_37469_1_37525_EUR__JV_FS_PR_EX_RATES_DATUM_REC_">[5]Import!$B$305:$F$305</definedName>
    <definedName name="FS_F_VW_02_37469_1_37525_VW__JV_FS_BIDDERS_">[18]Import!$B$406:$L$406</definedName>
    <definedName name="FS_F_VW_02_37469_1_41464_BX__JV_FS_BIDDERS_">[18]Import!$B$408:$L$408</definedName>
    <definedName name="FS_F_VW_02_37469_1_41464_EUR__JV_FS_PR_EX_RATES_DATUM_REC_">[5]Import!$B$306:$F$306</definedName>
    <definedName name="FS_F_VW_02_37469_1_5083__JV_FS_ANGEBOTSUEBERSICHT_">[5]Import!$B$67:$D$67</definedName>
    <definedName name="FS_F_VW_02_37469_1_5083__JV_FS_AVG_PRICE_">[5]Import!$B$90:$F$90</definedName>
    <definedName name="FS_F_VW_02_37469_1_5083_31__JV_FS_REC_">[5]Import!$B$493:$Q$493</definedName>
    <definedName name="FS_F_VW_02_37469_1_5083_32__JV_FS_REC_">[5]Import!$B$494:$Q$494</definedName>
    <definedName name="FS_F_VW_02_37469_1_5083_EUR__JV_FS_PR_EX_RATES_DATUM_REC_">[5]Import!$B$294:$F$294</definedName>
    <definedName name="FS_F_VW_02_37469_1_5083_IT__JV_FS_BIDDERS_">[18]Import!$B$403:$L$403</definedName>
    <definedName name="FS_F_VW_02_37469_1_51506_31__JV_FS_REC_">[5]Import!$B$503:$Q$503</definedName>
    <definedName name="FS_F_VW_02_37469_1_51506_32__JV_FS_REC_">[5]Import!$B$504:$Q$504</definedName>
    <definedName name="FS_F_VW_02_37469_1_51506_EUR__JV_FS_PR_EX_RATES_DATUM_REC_">[5]Import!$B$307:$F$307</definedName>
    <definedName name="FS_F_VW_02_37469_1_51506_MX__JV_FS_BIDDERS_">[18]Import!$B$402:$L$402</definedName>
    <definedName name="FS_F_VW_02_37469_1_54824_31__JV_FS_REC_">[5]Import!$B$505:$Q$505</definedName>
    <definedName name="FS_F_VW_02_37469_1_54824_32__JV_FS_REC_">[5]Import!$B$506:$Q$506</definedName>
    <definedName name="FS_F_VW_02_37469_1_54824_EUR__JV_FS_PR_EX_RATES_DATUM_REC_">[5]Import!$B$308:$F$308</definedName>
    <definedName name="FS_F_VW_02_37469_1_54824_VW__JV_FS_BIDDERS_">[18]Import!$B$407:$L$407</definedName>
    <definedName name="FS_F_VW_02_37469_1_6231__JV_FS_ANGEBOTSUEBERSICHT_">[5]Import!$B$65:$D$65</definedName>
    <definedName name="FS_F_VW_02_37469_1_6231__JV_FS_AVG_PRICE_">[5]Import!$B$91:$F$91</definedName>
    <definedName name="FS_F_VW_02_37469_1_6231__JV_FS_BWERTSHEET_">[5]Import!$B$170:$AH$170</definedName>
    <definedName name="FS_F_VW_02_37469_1_6231__JV_FS_COMPARISON_">[5]Import!$B$130:$S$130</definedName>
    <definedName name="FS_F_VW_02_37469_1_6231__JV_FS_REC_LIEF_">[5]Import!$B$553:$P$553</definedName>
    <definedName name="FS_F_VW_02_37469_1_6231__JV_FS_RV_LTERM_PNACHLASS_">[5]Import!$B$150:$X$150</definedName>
    <definedName name="FS_F_VW_02_37469_1_6231_31__JV_FS_REC_">[5]Import!$B$495:$Q$495</definedName>
    <definedName name="FS_F_VW_02_37469_1_6231_32__JV_FS_REC_">[5]Import!$B$496:$Q$496</definedName>
    <definedName name="FS_F_VW_02_37469_1_6231_EUR__JV_FS_PR_EX_RATES_DATUM_REC_">[5]Import!$B$295:$F$295</definedName>
    <definedName name="FS_F_VW_02_37469_1_6231_VW__JV_FS_BIDDERS_">[18]Import!$B$396:$L$396</definedName>
    <definedName name="FS_F_VW_02_37469_1_6238_EUR__JV_FS_PR_EX_RATES_DATUM_REC_">[5]Import!$B$296:$F$296</definedName>
    <definedName name="FS_F_VW_02_37469_1_6238_VW__JV_FS_BIDDERS_">[18]Import!$B$399:$L$399</definedName>
    <definedName name="FS_F_VW_02_37469_1_6270_31__JV_FS_REC_">[5]Import!$B$497:$Q$497</definedName>
    <definedName name="FS_F_VW_02_37469_1_6270_32__JV_FS_REC_">[5]Import!$B$498:$Q$498</definedName>
    <definedName name="FS_F_VW_02_37469_1_6270_EUR__JV_FS_PR_EX_RATES_DATUM_REC_">[5]Import!$B$297:$F$297</definedName>
    <definedName name="FS_F_VW_02_37469_1_6270_SK__JV_FS_BIDDERS_">[18]Import!$B$405:$L$405</definedName>
    <definedName name="FS_F_VW_02_37469_1_6820_EUR__JV_FS_PR_EX_RATES_DATUM_REC_">[5]Import!$B$298:$F$298</definedName>
    <definedName name="FS_F_VW_02_37469_1_6820_MX__JV_FS_BIDDERS_">[18]Import!$B$395:$L$395</definedName>
    <definedName name="FS_F_VW_02_37469_1_7767_EUR__JV_FS_PR_EX_RATES_DATUM_REC_">[5]Import!$B$299:$F$299</definedName>
    <definedName name="FS_F_VW_02_37469_1_7767_VW__JV_FS_BIDDERS_">[18]Import!$B$391:$L$391</definedName>
    <definedName name="FS_F_VW_02_37469_1_845_EUR__JV_FS_PR_EX_RATES_DATUM_REC_">[5]Import!$B$293:$F$293</definedName>
    <definedName name="FS_F_VW_02_37469_1_845_VW__JV_FS_BIDDERS_">[18]Import!$B$400:$L$400</definedName>
    <definedName name="FS_F_VW_02_37469_1_EUR_12686__JV_FS_PR_EX_RATES_DATUM_COMP_">[5]Import!$B$203:$F$203</definedName>
    <definedName name="FS_F_VW_02_37469_1_EUR_13362__JV_FS_PR_EX_RATES_DATUM_COMP_">[5]Import!$B$194:$F$194</definedName>
    <definedName name="FS_F_VW_02_37469_1_EUR_17631__JV_FS_PR_EX_RATES_DATUM_COMP_">[5]Import!$B$192:$F$192</definedName>
    <definedName name="FS_F_VW_02_37469_1_EUR_190__JV_FS_PR_EX_RATES_DATUM_COMP_">[5]Import!$B$189:$F$189</definedName>
    <definedName name="FS_F_VW_02_37469_1_EUR_20505__JV_FS_PR_EX_RATES_DATUM_COMP_">[5]Import!$B$204:$F$204</definedName>
    <definedName name="FS_F_VW_02_37469_1_EUR_261__JV_FS_PR_EX_RATES_DATUM_COMP_">[5]Import!$B$198:$F$198</definedName>
    <definedName name="FS_F_VW_02_37469_1_EUR_26946__JV_FS_PR_EX_RATES_DATUM_COMP_">[5]Import!$B$205:$F$205</definedName>
    <definedName name="FS_F_VW_02_37469_1_EUR_359__JV_FS_PR_EX_RATES_DATUM_COMP_">[5]Import!$B$196:$F$196</definedName>
    <definedName name="FS_F_VW_02_37469_1_EUR_37525__JV_FS_PR_EX_RATES_DATUM_COMP_">[5]Import!$B$206:$F$206</definedName>
    <definedName name="FS_F_VW_02_37469_1_EUR_41464__JV_FS_PR_EX_RATES_DATUM_COMP_">[5]Import!$B$190:$F$190</definedName>
    <definedName name="FS_F_VW_02_37469_1_EUR_5083__JV_FS_PR_EX_RATES_DATUM_COMP_">[5]Import!$B$191:$F$191</definedName>
    <definedName name="FS_F_VW_02_37469_1_EUR_51506__JV_FS_PR_EX_RATES_DATUM_COMP_">[5]Import!$B$195:$F$195</definedName>
    <definedName name="FS_F_VW_02_37469_1_EUR_54824__JV_FS_PR_EX_RATES_DATUM_COMP_">[5]Import!$B$207:$F$207</definedName>
    <definedName name="FS_F_VW_02_37469_1_EUR_6231__JV_FS_PR_EX_RATES_DATUM_COMP_">[5]Import!$B$200:$F$200</definedName>
    <definedName name="FS_F_VW_02_37469_1_EUR_6238__JV_FS_PR_EX_RATES_DATUM_COMP_">[5]Import!$B$201:$F$201</definedName>
    <definedName name="FS_F_VW_02_37469_1_EUR_6270__JV_FS_PR_EX_RATES_DATUM_COMP_">[5]Import!$B$197:$F$197</definedName>
    <definedName name="FS_F_VW_02_37469_1_EUR_6820__JV_FS_PR_EX_RATES_DATUM_COMP_">[5]Import!$B$193:$F$193</definedName>
    <definedName name="FS_F_VW_02_37469_1_EUR_7767__JV_FS_PR_EX_RATES_DATUM_COMP_">[5]Import!$B$202:$F$202</definedName>
    <definedName name="FS_F_VW_02_37469_1_EUR_845__JV_FS_PR_EX_RATES_DATUM_COMP_">[5]Import!$B$199:$F$199</definedName>
    <definedName name="FS_F_VW_02_37469_2__FS_NEUTEILE_">[5]Import!$B$55:$D$55</definedName>
    <definedName name="FS_F_VW_02_37469_2__JV_FS_PRAESENTATIONEN_">[5]Import!$B$7:$AN$7</definedName>
    <definedName name="FS_F_VW_02_37469_2_12686_EUR__JV_FS_PR_EX_RATES_DATUM_REC_">[5]Import!$B$319:$F$319</definedName>
    <definedName name="FS_F_VW_02_37469_2_12686_VW__JV_FS_BIDDERS_">[5]Import!$B$423:$L$423</definedName>
    <definedName name="FS_F_VW_02_37469_2_13362_EUR__JV_FS_PR_EX_RATES_DATUM_REC_">[5]Import!$B$320:$F$320</definedName>
    <definedName name="FS_F_VW_02_37469_2_13362_MX__JV_FS_BIDDERS_">[5]Import!$B$420:$L$420</definedName>
    <definedName name="FS_F_VW_02_37469_2_15__JV_FS_BEDARFE_">[5]Import!$B$44:$E$44</definedName>
    <definedName name="FS_F_VW_02_37469_2_15_20505__JV_FS_BEDARFE_PREISE_QUOTE_">[5]Import!$B$24:$L$24</definedName>
    <definedName name="FS_F_VW_02_37469_2_15_261__JV_FS_BEDARFE_PREISE_QUOTE_">[5]Import!$B$22:$L$22</definedName>
    <definedName name="FS_F_VW_02_37469_2_15_6231__JV_FS_BEDARFE_PREISE_QUOTE_">[5]Import!$B$23:$L$23</definedName>
    <definedName name="FS_F_VW_02_37469_2_17631_EUR__JV_FS_PR_EX_RATES_DATUM_REC_">[5]Import!$B$321:$F$321</definedName>
    <definedName name="FS_F_VW_02_37469_2_17631_JP__JV_FS_BIDDERS_">[5]Import!$B$412:$L$412</definedName>
    <definedName name="FS_F_VW_02_37469_2_190_BX__JV_FS_BIDDERS_">[5]Import!$B$416:$L$416</definedName>
    <definedName name="FS_F_VW_02_37469_2_190_EUR__JV_FS_PR_EX_RATES_DATUM_REC_">[5]Import!$B$309:$F$309</definedName>
    <definedName name="FS_F_VW_02_37469_2_20505__JV_FS_ANGEBOTSUEBERSICHT_">[5]Import!$B$68:$D$68</definedName>
    <definedName name="FS_F_VW_02_37469_2_20505__JV_FS_AVG_PRICE_">[5]Import!$B$96:$F$96</definedName>
    <definedName name="FS_F_VW_02_37469_2_20505__JV_FS_BWERTSHEET_">[5]Import!$B$174:$AH$174</definedName>
    <definedName name="FS_F_VW_02_37469_2_20505__JV_FS_COMPARISON_">[5]Import!$B$134:$S$134</definedName>
    <definedName name="FS_F_VW_02_37469_2_20505__JV_FS_REC_LIEF_">[5]Import!$B$557:$P$557</definedName>
    <definedName name="FS_F_VW_02_37469_2_20505__JV_FS_RV_LTERM_PNACHLASS_">[5]Import!$B$154:$X$154</definedName>
    <definedName name="FS_F_VW_02_37469_2_20505_15__JV_FS_REC_">[5]Import!$B$515:$Q$515</definedName>
    <definedName name="FS_F_VW_02_37469_2_20505_28__JV_FS_REC_">[5]Import!$B$516:$Q$516</definedName>
    <definedName name="FS_F_VW_02_37469_2_20505_EUR__JV_FS_PR_EX_RATES_DATUM_REC_">[5]Import!$B$322:$F$322</definedName>
    <definedName name="FS_F_VW_02_37469_2_20505_VW__JV_FS_BIDDERS_">[5]Import!$B$413:$L$413</definedName>
    <definedName name="FS_F_VW_02_37469_2_261__JV_FS_ANGEBOTSUEBERSICHT_">[5]Import!$B$70:$D$70</definedName>
    <definedName name="FS_F_VW_02_37469_2_261__JV_FS_AVG_PRICE_">[5]Import!$B$93:$F$93</definedName>
    <definedName name="FS_F_VW_02_37469_2_261__JV_FS_BWERTSHEET_">[5]Import!$B$172:$AH$172</definedName>
    <definedName name="FS_F_VW_02_37469_2_261__JV_FS_COMPARISON_">[5]Import!$B$132:$S$132</definedName>
    <definedName name="FS_F_VW_02_37469_2_261__JV_FS_REC_LIEF_">[5]Import!$B$555:$P$555</definedName>
    <definedName name="FS_F_VW_02_37469_2_261__JV_FS_RV_LTERM_PNACHLASS_">[5]Import!$B$152:$X$152</definedName>
    <definedName name="FS_F_VW_02_37469_2_261_15__JV_FS_REC_">[5]Import!$B$507:$Q$507</definedName>
    <definedName name="FS_F_VW_02_37469_2_261_28__JV_FS_REC_">[5]Import!$B$508:$Q$508</definedName>
    <definedName name="FS_F_VW_02_37469_2_261_EUR__JV_FS_PR_EX_RATES_DATUM_REC_">[5]Import!$B$310:$F$310</definedName>
    <definedName name="FS_F_VW_02_37469_2_261_VW__JV_FS_BIDDERS_">[5]Import!$B$417:$L$417</definedName>
    <definedName name="FS_F_VW_02_37469_2_26946_15__JV_FS_REC_">[5]Import!$B$517:$Q$517</definedName>
    <definedName name="FS_F_VW_02_37469_2_26946_28__JV_FS_REC_">[5]Import!$B$518:$Q$518</definedName>
    <definedName name="FS_F_VW_02_37469_2_26946_EUR__JV_FS_PR_EX_RATES_DATUM_REC_">[5]Import!$B$323:$F$323</definedName>
    <definedName name="FS_F_VW_02_37469_2_26946_VW__JV_FS_BIDDERS_">[5]Import!$B$428:$L$428</definedName>
    <definedName name="FS_F_VW_02_37469_2_28__JV_FS_BEDARFE_">[5]Import!$B$45:$E$45</definedName>
    <definedName name="FS_F_VW_02_37469_2_28_20505__JV_FS_BEDARFE_PREISE_QUOTE_">[5]Import!$B$27:$L$27</definedName>
    <definedName name="FS_F_VW_02_37469_2_28_261__JV_FS_BEDARFE_PREISE_QUOTE_">[5]Import!$B$25:$L$25</definedName>
    <definedName name="FS_F_VW_02_37469_2_28_6231__JV_FS_BEDARFE_PREISE_QUOTE_">[5]Import!$B$26:$L$26</definedName>
    <definedName name="FS_F_VW_02_37469_2_359_EUR__JV_FS_PR_EX_RATES_DATUM_REC_">[5]Import!$B$311:$F$311</definedName>
    <definedName name="FS_F_VW_02_37469_2_359_SK__JV_FS_BIDDERS_">[5]Import!$B$411:$L$411</definedName>
    <definedName name="FS_F_VW_02_37469_2_37525_EUR__JV_FS_PR_EX_RATES_DATUM_REC_">[5]Import!$B$324:$F$324</definedName>
    <definedName name="FS_F_VW_02_37469_2_37525_VW__JV_FS_BIDDERS_">[5]Import!$B$425:$L$425</definedName>
    <definedName name="FS_F_VW_02_37469_2_41464_BX__JV_FS_BIDDERS_">[5]Import!$B$427:$L$427</definedName>
    <definedName name="FS_F_VW_02_37469_2_41464_EUR__JV_FS_PR_EX_RATES_DATUM_REC_">[5]Import!$B$325:$F$325</definedName>
    <definedName name="FS_F_VW_02_37469_2_5083__JV_FS_ANGEBOTSUEBERSICHT_">[5]Import!$B$71:$D$71</definedName>
    <definedName name="FS_F_VW_02_37469_2_5083__JV_FS_AVG_PRICE_">[5]Import!$B$94:$F$94</definedName>
    <definedName name="FS_F_VW_02_37469_2_5083_15__JV_FS_REC_">[5]Import!$B$509:$Q$509</definedName>
    <definedName name="FS_F_VW_02_37469_2_5083_28__JV_FS_REC_">[5]Import!$B$510:$Q$510</definedName>
    <definedName name="FS_F_VW_02_37469_2_5083_EUR__JV_FS_PR_EX_RATES_DATUM_REC_">[5]Import!$B$313:$F$313</definedName>
    <definedName name="FS_F_VW_02_37469_2_5083_IT__JV_FS_BIDDERS_">[5]Import!$B$422:$L$422</definedName>
    <definedName name="FS_F_VW_02_37469_2_51506_15__JV_FS_REC_">[5]Import!$B$519:$Q$519</definedName>
    <definedName name="FS_F_VW_02_37469_2_51506_28__JV_FS_REC_">[5]Import!$B$520:$Q$520</definedName>
    <definedName name="FS_F_VW_02_37469_2_51506_EUR__JV_FS_PR_EX_RATES_DATUM_REC_">[5]Import!$B$326:$F$326</definedName>
    <definedName name="FS_F_VW_02_37469_2_51506_MX__JV_FS_BIDDERS_">[5]Import!$B$421:$L$421</definedName>
    <definedName name="FS_F_VW_02_37469_2_54824_15__JV_FS_REC_">[5]Import!$B$521:$Q$521</definedName>
    <definedName name="FS_F_VW_02_37469_2_54824_28__JV_FS_REC_">[5]Import!$B$522:$Q$522</definedName>
    <definedName name="FS_F_VW_02_37469_2_54824_EUR__JV_FS_PR_EX_RATES_DATUM_REC_">[5]Import!$B$327:$F$327</definedName>
    <definedName name="FS_F_VW_02_37469_2_54824_VW__JV_FS_BIDDERS_">[5]Import!$B$426:$L$426</definedName>
    <definedName name="FS_F_VW_02_37469_2_6231__JV_FS_ANGEBOTSUEBERSICHT_">[5]Import!$B$69:$D$69</definedName>
    <definedName name="FS_F_VW_02_37469_2_6231__JV_FS_AVG_PRICE_">[5]Import!$B$95:$F$95</definedName>
    <definedName name="FS_F_VW_02_37469_2_6231__JV_FS_BWERTSHEET_">[5]Import!$B$173:$AH$173</definedName>
    <definedName name="FS_F_VW_02_37469_2_6231__JV_FS_COMPARISON_">[5]Import!$B$133:$S$133</definedName>
    <definedName name="FS_F_VW_02_37469_2_6231__JV_FS_REC_LIEF_">[5]Import!$B$556:$P$556</definedName>
    <definedName name="FS_F_VW_02_37469_2_6231__JV_FS_RV_LTERM_PNACHLASS_">[5]Import!$B$153:$X$153</definedName>
    <definedName name="FS_F_VW_02_37469_2_6231_15__JV_FS_REC_">[5]Import!$B$511:$Q$511</definedName>
    <definedName name="FS_F_VW_02_37469_2_6231_28__JV_FS_REC_">[5]Import!$B$512:$Q$512</definedName>
    <definedName name="FS_F_VW_02_37469_2_6231_EUR__JV_FS_PR_EX_RATES_DATUM_REC_">[5]Import!$B$314:$F$314</definedName>
    <definedName name="FS_F_VW_02_37469_2_6231_VW__JV_FS_BIDDERS_">[5]Import!$B$415:$L$415</definedName>
    <definedName name="FS_F_VW_02_37469_2_6238_EUR__JV_FS_PR_EX_RATES_DATUM_REC_">[5]Import!$B$315:$F$315</definedName>
    <definedName name="FS_F_VW_02_37469_2_6238_VW__JV_FS_BIDDERS_">[5]Import!$B$418:$L$418</definedName>
    <definedName name="FS_F_VW_02_37469_2_6270_15__JV_FS_REC_">[5]Import!$B$513:$Q$513</definedName>
    <definedName name="FS_F_VW_02_37469_2_6270_28__JV_FS_REC_">[5]Import!$B$514:$Q$514</definedName>
    <definedName name="FS_F_VW_02_37469_2_6270_EUR__JV_FS_PR_EX_RATES_DATUM_REC_">[5]Import!$B$316:$F$316</definedName>
    <definedName name="FS_F_VW_02_37469_2_6270_SK__JV_FS_BIDDERS_">[5]Import!$B$424:$L$424</definedName>
    <definedName name="FS_F_VW_02_37469_2_6820_EUR__JV_FS_PR_EX_RATES_DATUM_REC_">[5]Import!$B$317:$F$317</definedName>
    <definedName name="FS_F_VW_02_37469_2_6820_MX__JV_FS_BIDDERS_">[5]Import!$B$414:$L$414</definedName>
    <definedName name="FS_F_VW_02_37469_2_7767_EUR__JV_FS_PR_EX_RATES_DATUM_REC_">[5]Import!$B$318:$F$318</definedName>
    <definedName name="FS_F_VW_02_37469_2_7767_VW__JV_FS_BIDDERS_">[5]Import!$B$410:$L$410</definedName>
    <definedName name="FS_F_VW_02_37469_2_845_EUR__JV_FS_PR_EX_RATES_DATUM_REC_">[5]Import!$B$312:$F$312</definedName>
    <definedName name="FS_F_VW_02_37469_2_845_VW__JV_FS_BIDDERS_">[5]Import!$B$419:$L$419</definedName>
    <definedName name="FS_F_VW_02_37469_2_EUR_12686__JV_FS_PR_EX_RATES_DATUM_COMP_">[5]Import!$B$222:$F$222</definedName>
    <definedName name="FS_F_VW_02_37469_2_EUR_13362__JV_FS_PR_EX_RATES_DATUM_COMP_">[5]Import!$B$213:$F$213</definedName>
    <definedName name="FS_F_VW_02_37469_2_EUR_17631__JV_FS_PR_EX_RATES_DATUM_COMP_">[5]Import!$B$211:$F$211</definedName>
    <definedName name="FS_F_VW_02_37469_2_EUR_190__JV_FS_PR_EX_RATES_DATUM_COMP_">[5]Import!$B$208:$F$208</definedName>
    <definedName name="FS_F_VW_02_37469_2_EUR_20505__JV_FS_PR_EX_RATES_DATUM_COMP_">[5]Import!$B$223:$F$223</definedName>
    <definedName name="FS_F_VW_02_37469_2_EUR_261__JV_FS_PR_EX_RATES_DATUM_COMP_">[5]Import!$B$217:$F$217</definedName>
    <definedName name="FS_F_VW_02_37469_2_EUR_26946__JV_FS_PR_EX_RATES_DATUM_COMP_">[5]Import!$B$224:$F$224</definedName>
    <definedName name="FS_F_VW_02_37469_2_EUR_359__JV_FS_PR_EX_RATES_DATUM_COMP_">[5]Import!$B$215:$F$215</definedName>
    <definedName name="FS_F_VW_02_37469_2_EUR_37525__JV_FS_PR_EX_RATES_DATUM_COMP_">[5]Import!$B$225:$F$225</definedName>
    <definedName name="FS_F_VW_02_37469_2_EUR_41464__JV_FS_PR_EX_RATES_DATUM_COMP_">[5]Import!$B$209:$F$209</definedName>
    <definedName name="FS_F_VW_02_37469_2_EUR_5083__JV_FS_PR_EX_RATES_DATUM_COMP_">[5]Import!$B$210:$F$210</definedName>
    <definedName name="FS_F_VW_02_37469_2_EUR_51506__JV_FS_PR_EX_RATES_DATUM_COMP_">[5]Import!$B$214:$F$214</definedName>
    <definedName name="FS_F_VW_02_37469_2_EUR_54824__JV_FS_PR_EX_RATES_DATUM_COMP_">[5]Import!$B$226:$F$226</definedName>
    <definedName name="FS_F_VW_02_37469_2_EUR_6231__JV_FS_PR_EX_RATES_DATUM_COMP_">[5]Import!$B$219:$F$219</definedName>
    <definedName name="FS_F_VW_02_37469_2_EUR_6238__JV_FS_PR_EX_RATES_DATUM_COMP_">[5]Import!$B$220:$F$220</definedName>
    <definedName name="FS_F_VW_02_37469_2_EUR_6270__JV_FS_PR_EX_RATES_DATUM_COMP_">[5]Import!$B$216:$F$216</definedName>
    <definedName name="FS_F_VW_02_37469_2_EUR_6820__JV_FS_PR_EX_RATES_DATUM_COMP_">[5]Import!$B$212:$F$212</definedName>
    <definedName name="FS_F_VW_02_37469_2_EUR_7767__JV_FS_PR_EX_RATES_DATUM_COMP_">[5]Import!$B$221:$F$221</definedName>
    <definedName name="FS_F_VW_02_37469_2_EUR_845__JV_FS_PR_EX_RATES_DATUM_COMP_">[5]Import!$B$218:$F$218</definedName>
    <definedName name="FS_F_VW_02_37469_3__FS_NEUTEILE_">[5]Import!$B$56:$D$56</definedName>
    <definedName name="FS_F_VW_02_37469_3__JV_FS_PRAESENTATIONEN_">[5]Import!$B$8:$AN$8</definedName>
    <definedName name="FS_F_VW_02_37469_3_12686_EUR__JV_FS_PR_EX_RATES_DATUM_REC_">[5]Import!$B$338:$F$338</definedName>
    <definedName name="FS_F_VW_02_37469_3_12686_VW__JV_FS_BIDDERS_">[5]Import!$B$442:$L$442</definedName>
    <definedName name="FS_F_VW_02_37469_3_13362_EUR__JV_FS_PR_EX_RATES_DATUM_REC_">[5]Import!$B$339:$F$339</definedName>
    <definedName name="FS_F_VW_02_37469_3_13362_MX__JV_FS_BIDDERS_">[5]Import!$B$439:$L$439</definedName>
    <definedName name="FS_F_VW_02_37469_3_15__JV_FS_BEDARFE_">[5]Import!$B$46:$E$46</definedName>
    <definedName name="FS_F_VW_02_37469_3_15_20505__JV_FS_BEDARFE_PREISE_QUOTE_">[5]Import!$B$30:$L$30</definedName>
    <definedName name="FS_F_VW_02_37469_3_15_261__JV_FS_BEDARFE_PREISE_QUOTE_">[5]Import!$B$28:$L$28</definedName>
    <definedName name="FS_F_VW_02_37469_3_15_6231__JV_FS_BEDARFE_PREISE_QUOTE_">[5]Import!$B$29:$L$29</definedName>
    <definedName name="FS_F_VW_02_37469_3_17631_EUR__JV_FS_PR_EX_RATES_DATUM_REC_">[5]Import!$B$340:$F$340</definedName>
    <definedName name="FS_F_VW_02_37469_3_17631_JP__JV_FS_BIDDERS_">[5]Import!$B$431:$L$431</definedName>
    <definedName name="FS_F_VW_02_37469_3_190_BX__JV_FS_BIDDERS_">[5]Import!$B$435:$L$435</definedName>
    <definedName name="FS_F_VW_02_37469_3_190_EUR__JV_FS_PR_EX_RATES_DATUM_REC_">[5]Import!$B$328:$F$328</definedName>
    <definedName name="FS_F_VW_02_37469_3_20505__JV_FS_ANGEBOTSUEBERSICHT_">[5]Import!$B$72:$D$72</definedName>
    <definedName name="FS_F_VW_02_37469_3_20505__JV_FS_AVG_PRICE_">[5]Import!$B$100:$F$100</definedName>
    <definedName name="FS_F_VW_02_37469_3_20505__JV_FS_BWERTSHEET_">[5]Import!$B$177:$AH$177</definedName>
    <definedName name="FS_F_VW_02_37469_3_20505__JV_FS_COMPARISON_">[5]Import!$B$137:$S$137</definedName>
    <definedName name="FS_F_VW_02_37469_3_20505__JV_FS_REC_LIEF_">[5]Import!$B$560:$P$560</definedName>
    <definedName name="FS_F_VW_02_37469_3_20505__JV_FS_RV_LTERM_PNACHLASS_">[5]Import!$B$157:$X$157</definedName>
    <definedName name="FS_F_VW_02_37469_3_20505_15__JV_FS_REC_">[5]Import!$B$527:$Q$527</definedName>
    <definedName name="FS_F_VW_02_37469_3_20505_EUR__JV_FS_PR_EX_RATES_DATUM_REC_">[5]Import!$B$341:$F$341</definedName>
    <definedName name="FS_F_VW_02_37469_3_20505_VW__JV_FS_BIDDERS_">[5]Import!$B$432:$L$432</definedName>
    <definedName name="FS_F_VW_02_37469_3_261__JV_FS_ANGEBOTSUEBERSICHT_">[5]Import!$B$74:$D$74</definedName>
    <definedName name="FS_F_VW_02_37469_3_261__JV_FS_AVG_PRICE_">[5]Import!$B$97:$F$97</definedName>
    <definedName name="FS_F_VW_02_37469_3_261__JV_FS_BWERTSHEET_">[5]Import!$B$175:$AH$175</definedName>
    <definedName name="FS_F_VW_02_37469_3_261__JV_FS_COMPARISON_">[5]Import!$B$135:$S$135</definedName>
    <definedName name="FS_F_VW_02_37469_3_261__JV_FS_REC_LIEF_">[5]Import!$B$558:$P$558</definedName>
    <definedName name="FS_F_VW_02_37469_3_261__JV_FS_RV_LTERM_PNACHLASS_">[5]Import!$B$155:$X$155</definedName>
    <definedName name="FS_F_VW_02_37469_3_261_15__JV_FS_REC_">[5]Import!$B$523:$Q$523</definedName>
    <definedName name="FS_F_VW_02_37469_3_261_EUR__JV_FS_PR_EX_RATES_DATUM_REC_">[5]Import!$B$329:$F$329</definedName>
    <definedName name="FS_F_VW_02_37469_3_261_VW__JV_FS_BIDDERS_">[5]Import!$B$436:$L$436</definedName>
    <definedName name="FS_F_VW_02_37469_3_26946_15__JV_FS_REC_">[5]Import!$B$528:$Q$528</definedName>
    <definedName name="FS_F_VW_02_37469_3_26946_EUR__JV_FS_PR_EX_RATES_DATUM_REC_">[5]Import!$B$342:$F$342</definedName>
    <definedName name="FS_F_VW_02_37469_3_26946_VW__JV_FS_BIDDERS_">[5]Import!$B$447:$L$447</definedName>
    <definedName name="FS_F_VW_02_37469_3_359_EUR__JV_FS_PR_EX_RATES_DATUM_REC_">[5]Import!$B$330:$F$330</definedName>
    <definedName name="FS_F_VW_02_37469_3_359_SK__JV_FS_BIDDERS_">[5]Import!$B$430:$L$430</definedName>
    <definedName name="FS_F_VW_02_37469_3_37525_EUR__JV_FS_PR_EX_RATES_DATUM_REC_">[5]Import!$B$343:$F$343</definedName>
    <definedName name="FS_F_VW_02_37469_3_37525_VW__JV_FS_BIDDERS_">[5]Import!$B$444:$L$444</definedName>
    <definedName name="FS_F_VW_02_37469_3_41464_BX__JV_FS_BIDDERS_">[5]Import!$B$446:$L$446</definedName>
    <definedName name="FS_F_VW_02_37469_3_41464_EUR__JV_FS_PR_EX_RATES_DATUM_REC_">[5]Import!$B$344:$F$344</definedName>
    <definedName name="FS_F_VW_02_37469_3_5083__JV_FS_ANGEBOTSUEBERSICHT_">[5]Import!$B$75:$D$75</definedName>
    <definedName name="FS_F_VW_02_37469_3_5083__JV_FS_AVG_PRICE_">[5]Import!$B$98:$F$98</definedName>
    <definedName name="FS_F_VW_02_37469_3_5083_15__JV_FS_REC_">[5]Import!$B$524:$Q$524</definedName>
    <definedName name="FS_F_VW_02_37469_3_5083_EUR__JV_FS_PR_EX_RATES_DATUM_REC_">[5]Import!$B$332:$F$332</definedName>
    <definedName name="FS_F_VW_02_37469_3_5083_IT__JV_FS_BIDDERS_">[5]Import!$B$441:$L$441</definedName>
    <definedName name="FS_F_VW_02_37469_3_51506_15__JV_FS_REC_">[5]Import!$B$529:$Q$529</definedName>
    <definedName name="FS_F_VW_02_37469_3_51506_EUR__JV_FS_PR_EX_RATES_DATUM_REC_">[5]Import!$B$345:$F$345</definedName>
    <definedName name="FS_F_VW_02_37469_3_51506_MX__JV_FS_BIDDERS_">[5]Import!$B$440:$L$440</definedName>
    <definedName name="FS_F_VW_02_37469_3_54824_15__JV_FS_REC_">[5]Import!$B$530:$Q$530</definedName>
    <definedName name="FS_F_VW_02_37469_3_54824_EUR__JV_FS_PR_EX_RATES_DATUM_REC_">[5]Import!$B$346:$F$346</definedName>
    <definedName name="FS_F_VW_02_37469_3_54824_VW__JV_FS_BIDDERS_">[5]Import!$B$445:$L$445</definedName>
    <definedName name="FS_F_VW_02_37469_3_6231__JV_FS_ANGEBOTSUEBERSICHT_">[5]Import!$B$73:$D$73</definedName>
    <definedName name="FS_F_VW_02_37469_3_6231__JV_FS_AVG_PRICE_">[5]Import!$B$99:$F$99</definedName>
    <definedName name="FS_F_VW_02_37469_3_6231__JV_FS_BWERTSHEET_">[5]Import!$B$176:$AH$176</definedName>
    <definedName name="FS_F_VW_02_37469_3_6231__JV_FS_COMPARISON_">[5]Import!$B$136:$S$136</definedName>
    <definedName name="FS_F_VW_02_37469_3_6231__JV_FS_REC_LIEF_">[5]Import!$B$559:$P$559</definedName>
    <definedName name="FS_F_VW_02_37469_3_6231__JV_FS_RV_LTERM_PNACHLASS_">[5]Import!$B$156:$X$156</definedName>
    <definedName name="FS_F_VW_02_37469_3_6231_15__JV_FS_REC_">[5]Import!$B$525:$Q$525</definedName>
    <definedName name="FS_F_VW_02_37469_3_6231_EUR__JV_FS_PR_EX_RATES_DATUM_REC_">[5]Import!$B$333:$F$333</definedName>
    <definedName name="FS_F_VW_02_37469_3_6231_VW__JV_FS_BIDDERS_">[5]Import!$B$434:$L$434</definedName>
    <definedName name="FS_F_VW_02_37469_3_6238_EUR__JV_FS_PR_EX_RATES_DATUM_REC_">[5]Import!$B$334:$F$334</definedName>
    <definedName name="FS_F_VW_02_37469_3_6238_VW__JV_FS_BIDDERS_">[5]Import!$B$437:$L$437</definedName>
    <definedName name="FS_F_VW_02_37469_3_6270_15__JV_FS_REC_">[5]Import!$B$526:$Q$526</definedName>
    <definedName name="FS_F_VW_02_37469_3_6270_EUR__JV_FS_PR_EX_RATES_DATUM_REC_">[5]Import!$B$335:$F$335</definedName>
    <definedName name="FS_F_VW_02_37469_3_6270_SK__JV_FS_BIDDERS_">[5]Import!$B$443:$L$443</definedName>
    <definedName name="FS_F_VW_02_37469_3_6820_EUR__JV_FS_PR_EX_RATES_DATUM_REC_">[5]Import!$B$336:$F$336</definedName>
    <definedName name="FS_F_VW_02_37469_3_6820_MX__JV_FS_BIDDERS_">[5]Import!$B$433:$L$433</definedName>
    <definedName name="FS_F_VW_02_37469_3_7767_EUR__JV_FS_PR_EX_RATES_DATUM_REC_">[5]Import!$B$337:$F$337</definedName>
    <definedName name="FS_F_VW_02_37469_3_7767_VW__JV_FS_BIDDERS_">[5]Import!$B$429:$L$429</definedName>
    <definedName name="FS_F_VW_02_37469_3_845_EUR__JV_FS_PR_EX_RATES_DATUM_REC_">[5]Import!$B$331:$F$331</definedName>
    <definedName name="FS_F_VW_02_37469_3_845_VW__JV_FS_BIDDERS_">[5]Import!$B$438:$L$438</definedName>
    <definedName name="FS_F_VW_02_37469_3_EUR_12686__JV_FS_PR_EX_RATES_DATUM_COMP_">[5]Import!$B$241:$F$241</definedName>
    <definedName name="FS_F_VW_02_37469_3_EUR_13362__JV_FS_PR_EX_RATES_DATUM_COMP_">[5]Import!$B$232:$F$232</definedName>
    <definedName name="FS_F_VW_02_37469_3_EUR_17631__JV_FS_PR_EX_RATES_DATUM_COMP_">[5]Import!$B$230:$F$230</definedName>
    <definedName name="FS_F_VW_02_37469_3_EUR_190__JV_FS_PR_EX_RATES_DATUM_COMP_">[5]Import!$B$227:$F$227</definedName>
    <definedName name="FS_F_VW_02_37469_3_EUR_20505__JV_FS_PR_EX_RATES_DATUM_COMP_">[5]Import!$B$242:$F$242</definedName>
    <definedName name="FS_F_VW_02_37469_3_EUR_261__JV_FS_PR_EX_RATES_DATUM_COMP_">[5]Import!$B$236:$F$236</definedName>
    <definedName name="FS_F_VW_02_37469_3_EUR_26946__JV_FS_PR_EX_RATES_DATUM_COMP_">[5]Import!$B$243:$F$243</definedName>
    <definedName name="FS_F_VW_02_37469_3_EUR_359__JV_FS_PR_EX_RATES_DATUM_COMP_">[5]Import!$B$234:$F$234</definedName>
    <definedName name="FS_F_VW_02_37469_3_EUR_37525__JV_FS_PR_EX_RATES_DATUM_COMP_">[5]Import!$B$244:$F$244</definedName>
    <definedName name="FS_F_VW_02_37469_3_EUR_41464__JV_FS_PR_EX_RATES_DATUM_COMP_">[5]Import!$B$228:$F$228</definedName>
    <definedName name="FS_F_VW_02_37469_3_EUR_5083__JV_FS_PR_EX_RATES_DATUM_COMP_">[5]Import!$B$229:$F$229</definedName>
    <definedName name="FS_F_VW_02_37469_3_EUR_51506__JV_FS_PR_EX_RATES_DATUM_COMP_">[5]Import!$B$233:$F$233</definedName>
    <definedName name="FS_F_VW_02_37469_3_EUR_54824__JV_FS_PR_EX_RATES_DATUM_COMP_">[5]Import!$B$245:$F$245</definedName>
    <definedName name="FS_F_VW_02_37469_3_EUR_6231__JV_FS_PR_EX_RATES_DATUM_COMP_">[5]Import!$B$238:$F$238</definedName>
    <definedName name="FS_F_VW_02_37469_3_EUR_6238__JV_FS_PR_EX_RATES_DATUM_COMP_">[5]Import!$B$239:$F$239</definedName>
    <definedName name="FS_F_VW_02_37469_3_EUR_6270__JV_FS_PR_EX_RATES_DATUM_COMP_">[5]Import!$B$235:$F$235</definedName>
    <definedName name="FS_F_VW_02_37469_3_EUR_6820__JV_FS_PR_EX_RATES_DATUM_COMP_">[5]Import!$B$231:$F$231</definedName>
    <definedName name="FS_F_VW_02_37469_3_EUR_7767__JV_FS_PR_EX_RATES_DATUM_COMP_">[5]Import!$B$240:$F$240</definedName>
    <definedName name="FS_F_VW_02_37469_3_EUR_845__JV_FS_PR_EX_RATES_DATUM_COMP_">[5]Import!$B$237:$F$237</definedName>
    <definedName name="FS_F_VW_02_37469_4__FS_NEUTEILE_">[5]Import!$B$57:$D$57</definedName>
    <definedName name="FS_F_VW_02_37469_4__JV_FS_PRAESENTATIONEN_">[5]Import!$B$9:$AN$9</definedName>
    <definedName name="FS_F_VW_02_37469_4_12686_EUR__JV_FS_PR_EX_RATES_DATUM_REC_">[5]Import!$B$358:$F$358</definedName>
    <definedName name="FS_F_VW_02_37469_4_12686_USD__JV_FS_PR_EX_RATES_DATUM_REC_">[19]Import!$B$376:$F$376</definedName>
    <definedName name="FS_F_VW_02_37469_4_12686_VW__JV_FS_BIDDERS_">[5]Import!$B$461:$L$461</definedName>
    <definedName name="FS_F_VW_02_37469_4_13362_EUR__JV_FS_PR_EX_RATES_DATUM_REC_">[5]Import!$B$359:$F$359</definedName>
    <definedName name="FS_F_VW_02_37469_4_13362_MX__JV_FS_BIDDERS_">[5]Import!$B$458:$L$458</definedName>
    <definedName name="FS_F_VW_02_37469_4_13362_USD__JV_FS_PR_EX_RATES_DATUM_REC_">[19]Import!$B$378:$F$378</definedName>
    <definedName name="FS_F_VW_02_37469_4_17631_EUR__JV_FS_PR_EX_RATES_DATUM_REC_">[5]Import!$B$360:$F$360</definedName>
    <definedName name="FS_F_VW_02_37469_4_17631_JP__JV_FS_BIDDERS_">[5]Import!$B$450:$L$450</definedName>
    <definedName name="FS_F_VW_02_37469_4_17631_USD__JV_FS_PR_EX_RATES_DATUM_REC_">[19]Import!$B$380:$F$380</definedName>
    <definedName name="FS_F_VW_02_37469_4_190_BX__JV_FS_BIDDERS_">[5]Import!$B$454:$L$454</definedName>
    <definedName name="FS_F_VW_02_37469_4_190_EUR__JV_FS_PR_EX_RATES_DATUM_REC_">[5]Import!$B$347:$F$347</definedName>
    <definedName name="FS_F_VW_02_37469_4_190_USD__JV_FS_PR_EX_RATES_DATUM_REC_">[19]Import!$B$356:$F$356</definedName>
    <definedName name="FS_F_VW_02_37469_4_20505__JV_FS_ANGEBOTSUEBERSICHT_">[5]Import!$B$76:$D$76</definedName>
    <definedName name="FS_F_VW_02_37469_4_20505__JV_FS_AVG_PRICE_">[5]Import!$B$104:$F$104</definedName>
    <definedName name="FS_F_VW_02_37469_4_20505__JV_FS_BWERTSHEET_">[5]Import!$B$180:$AH$180</definedName>
    <definedName name="FS_F_VW_02_37469_4_20505__JV_FS_COMPARISON_">[5]Import!$B$140:$S$140</definedName>
    <definedName name="FS_F_VW_02_37469_4_20505__JV_FS_REC_LIEF_">[5]Import!$B$563:$P$563</definedName>
    <definedName name="FS_F_VW_02_37469_4_20505__JV_FS_RV_LTERM_PNACHLASS_">[5]Import!$B$160:$X$160</definedName>
    <definedName name="FS_F_VW_02_37469_4_20505_66__JV_FS_REC_">[5]Import!$B$535:$Q$535</definedName>
    <definedName name="FS_F_VW_02_37469_4_20505_EUR__JV_FS_PR_EX_RATES_DATUM_REC_">[5]Import!$B$361:$F$361</definedName>
    <definedName name="FS_F_VW_02_37469_4_20505_USD__JV_FS_PR_EX_RATES_DATUM_REC_">[19]Import!$B$382:$F$382</definedName>
    <definedName name="FS_F_VW_02_37469_4_20505_VW__JV_FS_BIDDERS_">[5]Import!$B$451:$L$451</definedName>
    <definedName name="FS_F_VW_02_37469_4_261__JV_FS_ANGEBOTSUEBERSICHT_">[5]Import!$B$78:$D$78</definedName>
    <definedName name="FS_F_VW_02_37469_4_261__JV_FS_AVG_PRICE_">[5]Import!$B$101:$F$101</definedName>
    <definedName name="FS_F_VW_02_37469_4_261__JV_FS_BWERTSHEET_">[5]Import!$B$178:$AH$178</definedName>
    <definedName name="FS_F_VW_02_37469_4_261__JV_FS_COMPARISON_">[5]Import!$B$138:$S$138</definedName>
    <definedName name="FS_F_VW_02_37469_4_261__JV_FS_REC_LIEF_">[5]Import!$B$561:$P$561</definedName>
    <definedName name="FS_F_VW_02_37469_4_261__JV_FS_RV_LTERM_PNACHLASS_">[5]Import!$B$158:$X$158</definedName>
    <definedName name="FS_F_VW_02_37469_4_261_66__JV_FS_REC_">[5]Import!$B$531:$Q$531</definedName>
    <definedName name="FS_F_VW_02_37469_4_261_EUR__JV_FS_PR_EX_RATES_DATUM_REC_">[5]Import!$B$348:$F$348</definedName>
    <definedName name="FS_F_VW_02_37469_4_261_USD__JV_FS_PR_EX_RATES_DATUM_REC_">[19]Import!$B$358:$F$358</definedName>
    <definedName name="FS_F_VW_02_37469_4_261_VW__JV_FS_BIDDERS_">[5]Import!$B$455:$L$455</definedName>
    <definedName name="FS_F_VW_02_37469_4_26946_66__JV_FS_REC_">[5]Import!$B$536:$Q$536</definedName>
    <definedName name="FS_F_VW_02_37469_4_26946_EUR__JV_FS_PR_EX_RATES_DATUM_REC_">[5]Import!$B$362:$F$362</definedName>
    <definedName name="FS_F_VW_02_37469_4_26946_USD__JV_FS_PR_EX_RATES_DATUM_REC_">[19]Import!$B$384:$F$384</definedName>
    <definedName name="FS_F_VW_02_37469_4_26946_VW__JV_FS_BIDDERS_">[5]Import!$B$466:$L$466</definedName>
    <definedName name="FS_F_VW_02_37469_4_359_EUR__JV_FS_PR_EX_RATES_DATUM_REC_">[5]Import!$B$349:$F$349</definedName>
    <definedName name="FS_F_VW_02_37469_4_359_SK__JV_FS_BIDDERS_">[5]Import!$B$449:$L$449</definedName>
    <definedName name="FS_F_VW_02_37469_4_359_USD__JV_FS_PR_EX_RATES_DATUM_REC_">[19]Import!$B$360:$F$360</definedName>
    <definedName name="FS_F_VW_02_37469_4_37525_EUR__JV_FS_PR_EX_RATES_DATUM_REC_">[5]Import!$B$363:$F$363</definedName>
    <definedName name="FS_F_VW_02_37469_4_37525_USD__JV_FS_PR_EX_RATES_DATUM_REC_">[19]Import!$B$386:$F$386</definedName>
    <definedName name="FS_F_VW_02_37469_4_37525_VW__JV_FS_BIDDERS_">[5]Import!$B$463:$L$463</definedName>
    <definedName name="FS_F_VW_02_37469_4_41464_BX__JV_FS_BIDDERS_">[5]Import!$B$465:$L$465</definedName>
    <definedName name="FS_F_VW_02_37469_4_41464_EUR__JV_FS_PR_EX_RATES_DATUM_REC_">[5]Import!$B$364:$F$364</definedName>
    <definedName name="FS_F_VW_02_37469_4_41464_USD__JV_FS_PR_EX_RATES_DATUM_REC_">[19]Import!$B$388:$F$388</definedName>
    <definedName name="FS_F_VW_02_37469_4_5083__JV_FS_ANGEBOTSUEBERSICHT_">[5]Import!$B$79:$D$79</definedName>
    <definedName name="FS_F_VW_02_37469_4_5083__JV_FS_AVG_PRICE_">[5]Import!$B$102:$F$102</definedName>
    <definedName name="FS_F_VW_02_37469_4_5083_66__JV_FS_REC_">[5]Import!$B$532:$Q$532</definedName>
    <definedName name="FS_F_VW_02_37469_4_5083_EUR__JV_FS_PR_EX_RATES_DATUM_REC_">[5]Import!$B$351:$F$351</definedName>
    <definedName name="FS_F_VW_02_37469_4_5083_IT__JV_FS_BIDDERS_">[5]Import!$B$460:$L$460</definedName>
    <definedName name="FS_F_VW_02_37469_4_5083_USD__JV_FS_PR_EX_RATES_DATUM_REC_">[19]Import!$B$364:$F$364</definedName>
    <definedName name="FS_F_VW_02_37469_4_51506_66__JV_FS_REC_">[5]Import!$B$537:$Q$537</definedName>
    <definedName name="FS_F_VW_02_37469_4_51506_EUR__JV_FS_PR_EX_RATES_DATUM_REC_">[5]Import!$B$365:$F$365</definedName>
    <definedName name="FS_F_VW_02_37469_4_51506_MX__JV_FS_BIDDERS_">[5]Import!$B$459:$L$459</definedName>
    <definedName name="FS_F_VW_02_37469_4_51506_USD__JV_FS_PR_EX_RATES_DATUM_REC_">[19]Import!$B$390:$F$390</definedName>
    <definedName name="FS_F_VW_02_37469_4_54824_66__JV_FS_REC_">[5]Import!$B$538:$Q$538</definedName>
    <definedName name="FS_F_VW_02_37469_4_54824_EUR__JV_FS_PR_EX_RATES_DATUM_REC_">[5]Import!$B$366:$F$366</definedName>
    <definedName name="FS_F_VW_02_37469_4_54824_USD__JV_FS_PR_EX_RATES_DATUM_REC_">[19]Import!$B$392:$F$392</definedName>
    <definedName name="FS_F_VW_02_37469_4_54824_VW__JV_FS_BIDDERS_">[5]Import!$B$464:$L$464</definedName>
    <definedName name="FS_F_VW_02_37469_4_6231__JV_FS_ANGEBOTSUEBERSICHT_">[5]Import!$B$77:$D$77</definedName>
    <definedName name="FS_F_VW_02_37469_4_6231__JV_FS_AVG_PRICE_">[5]Import!$B$103:$F$103</definedName>
    <definedName name="FS_F_VW_02_37469_4_6231__JV_FS_BWERTSHEET_">[5]Import!$B$179:$AH$179</definedName>
    <definedName name="FS_F_VW_02_37469_4_6231__JV_FS_COMPARISON_">[5]Import!$B$139:$S$139</definedName>
    <definedName name="FS_F_VW_02_37469_4_6231__JV_FS_REC_LIEF_">[5]Import!$B$562:$P$562</definedName>
    <definedName name="FS_F_VW_02_37469_4_6231__JV_FS_RV_LTERM_PNACHLASS_">[5]Import!$B$159:$X$159</definedName>
    <definedName name="FS_F_VW_02_37469_4_6231_66__JV_FS_REC_">[5]Import!$B$533:$Q$533</definedName>
    <definedName name="FS_F_VW_02_37469_4_6231_EUR__JV_FS_PR_EX_RATES_DATUM_REC_">[5]Import!$B$352:$F$352</definedName>
    <definedName name="FS_F_VW_02_37469_4_6231_USD__JV_FS_PR_EX_RATES_DATUM_REC_">[5]Import!$B$353:$F$353</definedName>
    <definedName name="FS_F_VW_02_37469_4_6231_VW__JV_FS_BIDDERS_">[5]Import!$B$453:$L$453</definedName>
    <definedName name="FS_F_VW_02_37469_4_6238_EUR__JV_FS_PR_EX_RATES_DATUM_REC_">[5]Import!$B$354:$F$354</definedName>
    <definedName name="FS_F_VW_02_37469_4_6238_USD__JV_FS_PR_EX_RATES_DATUM_REC_">[19]Import!$B$368:$F$368</definedName>
    <definedName name="FS_F_VW_02_37469_4_6238_VW__JV_FS_BIDDERS_">[5]Import!$B$456:$L$456</definedName>
    <definedName name="FS_F_VW_02_37469_4_6270_66__JV_FS_REC_">[5]Import!$B$534:$Q$534</definedName>
    <definedName name="FS_F_VW_02_37469_4_6270_EUR__JV_FS_PR_EX_RATES_DATUM_REC_">[5]Import!$B$355:$F$355</definedName>
    <definedName name="FS_F_VW_02_37469_4_6270_SK__JV_FS_BIDDERS_">[5]Import!$B$462:$L$462</definedName>
    <definedName name="FS_F_VW_02_37469_4_6270_USD__JV_FS_PR_EX_RATES_DATUM_REC_">[19]Import!$B$370:$F$370</definedName>
    <definedName name="FS_F_VW_02_37469_4_66__JV_FS_BEDARFE_">[5]Import!$B$47:$E$47</definedName>
    <definedName name="FS_F_VW_02_37469_4_66_20505__JV_FS_BEDARFE_PREISE_QUOTE_">[5]Import!$B$33:$L$33</definedName>
    <definedName name="FS_F_VW_02_37469_4_66_261__JV_FS_BEDARFE_PREISE_QUOTE_">[5]Import!$B$31:$L$31</definedName>
    <definedName name="FS_F_VW_02_37469_4_66_6231__JV_FS_BEDARFE_PREISE_QUOTE_">[5]Import!$B$32:$L$32</definedName>
    <definedName name="FS_F_VW_02_37469_4_6820_EUR__JV_FS_PR_EX_RATES_DATUM_REC_">[5]Import!$B$356:$F$356</definedName>
    <definedName name="FS_F_VW_02_37469_4_6820_MX__JV_FS_BIDDERS_">[5]Import!$B$452:$L$452</definedName>
    <definedName name="FS_F_VW_02_37469_4_6820_USD__JV_FS_PR_EX_RATES_DATUM_REC_">[19]Import!$B$372:$F$372</definedName>
    <definedName name="FS_F_VW_02_37469_4_7767_EUR__JV_FS_PR_EX_RATES_DATUM_REC_">[5]Import!$B$357:$F$357</definedName>
    <definedName name="FS_F_VW_02_37469_4_7767_USD__JV_FS_PR_EX_RATES_DATUM_REC_">[19]Import!$B$374:$F$374</definedName>
    <definedName name="FS_F_VW_02_37469_4_7767_VW__JV_FS_BIDDERS_">[5]Import!$B$448:$L$448</definedName>
    <definedName name="FS_F_VW_02_37469_4_845_EUR__JV_FS_PR_EX_RATES_DATUM_REC_">[5]Import!$B$350:$F$350</definedName>
    <definedName name="FS_F_VW_02_37469_4_845_USD__JV_FS_PR_EX_RATES_DATUM_REC_">[19]Import!$B$362:$F$362</definedName>
    <definedName name="FS_F_VW_02_37469_4_845_VW__JV_FS_BIDDERS_">[5]Import!$B$457:$L$457</definedName>
    <definedName name="FS_F_VW_02_37469_4_EUR_12686__JV_FS_PR_EX_RATES_DATUM_COMP_">[5]Import!$B$261:$F$261</definedName>
    <definedName name="FS_F_VW_02_37469_4_EUR_13362__JV_FS_PR_EX_RATES_DATUM_COMP_">[5]Import!$B$251:$F$251</definedName>
    <definedName name="FS_F_VW_02_37469_4_EUR_17631__JV_FS_PR_EX_RATES_DATUM_COMP_">[5]Import!$B$249:$F$249</definedName>
    <definedName name="FS_F_VW_02_37469_4_EUR_190__JV_FS_PR_EX_RATES_DATUM_COMP_">[5]Import!$B$246:$F$246</definedName>
    <definedName name="FS_F_VW_02_37469_4_EUR_20505__JV_FS_PR_EX_RATES_DATUM_COMP_">[5]Import!$B$262:$F$262</definedName>
    <definedName name="FS_F_VW_02_37469_4_EUR_261__JV_FS_PR_EX_RATES_DATUM_COMP_">[5]Import!$B$255:$F$255</definedName>
    <definedName name="FS_F_VW_02_37469_4_EUR_26946__JV_FS_PR_EX_RATES_DATUM_COMP_">[5]Import!$B$263:$F$263</definedName>
    <definedName name="FS_F_VW_02_37469_4_EUR_359__JV_FS_PR_EX_RATES_DATUM_COMP_">[5]Import!$B$253:$F$253</definedName>
    <definedName name="FS_F_VW_02_37469_4_EUR_37525__JV_FS_PR_EX_RATES_DATUM_COMP_">[5]Import!$B$264:$F$264</definedName>
    <definedName name="FS_F_VW_02_37469_4_EUR_41464__JV_FS_PR_EX_RATES_DATUM_COMP_">[5]Import!$B$247:$F$247</definedName>
    <definedName name="FS_F_VW_02_37469_4_EUR_5083__JV_FS_PR_EX_RATES_DATUM_COMP_">[5]Import!$B$248:$F$248</definedName>
    <definedName name="FS_F_VW_02_37469_4_EUR_51506__JV_FS_PR_EX_RATES_DATUM_COMP_">[5]Import!$B$252:$F$252</definedName>
    <definedName name="FS_F_VW_02_37469_4_EUR_54824__JV_FS_PR_EX_RATES_DATUM_COMP_">[5]Import!$B$265:$F$265</definedName>
    <definedName name="FS_F_VW_02_37469_4_EUR_6231__JV_FS_PR_EX_RATES_DATUM_COMP_">[5]Import!$B$257:$F$257</definedName>
    <definedName name="FS_F_VW_02_37469_4_EUR_6238__JV_FS_PR_EX_RATES_DATUM_COMP_">[5]Import!$B$259:$F$259</definedName>
    <definedName name="FS_F_VW_02_37469_4_EUR_6270__JV_FS_PR_EX_RATES_DATUM_COMP_">[5]Import!$B$254:$F$254</definedName>
    <definedName name="FS_F_VW_02_37469_4_EUR_6820__JV_FS_PR_EX_RATES_DATUM_COMP_">[5]Import!$B$250:$F$250</definedName>
    <definedName name="FS_F_VW_02_37469_4_EUR_7767__JV_FS_PR_EX_RATES_DATUM_COMP_">[5]Import!$B$260:$F$260</definedName>
    <definedName name="FS_F_VW_02_37469_4_EUR_845__JV_FS_PR_EX_RATES_DATUM_COMP_">[5]Import!$B$256:$F$256</definedName>
    <definedName name="FS_F_VW_02_37469_4_USD_12686__JV_FS_PR_EX_RATES_DATUM_COMP_">[19]Import!$B$265:$F$265</definedName>
    <definedName name="FS_F_VW_02_37469_4_USD_13362__JV_FS_PR_EX_RATES_DATUM_COMP_">[19]Import!$B$247:$F$247</definedName>
    <definedName name="FS_F_VW_02_37469_4_USD_17631__JV_FS_PR_EX_RATES_DATUM_COMP_">[19]Import!$B$243:$F$243</definedName>
    <definedName name="FS_F_VW_02_37469_4_USD_190__JV_FS_PR_EX_RATES_DATUM_COMP_">[19]Import!$B$237:$F$237</definedName>
    <definedName name="FS_F_VW_02_37469_4_USD_20505__JV_FS_PR_EX_RATES_DATUM_COMP_">[19]Import!$B$267:$F$267</definedName>
    <definedName name="FS_F_VW_02_37469_4_USD_261__JV_FS_PR_EX_RATES_DATUM_COMP_">[19]Import!$B$255:$F$255</definedName>
    <definedName name="FS_F_VW_02_37469_4_USD_26946__JV_FS_PR_EX_RATES_DATUM_COMP_">[19]Import!$B$269:$F$269</definedName>
    <definedName name="FS_F_VW_02_37469_4_USD_359__JV_FS_PR_EX_RATES_DATUM_COMP_">[19]Import!$B$251:$F$251</definedName>
    <definedName name="FS_F_VW_02_37469_4_USD_37525__JV_FS_PR_EX_RATES_DATUM_COMP_">[19]Import!$B$271:$F$271</definedName>
    <definedName name="FS_F_VW_02_37469_4_USD_41464__JV_FS_PR_EX_RATES_DATUM_COMP_">[19]Import!$B$239:$F$239</definedName>
    <definedName name="FS_F_VW_02_37469_4_USD_5083__JV_FS_PR_EX_RATES_DATUM_COMP_">[19]Import!$B$241:$F$241</definedName>
    <definedName name="FS_F_VW_02_37469_4_USD_51506__JV_FS_PR_EX_RATES_DATUM_COMP_">[19]Import!$B$249:$F$249</definedName>
    <definedName name="FS_F_VW_02_37469_4_USD_54824__JV_FS_PR_EX_RATES_DATUM_COMP_">[19]Import!$B$273:$F$273</definedName>
    <definedName name="FS_F_VW_02_37469_4_USD_6231__JV_FS_PR_EX_RATES_DATUM_COMP_">[5]Import!$B$258:$F$258</definedName>
    <definedName name="FS_F_VW_02_37469_4_USD_6238__JV_FS_PR_EX_RATES_DATUM_COMP_">[19]Import!$B$261:$F$261</definedName>
    <definedName name="FS_F_VW_02_37469_4_USD_6270__JV_FS_PR_EX_RATES_DATUM_COMP_">[19]Import!$B$253:$F$253</definedName>
    <definedName name="FS_F_VW_02_37469_4_USD_6820__JV_FS_PR_EX_RATES_DATUM_COMP_">[19]Import!$B$245:$F$245</definedName>
    <definedName name="FS_F_VW_02_37469_4_USD_7767__JV_FS_PR_EX_RATES_DATUM_COMP_">[19]Import!$B$263:$F$263</definedName>
    <definedName name="FS_F_VW_02_37469_4_USD_845__JV_FS_PR_EX_RATES_DATUM_COMP_">[19]Import!$B$257:$F$257</definedName>
    <definedName name="FS_F_VW_02_37469_5__FS_NEUTEILE_">[5]Import!$B$58:$D$58</definedName>
    <definedName name="FS_F_VW_02_37469_5__JV_FS_PRAESENTATIONEN_">[5]Import!$B$10:$AN$10</definedName>
    <definedName name="FS_F_VW_02_37469_5_11__JV_FS_BEDARFE_">[5]Import!$B$48:$E$48</definedName>
    <definedName name="FS_F_VW_02_37469_5_11_20505__JV_FS_BEDARFE_PREISE_QUOTE_">[5]Import!$B$36:$L$36</definedName>
    <definedName name="FS_F_VW_02_37469_5_11_261__JV_FS_BEDARFE_PREISE_QUOTE_">[5]Import!$B$34:$L$34</definedName>
    <definedName name="FS_F_VW_02_37469_5_11_6231__JV_FS_BEDARFE_PREISE_QUOTE_">[5]Import!$B$35:$L$35</definedName>
    <definedName name="FS_F_VW_02_37469_5_12686_EUR__JV_FS_PR_EX_RATES_DATUM_REC_">[5]Import!$B$377:$F$377</definedName>
    <definedName name="FS_F_VW_02_37469_5_12686_VW__JV_FS_BIDDERS_">[5]Import!$B$480:$L$480</definedName>
    <definedName name="FS_F_VW_02_37469_5_13362_EUR__JV_FS_PR_EX_RATES_DATUM_REC_">[5]Import!$B$378:$F$378</definedName>
    <definedName name="FS_F_VW_02_37469_5_13362_MX__JV_FS_BIDDERS_">[5]Import!$B$477:$L$477</definedName>
    <definedName name="FS_F_VW_02_37469_5_17631_EUR__JV_FS_PR_EX_RATES_DATUM_REC_">[5]Import!$B$379:$F$379</definedName>
    <definedName name="FS_F_VW_02_37469_5_17631_JP__JV_FS_BIDDERS_">[5]Import!$B$469:$L$469</definedName>
    <definedName name="FS_F_VW_02_37469_5_190_BX__JV_FS_BIDDERS_">[5]Import!$B$473:$L$473</definedName>
    <definedName name="FS_F_VW_02_37469_5_190_EUR__JV_FS_PR_EX_RATES_DATUM_REC_">[5]Import!$B$367:$F$367</definedName>
    <definedName name="FS_F_VW_02_37469_5_20505__JV_FS_ANGEBOTSUEBERSICHT_">[5]Import!$B$80:$D$80</definedName>
    <definedName name="FS_F_VW_02_37469_5_20505__JV_FS_AVG_PRICE_">[5]Import!$B$108:$F$108</definedName>
    <definedName name="FS_F_VW_02_37469_5_20505__JV_FS_BWERTSHEET_">[5]Import!$B$183:$AH$183</definedName>
    <definedName name="FS_F_VW_02_37469_5_20505__JV_FS_COMPARISON_">[5]Import!$B$143:$S$143</definedName>
    <definedName name="FS_F_VW_02_37469_5_20505__JV_FS_REC_LIEF_">[5]Import!$B$566:$P$566</definedName>
    <definedName name="FS_F_VW_02_37469_5_20505__JV_FS_RV_LTERM_PNACHLASS_">[5]Import!$B$163:$X$163</definedName>
    <definedName name="FS_F_VW_02_37469_5_20505_11__JV_FS_REC_">[5]Import!$B$543:$Q$543</definedName>
    <definedName name="FS_F_VW_02_37469_5_20505_EUR__JV_FS_PR_EX_RATES_DATUM_REC_">[5]Import!$B$380:$F$380</definedName>
    <definedName name="FS_F_VW_02_37469_5_20505_VW__JV_FS_BIDDERS_">[5]Import!$B$470:$L$470</definedName>
    <definedName name="FS_F_VW_02_37469_5_261__JV_FS_ANGEBOTSUEBERSICHT_">[5]Import!$B$82:$D$82</definedName>
    <definedName name="FS_F_VW_02_37469_5_261__JV_FS_AVG_PRICE_">[5]Import!$B$105:$F$105</definedName>
    <definedName name="FS_F_VW_02_37469_5_261__JV_FS_BWERTSHEET_">[5]Import!$B$181:$AH$181</definedName>
    <definedName name="FS_F_VW_02_37469_5_261__JV_FS_COMPARISON_">[5]Import!$B$141:$S$141</definedName>
    <definedName name="FS_F_VW_02_37469_5_261__JV_FS_REC_LIEF_">[5]Import!$B$564:$P$564</definedName>
    <definedName name="FS_F_VW_02_37469_5_261__JV_FS_RV_LTERM_PNACHLASS_">[5]Import!$B$161:$X$161</definedName>
    <definedName name="FS_F_VW_02_37469_5_261_11__JV_FS_REC_">[5]Import!$B$539:$Q$539</definedName>
    <definedName name="FS_F_VW_02_37469_5_261_EUR__JV_FS_PR_EX_RATES_DATUM_REC_">[5]Import!$B$368:$F$368</definedName>
    <definedName name="FS_F_VW_02_37469_5_261_VW__JV_FS_BIDDERS_">[5]Import!$B$474:$L$474</definedName>
    <definedName name="FS_F_VW_02_37469_5_26946_11__JV_FS_REC_">[5]Import!$B$544:$Q$544</definedName>
    <definedName name="FS_F_VW_02_37469_5_26946_EUR__JV_FS_PR_EX_RATES_DATUM_REC_">[5]Import!$B$381:$F$381</definedName>
    <definedName name="FS_F_VW_02_37469_5_26946_VW__JV_FS_BIDDERS_">[5]Import!$B$485:$L$485</definedName>
    <definedName name="FS_F_VW_02_37469_5_359_EUR__JV_FS_PR_EX_RATES_DATUM_REC_">[5]Import!$B$369:$F$369</definedName>
    <definedName name="FS_F_VW_02_37469_5_359_SK__JV_FS_BIDDERS_">[5]Import!$B$468:$L$468</definedName>
    <definedName name="FS_F_VW_02_37469_5_37525_EUR__JV_FS_PR_EX_RATES_DATUM_REC_">[5]Import!$B$382:$F$382</definedName>
    <definedName name="FS_F_VW_02_37469_5_37525_VW__JV_FS_BIDDERS_">[5]Import!$B$482:$L$482</definedName>
    <definedName name="FS_F_VW_02_37469_5_41464_BX__JV_FS_BIDDERS_">[5]Import!$B$484:$L$484</definedName>
    <definedName name="FS_F_VW_02_37469_5_41464_EUR__JV_FS_PR_EX_RATES_DATUM_REC_">[5]Import!$B$383:$F$383</definedName>
    <definedName name="FS_F_VW_02_37469_5_5083__JV_FS_ANGEBOTSUEBERSICHT_">[5]Import!$B$83:$D$83</definedName>
    <definedName name="FS_F_VW_02_37469_5_5083__JV_FS_AVG_PRICE_">[5]Import!$B$106:$F$106</definedName>
    <definedName name="FS_F_VW_02_37469_5_5083_11__JV_FS_REC_">[5]Import!$B$540:$Q$540</definedName>
    <definedName name="FS_F_VW_02_37469_5_5083_EUR__JV_FS_PR_EX_RATES_DATUM_REC_">[5]Import!$B$371:$F$371</definedName>
    <definedName name="FS_F_VW_02_37469_5_5083_IT__JV_FS_BIDDERS_">[5]Import!$B$479:$L$479</definedName>
    <definedName name="FS_F_VW_02_37469_5_51506_11__JV_FS_REC_">[5]Import!$B$545:$Q$545</definedName>
    <definedName name="FS_F_VW_02_37469_5_51506_EUR__JV_FS_PR_EX_RATES_DATUM_REC_">[5]Import!$B$384:$F$384</definedName>
    <definedName name="FS_F_VW_02_37469_5_51506_MX__JV_FS_BIDDERS_">[5]Import!$B$478:$L$478</definedName>
    <definedName name="FS_F_VW_02_37469_5_54824_11__JV_FS_REC_">[5]Import!$B$546:$Q$546</definedName>
    <definedName name="FS_F_VW_02_37469_5_54824_EUR__JV_FS_PR_EX_RATES_DATUM_REC_">[5]Import!$B$385:$F$385</definedName>
    <definedName name="FS_F_VW_02_37469_5_54824_VW__JV_FS_BIDDERS_">[5]Import!$B$483:$L$483</definedName>
    <definedName name="FS_F_VW_02_37469_5_6231__JV_FS_ANGEBOTSUEBERSICHT_">[5]Import!$B$81:$D$81</definedName>
    <definedName name="FS_F_VW_02_37469_5_6231__JV_FS_AVG_PRICE_">[5]Import!$B$107:$F$107</definedName>
    <definedName name="FS_F_VW_02_37469_5_6231__JV_FS_BWERTSHEET_">[5]Import!$B$182:$AH$182</definedName>
    <definedName name="FS_F_VW_02_37469_5_6231__JV_FS_COMPARISON_">[5]Import!$B$142:$S$142</definedName>
    <definedName name="FS_F_VW_02_37469_5_6231__JV_FS_REC_LIEF_">[5]Import!$B$565:$P$565</definedName>
    <definedName name="FS_F_VW_02_37469_5_6231__JV_FS_RV_LTERM_PNACHLASS_">[5]Import!$B$162:$X$162</definedName>
    <definedName name="FS_F_VW_02_37469_5_6231_11__JV_FS_REC_">[5]Import!$B$541:$Q$541</definedName>
    <definedName name="FS_F_VW_02_37469_5_6231_EUR__JV_FS_PR_EX_RATES_DATUM_REC_">[5]Import!$B$372:$F$372</definedName>
    <definedName name="FS_F_VW_02_37469_5_6231_VW__JV_FS_BIDDERS_">[5]Import!$B$472:$L$472</definedName>
    <definedName name="FS_F_VW_02_37469_5_6238_EUR__JV_FS_PR_EX_RATES_DATUM_REC_">[5]Import!$B$373:$F$373</definedName>
    <definedName name="FS_F_VW_02_37469_5_6238_VW__JV_FS_BIDDERS_">[5]Import!$B$475:$L$475</definedName>
    <definedName name="FS_F_VW_02_37469_5_6270_11__JV_FS_REC_">[5]Import!$B$542:$Q$542</definedName>
    <definedName name="FS_F_VW_02_37469_5_6270_EUR__JV_FS_PR_EX_RATES_DATUM_REC_">[5]Import!$B$374:$F$374</definedName>
    <definedName name="FS_F_VW_02_37469_5_6270_SK__JV_FS_BIDDERS_">[5]Import!$B$481:$L$481</definedName>
    <definedName name="FS_F_VW_02_37469_5_6820_EUR__JV_FS_PR_EX_RATES_DATUM_REC_">[5]Import!$B$375:$F$375</definedName>
    <definedName name="FS_F_VW_02_37469_5_6820_MX__JV_FS_BIDDERS_">[5]Import!$B$471:$L$471</definedName>
    <definedName name="FS_F_VW_02_37469_5_7767_EUR__JV_FS_PR_EX_RATES_DATUM_REC_">[5]Import!$B$376:$F$376</definedName>
    <definedName name="FS_F_VW_02_37469_5_7767_VW__JV_FS_BIDDERS_">[5]Import!$B$467:$L$467</definedName>
    <definedName name="FS_F_VW_02_37469_5_845_EUR__JV_FS_PR_EX_RATES_DATUM_REC_">[5]Import!$B$370:$F$370</definedName>
    <definedName name="FS_F_VW_02_37469_5_845_VW__JV_FS_BIDDERS_">[5]Import!$B$476:$L$476</definedName>
    <definedName name="FS_F_VW_02_37469_5_EUR_12686__JV_FS_PR_EX_RATES_DATUM_COMP_">[5]Import!$B$280:$F$280</definedName>
    <definedName name="FS_F_VW_02_37469_5_EUR_13362__JV_FS_PR_EX_RATES_DATUM_COMP_">[5]Import!$B$271:$F$271</definedName>
    <definedName name="FS_F_VW_02_37469_5_EUR_17631__JV_FS_PR_EX_RATES_DATUM_COMP_">[5]Import!$B$269:$F$269</definedName>
    <definedName name="FS_F_VW_02_37469_5_EUR_190__JV_FS_PR_EX_RATES_DATUM_COMP_">[5]Import!$B$266:$F$266</definedName>
    <definedName name="FS_F_VW_02_37469_5_EUR_20505__JV_FS_PR_EX_RATES_DATUM_COMP_">[5]Import!$B$281:$F$281</definedName>
    <definedName name="FS_F_VW_02_37469_5_EUR_261__JV_FS_PR_EX_RATES_DATUM_COMP_">[5]Import!$B$275:$F$275</definedName>
    <definedName name="FS_F_VW_02_37469_5_EUR_26946__JV_FS_PR_EX_RATES_DATUM_COMP_">[5]Import!$B$282:$F$282</definedName>
    <definedName name="FS_F_VW_02_37469_5_EUR_359__JV_FS_PR_EX_RATES_DATUM_COMP_">[5]Import!$B$273:$F$273</definedName>
    <definedName name="FS_F_VW_02_37469_5_EUR_37525__JV_FS_PR_EX_RATES_DATUM_COMP_">[5]Import!$B$283:$F$283</definedName>
    <definedName name="FS_F_VW_02_37469_5_EUR_41464__JV_FS_PR_EX_RATES_DATUM_COMP_">[5]Import!$B$267:$F$267</definedName>
    <definedName name="FS_F_VW_02_37469_5_EUR_5083__JV_FS_PR_EX_RATES_DATUM_COMP_">[5]Import!$B$268:$F$268</definedName>
    <definedName name="FS_F_VW_02_37469_5_EUR_51506__JV_FS_PR_EX_RATES_DATUM_COMP_">[5]Import!$B$272:$F$272</definedName>
    <definedName name="FS_F_VW_02_37469_5_EUR_54824__JV_FS_PR_EX_RATES_DATUM_COMP_">[5]Import!$B$284:$F$284</definedName>
    <definedName name="FS_F_VW_02_37469_5_EUR_6231__JV_FS_PR_EX_RATES_DATUM_COMP_">[5]Import!$B$277:$F$277</definedName>
    <definedName name="FS_F_VW_02_37469_5_EUR_6238__JV_FS_PR_EX_RATES_DATUM_COMP_">[5]Import!$B$278:$F$278</definedName>
    <definedName name="FS_F_VW_02_37469_5_EUR_6270__JV_FS_PR_EX_RATES_DATUM_COMP_">[5]Import!$B$274:$F$274</definedName>
    <definedName name="FS_F_VW_02_37469_5_EUR_6820__JV_FS_PR_EX_RATES_DATUM_COMP_">[5]Import!$B$270:$F$270</definedName>
    <definedName name="FS_F_VW_02_37469_5_EUR_7767__JV_FS_PR_EX_RATES_DATUM_COMP_">[5]Import!$B$279:$F$279</definedName>
    <definedName name="FS_F_VW_02_37469_5_EUR_845__JV_FS_PR_EX_RATES_DATUM_COMP_">[5]Import!$B$276:$F$276</definedName>
    <definedName name="FS_NEUTEILE.FS_NR">[5]Import!$B$52:$B$58</definedName>
    <definedName name="FS_NEUTEILE.FS_POSITION">[5]Import!$C$52:$C$58</definedName>
    <definedName name="FS_NEUTEILE.VERSION">[5]Import!$D$52:$D$58</definedName>
    <definedName name="Function">#REF!</definedName>
    <definedName name="GG">#REF!</definedName>
    <definedName name="hh">#REF!</definedName>
    <definedName name="II">#REF!</definedName>
    <definedName name="INDEX">#REF!</definedName>
    <definedName name="Individual">#REF!</definedName>
    <definedName name="ITL">#REF!</definedName>
    <definedName name="JIN">#REF!</definedName>
    <definedName name="JKL">#REF!</definedName>
    <definedName name="JV_FS_ANGEBOTSUEBERSICHT.FS_POSITION">[5]Import!$B$62:$B$83</definedName>
    <definedName name="JV_FS_ANGEBOTSUEBERSICHT.LIEF_ID">[5]Import!$C$62:$C$83</definedName>
    <definedName name="JV_FS_ANGEBOTSUEBERSICHT.NAME">[5]Import!$D$62:$D$83</definedName>
    <definedName name="JV_FS_AVG_PRICE.DM_AVG_APREIS">[5]Import!$D$87:$D$108</definedName>
    <definedName name="JV_FS_AVG_PRICE.DM_AVG_BPREIS">[5]Import!$E$87:$E$108</definedName>
    <definedName name="JV_FS_AVG_PRICE.FS_POSITION">[5]Import!$B$87:$B$108</definedName>
    <definedName name="JV_FS_AVG_PRICE.LIEF_ID">[5]Import!$C$87:$C$108</definedName>
    <definedName name="JV_FS_AVG_PRICE.LPT_ID">[5]Import!$F$87:$F$108</definedName>
    <definedName name="JV_FS_BAUSTUFE_ANGEBOTE_WAE.DM_TEILEPREIS">[5]Import!$E$112:$E$113</definedName>
    <definedName name="JV_FS_BAUSTUFE_ANGEBOTE_WAE.DM_WERKZEUGKOSTEN">[5]Import!$D$112:$D$113</definedName>
    <definedName name="JV_FS_BAUSTUFE_ANGEBOTE_WAE.FS_POSITION">[5]Import!$B$112:$B$113</definedName>
    <definedName name="JV_FS_BAUSTUFE_ANGEBOTE_WAE.STUFE">[5]Import!$C$112:$C$113</definedName>
    <definedName name="JV_FS_BEDARFE.BEDARF">[5]Import!$E$40:$E$48</definedName>
    <definedName name="JV_FS_BEDARFE.FS_POSITION">[5]Import!$B$40:$B$48</definedName>
    <definedName name="JV_FS_BEDARFE.WERK_ID">[5]Import!$C$40:$C$48</definedName>
    <definedName name="JV_FS_BEDARFE.WERKSNAME">[5]Import!$D$40:$D$48</definedName>
    <definedName name="JV_FS_BEDARFE_PREISE_QUOTE.BEDARF">[5]Import!$G$14:$G$36</definedName>
    <definedName name="JV_FS_BEDARFE_PREISE_QUOTE.DM_APREIS">[5]Import!$E$14:$E$36</definedName>
    <definedName name="JV_FS_BEDARFE_PREISE_QUOTE.DM_BPREIS">[5]Import!$F$14:$F$36</definedName>
    <definedName name="JV_FS_BEDARFE_PREISE_QUOTE.FS_POSITION">[5]Import!$B$14:$B$36</definedName>
    <definedName name="JV_FS_BEDARFE_PREISE_QUOTE.LIEF_ID">[5]Import!$D$14:$D$36</definedName>
    <definedName name="JV_FS_BEDARFE_PREISE_QUOTE.LPT_ID">[5]Import!$L$14:$L$36</definedName>
    <definedName name="JV_FS_BEDARFE_PREISE_QUOTE.PRODSTANDORT">[5]Import!$J$14:$J$36</definedName>
    <definedName name="JV_FS_BEDARFE_PREISE_QUOTE.QUOTE_PROZENT">[5]Import!$K$14:$K$36</definedName>
    <definedName name="JV_FS_BEDARFE_PREISE_QUOTE.SOP_DATUM">[5]Import!$I$14:$I$36</definedName>
    <definedName name="JV_FS_BEDARFE_PREISE_QUOTE.WERK_ID">[5]Import!$C$14:$C$36</definedName>
    <definedName name="JV_FS_BEDARFE_PREISE_QUOTE.WERKSNAME">[5]Import!$H$14:$H$36</definedName>
    <definedName name="JV_FS_BIDDERS.DECLINED">[18]Import!$K$389:$K$485</definedName>
    <definedName name="JV_FS_BIDDERS.FS_POSITION">[5]Import!$B$389:$B$485</definedName>
    <definedName name="JV_FS_BIDDERS.ID">[5]Import!$I$389:$I$485</definedName>
    <definedName name="JV_FS_BIDDERS.LIEF_ID">[5]Import!$C$389:$C$485</definedName>
    <definedName name="JV_FS_BIDDERS.LIEFNAME">[18]Import!$D$389:$D$485</definedName>
    <definedName name="JV_FS_BIDDERS.LND_KB_LAND">[18]Import!$E$389:$E$485</definedName>
    <definedName name="JV_FS_BIDDERS.NAME">[5]Import!$H$389:$H$485</definedName>
    <definedName name="JV_FS_BIDDERS.NO_SUPPLIER">[18]Import!$L$389:$L$485</definedName>
    <definedName name="JV_FS_BIDDERS.OFFER_STATUS_ID">[5]Import!$F$389:$F$485</definedName>
    <definedName name="JV_FS_BIDDERS.QUOTED">[18]Import!$J$389:$J$485</definedName>
    <definedName name="JV_FS_BIDDERS.STATUS">[5]Import!$G$389:$G$485</definedName>
    <definedName name="JV_FS_BWERTSHEET.AVG_APREIS0">[5]Import!$H$167:$H$183</definedName>
    <definedName name="JV_FS_BWERTSHEET.BARWERT">[5]Import!$W$167:$W$183</definedName>
    <definedName name="JV_FS_BWERTSHEET.DM_AVG_PROTOPREIS">[5]Import!$L$167:$L$183</definedName>
    <definedName name="JV_FS_BWERTSHEET.ENTWICKLUNGSKOSTEN">[5]Import!$AH$167:$AH$183</definedName>
    <definedName name="JV_FS_BWERTSHEET.FS_POSITION">[5]Import!$B$167:$B$183</definedName>
    <definedName name="JV_FS_BWERTSHEET.FT_APREIS">[5]Import!$F$167:$F$183</definedName>
    <definedName name="JV_FS_BWERTSHEET.FT_BPREIS">[5]Import!$G$167:$G$183</definedName>
    <definedName name="JV_FS_BWERTSHEET.INVEST">[5]Import!$M$167:$M$183</definedName>
    <definedName name="JV_FS_BWERTSHEET.INVEST_SAVING">[5]Import!$X$167:$X$183</definedName>
    <definedName name="JV_FS_BWERTSHEET.INVEST_TARGET">[5]Import!$K$167:$K$183</definedName>
    <definedName name="JV_FS_BWERTSHEET.INVEST_WKZ">[5]Import!$N$167:$N$183</definedName>
    <definedName name="JV_FS_BWERTSHEET.LIEF_ID">[5]Import!$C$167:$C$183</definedName>
    <definedName name="JV_FS_BWERTSHEET.LOG_KOST">[5]Import!$I$167:$I$183</definedName>
    <definedName name="JV_FS_BWERTSHEET.NAME">[5]Import!$E$167:$E$183</definedName>
    <definedName name="JV_FS_BWERTSHEET.REDUCTION_1">[5]Import!$O$167:$O$183</definedName>
    <definedName name="JV_FS_BWERTSHEET.REDUCTION_2">[5]Import!$P$167:$P$183</definedName>
    <definedName name="JV_FS_BWERTSHEET.REDUCTION_3">[5]Import!$Q$167:$Q$183</definedName>
    <definedName name="JV_FS_BWERTSHEET.REDUCTION_4">[5]Import!$R$167:$R$183</definedName>
    <definedName name="JV_FS_BWERTSHEET.REDUCTION_5">[5]Import!$S$167:$S$183</definedName>
    <definedName name="JV_FS_BWERTSHEET.REDUCTION_6">[5]Import!$T$167:$T$183</definedName>
    <definedName name="JV_FS_BWERTSHEET.REDUCTION_7">[5]Import!$U$167:$U$183</definedName>
    <definedName name="JV_FS_BWERTSHEET.REDUCTION_8">[5]Import!$V$167:$V$183</definedName>
    <definedName name="JV_FS_BWERTSHEET.SAVING_OVER_LIFE">[5]Import!$AG$167:$AG$183</definedName>
    <definedName name="JV_FS_BWERTSHEET.SAVING_PA0">[5]Import!$Y$167:$Y$183</definedName>
    <definedName name="JV_FS_BWERTSHEET.SAVING_PA1">[5]Import!$Z$167:$Z$183</definedName>
    <definedName name="JV_FS_BWERTSHEET.SAVING_PA2">[5]Import!$AA$167:$AA$183</definedName>
    <definedName name="JV_FS_BWERTSHEET.SAVING_PA3">[5]Import!$AB$167:$AB$183</definedName>
    <definedName name="JV_FS_BWERTSHEET.SAVING_PA4">[5]Import!$AC$167:$AC$183</definedName>
    <definedName name="JV_FS_BWERTSHEET.SAVING_PA5">[5]Import!$AD$167:$AD$183</definedName>
    <definedName name="JV_FS_BWERTSHEET.SAVING_PA6">[5]Import!$AE$167:$AE$183</definedName>
    <definedName name="JV_FS_BWERTSHEET.SAVING_PA7">[5]Import!$AF$167:$AF$183</definedName>
    <definedName name="JV_FS_BWERTSHEET.SOP_BASIS">[5]Import!$D$167:$D$183</definedName>
    <definedName name="JV_FS_BWERTSHEET.ZOLL">[5]Import!$J$167:$J$183</definedName>
    <definedName name="JV_FS_COMPARISON.BEARB_GEWICHT">[5]Import!$J$127:$J$143</definedName>
    <definedName name="JV_FS_COMPARISON.DM_AVG_APREIS">[5]Import!$M$127:$M$143</definedName>
    <definedName name="JV_FS_COMPARISON.DM_AVG_BPREIS">[5]Import!$N$127:$N$143</definedName>
    <definedName name="JV_FS_COMPARISON.DM_AVG_PROTOPREIS">[5]Import!$O$127:$O$143</definedName>
    <definedName name="JV_FS_COMPARISON.DM_WERKZEUGKOSTEN">[5]Import!$P$127:$P$143</definedName>
    <definedName name="JV_FS_COMPARISON.FS_POSITION">[5]Import!$B$127:$B$143</definedName>
    <definedName name="JV_FS_COMPARISON.INVESTMENT">[5]Import!$G$127:$G$143</definedName>
    <definedName name="JV_FS_COMPARISON.LIEF_ID">[5]Import!$R$127:$R$143</definedName>
    <definedName name="JV_FS_COMPARISON.LIEF_NAME_PROD">[5]Import!$C$127:$C$143</definedName>
    <definedName name="JV_FS_COMPARISON.LND_KB_LAND">[5]Import!$K$127:$K$143</definedName>
    <definedName name="JV_FS_COMPARISON.MATPREIS_JE_TEIL">[5]Import!$I$127:$I$143</definedName>
    <definedName name="JV_FS_COMPARISON.NAME">[5]Import!$Q$127:$Q$143</definedName>
    <definedName name="JV_FS_COMPARISON.RATING_FE">[5]Import!$F$127:$F$143</definedName>
    <definedName name="JV_FS_COMPARISON.RATING_LOGISTIK">[5]Import!$D$127:$D$143</definedName>
    <definedName name="JV_FS_COMPARISON.RATING_QUALITAET">[5]Import!$E$127:$E$143</definedName>
    <definedName name="JV_FS_COMPARISON.ROHGEWICHT">[5]Import!$H$127:$H$143</definedName>
    <definedName name="JV_FS_COMPARISON.ROHMAT_PREIS_ANGEB">[5]Import!$S$127:$S$143</definedName>
    <definedName name="JV_FS_COMPARISON.SUM_QUOTE">[5]Import!$L$127:$L$143</definedName>
    <definedName name="JV_FS_PR_EX_RATES_DATUM_COMP.DATUM">[5]Import!$E$187:$E$284</definedName>
    <definedName name="JV_FS_PR_EX_RATES_DATUM_COMP.FS_POSITION">[5]Import!$B$187:$B$284</definedName>
    <definedName name="JV_FS_PR_EX_RATES_DATUM_COMP.LIEF_ID">[5]Import!$F$187:$F$284</definedName>
    <definedName name="JV_FS_PR_EX_RATES_DATUM_COMP.RATE">[5]Import!$D$187:$D$284</definedName>
    <definedName name="JV_FS_PR_EX_RATES_DATUM_COMP.WAE_ID">[5]Import!$C$187:$C$284</definedName>
    <definedName name="JV_FS_PR_EX_RATES_DATUM_REC.DATUM">[5]Import!$F$288:$F$385</definedName>
    <definedName name="JV_FS_PR_EX_RATES_DATUM_REC.FS_POSITION">[5]Import!$B$288:$B$385</definedName>
    <definedName name="JV_FS_PR_EX_RATES_DATUM_REC.LIEF_ID">[5]Import!$C$288:$C$385</definedName>
    <definedName name="JV_FS_PR_EX_RATES_DATUM_REC.RATE">[5]Import!$E$288:$E$385</definedName>
    <definedName name="JV_FS_PR_EX_RATES_DATUM_REC.WAE_ID">[5]Import!$D$288:$D$385</definedName>
    <definedName name="JV_FS_PRAESENTATIONEN.AVG_LAP">[5]Import!$AJ$4:$AJ$10</definedName>
    <definedName name="JV_FS_PRAESENTATIONEN.BEMERKUNG_RECOM">[5]Import!$AF$4:$AF$10</definedName>
    <definedName name="JV_FS_PRAESENTATIONEN.CARS_PA">[5]Import!$AB$4:$AB$10</definedName>
    <definedName name="JV_FS_PRAESENTATIONEN.COMMODITY">[5]Import!$AD$4:$AD$10</definedName>
    <definedName name="JV_FS_PRAESENTATIONEN.CSC_DATUM">[5]Import!$Y$4:$Y$10</definedName>
    <definedName name="JV_FS_PRAESENTATIONEN.FRUEHEST_SOP">[5]Import!$L$4:$L$10</definedName>
    <definedName name="JV_FS_PRAESENTATIONEN.FS_NACHNAME">[5]Import!$J$4:$J$10</definedName>
    <definedName name="JV_FS_PRAESENTATIONEN.FS_NR">[5]Import!$B$4:$B$10</definedName>
    <definedName name="JV_FS_PRAESENTATIONEN.FS_POSITION">[5]Import!$C$4:$C$10</definedName>
    <definedName name="JV_FS_PRAESENTATIONEN.FT_APREIS">[5]Import!$O$4:$O$10</definedName>
    <definedName name="JV_FS_PRAESENTATIONEN.FT_BPREIS">[5]Import!$P$4:$P$10</definedName>
    <definedName name="JV_FS_PRAESENTATIONEN.FT_VSI">[5]Import!$AL$4:$AL$10</definedName>
    <definedName name="JV_FS_PRAESENTATIONEN.GEWICHTSTARGET">[5]Import!$W$4:$W$10</definedName>
    <definedName name="JV_FS_PRAESENTATIONEN.INVESTITIONSTARGET">[5]Import!$T$4:$T$10</definedName>
    <definedName name="JV_FS_PRAESENTATIONEN.KALK_MODEL">[5]Import!$AK$4:$AK$10</definedName>
    <definedName name="JV_FS_PRAESENTATIONEN.KONDITIONS_ID">[5]Import!$AM$4:$AM$10</definedName>
    <definedName name="JV_FS_PRAESENTATIONEN.KONSTUKTEUR">[5]Import!$H$4:$H$10</definedName>
    <definedName name="JV_FS_PRAESENTATIONEN.LEB_NACHNAME">[5]Import!$K$4:$K$10</definedName>
    <definedName name="JV_FS_PRAESENTATIONEN.LIFETIME">[5]Import!$M$4:$M$10</definedName>
    <definedName name="JV_FS_PRAESENTATIONEN.LT_APREIS">[5]Import!$Q$4:$Q$10</definedName>
    <definedName name="JV_FS_PRAESENTATIONEN.LT_BPREIS">[5]Import!$R$4:$R$10</definedName>
    <definedName name="JV_FS_PRAESENTATIONEN.LT_INVEST">[5]Import!$S$4:$S$10</definedName>
    <definedName name="JV_FS_PRAESENTATIONEN.LT_PROTOTYP_PARTS">[5]Import!$U$4:$U$10</definedName>
    <definedName name="JV_FS_PRAESENTATIONEN.LT_PROTOTYP_TOOLING">[5]Import!$V$4:$V$10</definedName>
    <definedName name="JV_FS_PRAESENTATIONEN.MATERIAL">[5]Import!$AH$4:$AH$10</definedName>
    <definedName name="JV_FS_PRAESENTATIONEN.PRAES_WAE_ID">[5]Import!$Z$4:$Z$10</definedName>
    <definedName name="JV_FS_PRAESENTATIONEN.PREMEETING_DATUM">[5]Import!$X$4:$X$10</definedName>
    <definedName name="JV_FS_PRAESENTATIONEN.PROJECTS">[5]Import!$AG$4:$AG$10</definedName>
    <definedName name="JV_FS_PRAESENTATIONEN.STATUS">[5]Import!$AI$4:$AI$10</definedName>
    <definedName name="JV_FS_PRAESENTATIONEN.STK_SUMME">[5]Import!$AE$4:$AE$10</definedName>
    <definedName name="JV_FS_PRAESENTATIONEN.TEILE_BEZ">[5]Import!$D$4:$D$10</definedName>
    <definedName name="JV_FS_PRAESENTATIONEN.TEILE_BEZ_ENGL">[5]Import!$E$4:$E$10</definedName>
    <definedName name="JV_FS_PRAESENTATIONEN.TEILE_JE_FZG">[5]Import!$G$4:$G$10</definedName>
    <definedName name="JV_FS_PRAESENTATIONEN.TEILENUMMER">[5]Import!$F$4:$F$10</definedName>
    <definedName name="JV_FS_PRAESENTATIONEN.VERSION">[5]Import!$AN$4:$AN$10</definedName>
    <definedName name="JV_FS_PRAESENTATIONEN.VERTRAGSART">[5]Import!$AC$4:$AC$10</definedName>
    <definedName name="JV_FS_PRAESENTATIONEN.VOLUME">[5]Import!$AA$4:$AA$10</definedName>
    <definedName name="JV_FS_PRAESENTATIONEN.WSTG">[5]Import!$I$4:$I$10</definedName>
    <definedName name="JV_FS_PRAESENTATIONEN.ZEICHNUNGSDATUM">[5]Import!$N$4:$N$10</definedName>
    <definedName name="JV_FS_REC.BEDARF">[5]Import!$G$489:$G$546</definedName>
    <definedName name="JV_FS_REC.DM_APREIS">[5]Import!$J$489:$J$546</definedName>
    <definedName name="JV_FS_REC.DM_BPREIS">[5]Import!$K$489:$K$546</definedName>
    <definedName name="JV_FS_REC.FS_NR">[5]Import!$B$489:$B$546</definedName>
    <definedName name="JV_FS_REC.FS_POSITION">[5]Import!$C$489:$C$546</definedName>
    <definedName name="JV_FS_REC.INVESTMENT">[5]Import!$M$489:$M$546</definedName>
    <definedName name="JV_FS_REC.LIEF_ID">[5]Import!$D$489:$D$546</definedName>
    <definedName name="JV_FS_REC.LIEF_NAME_PROD">[5]Import!$H$489:$H$546</definedName>
    <definedName name="JV_FS_REC.LND_KB_LAND">[5]Import!$I$489:$I$546</definedName>
    <definedName name="JV_FS_REC.LOG_KONZEPT">[5]Import!$F$489:$F$546</definedName>
    <definedName name="JV_FS_REC.LPT_ID">[5]Import!$N$489:$N$546</definedName>
    <definedName name="JV_FS_REC.QUOTE_PROZENT">[5]Import!$L$489:$L$546</definedName>
    <definedName name="JV_FS_REC.TURNOVER">[5]Import!$O$489:$O$546</definedName>
    <definedName name="JV_FS_REC.VERSION">[5]Import!$Q$489:$Q$546</definedName>
    <definedName name="JV_FS_REC.WERK_ID">[5]Import!$E$489:$E$546</definedName>
    <definedName name="JV_FS_REC.WERKSNAME">[5]Import!$P$489:$P$546</definedName>
    <definedName name="JV_FS_REC_LIEF.AVG_PROTOPREIS">[5]Import!$F$550:$F$566</definedName>
    <definedName name="JV_FS_REC_LIEF.DM_WERKZEUGKOSTEN">[5]Import!$E$550:$E$566</definedName>
    <definedName name="JV_FS_REC_LIEF.ENTWICKLUNGSKOSTEN">[5]Import!$P$550:$P$566</definedName>
    <definedName name="JV_FS_REC_LIEF.FS_POSITION">[5]Import!$B$550:$B$566</definedName>
    <definedName name="JV_FS_REC_LIEF.LIEF_ID">[5]Import!$C$550:$C$566</definedName>
    <definedName name="JV_FS_REC_LIEF.R1">[5]Import!$H$550:$H$566</definedName>
    <definedName name="JV_FS_REC_LIEF.R2">[5]Import!$I$550:$I$566</definedName>
    <definedName name="JV_FS_REC_LIEF.R3">[5]Import!$J$550:$J$566</definedName>
    <definedName name="JV_FS_REC_LIEF.R4">[5]Import!$K$550:$K$566</definedName>
    <definedName name="JV_FS_REC_LIEF.R5">[5]Import!$L$550:$L$566</definedName>
    <definedName name="JV_FS_REC_LIEF.R6">[5]Import!$M$550:$M$566</definedName>
    <definedName name="JV_FS_REC_LIEF.R7">[5]Import!$N$550:$N$566</definedName>
    <definedName name="JV_FS_REC_LIEF.R8">[5]Import!$O$550:$O$566</definedName>
    <definedName name="JV_FS_REC_LIEF.SOP">[5]Import!$G$550:$G$566</definedName>
    <definedName name="JV_FS_REC_LIEF.STK_SUMME">[5]Import!$D$550:$D$566</definedName>
    <definedName name="JV_FS_REC_SAVING.FRUEHEST_SOP">[5]Import!$C$570:$C$571</definedName>
    <definedName name="JV_FS_REC_SAVING.FS_POSITION">[5]Import!$B$570:$B$571</definedName>
    <definedName name="JV_FS_REC_SAVING.SAV_PA0">[5]Import!$E$570:$E$571</definedName>
    <definedName name="JV_FS_REC_SAVING.SAV_PA1">[5]Import!$F$570:$F$571</definedName>
    <definedName name="JV_FS_REC_SAVING.SAV_PA2">[5]Import!$G$570:$G$571</definedName>
    <definedName name="JV_FS_REC_SAVING.SAV_PA3">[5]Import!$H$570:$H$571</definedName>
    <definedName name="JV_FS_REC_SAVING.SAV_PA4">[5]Import!$I$570:$I$571</definedName>
    <definedName name="JV_FS_REC_SAVING.SAV_PA5">[5]Import!$J$570:$J$571</definedName>
    <definedName name="JV_FS_REC_SAVING.SAV_PA6">[5]Import!$K$570:$K$571</definedName>
    <definedName name="JV_FS_REC_SAVING.SAV_PA7">[5]Import!$L$570:$L$571</definedName>
    <definedName name="JV_FS_REC_SAVING.SOP_BASIS">[5]Import!$D$570:$D$571</definedName>
    <definedName name="JV_FS_REC_SAVING.TOTAL_SAVING_OVER_LIFE">[5]Import!$M$570:$M$571</definedName>
    <definedName name="JV_FS_RV_AVG_PROTODATA.DM_AVG_PROTOPREIS">[5]Import!$D$122:$D$123</definedName>
    <definedName name="JV_FS_RV_AVG_PROTODATA.DM_WERKZEUGKOSTEN">[5]Import!$E$122:$E$123</definedName>
    <definedName name="JV_FS_RV_AVG_PROTODATA.FS_POSITION">[5]Import!$B$122:$B$123</definedName>
    <definedName name="JV_FS_RV_AVG_PROTODATA.LIEF_ID">[5]Import!$C$122:$C$123</definedName>
    <definedName name="JV_FS_RV_LTERM_PNACHLASS.BJAHR1">[5]Import!$E$147:$E$163</definedName>
    <definedName name="JV_FS_RV_LTERM_PNACHLASS.BJAHR2">[5]Import!$G$147:$G$163</definedName>
    <definedName name="JV_FS_RV_LTERM_PNACHLASS.BJAHR3">[5]Import!$I$147:$I$163</definedName>
    <definedName name="JV_FS_RV_LTERM_PNACHLASS.BJAHR4">[5]Import!$K$147:$K$163</definedName>
    <definedName name="JV_FS_RV_LTERM_PNACHLASS.BJAHR5">[5]Import!$M$147:$M$163</definedName>
    <definedName name="JV_FS_RV_LTERM_PNACHLASS.BJAHR6">[5]Import!$O$147:$O$163</definedName>
    <definedName name="JV_FS_RV_LTERM_PNACHLASS.BJAHR7">[5]Import!$Q$147:$Q$163</definedName>
    <definedName name="JV_FS_RV_LTERM_PNACHLASS.BJAHR8">[5]Import!$S$147:$S$163</definedName>
    <definedName name="JV_FS_RV_LTERM_PNACHLASS.ENTWICKLUNGSKOSTEN">[5]Import!$X$147:$X$163</definedName>
    <definedName name="JV_FS_RV_LTERM_PNACHLASS.FS_POSITION">[5]Import!$B$147:$B$163</definedName>
    <definedName name="JV_FS_RV_LTERM_PNACHLASS.INVESTITIONEN">[5]Import!$U$147:$U$163</definedName>
    <definedName name="JV_FS_RV_LTERM_PNACHLASS.LIEF_ID">[5]Import!$C$147:$C$163</definedName>
    <definedName name="JV_FS_RV_LTERM_PNACHLASS.LIEF_NAME_PROD">[5]Import!$D$147:$D$163</definedName>
    <definedName name="JV_FS_RV_LTERM_PNACHLASS.PROTO_KOSTEN">[5]Import!$W$147:$W$163</definedName>
    <definedName name="JV_FS_RV_LTERM_PNACHLASS.REDUCTION_1">[5]Import!$F$147:$F$163</definedName>
    <definedName name="JV_FS_RV_LTERM_PNACHLASS.REDUCTION_2">[5]Import!$H$147:$H$163</definedName>
    <definedName name="JV_FS_RV_LTERM_PNACHLASS.REDUCTION_3">[5]Import!$J$147:$J$163</definedName>
    <definedName name="JV_FS_RV_LTERM_PNACHLASS.REDUCTION_4">[5]Import!$L$147:$L$163</definedName>
    <definedName name="JV_FS_RV_LTERM_PNACHLASS.REDUCTION_5">[5]Import!$N$147:$N$163</definedName>
    <definedName name="JV_FS_RV_LTERM_PNACHLASS.REDUCTION_6">[5]Import!$P$147:$P$163</definedName>
    <definedName name="JV_FS_RV_LTERM_PNACHLASS.REDUCTION_7">[5]Import!$R$147:$R$163</definedName>
    <definedName name="JV_FS_RV_LTERM_PNACHLASS.REDUCTION_8">[5]Import!$T$147:$T$163</definedName>
    <definedName name="JV_FS_RV_LTERM_PNACHLASS.TURNOVER_OVER_LIFE">[5]Import!$V$147:$V$163</definedName>
    <definedName name="L">[12]협조전!#REF!</definedName>
    <definedName name="LARGE">#REF!</definedName>
    <definedName name="Mischpreis1">#REF!</definedName>
    <definedName name="Mischpreis2">#REF!</definedName>
    <definedName name="Mischpreis3">#REF!</definedName>
    <definedName name="Mischpreis4">#REF!</definedName>
    <definedName name="Model_ID">[6]Model!$A$4:$A$43</definedName>
    <definedName name="Mq">[20]GRACE!#REF!</definedName>
    <definedName name="M행">#REF!</definedName>
    <definedName name="NEWCODE">#REF!</definedName>
    <definedName name="nime" hidden="1">#REF!</definedName>
    <definedName name="N행">#REF!</definedName>
    <definedName name="O행">#REF!</definedName>
    <definedName name="plant">#REF!</definedName>
    <definedName name="PLANTS">#REF!</definedName>
    <definedName name="PNPrinciple">[8]Constant!#REF!</definedName>
    <definedName name="prem">#REF!</definedName>
    <definedName name="PRINT_AREA_MI">'[21]RD제품개발투자비(매가)'!#REF!</definedName>
    <definedName name="PROJECT명">#REF!</definedName>
    <definedName name="PROTO">#REF!</definedName>
    <definedName name="PROTO1">#REF!</definedName>
    <definedName name="PV_Cost_Tot">[10]Worksheet!$Q$63</definedName>
    <definedName name="PV_Cost_Tot_Mkt">[10]Worksheet!$R$63</definedName>
    <definedName name="PV_Grand_Total">#REF!</definedName>
    <definedName name="PV_Grand_Total_Mkt">#REF!</definedName>
    <definedName name="P행">#REF!</definedName>
    <definedName name="Q행">#REF!</definedName>
    <definedName name="Retest_Percent">#REF!</definedName>
    <definedName name="Retest_Tot">#REF!</definedName>
    <definedName name="Retest_Tot_Mkt">#REF!</definedName>
    <definedName name="R행">#REF!</definedName>
    <definedName name="SMALL">#REF!</definedName>
    <definedName name="SPEED_D170">#REF!</definedName>
    <definedName name="SSRR">[22]기안!$A$43</definedName>
    <definedName name="S행">#REF!</definedName>
    <definedName name="Total_DV_and_PV_Testing">#REF!</definedName>
    <definedName name="Total_DV_and_PV_Testing_Mkt">#REF!</definedName>
    <definedName name="T행">#REF!</definedName>
    <definedName name="unit">#REF!</definedName>
    <definedName name="uu">#REF!</definedName>
    <definedName name="U행">#REF!</definedName>
    <definedName name="V_FS_BAUSTUFE_VORGABEN_STK.FS_POSITION">[5]Import!$B$117:$B$118</definedName>
    <definedName name="V_FS_BAUSTUFE_VORGABEN_STK.STUECKZAHL">[5]Import!$D$117:$D$118</definedName>
    <definedName name="V_FS_BAUSTUFE_VORGABEN_STK.STUFE">[5]Import!$C$117:$C$118</definedName>
    <definedName name="Visualisierung">[5]Import!$K$389:$K$485</definedName>
    <definedName name="VV">#REF!</definedName>
    <definedName name="V행">#REF!</definedName>
    <definedName name="W">#REF!</definedName>
    <definedName name="Werk011">#REF!</definedName>
    <definedName name="Werk012">#REF!</definedName>
    <definedName name="Werk013">#REF!</definedName>
    <definedName name="Werk014">#REF!</definedName>
    <definedName name="Werk021">#REF!</definedName>
    <definedName name="Werk022">#REF!</definedName>
    <definedName name="Werk023">#REF!</definedName>
    <definedName name="Werk024">#REF!</definedName>
    <definedName name="Werk031">#REF!</definedName>
    <definedName name="Werk032">#REF!</definedName>
    <definedName name="Werk033">#REF!</definedName>
    <definedName name="Werk034">#REF!</definedName>
    <definedName name="Werk041">#REF!</definedName>
    <definedName name="Werk042">#REF!</definedName>
    <definedName name="Werk043">#REF!</definedName>
    <definedName name="Werk044">#REF!</definedName>
    <definedName name="Werk051">#REF!</definedName>
    <definedName name="Werk052">#REF!</definedName>
    <definedName name="Werk053">#REF!</definedName>
    <definedName name="Werk054">#REF!</definedName>
    <definedName name="Werk061">#REF!</definedName>
    <definedName name="Werk062">#REF!</definedName>
    <definedName name="Werk063">#REF!</definedName>
    <definedName name="Werk064">#REF!</definedName>
    <definedName name="Werk071">#REF!</definedName>
    <definedName name="Werk072">#REF!</definedName>
    <definedName name="Werk073">#REF!</definedName>
    <definedName name="Werk074">#REF!</definedName>
    <definedName name="Werk081">#REF!</definedName>
    <definedName name="Werk082">#REF!</definedName>
    <definedName name="Werk083">#REF!</definedName>
    <definedName name="Werk084">#REF!</definedName>
    <definedName name="Werk091">#REF!</definedName>
    <definedName name="Werk092">#REF!</definedName>
    <definedName name="Werk093">#REF!</definedName>
    <definedName name="Werk094">#REF!</definedName>
    <definedName name="Werk101">#REF!</definedName>
    <definedName name="Werk102">#REF!</definedName>
    <definedName name="Werk103">#REF!</definedName>
    <definedName name="Werk104">#REF!</definedName>
    <definedName name="Werk111">#REF!</definedName>
    <definedName name="Werk112">#REF!</definedName>
    <definedName name="Werk113">#REF!</definedName>
    <definedName name="Werk114">#REF!</definedName>
    <definedName name="Werk121">#REF!</definedName>
    <definedName name="Werk122">#REF!</definedName>
    <definedName name="Werk123">#REF!</definedName>
    <definedName name="Werk124">#REF!</definedName>
    <definedName name="Werk131">#REF!</definedName>
    <definedName name="Werk132">#REF!</definedName>
    <definedName name="Werk133">#REF!</definedName>
    <definedName name="Werk134">#REF!</definedName>
    <definedName name="Werk141">#REF!</definedName>
    <definedName name="Werk142">#REF!</definedName>
    <definedName name="Werk143">#REF!</definedName>
    <definedName name="Werk144">#REF!</definedName>
    <definedName name="ww">#REF!</definedName>
    <definedName name="W행">#REF!</definedName>
    <definedName name="W행1">#N/A</definedName>
    <definedName name="XG액션">#REF!</definedName>
    <definedName name="xx">#REF!</definedName>
    <definedName name="X행">#REF!</definedName>
    <definedName name="YEN">#REF!</definedName>
    <definedName name="yy">#REF!</definedName>
    <definedName name="YYY">#REF!</definedName>
    <definedName name="ZZ">#REF!</definedName>
    <definedName name="기안">'[23]2.대외공문'!#REF!</definedName>
    <definedName name="기안3">#REF!</definedName>
    <definedName name="기안갑">#REF!</definedName>
    <definedName name="기안갑1">#N/A</definedName>
    <definedName name="기안용지">#REF!</definedName>
    <definedName name="기안을">#REF!</definedName>
    <definedName name="기안을1">#N/A</definedName>
    <definedName name="單位阡원_阡￥">#REF!</definedName>
    <definedName name="ㄴㅇㅎㅇ">#N/A</definedName>
    <definedName name="년도__실적추정은_건설이자_미포">'[24]R&amp;D'!#REF!</definedName>
    <definedName name="解_任_">[3]기안!$A$34</definedName>
    <definedName name="ㄷㅈ">[9]총괄표!$C$2</definedName>
    <definedName name="대회">#REF!</definedName>
    <definedName name="라ㅕ화">#REF!</definedName>
    <definedName name="_xlnm.Extract">#REF!</definedName>
    <definedName name="ㅁ1">[4]신규DEP!#REF!</definedName>
    <definedName name="ㅁ1430">#REF!</definedName>
    <definedName name="ㅁㅁㅁ">'[25]5.세운W-A'!#REF!</definedName>
    <definedName name="모">#REF!</definedName>
    <definedName name="발">#REF!</definedName>
    <definedName name="변경">#REF!</definedName>
    <definedName name="부서">#REF!</definedName>
    <definedName name="부서별예산">#REF!</definedName>
    <definedName name="비교A">#REF!</definedName>
    <definedName name="ㅅ7">#REF!</definedName>
    <definedName name="사업투자">#REF!</definedName>
    <definedName name="사업투자1">#REF!</definedName>
    <definedName name="엉댜ㄷㅈ">#REF!</definedName>
    <definedName name="엉댜ㄷㅈ1">#N/A</definedName>
    <definedName name="예산총괄시트설ONLY">#REF!</definedName>
    <definedName name="장기투자.94.BB">#REF!</definedName>
    <definedName name="제목">#REF!</definedName>
    <definedName name="투자비">#REF!</definedName>
    <definedName name="허">#N/A</definedName>
    <definedName name="흵____R3_t">#REF!</definedName>
    <definedName name="ㅗㅗㅘㅣㅣㅏ">#REF!</definedName>
    <definedName name="ㅘㅎ">#N/A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[26]总表!#REF!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2">大黄蜂驾驶员座椅总成!$A$1:$AW$78</definedName>
    <definedName name="_xlnm.Print_Area" localSheetId="4">副驾驶员座椅总成!$A$1:$AX$39</definedName>
    <definedName name="_xlnm.Print_Area" localSheetId="7">'SHT0012440'!$A$1:$AP$13</definedName>
    <definedName name="_xlnm.Print_Titles" localSheetId="7">'SHT0012440'!$9:$9</definedName>
    <definedName name="_xlnm.Print_Area" localSheetId="8">'SHT0012288'!$A$1:$AQ$13</definedName>
    <definedName name="_xlnm.Print_Titles" localSheetId="8">'SHT0012288'!$9:$9</definedName>
    <definedName name="_xlnm.Print_Area" localSheetId="10">'SHT0012220'!$A$1:$AN$13</definedName>
    <definedName name="_xlnm.Print_Titles" localSheetId="10">'SHT0012220'!$9:$9</definedName>
    <definedName name="_xlnm.Print_Area" localSheetId="11">'SHT0014598'!$A$1:$AO$11</definedName>
    <definedName name="_xlnm.Print_Area" localSheetId="12">'SHT0012320'!$A$1:$AT$24</definedName>
    <definedName name="_xlnm.Print_Titles" localSheetId="12">'SHT0012320'!$8:$9</definedName>
    <definedName name="_xlnm.Print_Area" localSheetId="13">'SHT0012319'!$A$1:$AR$19</definedName>
    <definedName name="_xlnm.Print_Titles" localSheetId="13">'SHT0012319'!$8:$9</definedName>
    <definedName name="_1_?" localSheetId="13">#REF!</definedName>
    <definedName name="_2__123Graph_BCHART_5" localSheetId="13" hidden="1">#REF!</definedName>
    <definedName name="_3__123Graph_CCHART_5" localSheetId="13" hidden="1">#REF!</definedName>
    <definedName name="_4__123Graph_DCHART_5" localSheetId="13" hidden="1">#REF!</definedName>
    <definedName name="_5__123Graph_ECHART_5" localSheetId="13" hidden="1">#REF!</definedName>
    <definedName name="_6__123Graph_FCHART_5" localSheetId="13" hidden="1">#REF!</definedName>
    <definedName name="_7__123Graph_XCHART_5" localSheetId="13" hidden="1">#REF!</definedName>
    <definedName name="_BAS11" localSheetId="13">#REF!</definedName>
    <definedName name="_BAS12" localSheetId="13">#REF!</definedName>
    <definedName name="_BAS13" localSheetId="13">#REF!</definedName>
    <definedName name="_BAS14" localSheetId="13">#REF!</definedName>
    <definedName name="_BAS21" localSheetId="13">#REF!</definedName>
    <definedName name="_BAS22" localSheetId="13">#REF!</definedName>
    <definedName name="_BAS23" localSheetId="13">#REF!</definedName>
    <definedName name="_BAS24" localSheetId="13">#REF!</definedName>
    <definedName name="_BAS31" localSheetId="13">#REF!</definedName>
    <definedName name="_BAS32" localSheetId="13">#REF!</definedName>
    <definedName name="_BAS33" localSheetId="13">#REF!</definedName>
    <definedName name="_BAS34" localSheetId="13">#REF!</definedName>
    <definedName name="_BSS1" localSheetId="13">#REF!</definedName>
    <definedName name="_BSS2" localSheetId="13">#REF!</definedName>
    <definedName name="_BSS3" localSheetId="13">#REF!</definedName>
    <definedName name="_BSS4" localSheetId="13">#REF!</definedName>
    <definedName name="_Regression_Out" localSheetId="13" hidden="1">#REF!</definedName>
    <definedName name="_Regression_X" localSheetId="13" hidden="1">#REF!</definedName>
    <definedName name="_Regression_Y" localSheetId="13" hidden="1">#REF!</definedName>
    <definedName name="_Sort" localSheetId="13" hidden="1">#REF!</definedName>
    <definedName name="a" localSheetId="13">#REF!</definedName>
    <definedName name="abcd" localSheetId="13">#REF!</definedName>
    <definedName name="Abzinsfaktor" localSheetId="13">#REF!</definedName>
    <definedName name="Auf_Abzinsungsfaktor" localSheetId="13">#REF!</definedName>
    <definedName name="awc" localSheetId="13">#REF!</definedName>
    <definedName name="B" localSheetId="13">#REF!</definedName>
    <definedName name="BB" localSheetId="13">#REF!</definedName>
    <definedName name="bc" localSheetId="13">#REF!</definedName>
    <definedName name="blatt2" localSheetId="13">#REF!</definedName>
    <definedName name="CC" localSheetId="13">#REF!</definedName>
    <definedName name="CC.QQ" localSheetId="13">#REF!</definedName>
    <definedName name="ck" localSheetId="13" hidden="1">#REF!</definedName>
    <definedName name="code" localSheetId="13">#REF!</definedName>
    <definedName name="Cost" localSheetId="13">#REF!</definedName>
    <definedName name="CZK" localSheetId="13">#REF!</definedName>
    <definedName name="d" localSheetId="13">#REF!</definedName>
    <definedName name="Database" localSheetId="13">#REF!</definedName>
    <definedName name="DATEE" localSheetId="13">#REF!</definedName>
    <definedName name="Daten" localSheetId="13">#REF!</definedName>
    <definedName name="DD" localSheetId="13">#REF!</definedName>
    <definedName name="DDATE" localSheetId="13">#REF!</definedName>
    <definedName name="DKDKFG8TBTB2RT" localSheetId="13">#REF!</definedName>
    <definedName name="DOL" localSheetId="13">#REF!</definedName>
    <definedName name="DOLLAR" localSheetId="13">#REF!</definedName>
    <definedName name="DV_Grand_Total" localSheetId="13">#REF!</definedName>
    <definedName name="DV_Grand_Total_Mkt" localSheetId="13">#REF!</definedName>
    <definedName name="EE" localSheetId="13">#REF!</definedName>
    <definedName name="Eingabe" localSheetId="13">#REF!</definedName>
    <definedName name="Eingabe2" localSheetId="13">#REF!</definedName>
    <definedName name="Eingabe3" localSheetId="13">#REF!</definedName>
    <definedName name="Eingabe4" localSheetId="13">#REF!</definedName>
    <definedName name="ESP" localSheetId="13">#REF!</definedName>
    <definedName name="ex" localSheetId="13">#REF!</definedName>
    <definedName name="FF" localSheetId="13">#REF!</definedName>
    <definedName name="FGPRTBTB1RTDKDK" localSheetId="13">#REF!</definedName>
    <definedName name="fgRKRKRKRKRKTBTB2RTDKDK" localSheetId="13">#REF!</definedName>
    <definedName name="FRF" localSheetId="13">#REF!</definedName>
    <definedName name="Function" localSheetId="13">#REF!</definedName>
    <definedName name="GG" localSheetId="13">#REF!</definedName>
    <definedName name="hh" localSheetId="13">#REF!</definedName>
    <definedName name="II" localSheetId="13">#REF!</definedName>
    <definedName name="INDEX" localSheetId="13">#REF!</definedName>
    <definedName name="Individual" localSheetId="13">#REF!</definedName>
    <definedName name="ITL" localSheetId="13">#REF!</definedName>
    <definedName name="JIN" localSheetId="13">#REF!</definedName>
    <definedName name="JKL" localSheetId="13">#REF!</definedName>
    <definedName name="LARGE" localSheetId="13">#REF!</definedName>
    <definedName name="Mischpreis1" localSheetId="13">#REF!</definedName>
    <definedName name="Mischpreis2" localSheetId="13">#REF!</definedName>
    <definedName name="Mischpreis3" localSheetId="13">#REF!</definedName>
    <definedName name="Mischpreis4" localSheetId="13">#REF!</definedName>
    <definedName name="M행" localSheetId="13">#REF!</definedName>
    <definedName name="NEWCODE" localSheetId="13">#REF!</definedName>
    <definedName name="nime" localSheetId="13" hidden="1">#REF!</definedName>
    <definedName name="N행" localSheetId="13">#REF!</definedName>
    <definedName name="O행" localSheetId="13">#REF!</definedName>
    <definedName name="plant" localSheetId="13">#REF!</definedName>
    <definedName name="PLANTS" localSheetId="13">#REF!</definedName>
    <definedName name="prem" localSheetId="13">#REF!</definedName>
    <definedName name="PROJECT명" localSheetId="13">#REF!</definedName>
    <definedName name="PROTO" localSheetId="13">#REF!</definedName>
    <definedName name="PROTO1" localSheetId="13">#REF!</definedName>
    <definedName name="PV_Grand_Total" localSheetId="13">#REF!</definedName>
    <definedName name="PV_Grand_Total_Mkt" localSheetId="13">#REF!</definedName>
    <definedName name="P행" localSheetId="13">#REF!</definedName>
    <definedName name="Q행" localSheetId="13">#REF!</definedName>
    <definedName name="Retest_Percent" localSheetId="13">#REF!</definedName>
    <definedName name="Retest_Tot" localSheetId="13">#REF!</definedName>
    <definedName name="Retest_Tot_Mkt" localSheetId="13">#REF!</definedName>
    <definedName name="R행" localSheetId="13">#REF!</definedName>
    <definedName name="SMALL" localSheetId="13">#REF!</definedName>
    <definedName name="SPEED_D170" localSheetId="13">#REF!</definedName>
    <definedName name="S행" localSheetId="13">#REF!</definedName>
    <definedName name="Total_DV_and_PV_Testing" localSheetId="13">#REF!</definedName>
    <definedName name="Total_DV_and_PV_Testing_Mkt" localSheetId="13">#REF!</definedName>
    <definedName name="T행" localSheetId="13">#REF!</definedName>
    <definedName name="unit" localSheetId="13">#REF!</definedName>
    <definedName name="uu" localSheetId="13">#REF!</definedName>
    <definedName name="U행" localSheetId="13">#REF!</definedName>
    <definedName name="VV" localSheetId="13">#REF!</definedName>
    <definedName name="V행" localSheetId="13">#REF!</definedName>
    <definedName name="W" localSheetId="13">#REF!</definedName>
    <definedName name="Werk011" localSheetId="13">#REF!</definedName>
    <definedName name="Werk012" localSheetId="13">#REF!</definedName>
    <definedName name="Werk013" localSheetId="13">#REF!</definedName>
    <definedName name="Werk014" localSheetId="13">#REF!</definedName>
    <definedName name="Werk021" localSheetId="13">#REF!</definedName>
    <definedName name="Werk022" localSheetId="13">#REF!</definedName>
    <definedName name="Werk023" localSheetId="13">#REF!</definedName>
    <definedName name="Werk024" localSheetId="13">#REF!</definedName>
    <definedName name="Werk031" localSheetId="13">#REF!</definedName>
    <definedName name="Werk032" localSheetId="13">#REF!</definedName>
    <definedName name="Werk033" localSheetId="13">#REF!</definedName>
    <definedName name="Werk034" localSheetId="13">#REF!</definedName>
    <definedName name="Werk041" localSheetId="13">#REF!</definedName>
    <definedName name="Werk042" localSheetId="13">#REF!</definedName>
    <definedName name="Werk043" localSheetId="13">#REF!</definedName>
    <definedName name="Werk044" localSheetId="13">#REF!</definedName>
    <definedName name="Werk051" localSheetId="13">#REF!</definedName>
    <definedName name="Werk052" localSheetId="13">#REF!</definedName>
    <definedName name="Werk053" localSheetId="13">#REF!</definedName>
    <definedName name="Werk054" localSheetId="13">#REF!</definedName>
    <definedName name="Werk061" localSheetId="13">#REF!</definedName>
    <definedName name="Werk062" localSheetId="13">#REF!</definedName>
    <definedName name="Werk063" localSheetId="13">#REF!</definedName>
    <definedName name="Werk064" localSheetId="13">#REF!</definedName>
    <definedName name="Werk071" localSheetId="13">#REF!</definedName>
    <definedName name="Werk072" localSheetId="13">#REF!</definedName>
    <definedName name="Werk073" localSheetId="13">#REF!</definedName>
    <definedName name="Werk074" localSheetId="13">#REF!</definedName>
    <definedName name="Werk081" localSheetId="13">#REF!</definedName>
    <definedName name="Werk082" localSheetId="13">#REF!</definedName>
    <definedName name="Werk083" localSheetId="13">#REF!</definedName>
    <definedName name="Werk084" localSheetId="13">#REF!</definedName>
    <definedName name="Werk091" localSheetId="13">#REF!</definedName>
    <definedName name="Werk092" localSheetId="13">#REF!</definedName>
    <definedName name="Werk093" localSheetId="13">#REF!</definedName>
    <definedName name="Werk094" localSheetId="13">#REF!</definedName>
    <definedName name="Werk101" localSheetId="13">#REF!</definedName>
    <definedName name="Werk102" localSheetId="13">#REF!</definedName>
    <definedName name="Werk103" localSheetId="13">#REF!</definedName>
    <definedName name="Werk104" localSheetId="13">#REF!</definedName>
    <definedName name="Werk111" localSheetId="13">#REF!</definedName>
    <definedName name="Werk112" localSheetId="13">#REF!</definedName>
    <definedName name="Werk113" localSheetId="13">#REF!</definedName>
    <definedName name="Werk114" localSheetId="13">#REF!</definedName>
    <definedName name="Werk121" localSheetId="13">#REF!</definedName>
    <definedName name="Werk122" localSheetId="13">#REF!</definedName>
    <definedName name="Werk123" localSheetId="13">#REF!</definedName>
    <definedName name="Werk124" localSheetId="13">#REF!</definedName>
    <definedName name="Werk131" localSheetId="13">#REF!</definedName>
    <definedName name="Werk132" localSheetId="13">#REF!</definedName>
    <definedName name="Werk133" localSheetId="13">#REF!</definedName>
    <definedName name="Werk134" localSheetId="13">#REF!</definedName>
    <definedName name="Werk141" localSheetId="13">#REF!</definedName>
    <definedName name="Werk142" localSheetId="13">#REF!</definedName>
    <definedName name="Werk143" localSheetId="13">#REF!</definedName>
    <definedName name="Werk144" localSheetId="13">#REF!</definedName>
    <definedName name="ww" localSheetId="13">#REF!</definedName>
    <definedName name="W행" localSheetId="13">#REF!</definedName>
    <definedName name="XG액션" localSheetId="13">#REF!</definedName>
    <definedName name="xx" localSheetId="13">#REF!</definedName>
    <definedName name="X행" localSheetId="13">#REF!</definedName>
    <definedName name="YEN" localSheetId="13">#REF!</definedName>
    <definedName name="yy" localSheetId="13">#REF!</definedName>
    <definedName name="YYY" localSheetId="13">#REF!</definedName>
    <definedName name="ZZ" localSheetId="13">#REF!</definedName>
    <definedName name="기안3" localSheetId="13">#REF!</definedName>
    <definedName name="기안갑" localSheetId="13">#REF!</definedName>
    <definedName name="기안용지" localSheetId="13">#REF!</definedName>
    <definedName name="기안을" localSheetId="13">#REF!</definedName>
    <definedName name="單位阡원_阡￥" localSheetId="13">#REF!</definedName>
    <definedName name="대회" localSheetId="13">#REF!</definedName>
    <definedName name="라ㅕ화" localSheetId="13">#REF!</definedName>
    <definedName name="_xlnm.Extract" localSheetId="13">#REF!</definedName>
    <definedName name="ㅁ1430" localSheetId="13">#REF!</definedName>
    <definedName name="모" localSheetId="13">#REF!</definedName>
    <definedName name="발" localSheetId="13">#REF!</definedName>
    <definedName name="변경" localSheetId="13">#REF!</definedName>
    <definedName name="부서" localSheetId="13">#REF!</definedName>
    <definedName name="부서별예산" localSheetId="13">#REF!</definedName>
    <definedName name="비교A" localSheetId="13">#REF!</definedName>
    <definedName name="ㅅ7" localSheetId="13">#REF!</definedName>
    <definedName name="사업투자" localSheetId="13">#REF!</definedName>
    <definedName name="사업투자1" localSheetId="13">#REF!</definedName>
    <definedName name="엉댜ㄷㅈ" localSheetId="13">#REF!</definedName>
    <definedName name="예산총괄시트설ONLY" localSheetId="13">#REF!</definedName>
    <definedName name="장기투자.94.BB" localSheetId="13">#REF!</definedName>
    <definedName name="제목" localSheetId="13">#REF!</definedName>
    <definedName name="투자비" localSheetId="13">#REF!</definedName>
    <definedName name="흵____R3_t" localSheetId="13">#REF!</definedName>
    <definedName name="ㅗㅗㅘㅣㅣㅏ" localSheetId="13">#REF!</definedName>
    <definedName name="_1_?" localSheetId="14">#REF!</definedName>
    <definedName name="_2__123Graph_BCHART_5" localSheetId="14" hidden="1">#REF!</definedName>
    <definedName name="_3__123Graph_CCHART_5" localSheetId="14" hidden="1">#REF!</definedName>
    <definedName name="_4__123Graph_DCHART_5" localSheetId="14" hidden="1">#REF!</definedName>
    <definedName name="_5__123Graph_ECHART_5" localSheetId="14" hidden="1">#REF!</definedName>
    <definedName name="_6__123Graph_FCHART_5" localSheetId="14" hidden="1">#REF!</definedName>
    <definedName name="_7__123Graph_XCHART_5" localSheetId="14" hidden="1">#REF!</definedName>
    <definedName name="_8_0" localSheetId="14">'[28]2'!#REF!</definedName>
    <definedName name="_BAS11" localSheetId="14">#REF!</definedName>
    <definedName name="_BAS12" localSheetId="14">#REF!</definedName>
    <definedName name="_BAS13" localSheetId="14">#REF!</definedName>
    <definedName name="_BAS14" localSheetId="14">#REF!</definedName>
    <definedName name="_BAS21" localSheetId="14">#REF!</definedName>
    <definedName name="_BAS22" localSheetId="14">#REF!</definedName>
    <definedName name="_BAS23" localSheetId="14">#REF!</definedName>
    <definedName name="_BAS24" localSheetId="14">#REF!</definedName>
    <definedName name="_BAS31" localSheetId="14">#REF!</definedName>
    <definedName name="_BAS32" localSheetId="14">#REF!</definedName>
    <definedName name="_BAS33" localSheetId="14">#REF!</definedName>
    <definedName name="_BAS34" localSheetId="14">#REF!</definedName>
    <definedName name="_BSS1" localSheetId="14">#REF!</definedName>
    <definedName name="_BSS2" localSheetId="14">#REF!</definedName>
    <definedName name="_BSS3" localSheetId="14">#REF!</definedName>
    <definedName name="_BSS4" localSheetId="14">#REF!</definedName>
    <definedName name="_xlnm._FilterDatabase" localSheetId="14" hidden="1">BOM清单!$A$10:$AD$10</definedName>
    <definedName name="_Regression_Out" localSheetId="14" hidden="1">#REF!</definedName>
    <definedName name="_Regression_X" localSheetId="14" hidden="1">#REF!</definedName>
    <definedName name="_Regression_Y" localSheetId="14" hidden="1">#REF!</definedName>
    <definedName name="_Sort" localSheetId="14" hidden="1">#REF!</definedName>
    <definedName name="a" localSheetId="14">#REF!</definedName>
    <definedName name="abcd" localSheetId="14">#REF!</definedName>
    <definedName name="Abzinsfaktor" localSheetId="14">#REF!</definedName>
    <definedName name="Auf_Abzinsungsfaktor" localSheetId="14">#REF!</definedName>
    <definedName name="awc" localSheetId="14">#REF!</definedName>
    <definedName name="B" localSheetId="14">#REF!</definedName>
    <definedName name="BB" localSheetId="14">#REF!</definedName>
    <definedName name="bc" localSheetId="14">#REF!</definedName>
    <definedName name="blatt2" localSheetId="14">#REF!</definedName>
    <definedName name="CC" localSheetId="14">#REF!</definedName>
    <definedName name="CC.QQ" localSheetId="14">#REF!</definedName>
    <definedName name="ck" localSheetId="14" hidden="1">#REF!</definedName>
    <definedName name="code" localSheetId="14">#REF!</definedName>
    <definedName name="Cost" localSheetId="14">#REF!</definedName>
    <definedName name="CZK" localSheetId="14">#REF!</definedName>
    <definedName name="d" localSheetId="14">#REF!</definedName>
    <definedName name="Database" localSheetId="14">#REF!</definedName>
    <definedName name="DATEE" localSheetId="14">#REF!</definedName>
    <definedName name="Daten" localSheetId="14">#REF!</definedName>
    <definedName name="DD" localSheetId="14">#REF!</definedName>
    <definedName name="DDATE" localSheetId="14">#REF!</definedName>
    <definedName name="DKDKFG8TBTB2RT" localSheetId="14">#REF!</definedName>
    <definedName name="DOL" localSheetId="14">#REF!</definedName>
    <definedName name="DOLLAR" localSheetId="14">#REF!</definedName>
    <definedName name="DV_Grand_Total" localSheetId="14">#REF!</definedName>
    <definedName name="DV_Grand_Total_Mkt" localSheetId="14">#REF!</definedName>
    <definedName name="EE" localSheetId="14">#REF!</definedName>
    <definedName name="Eingabe" localSheetId="14">#REF!</definedName>
    <definedName name="Eingabe2" localSheetId="14">#REF!</definedName>
    <definedName name="Eingabe3" localSheetId="14">#REF!</definedName>
    <definedName name="Eingabe4" localSheetId="14">#REF!</definedName>
    <definedName name="ESP" localSheetId="14">#REF!</definedName>
    <definedName name="ex" localSheetId="14">#REF!</definedName>
    <definedName name="FF" localSheetId="14">#REF!</definedName>
    <definedName name="FGPRTBTB1RTDKDK" localSheetId="14">#REF!</definedName>
    <definedName name="fgRKRKRKRKRKTBTB2RTDKDK" localSheetId="14">#REF!</definedName>
    <definedName name="FRF" localSheetId="14">#REF!</definedName>
    <definedName name="Function" localSheetId="14">#REF!</definedName>
    <definedName name="GG" localSheetId="14">#REF!</definedName>
    <definedName name="hh" localSheetId="14">#REF!</definedName>
    <definedName name="II" localSheetId="14">#REF!</definedName>
    <definedName name="INDEX" localSheetId="14">#REF!</definedName>
    <definedName name="Individual" localSheetId="14">#REF!</definedName>
    <definedName name="ITL" localSheetId="14">#REF!</definedName>
    <definedName name="JIN" localSheetId="14">#REF!</definedName>
    <definedName name="JKL" localSheetId="14">#REF!</definedName>
    <definedName name="LARGE" localSheetId="14">#REF!</definedName>
    <definedName name="Mischpreis1" localSheetId="14">#REF!</definedName>
    <definedName name="Mischpreis2" localSheetId="14">#REF!</definedName>
    <definedName name="Mischpreis3" localSheetId="14">#REF!</definedName>
    <definedName name="Mischpreis4" localSheetId="14">#REF!</definedName>
    <definedName name="M행" localSheetId="14">#REF!</definedName>
    <definedName name="NEWCODE" localSheetId="14">#REF!</definedName>
    <definedName name="nime" localSheetId="14" hidden="1">#REF!</definedName>
    <definedName name="N행" localSheetId="14">#REF!</definedName>
    <definedName name="O행" localSheetId="14">#REF!</definedName>
    <definedName name="plant" localSheetId="14">#REF!</definedName>
    <definedName name="PLANTS" localSheetId="14">#REF!</definedName>
    <definedName name="prem" localSheetId="14">#REF!</definedName>
    <definedName name="_xlnm.Print_Area" localSheetId="14">BOM清单!$A$1:$AI$34</definedName>
    <definedName name="_xlnm.Print_Titles" localSheetId="14">BOM清单!$10:$11</definedName>
    <definedName name="PROJECT명" localSheetId="14">#REF!</definedName>
    <definedName name="PROTO" localSheetId="14">#REF!</definedName>
    <definedName name="PROTO1" localSheetId="14">#REF!</definedName>
    <definedName name="PV_Grand_Total" localSheetId="14">#REF!</definedName>
    <definedName name="PV_Grand_Total_Mkt" localSheetId="14">#REF!</definedName>
    <definedName name="P행" localSheetId="14">#REF!</definedName>
    <definedName name="Q행" localSheetId="14">#REF!</definedName>
    <definedName name="Retest_Percent" localSheetId="14">#REF!</definedName>
    <definedName name="Retest_Tot" localSheetId="14">#REF!</definedName>
    <definedName name="Retest_Tot_Mkt" localSheetId="14">#REF!</definedName>
    <definedName name="R행" localSheetId="14">#REF!</definedName>
    <definedName name="SMALL" localSheetId="14">#REF!</definedName>
    <definedName name="SPEED_D170" localSheetId="14">#REF!</definedName>
    <definedName name="S행" localSheetId="14">#REF!</definedName>
    <definedName name="Total_DV_and_PV_Testing" localSheetId="14">#REF!</definedName>
    <definedName name="Total_DV_and_PV_Testing_Mkt" localSheetId="14">#REF!</definedName>
    <definedName name="T행" localSheetId="14">#REF!</definedName>
    <definedName name="unit" localSheetId="14">#REF!</definedName>
    <definedName name="uu" localSheetId="14">#REF!</definedName>
    <definedName name="U행" localSheetId="14">#REF!</definedName>
    <definedName name="VV" localSheetId="14">#REF!</definedName>
    <definedName name="V행" localSheetId="14">#REF!</definedName>
    <definedName name="W" localSheetId="14">#REF!</definedName>
    <definedName name="Werk011" localSheetId="14">#REF!</definedName>
    <definedName name="Werk012" localSheetId="14">#REF!</definedName>
    <definedName name="Werk013" localSheetId="14">#REF!</definedName>
    <definedName name="Werk014" localSheetId="14">#REF!</definedName>
    <definedName name="Werk021" localSheetId="14">#REF!</definedName>
    <definedName name="Werk022" localSheetId="14">#REF!</definedName>
    <definedName name="Werk023" localSheetId="14">#REF!</definedName>
    <definedName name="Werk024" localSheetId="14">#REF!</definedName>
    <definedName name="Werk031" localSheetId="14">#REF!</definedName>
    <definedName name="Werk032" localSheetId="14">#REF!</definedName>
    <definedName name="Werk033" localSheetId="14">#REF!</definedName>
    <definedName name="Werk034" localSheetId="14">#REF!</definedName>
    <definedName name="Werk041" localSheetId="14">#REF!</definedName>
    <definedName name="Werk042" localSheetId="14">#REF!</definedName>
    <definedName name="Werk043" localSheetId="14">#REF!</definedName>
    <definedName name="Werk044" localSheetId="14">#REF!</definedName>
    <definedName name="Werk051" localSheetId="14">#REF!</definedName>
    <definedName name="Werk052" localSheetId="14">#REF!</definedName>
    <definedName name="Werk053" localSheetId="14">#REF!</definedName>
    <definedName name="Werk054" localSheetId="14">#REF!</definedName>
    <definedName name="Werk061" localSheetId="14">#REF!</definedName>
    <definedName name="Werk062" localSheetId="14">#REF!</definedName>
    <definedName name="Werk063" localSheetId="14">#REF!</definedName>
    <definedName name="Werk064" localSheetId="14">#REF!</definedName>
    <definedName name="Werk071" localSheetId="14">#REF!</definedName>
    <definedName name="Werk072" localSheetId="14">#REF!</definedName>
    <definedName name="Werk073" localSheetId="14">#REF!</definedName>
    <definedName name="Werk074" localSheetId="14">#REF!</definedName>
    <definedName name="Werk081" localSheetId="14">#REF!</definedName>
    <definedName name="Werk082" localSheetId="14">#REF!</definedName>
    <definedName name="Werk083" localSheetId="14">#REF!</definedName>
    <definedName name="Werk084" localSheetId="14">#REF!</definedName>
    <definedName name="Werk091" localSheetId="14">#REF!</definedName>
    <definedName name="Werk092" localSheetId="14">#REF!</definedName>
    <definedName name="Werk093" localSheetId="14">#REF!</definedName>
    <definedName name="Werk094" localSheetId="14">#REF!</definedName>
    <definedName name="Werk101" localSheetId="14">#REF!</definedName>
    <definedName name="Werk102" localSheetId="14">#REF!</definedName>
    <definedName name="Werk103" localSheetId="14">#REF!</definedName>
    <definedName name="Werk104" localSheetId="14">#REF!</definedName>
    <definedName name="Werk111" localSheetId="14">#REF!</definedName>
    <definedName name="Werk112" localSheetId="14">#REF!</definedName>
    <definedName name="Werk113" localSheetId="14">#REF!</definedName>
    <definedName name="Werk114" localSheetId="14">#REF!</definedName>
    <definedName name="Werk121" localSheetId="14">#REF!</definedName>
    <definedName name="Werk122" localSheetId="14">#REF!</definedName>
    <definedName name="Werk123" localSheetId="14">#REF!</definedName>
    <definedName name="Werk124" localSheetId="14">#REF!</definedName>
    <definedName name="Werk131" localSheetId="14">#REF!</definedName>
    <definedName name="Werk132" localSheetId="14">#REF!</definedName>
    <definedName name="Werk133" localSheetId="14">#REF!</definedName>
    <definedName name="Werk134" localSheetId="14">#REF!</definedName>
    <definedName name="Werk141" localSheetId="14">#REF!</definedName>
    <definedName name="Werk142" localSheetId="14">#REF!</definedName>
    <definedName name="Werk143" localSheetId="14">#REF!</definedName>
    <definedName name="Werk144" localSheetId="14">#REF!</definedName>
    <definedName name="ww" localSheetId="14">#REF!</definedName>
    <definedName name="W행" localSheetId="14">#REF!</definedName>
    <definedName name="XG액션" localSheetId="14">#REF!</definedName>
    <definedName name="xx" localSheetId="14">#REF!</definedName>
    <definedName name="X행" localSheetId="14">#REF!</definedName>
    <definedName name="YEN" localSheetId="14">#REF!</definedName>
    <definedName name="yy" localSheetId="14">#REF!</definedName>
    <definedName name="YYY" localSheetId="14">#REF!</definedName>
    <definedName name="ZZ" localSheetId="14">#REF!</definedName>
    <definedName name="기안3" localSheetId="14">#REF!</definedName>
    <definedName name="기안갑" localSheetId="14">#REF!</definedName>
    <definedName name="기안용지" localSheetId="14">#REF!</definedName>
    <definedName name="기안을" localSheetId="14">#REF!</definedName>
    <definedName name="單位阡원_阡￥" localSheetId="14">#REF!</definedName>
    <definedName name="대회" localSheetId="14">#REF!</definedName>
    <definedName name="라ㅕ화" localSheetId="14">#REF!</definedName>
    <definedName name="_xlnm.Extract" localSheetId="14">#REF!</definedName>
    <definedName name="ㅁ1430" localSheetId="14">#REF!</definedName>
    <definedName name="모" localSheetId="14">#REF!</definedName>
    <definedName name="발" localSheetId="14">#REF!</definedName>
    <definedName name="변경" localSheetId="14">#REF!</definedName>
    <definedName name="부서" localSheetId="14">#REF!</definedName>
    <definedName name="부서별예산" localSheetId="14">#REF!</definedName>
    <definedName name="비교A" localSheetId="14">#REF!</definedName>
    <definedName name="ㅅ7" localSheetId="14">#REF!</definedName>
    <definedName name="사업투자" localSheetId="14">#REF!</definedName>
    <definedName name="사업투자1" localSheetId="14">#REF!</definedName>
    <definedName name="엉댜ㄷㅈ" localSheetId="14">#REF!</definedName>
    <definedName name="예산총괄시트설ONLY" localSheetId="14">#REF!</definedName>
    <definedName name="장기투자.94.BB" localSheetId="14">#REF!</definedName>
    <definedName name="제목" localSheetId="14">#REF!</definedName>
    <definedName name="투자비" localSheetId="14">#REF!</definedName>
    <definedName name="흵____R3_t" localSheetId="14">#REF!</definedName>
    <definedName name="ㅗㅗㅘㅣㅣㅏ" localSheetId="14">#REF!</definedName>
    <definedName name="_1_?" localSheetId="15">#REF!</definedName>
    <definedName name="_2__123Graph_BCHART_5" localSheetId="15" hidden="1">#REF!</definedName>
    <definedName name="_3__123Graph_CCHART_5" localSheetId="15" hidden="1">#REF!</definedName>
    <definedName name="_4__123Graph_DCHART_5" localSheetId="15" hidden="1">#REF!</definedName>
    <definedName name="_5__123Graph_ECHART_5" localSheetId="15" hidden="1">#REF!</definedName>
    <definedName name="_6__123Graph_FCHART_5" localSheetId="15" hidden="1">#REF!</definedName>
    <definedName name="_7__123Graph_XCHART_5" localSheetId="15" hidden="1">#REF!</definedName>
    <definedName name="_BAS11" localSheetId="15">#REF!</definedName>
    <definedName name="_BAS12" localSheetId="15">#REF!</definedName>
    <definedName name="_BAS13" localSheetId="15">#REF!</definedName>
    <definedName name="_BAS14" localSheetId="15">#REF!</definedName>
    <definedName name="_BAS21" localSheetId="15">#REF!</definedName>
    <definedName name="_BAS22" localSheetId="15">#REF!</definedName>
    <definedName name="_BAS23" localSheetId="15">#REF!</definedName>
    <definedName name="_BAS24" localSheetId="15">#REF!</definedName>
    <definedName name="_BAS31" localSheetId="15">#REF!</definedName>
    <definedName name="_BAS32" localSheetId="15">#REF!</definedName>
    <definedName name="_BAS33" localSheetId="15">#REF!</definedName>
    <definedName name="_BAS34" localSheetId="15">#REF!</definedName>
    <definedName name="_BSS1" localSheetId="15">#REF!</definedName>
    <definedName name="_BSS2" localSheetId="15">#REF!</definedName>
    <definedName name="_BSS3" localSheetId="15">#REF!</definedName>
    <definedName name="_BSS4" localSheetId="15">#REF!</definedName>
    <definedName name="_MF1989" localSheetId="15">#REF!</definedName>
    <definedName name="_MF1990" localSheetId="15">#REF!</definedName>
    <definedName name="_MF1992" localSheetId="15">#REF!</definedName>
    <definedName name="_MF1993" localSheetId="15">#REF!</definedName>
    <definedName name="_MT248" localSheetId="15">#REF!</definedName>
    <definedName name="_Regression_Out" localSheetId="15" hidden="1">#REF!</definedName>
    <definedName name="_Regression_X" localSheetId="15" hidden="1">#REF!</definedName>
    <definedName name="_Regression_Y" localSheetId="15" hidden="1">#REF!</definedName>
    <definedName name="_SF2010" localSheetId="15">#REF!</definedName>
    <definedName name="_SF2011" localSheetId="15">#REF!</definedName>
    <definedName name="_SF2012" localSheetId="15">#REF!</definedName>
    <definedName name="_SF2013" localSheetId="15">#REF!</definedName>
    <definedName name="_SF2014" localSheetId="15">#REF!</definedName>
    <definedName name="_SF2015" localSheetId="15">#REF!</definedName>
    <definedName name="_SF2016" localSheetId="15">#REF!</definedName>
    <definedName name="_SF2018" localSheetId="15">#REF!</definedName>
    <definedName name="_SF2019" localSheetId="15">#REF!</definedName>
    <definedName name="_SF2020" localSheetId="15">#REF!</definedName>
    <definedName name="_SF2021" localSheetId="15">#REF!</definedName>
    <definedName name="_SF2022" localSheetId="15">#REF!</definedName>
    <definedName name="_SF2023" localSheetId="15">#REF!</definedName>
    <definedName name="_SF2264" localSheetId="15">#REF!</definedName>
    <definedName name="_SF2265" localSheetId="15">#REF!</definedName>
    <definedName name="_SF2457" localSheetId="15">#REF!</definedName>
    <definedName name="_SF2458" localSheetId="15">#REF!</definedName>
    <definedName name="_SF2459" localSheetId="15">#REF!</definedName>
    <definedName name="_SF2460" localSheetId="15">#REF!</definedName>
    <definedName name="_SF2461" localSheetId="15">#REF!</definedName>
    <definedName name="_SF2462" localSheetId="15">#REF!</definedName>
    <definedName name="_SF2463" localSheetId="15">#REF!</definedName>
    <definedName name="_SF2464" localSheetId="15">#REF!</definedName>
    <definedName name="_SF2465" localSheetId="15">#REF!</definedName>
    <definedName name="_SF2466" localSheetId="15">#REF!</definedName>
    <definedName name="_SF2614" localSheetId="15">#REF!</definedName>
    <definedName name="_SF2615" localSheetId="15">#REF!</definedName>
    <definedName name="_SF2616" localSheetId="15">#REF!</definedName>
    <definedName name="_SF2617" localSheetId="15">#REF!</definedName>
    <definedName name="_SF2618" localSheetId="15">#REF!</definedName>
    <definedName name="_SF2619" localSheetId="15">#REF!</definedName>
    <definedName name="_SF2620" localSheetId="15">#REF!</definedName>
    <definedName name="_SF2621" localSheetId="15">#REF!</definedName>
    <definedName name="_SF2622" localSheetId="15">#REF!</definedName>
    <definedName name="_Sort" localSheetId="15" hidden="1">#REF!</definedName>
    <definedName name="a" localSheetId="15">#REF!</definedName>
    <definedName name="abcd" localSheetId="15">#REF!</definedName>
    <definedName name="Abzinsfaktor" localSheetId="15">#REF!</definedName>
    <definedName name="Auf_Abzinsungsfaktor" localSheetId="15">#REF!</definedName>
    <definedName name="awc" localSheetId="15">#REF!</definedName>
    <definedName name="B" localSheetId="15">#REF!</definedName>
    <definedName name="BB" localSheetId="15">#REF!</definedName>
    <definedName name="bc" localSheetId="15">#REF!</definedName>
    <definedName name="blatt2" localSheetId="15">#REF!</definedName>
    <definedName name="CC" localSheetId="15">#REF!</definedName>
    <definedName name="CC.QQ" localSheetId="15">#REF!</definedName>
    <definedName name="ck" localSheetId="15" hidden="1">#REF!</definedName>
    <definedName name="code" localSheetId="15">#REF!</definedName>
    <definedName name="Cost" localSheetId="15">#REF!</definedName>
    <definedName name="CZK" localSheetId="15">#REF!</definedName>
    <definedName name="d" localSheetId="15">#REF!</definedName>
    <definedName name="Database" localSheetId="15">#REF!</definedName>
    <definedName name="DATEE" localSheetId="15">#REF!</definedName>
    <definedName name="Daten" localSheetId="15">#REF!</definedName>
    <definedName name="DD" localSheetId="15">#REF!</definedName>
    <definedName name="DDATE" localSheetId="15">#REF!</definedName>
    <definedName name="DKDKFG8TBTB2RT" localSheetId="15">#REF!</definedName>
    <definedName name="DOL" localSheetId="15">#REF!</definedName>
    <definedName name="DOLLAR" localSheetId="15">#REF!</definedName>
    <definedName name="DV_Grand_Total" localSheetId="15">#REF!</definedName>
    <definedName name="DV_Grand_Total_Mkt" localSheetId="15">#REF!</definedName>
    <definedName name="EE" localSheetId="15">#REF!</definedName>
    <definedName name="Eingabe" localSheetId="15">#REF!</definedName>
    <definedName name="Eingabe2" localSheetId="15">#REF!</definedName>
    <definedName name="Eingabe3" localSheetId="15">#REF!</definedName>
    <definedName name="Eingabe4" localSheetId="15">#REF!</definedName>
    <definedName name="ESP" localSheetId="15">#REF!</definedName>
    <definedName name="ex" localSheetId="15">#REF!</definedName>
    <definedName name="FF" localSheetId="15">#REF!</definedName>
    <definedName name="FGPRTBTB1RTDKDK" localSheetId="15">#REF!</definedName>
    <definedName name="fgRKRKRKRKRKTBTB2RTDKDK" localSheetId="15">#REF!</definedName>
    <definedName name="FRF" localSheetId="15">#REF!</definedName>
    <definedName name="Function" localSheetId="15">#REF!</definedName>
    <definedName name="GG" localSheetId="15">#REF!</definedName>
    <definedName name="hh" localSheetId="15">#REF!</definedName>
    <definedName name="II" localSheetId="15">#REF!</definedName>
    <definedName name="INDEX" localSheetId="15">#REF!</definedName>
    <definedName name="Individual" localSheetId="15">#REF!</definedName>
    <definedName name="ITL" localSheetId="15">#REF!</definedName>
    <definedName name="JIN" localSheetId="15">#REF!</definedName>
    <definedName name="JKL" localSheetId="15">#REF!</definedName>
    <definedName name="LARGE" localSheetId="15">#REF!</definedName>
    <definedName name="Mischpreis1" localSheetId="15">#REF!</definedName>
    <definedName name="Mischpreis2" localSheetId="15">#REF!</definedName>
    <definedName name="Mischpreis3" localSheetId="15">#REF!</definedName>
    <definedName name="Mischpreis4" localSheetId="15">#REF!</definedName>
    <definedName name="M행" localSheetId="15">#REF!</definedName>
    <definedName name="NEWCODE" localSheetId="15">#REF!</definedName>
    <definedName name="nime" localSheetId="15" hidden="1">#REF!</definedName>
    <definedName name="N행" localSheetId="15">#REF!</definedName>
    <definedName name="O행" localSheetId="15">#REF!</definedName>
    <definedName name="plant" localSheetId="15">#REF!</definedName>
    <definedName name="PLANTS" localSheetId="15">#REF!</definedName>
    <definedName name="prem" localSheetId="15">#REF!</definedName>
    <definedName name="_xlnm.Print_Area" localSheetId="15">'SHT0015163'!$A$2:$AP$38</definedName>
    <definedName name="_xlnm.Print_Titles" localSheetId="15">'SHT0015163'!$8:$8</definedName>
    <definedName name="PROJECT명" localSheetId="15">#REF!</definedName>
    <definedName name="PROTO" localSheetId="15">#REF!</definedName>
    <definedName name="PROTO1" localSheetId="15">#REF!</definedName>
    <definedName name="PV_Grand_Total" localSheetId="15">#REF!</definedName>
    <definedName name="PV_Grand_Total_Mkt" localSheetId="15">#REF!</definedName>
    <definedName name="P행" localSheetId="15">#REF!</definedName>
    <definedName name="Q행" localSheetId="15">#REF!</definedName>
    <definedName name="Retest_Percent" localSheetId="15">#REF!</definedName>
    <definedName name="Retest_Tot" localSheetId="15">#REF!</definedName>
    <definedName name="Retest_Tot_Mkt" localSheetId="15">#REF!</definedName>
    <definedName name="R행" localSheetId="15">#REF!</definedName>
    <definedName name="SMALL" localSheetId="15">#REF!</definedName>
    <definedName name="SPEED_D170" localSheetId="15">#REF!</definedName>
    <definedName name="S행" localSheetId="15">#REF!</definedName>
    <definedName name="Total_DV_and_PV_Testing" localSheetId="15">#REF!</definedName>
    <definedName name="Total_DV_and_PV_Testing_Mkt" localSheetId="15">#REF!</definedName>
    <definedName name="T행" localSheetId="15">#REF!</definedName>
    <definedName name="unit" localSheetId="15">#REF!</definedName>
    <definedName name="uu" localSheetId="15">#REF!</definedName>
    <definedName name="U행" localSheetId="15">#REF!</definedName>
    <definedName name="VV" localSheetId="15">#REF!</definedName>
    <definedName name="V행" localSheetId="15">#REF!</definedName>
    <definedName name="W" localSheetId="15">#REF!</definedName>
    <definedName name="Werk011" localSheetId="15">#REF!</definedName>
    <definedName name="Werk012" localSheetId="15">#REF!</definedName>
    <definedName name="Werk013" localSheetId="15">#REF!</definedName>
    <definedName name="Werk014" localSheetId="15">#REF!</definedName>
    <definedName name="Werk021" localSheetId="15">#REF!</definedName>
    <definedName name="Werk022" localSheetId="15">#REF!</definedName>
    <definedName name="Werk023" localSheetId="15">#REF!</definedName>
    <definedName name="Werk024" localSheetId="15">#REF!</definedName>
    <definedName name="Werk031" localSheetId="15">#REF!</definedName>
    <definedName name="Werk032" localSheetId="15">#REF!</definedName>
    <definedName name="Werk033" localSheetId="15">#REF!</definedName>
    <definedName name="Werk034" localSheetId="15">#REF!</definedName>
    <definedName name="Werk041" localSheetId="15">#REF!</definedName>
    <definedName name="Werk042" localSheetId="15">#REF!</definedName>
    <definedName name="Werk043" localSheetId="15">#REF!</definedName>
    <definedName name="Werk044" localSheetId="15">#REF!</definedName>
    <definedName name="Werk051" localSheetId="15">#REF!</definedName>
    <definedName name="Werk052" localSheetId="15">#REF!</definedName>
    <definedName name="Werk053" localSheetId="15">#REF!</definedName>
    <definedName name="Werk054" localSheetId="15">#REF!</definedName>
    <definedName name="Werk061" localSheetId="15">#REF!</definedName>
    <definedName name="Werk062" localSheetId="15">#REF!</definedName>
    <definedName name="Werk063" localSheetId="15">#REF!</definedName>
    <definedName name="Werk064" localSheetId="15">#REF!</definedName>
    <definedName name="Werk071" localSheetId="15">#REF!</definedName>
    <definedName name="Werk072" localSheetId="15">#REF!</definedName>
    <definedName name="Werk073" localSheetId="15">#REF!</definedName>
    <definedName name="Werk074" localSheetId="15">#REF!</definedName>
    <definedName name="Werk081" localSheetId="15">#REF!</definedName>
    <definedName name="Werk082" localSheetId="15">#REF!</definedName>
    <definedName name="Werk083" localSheetId="15">#REF!</definedName>
    <definedName name="Werk084" localSheetId="15">#REF!</definedName>
    <definedName name="Werk091" localSheetId="15">#REF!</definedName>
    <definedName name="Werk092" localSheetId="15">#REF!</definedName>
    <definedName name="Werk093" localSheetId="15">#REF!</definedName>
    <definedName name="Werk094" localSheetId="15">#REF!</definedName>
    <definedName name="Werk101" localSheetId="15">#REF!</definedName>
    <definedName name="Werk102" localSheetId="15">#REF!</definedName>
    <definedName name="Werk103" localSheetId="15">#REF!</definedName>
    <definedName name="Werk104" localSheetId="15">#REF!</definedName>
    <definedName name="Werk111" localSheetId="15">#REF!</definedName>
    <definedName name="Werk112" localSheetId="15">#REF!</definedName>
    <definedName name="Werk113" localSheetId="15">#REF!</definedName>
    <definedName name="Werk114" localSheetId="15">#REF!</definedName>
    <definedName name="Werk121" localSheetId="15">#REF!</definedName>
    <definedName name="Werk122" localSheetId="15">#REF!</definedName>
    <definedName name="Werk123" localSheetId="15">#REF!</definedName>
    <definedName name="Werk124" localSheetId="15">#REF!</definedName>
    <definedName name="Werk131" localSheetId="15">#REF!</definedName>
    <definedName name="Werk132" localSheetId="15">#REF!</definedName>
    <definedName name="Werk133" localSheetId="15">#REF!</definedName>
    <definedName name="Werk134" localSheetId="15">#REF!</definedName>
    <definedName name="Werk141" localSheetId="15">#REF!</definedName>
    <definedName name="Werk142" localSheetId="15">#REF!</definedName>
    <definedName name="Werk143" localSheetId="15">#REF!</definedName>
    <definedName name="Werk144" localSheetId="15">#REF!</definedName>
    <definedName name="ww" localSheetId="15">#REF!</definedName>
    <definedName name="W행" localSheetId="15">#REF!</definedName>
    <definedName name="XG액션" localSheetId="15">#REF!</definedName>
    <definedName name="xx" localSheetId="15">#REF!</definedName>
    <definedName name="X행" localSheetId="15">#REF!</definedName>
    <definedName name="YEN" localSheetId="15">#REF!</definedName>
    <definedName name="yy" localSheetId="15">#REF!</definedName>
    <definedName name="YYY" localSheetId="15">#REF!</definedName>
    <definedName name="ZZ" localSheetId="15">#REF!</definedName>
    <definedName name="기안3" localSheetId="15">#REF!</definedName>
    <definedName name="기안갑" localSheetId="15">#REF!</definedName>
    <definedName name="기안용지" localSheetId="15">#REF!</definedName>
    <definedName name="기안을" localSheetId="15">#REF!</definedName>
    <definedName name="單位阡원_阡￥" localSheetId="15">#REF!</definedName>
    <definedName name="대회" localSheetId="15">#REF!</definedName>
    <definedName name="라ㅕ화" localSheetId="15">#REF!</definedName>
    <definedName name="_xlnm.Extract" localSheetId="15">#REF!</definedName>
    <definedName name="ㅁ1430" localSheetId="15">#REF!</definedName>
    <definedName name="모" localSheetId="15">#REF!</definedName>
    <definedName name="발" localSheetId="15">#REF!</definedName>
    <definedName name="변경" localSheetId="15">#REF!</definedName>
    <definedName name="부서" localSheetId="15">#REF!</definedName>
    <definedName name="부서별예산" localSheetId="15">#REF!</definedName>
    <definedName name="비교A" localSheetId="15">#REF!</definedName>
    <definedName name="ㅅ7" localSheetId="15">#REF!</definedName>
    <definedName name="사업투자" localSheetId="15">#REF!</definedName>
    <definedName name="사업투자1" localSheetId="15">#REF!</definedName>
    <definedName name="엉댜ㄷㅈ" localSheetId="15">#REF!</definedName>
    <definedName name="예산총괄시트설ONLY" localSheetId="15">#REF!</definedName>
    <definedName name="장기투자.94.BB" localSheetId="15">#REF!</definedName>
    <definedName name="제목" localSheetId="15">#REF!</definedName>
    <definedName name="투자비" localSheetId="15">#REF!</definedName>
    <definedName name="흵____R3_t" localSheetId="15">#REF!</definedName>
    <definedName name="ㅗㅗㅘㅣㅣㅏ" localSheetId="15">#REF!</definedName>
  </definedNames>
  <calcPr calcId="144525"/>
</workbook>
</file>

<file path=xl/comments1.xml><?xml version="1.0" encoding="utf-8"?>
<comments xmlns="http://schemas.openxmlformats.org/spreadsheetml/2006/main">
  <authors>
    <author>作者</author>
  </authors>
  <commentList>
    <comment ref="AV65" authorId="0">
      <text>
        <r>
          <rPr>
            <b/>
            <sz val="9"/>
            <rFont val="宋体"/>
            <charset val="134"/>
          </rPr>
          <t xml:space="preserve">正在开发中：20220422
</t>
        </r>
      </text>
    </comment>
  </commentList>
</comments>
</file>

<file path=xl/sharedStrings.xml><?xml version="1.0" encoding="utf-8"?>
<sst xmlns="http://schemas.openxmlformats.org/spreadsheetml/2006/main" count="5513" uniqueCount="1030">
  <si>
    <t>版本：0/A
识别号：GR/ZY/BOM-2020-11-001</t>
  </si>
  <si>
    <t>编号：GR-21-01-23</t>
  </si>
  <si>
    <t xml:space="preserve">    </t>
  </si>
  <si>
    <t>车型</t>
  </si>
  <si>
    <t>福田大黄蜂</t>
  </si>
  <si>
    <t xml:space="preserve">                    驾驶员座椅总成EBOM清单                          </t>
  </si>
  <si>
    <t>编制</t>
  </si>
  <si>
    <t>审核</t>
  </si>
  <si>
    <t>标准化</t>
  </si>
  <si>
    <t>批准</t>
  </si>
  <si>
    <t>页次</t>
  </si>
  <si>
    <t>日 期</t>
  </si>
  <si>
    <t xml:space="preserve">                                  (首页 )</t>
  </si>
  <si>
    <t>1/1</t>
  </si>
  <si>
    <t>图示</t>
  </si>
  <si>
    <t>NO.</t>
  </si>
  <si>
    <t>件名</t>
  </si>
  <si>
    <t>产品描述</t>
  </si>
  <si>
    <t>单台用量</t>
  </si>
  <si>
    <t>车型配置</t>
  </si>
  <si>
    <t>备注</t>
  </si>
  <si>
    <t>SHT0015607</t>
  </si>
  <si>
    <t>驾驶员座椅总成</t>
  </si>
  <si>
    <t>织物面料、右扶手，靠背可调可放平、腰部支撑、前后调节，气动升降</t>
  </si>
  <si>
    <t>M468100000170</t>
  </si>
  <si>
    <t>变更履历</t>
  </si>
  <si>
    <t>No</t>
  </si>
  <si>
    <t>日期</t>
  </si>
  <si>
    <t>零件号</t>
  </si>
  <si>
    <t>零件名称</t>
  </si>
  <si>
    <t xml:space="preserve">  变更内容</t>
  </si>
  <si>
    <t>变更原因</t>
  </si>
  <si>
    <t>变更来源</t>
  </si>
  <si>
    <t xml:space="preserve"> 日期</t>
  </si>
  <si>
    <t>20230223</t>
  </si>
  <si>
    <t>首次下发</t>
  </si>
  <si>
    <r>
      <rPr>
        <b/>
        <sz val="14"/>
        <rFont val="宋体"/>
        <charset val="134"/>
      </rPr>
      <t>设计</t>
    </r>
    <r>
      <rPr>
        <b/>
        <sz val="14"/>
        <rFont val="Arial"/>
        <charset val="134"/>
      </rPr>
      <t>:</t>
    </r>
  </si>
  <si>
    <t>校核：                      标准化：</t>
  </si>
  <si>
    <t>驾驶员座椅总成设计BOM</t>
  </si>
  <si>
    <t>内部图号</t>
  </si>
  <si>
    <t>会签：</t>
  </si>
  <si>
    <t>名称</t>
  </si>
  <si>
    <t>批准：</t>
  </si>
  <si>
    <t>日期：</t>
  </si>
  <si>
    <t>规格型号</t>
  </si>
  <si>
    <t>——</t>
  </si>
  <si>
    <t>版本：A</t>
  </si>
  <si>
    <t>说明：</t>
  </si>
  <si>
    <t>种类</t>
  </si>
  <si>
    <t>序号</t>
  </si>
  <si>
    <t>装配等级</t>
  </si>
  <si>
    <t>来源</t>
  </si>
  <si>
    <t>QAD</t>
  </si>
  <si>
    <r>
      <rPr>
        <b/>
        <sz val="14"/>
        <rFont val="宋体"/>
        <charset val="134"/>
      </rPr>
      <t>零件描述</t>
    </r>
  </si>
  <si>
    <t>重要度</t>
  </si>
  <si>
    <t>单位</t>
  </si>
  <si>
    <t>数据版本</t>
  </si>
  <si>
    <r>
      <rPr>
        <b/>
        <sz val="14"/>
        <rFont val="宋体"/>
        <charset val="134"/>
      </rPr>
      <t>图纸号</t>
    </r>
  </si>
  <si>
    <r>
      <rPr>
        <b/>
        <sz val="14"/>
        <rFont val="宋体"/>
        <charset val="134"/>
      </rPr>
      <t>图纸版本</t>
    </r>
  </si>
  <si>
    <t>是否申请新零件号</t>
  </si>
  <si>
    <r>
      <rPr>
        <b/>
        <sz val="14"/>
        <rFont val="宋体"/>
        <charset val="134"/>
      </rPr>
      <t>沿用件</t>
    </r>
    <r>
      <rPr>
        <b/>
        <sz val="14"/>
        <rFont val="Arial"/>
        <charset val="134"/>
      </rPr>
      <t xml:space="preserve">            Y/N</t>
    </r>
  </si>
  <si>
    <r>
      <rPr>
        <b/>
        <sz val="14"/>
        <rFont val="宋体"/>
        <charset val="134"/>
      </rPr>
      <t>零件类别</t>
    </r>
  </si>
  <si>
    <t>材料</t>
  </si>
  <si>
    <t>规格</t>
  </si>
  <si>
    <t>材料标准</t>
  </si>
  <si>
    <t>轮廓尺寸
(长*宽*高)</t>
  </si>
  <si>
    <t>设计密度</t>
  </si>
  <si>
    <t>重量
（Kg）</t>
  </si>
  <si>
    <t>平台</t>
  </si>
  <si>
    <t>颜色</t>
  </si>
  <si>
    <t>皮纹</t>
  </si>
  <si>
    <t>表面处理</t>
  </si>
  <si>
    <t>工艺方式</t>
  </si>
  <si>
    <t>净重尺寸</t>
  </si>
  <si>
    <t>工艺规格</t>
  </si>
  <si>
    <t>工艺用量(kg)</t>
  </si>
  <si>
    <t>材料利用率</t>
  </si>
  <si>
    <t>焊接长度(cm)</t>
  </si>
  <si>
    <t>涂装面积(㎡)</t>
  </si>
  <si>
    <t>外购/
自制</t>
  </si>
  <si>
    <t>供应商</t>
  </si>
  <si>
    <t>供应商联系人</t>
  </si>
  <si>
    <t>实物重量</t>
  </si>
  <si>
    <t>原材料价格</t>
  </si>
  <si>
    <t>材料成本</t>
  </si>
  <si>
    <t>系数</t>
  </si>
  <si>
    <t>目标价</t>
  </si>
  <si>
    <t>采购价格比重</t>
  </si>
  <si>
    <t>采购价格</t>
  </si>
  <si>
    <t>差异价格</t>
  </si>
  <si>
    <t>差差价比率</t>
  </si>
  <si>
    <r>
      <rPr>
        <b/>
        <sz val="14"/>
        <rFont val="宋体"/>
        <charset val="134"/>
      </rPr>
      <t>备注</t>
    </r>
  </si>
  <si>
    <t>用量</t>
  </si>
  <si>
    <t>长</t>
  </si>
  <si>
    <t>宽</t>
  </si>
  <si>
    <t>高</t>
  </si>
  <si>
    <t>大黄蜂</t>
  </si>
  <si>
    <t>座椅总成</t>
  </si>
  <si>
    <t>A</t>
  </si>
  <si>
    <t>EA</t>
  </si>
  <si>
    <t>Y</t>
  </si>
  <si>
    <t>N</t>
  </si>
  <si>
    <t>总成件</t>
  </si>
  <si>
    <t>ASSY</t>
  </si>
  <si>
    <t>1103*580*700</t>
  </si>
  <si>
    <t>1.0平台</t>
  </si>
  <si>
    <t>组装</t>
  </si>
  <si>
    <t>河北自制</t>
  </si>
  <si>
    <t>座椅组装车间</t>
  </si>
  <si>
    <t>SHT0015427</t>
  </si>
  <si>
    <t>头枕总成</t>
  </si>
  <si>
    <t>B</t>
  </si>
  <si>
    <t>116*265*385</t>
  </si>
  <si>
    <t>过程虚拟件</t>
  </si>
  <si>
    <t>SHT0015426</t>
  </si>
  <si>
    <t>头枕面套总成</t>
  </si>
  <si>
    <t>缝纫总成</t>
  </si>
  <si>
    <t>缝纫</t>
  </si>
  <si>
    <t>河北外购</t>
  </si>
  <si>
    <t>还没有</t>
  </si>
  <si>
    <t>T5</t>
  </si>
  <si>
    <t>SHT0012292</t>
  </si>
  <si>
    <t>头枕泡沫总成</t>
  </si>
  <si>
    <t>注塑件</t>
  </si>
  <si>
    <t>发泡</t>
  </si>
  <si>
    <t>日照连成</t>
  </si>
  <si>
    <r>
      <rPr>
        <sz val="12"/>
        <rFont val="宋体"/>
        <charset val="134"/>
      </rPr>
      <t>老零件</t>
    </r>
    <r>
      <rPr>
        <sz val="12"/>
        <rFont val="Arial"/>
        <charset val="134"/>
      </rPr>
      <t xml:space="preserve"> </t>
    </r>
    <r>
      <rPr>
        <sz val="12"/>
        <rFont val="宋体"/>
        <charset val="134"/>
      </rPr>
      <t>没有采购订单</t>
    </r>
  </si>
  <si>
    <t>SHT0012293</t>
  </si>
  <si>
    <t>头枕泡沫本体</t>
  </si>
  <si>
    <t>PUR</t>
  </si>
  <si>
    <t>116*265*210</t>
  </si>
  <si>
    <t>6808111X2001A</t>
  </si>
  <si>
    <t>驾驶员头枕杆</t>
  </si>
  <si>
    <t>管类</t>
  </si>
  <si>
    <t xml:space="preserve">N </t>
  </si>
  <si>
    <t xml:space="preserve">Y </t>
  </si>
  <si>
    <t>Q235</t>
  </si>
  <si>
    <t>GB/T700</t>
  </si>
  <si>
    <t>45*140*314</t>
  </si>
  <si>
    <t>镀铬</t>
  </si>
  <si>
    <t>弯管</t>
  </si>
  <si>
    <t>SHT0015432</t>
  </si>
  <si>
    <t>驾驶员靠背总成</t>
  </si>
  <si>
    <t>603*527*160</t>
  </si>
  <si>
    <t>SHT0015433</t>
  </si>
  <si>
    <t>驾驶员靠背面套总成</t>
  </si>
  <si>
    <t>B40</t>
  </si>
  <si>
    <t>SCS0004029</t>
  </si>
  <si>
    <t>BQB40-6806117</t>
  </si>
  <si>
    <t>主动头枕导套</t>
  </si>
  <si>
    <t>PP8303</t>
  </si>
  <si>
    <t>32*34*87</t>
  </si>
  <si>
    <t>注塑</t>
  </si>
  <si>
    <t>2%损耗</t>
  </si>
  <si>
    <t>黄骅市雍丰塑料制品有限公司</t>
  </si>
  <si>
    <t>SCS0004036</t>
  </si>
  <si>
    <t>BQB40-6806118</t>
  </si>
  <si>
    <t>自由头枕导套</t>
  </si>
  <si>
    <t>32*33*87</t>
  </si>
  <si>
    <t>SHT0012295</t>
  </si>
  <si>
    <t>驾驶员靠背泡沫总成</t>
  </si>
  <si>
    <t>带扶手</t>
  </si>
  <si>
    <t>228*521*586</t>
  </si>
  <si>
    <t>发泡车间</t>
  </si>
  <si>
    <t>SHT0012294</t>
  </si>
  <si>
    <t>靠背骨架焊接总成</t>
  </si>
  <si>
    <t>焊接总成</t>
  </si>
  <si>
    <t>分总成</t>
  </si>
  <si>
    <t>562*462*41</t>
  </si>
  <si>
    <t>黑色</t>
  </si>
  <si>
    <t>电泳</t>
  </si>
  <si>
    <t>焊接</t>
  </si>
  <si>
    <t>新强力</t>
  </si>
  <si>
    <t>SHT0012464</t>
  </si>
  <si>
    <t>两气袋腰托总成</t>
  </si>
  <si>
    <t>北京美好生活家居用品有限公司</t>
  </si>
  <si>
    <t>H6</t>
  </si>
  <si>
    <t>SHT0011613</t>
  </si>
  <si>
    <t>右侧扶手本体总成</t>
  </si>
  <si>
    <t>黑色手轮</t>
  </si>
  <si>
    <t>4378*63*100</t>
  </si>
  <si>
    <t>0.8482</t>
  </si>
  <si>
    <t>注塑车间</t>
  </si>
  <si>
    <t>BFA0010014</t>
  </si>
  <si>
    <t>扶手锁止销</t>
  </si>
  <si>
    <t>冷墩</t>
  </si>
  <si>
    <t>冷镦件</t>
  </si>
  <si>
    <t>65Mn</t>
  </si>
  <si>
    <t>14*14*43（M14）</t>
  </si>
  <si>
    <t>冷镦</t>
  </si>
  <si>
    <t>瑞安精艺</t>
  </si>
  <si>
    <t>SHT0011330</t>
  </si>
  <si>
    <r>
      <rPr>
        <sz val="14"/>
        <rFont val="宋体"/>
        <charset val="134"/>
      </rPr>
      <t>SHT0011330</t>
    </r>
  </si>
  <si>
    <t>扶手外盖</t>
  </si>
  <si>
    <t>塑料件</t>
  </si>
  <si>
    <t>PA6+GF30</t>
  </si>
  <si>
    <t>86*31*43</t>
  </si>
  <si>
    <t>SHT0002561</t>
  </si>
  <si>
    <t>扶手支架电泳总成</t>
  </si>
  <si>
    <t>焊接总成件</t>
  </si>
  <si>
    <t>电泳车间</t>
  </si>
  <si>
    <t>SHT0012463</t>
  </si>
  <si>
    <t>扶手支架焊接总成</t>
  </si>
  <si>
    <t>103*105*92</t>
  </si>
  <si>
    <t>焊接车间</t>
  </si>
  <si>
    <t>SHT0012472</t>
  </si>
  <si>
    <t>扶手旋转轴</t>
  </si>
  <si>
    <t>左右共用</t>
  </si>
  <si>
    <t>个</t>
  </si>
  <si>
    <t>机加件</t>
  </si>
  <si>
    <t>35#</t>
  </si>
  <si>
    <t>φ30</t>
  </si>
  <si>
    <t>GB/T699</t>
  </si>
  <si>
    <t>2.0平台</t>
  </si>
  <si>
    <t>机加</t>
  </si>
  <si>
    <t>黄骅市兴岳金属制品有限公司</t>
  </si>
  <si>
    <t>SHT0012471</t>
  </si>
  <si>
    <t>扶手安装支架</t>
  </si>
  <si>
    <t>冲压件</t>
  </si>
  <si>
    <t xml:space="preserve">SPFH590   </t>
  </si>
  <si>
    <t>t=5.0</t>
  </si>
  <si>
    <t>Q/BQB310</t>
  </si>
  <si>
    <t>103*20*92</t>
  </si>
  <si>
    <t>冲压</t>
  </si>
  <si>
    <t>109*99*3</t>
  </si>
  <si>
    <t>没有采购订单</t>
  </si>
  <si>
    <t>SHT0015552</t>
  </si>
  <si>
    <t>驾驶员主边调角器总成</t>
  </si>
  <si>
    <t>SHT0012284</t>
  </si>
  <si>
    <t>230*60*150</t>
  </si>
  <si>
    <t>SHT0012361</t>
  </si>
  <si>
    <t>驾驶员调角器左靠背板</t>
  </si>
  <si>
    <t>钣金件</t>
  </si>
  <si>
    <t>SPFH590</t>
  </si>
  <si>
    <t>t=3</t>
  </si>
  <si>
    <t>Q/BQB301
Q/BQB310</t>
  </si>
  <si>
    <t>135*20*194</t>
  </si>
  <si>
    <t>209*100*3</t>
  </si>
  <si>
    <t>M3000</t>
  </si>
  <si>
    <t>SQDZ6801001</t>
  </si>
  <si>
    <t>副司机角度调节手柄板</t>
  </si>
  <si>
    <t>t=2.5</t>
  </si>
  <si>
    <t>43*31*94</t>
  </si>
  <si>
    <t>121*43*2.5</t>
  </si>
  <si>
    <t>SQDZ6901300</t>
  </si>
  <si>
    <t>右操作盘式调角器</t>
  </si>
  <si>
    <t>82*33*82</t>
  </si>
  <si>
    <t>SHT0015430</t>
  </si>
  <si>
    <t>左下连接板</t>
  </si>
  <si>
    <t>SAPH440</t>
  </si>
  <si>
    <t>195*122*15*3.0</t>
  </si>
  <si>
    <t>218*134*3</t>
  </si>
  <si>
    <t>SHT0015069</t>
  </si>
  <si>
    <t>罩壳固定支架</t>
  </si>
  <si>
    <t>M4-6805112</t>
  </si>
  <si>
    <t>12*12*15*2.0</t>
  </si>
  <si>
    <t>23*12*2</t>
  </si>
  <si>
    <t>SHT0015553</t>
  </si>
  <si>
    <t>驾驶员副边调角器总成</t>
  </si>
  <si>
    <t>SHT0012285</t>
  </si>
  <si>
    <t>SHT0002568</t>
  </si>
  <si>
    <t>右副靠背板分总成电泳</t>
  </si>
  <si>
    <t>SHT0012933</t>
  </si>
  <si>
    <t>右副靠背板分总成</t>
  </si>
  <si>
    <t>焊接分总成</t>
  </si>
  <si>
    <t>冲压车间</t>
  </si>
  <si>
    <t>SHT0012362</t>
  </si>
  <si>
    <t>驾驶员调角器右靠背板</t>
  </si>
  <si>
    <t>209*101*3</t>
  </si>
  <si>
    <t>黄骅市万昌五金制品有限公司</t>
  </si>
  <si>
    <t>BAS0000035</t>
  </si>
  <si>
    <t>SQDZ 6805 322</t>
  </si>
  <si>
    <t>右靠背板衬套</t>
  </si>
  <si>
    <t>#45</t>
  </si>
  <si>
    <t>24*7*24</t>
  </si>
  <si>
    <t>沧州旭兴五金制品有限公司</t>
  </si>
  <si>
    <t>SHT0015612</t>
  </si>
  <si>
    <t>右下连接板电泳</t>
  </si>
  <si>
    <t>SHT0015610</t>
  </si>
  <si>
    <t>右下连接板总成</t>
  </si>
  <si>
    <t>SHT0015431</t>
  </si>
  <si>
    <t>新零件</t>
  </si>
  <si>
    <t>右下连接板</t>
  </si>
  <si>
    <t>142*205*8*3.0</t>
  </si>
  <si>
    <t>219*146*3</t>
  </si>
  <si>
    <t>BFA0000388</t>
  </si>
  <si>
    <t>SQDZ 6802 443</t>
  </si>
  <si>
    <t>盘簧钩销</t>
  </si>
  <si>
    <t>#20</t>
  </si>
  <si>
    <t>8*15*8</t>
  </si>
  <si>
    <t>SHT0001144</t>
  </si>
  <si>
    <t>SQDZ  6801 003</t>
  </si>
  <si>
    <t>总座主轴</t>
  </si>
  <si>
    <t xml:space="preserve">Q235        </t>
  </si>
  <si>
    <t>26*33*26</t>
  </si>
  <si>
    <t>黄骅市创合五金制品有限公司</t>
  </si>
  <si>
    <t>BSP0000047</t>
  </si>
  <si>
    <t>SQDZ  6801 004</t>
  </si>
  <si>
    <t>盘簧</t>
  </si>
  <si>
    <t>簧类</t>
  </si>
  <si>
    <t>t=3.8</t>
  </si>
  <si>
    <t>84*11*82</t>
  </si>
  <si>
    <t>江苏万金汽车零部件制造有限公司</t>
  </si>
  <si>
    <t>BFA0000167</t>
  </si>
  <si>
    <t>六角头螺栓</t>
  </si>
  <si>
    <t>连接调角器</t>
  </si>
  <si>
    <t>C</t>
  </si>
  <si>
    <t>标准件</t>
  </si>
  <si>
    <t>M10*30</t>
  </si>
  <si>
    <t>镀黑锌</t>
  </si>
  <si>
    <t>北京浦东三浦标准件有限公司</t>
  </si>
  <si>
    <t>X5000</t>
  </si>
  <si>
    <t>BPC0010220</t>
  </si>
  <si>
    <t>腰托二联阀开关总成</t>
  </si>
  <si>
    <t>装配总成件</t>
  </si>
  <si>
    <t>60×36.1×35.38</t>
  </si>
  <si>
    <t>AIRVENT  AG</t>
  </si>
  <si>
    <t>需要签署价格协议</t>
  </si>
  <si>
    <t>J6F</t>
  </si>
  <si>
    <t>BPC0010125</t>
  </si>
  <si>
    <t>塑料喉箍</t>
  </si>
  <si>
    <t>外购</t>
  </si>
  <si>
    <t>尼龙</t>
  </si>
  <si>
    <t>4.9-5.4</t>
  </si>
  <si>
    <t>白色</t>
  </si>
  <si>
    <t>北京市京宁通海经贸有限公司</t>
  </si>
  <si>
    <t>SHT0012432</t>
  </si>
  <si>
    <t>驾驶员调角器手柄</t>
  </si>
  <si>
    <t>本体黑色、白色标识</t>
  </si>
  <si>
    <t>ABS</t>
  </si>
  <si>
    <t>94*25*49</t>
  </si>
  <si>
    <t>J6L</t>
  </si>
  <si>
    <t>SHT0015047</t>
  </si>
  <si>
    <t>升降调节开关总成</t>
  </si>
  <si>
    <t>黑色、气控气、无速降、带腰脱、国产阀</t>
  </si>
  <si>
    <t>Ea</t>
  </si>
  <si>
    <t>SHT0012447</t>
  </si>
  <si>
    <t>安路普自制</t>
  </si>
  <si>
    <t>组装车间</t>
  </si>
  <si>
    <t>SHT0012488</t>
  </si>
  <si>
    <t>扶手包装膜</t>
  </si>
  <si>
    <t>包装H6扶手</t>
  </si>
  <si>
    <t>PE</t>
  </si>
  <si>
    <t>黄骅市建昌塑料制品有限公司</t>
  </si>
  <si>
    <t>SHT0013935</t>
  </si>
  <si>
    <t>分体头枕包装膜</t>
  </si>
  <si>
    <t>加厚</t>
  </si>
  <si>
    <t>SHT0013936</t>
  </si>
  <si>
    <t>分体靠背包装膜</t>
  </si>
  <si>
    <t>SHT0013883</t>
  </si>
  <si>
    <t>坐垫塑料包装套</t>
  </si>
  <si>
    <t>SHT0012890</t>
  </si>
  <si>
    <t>靠背纸板</t>
  </si>
  <si>
    <t>支撑靠背</t>
  </si>
  <si>
    <t>硬纸板</t>
  </si>
  <si>
    <t>482*453*2</t>
  </si>
  <si>
    <t>长春市天利得科技有限公司</t>
  </si>
  <si>
    <t>SHT0015556</t>
  </si>
  <si>
    <t>驾驶员说明书</t>
  </si>
  <si>
    <t>印刷品</t>
  </si>
  <si>
    <t>轻卡</t>
  </si>
  <si>
    <t>TMA0000185</t>
  </si>
  <si>
    <t>TWA0000185</t>
  </si>
  <si>
    <t>济南轻卡条形码</t>
  </si>
  <si>
    <t>不干胶贴纸55*20，依照客户信息打印</t>
  </si>
  <si>
    <t>合肥光码科技有限公司</t>
  </si>
  <si>
    <t>SHT0015434</t>
  </si>
  <si>
    <t>驾驶员坐垫总成</t>
  </si>
  <si>
    <t>511*498*146</t>
  </si>
  <si>
    <t>SHT0015435</t>
  </si>
  <si>
    <t>驾驶员坐垫面套总成</t>
  </si>
  <si>
    <t>410*499*113</t>
  </si>
  <si>
    <t>SHT0012220</t>
  </si>
  <si>
    <t>坐垫泡沫总成</t>
  </si>
  <si>
    <t>504*491*106</t>
  </si>
  <si>
    <t>1</t>
  </si>
  <si>
    <t>低成本</t>
  </si>
  <si>
    <t>SHT0014598</t>
  </si>
  <si>
    <t>坐盆总成</t>
  </si>
  <si>
    <t>一个固定点</t>
  </si>
  <si>
    <t>SQX3000-6901100</t>
  </si>
  <si>
    <t>长生</t>
  </si>
  <si>
    <t>H3</t>
  </si>
  <si>
    <t>BFA0000540</t>
  </si>
  <si>
    <t>Q2140612</t>
  </si>
  <si>
    <t>座盆固定螺钉</t>
  </si>
  <si>
    <t>M6*12</t>
  </si>
  <si>
    <t>SHT0015406</t>
  </si>
  <si>
    <t>底座模块化总成</t>
  </si>
  <si>
    <t>王牌改制</t>
  </si>
  <si>
    <t>25Kg</t>
  </si>
  <si>
    <t>2.1C</t>
  </si>
  <si>
    <t>骨架组装车间</t>
  </si>
  <si>
    <t>SHT0015436</t>
  </si>
  <si>
    <t>调角器左罩壳</t>
  </si>
  <si>
    <t>PP+TD30</t>
  </si>
  <si>
    <t>开发中</t>
  </si>
  <si>
    <t>缺少克重</t>
  </si>
  <si>
    <t>SHT0014562</t>
  </si>
  <si>
    <t>阻尼堵盖</t>
  </si>
  <si>
    <t>SHT0014599</t>
  </si>
  <si>
    <t>座垫前部罩壳</t>
  </si>
  <si>
    <t>H4A-6806003</t>
  </si>
  <si>
    <t>BSP0010020</t>
  </si>
  <si>
    <t>罩壳弹簧卡子</t>
  </si>
  <si>
    <t>固定前罩壳</t>
  </si>
  <si>
    <t>非标件</t>
  </si>
  <si>
    <t>0.001</t>
  </si>
  <si>
    <t>镀白锌</t>
  </si>
  <si>
    <t>北京吉信气弹簧制品有限公司</t>
  </si>
  <si>
    <t>BPC0010012</t>
  </si>
  <si>
    <t>4mm卡箍</t>
  </si>
  <si>
    <t>POM</t>
  </si>
  <si>
    <t>φ6.5*11.5</t>
  </si>
  <si>
    <t>瑞隆祥</t>
  </si>
  <si>
    <t>BCL0010006</t>
  </si>
  <si>
    <t>气管卡扣（2*4mm）</t>
  </si>
  <si>
    <t>PA66</t>
  </si>
  <si>
    <t>20*15*15</t>
  </si>
  <si>
    <t>BCL0010010</t>
  </si>
  <si>
    <t>四管夹</t>
  </si>
  <si>
    <t>黄骅市汇铭汽车部件有限公司</t>
  </si>
  <si>
    <t>BFA0010076</t>
  </si>
  <si>
    <t>圆头割尾自攻钉</t>
  </si>
  <si>
    <t>固定升降、阻尼手柄</t>
  </si>
  <si>
    <t>4.8*13</t>
  </si>
  <si>
    <t>黑锌</t>
  </si>
  <si>
    <t>BFA0000013</t>
  </si>
  <si>
    <t>Q2204213</t>
  </si>
  <si>
    <t>大扁头盘头自攻钉</t>
  </si>
  <si>
    <t>固定罩壳</t>
  </si>
  <si>
    <t>ST4.2*13</t>
  </si>
  <si>
    <t>GB/T9074.18-1988</t>
  </si>
  <si>
    <t>镀锌</t>
  </si>
  <si>
    <t>浦东三浦/苏宁标准件</t>
  </si>
  <si>
    <t>BFA0000001</t>
  </si>
  <si>
    <t>15G100P</t>
  </si>
  <si>
    <t>C型钉</t>
  </si>
  <si>
    <t>天津金庄</t>
  </si>
  <si>
    <t>BFA0000004</t>
  </si>
  <si>
    <t>白色扎带</t>
  </si>
  <si>
    <t>黄骅市俊隆五金包装有限公司</t>
  </si>
  <si>
    <t>M4</t>
  </si>
  <si>
    <t>SHT0001062</t>
  </si>
  <si>
    <t>M4-6805200</t>
  </si>
  <si>
    <t>滑轨总成</t>
  </si>
  <si>
    <t>文安县海智/常州华阳</t>
  </si>
  <si>
    <t>SHT0000993</t>
  </si>
  <si>
    <t>M4-6807000</t>
  </si>
  <si>
    <t>司机底座支架总成</t>
  </si>
  <si>
    <t>黄骅市长生汽车灯镜有限公司</t>
  </si>
  <si>
    <r>
      <rPr>
        <sz val="14"/>
        <rFont val="宋体"/>
        <charset val="134"/>
      </rPr>
      <t>没下级</t>
    </r>
    <r>
      <rPr>
        <sz val="14"/>
        <rFont val="Arial"/>
        <charset val="134"/>
      </rPr>
      <t>BOM</t>
    </r>
  </si>
  <si>
    <t>SHT0015603</t>
  </si>
  <si>
    <t>驾驶员座椅锁扣（带报警）</t>
  </si>
  <si>
    <t>主驾、带报警线束</t>
  </si>
  <si>
    <t>M482200000017</t>
  </si>
  <si>
    <t>客户提供</t>
  </si>
  <si>
    <t xml:space="preserve">                      副驾驶座椅总成EBOM清单                          </t>
  </si>
  <si>
    <t>SHT0015608</t>
  </si>
  <si>
    <t>副驾驶座椅总成</t>
  </si>
  <si>
    <t>织物面料、靠背可调可放平</t>
  </si>
  <si>
    <t>M468100000171</t>
  </si>
  <si>
    <t>以下空白</t>
  </si>
  <si>
    <t>20230308</t>
  </si>
  <si>
    <t>SHT0015730</t>
  </si>
  <si>
    <t>前部安装板</t>
  </si>
  <si>
    <t>M4-6907004申请新的QAD号</t>
  </si>
  <si>
    <t>自制底支架，外采此件</t>
  </si>
  <si>
    <t>工艺要求</t>
  </si>
  <si>
    <t>SHT0015731</t>
  </si>
  <si>
    <t>后部安装板</t>
  </si>
  <si>
    <t>M4-6907005-R申请新的QAD号</t>
  </si>
  <si>
    <t>SHT0015732</t>
  </si>
  <si>
    <t>上纵管</t>
  </si>
  <si>
    <t>SQXM3000-6901105申请新的QAD号</t>
  </si>
  <si>
    <t>自制底支架，自制此件</t>
  </si>
  <si>
    <t>SHT0015733</t>
  </si>
  <si>
    <t>底支架加强钣金</t>
  </si>
  <si>
    <t>新增件</t>
  </si>
  <si>
    <t>自制底支架，无法借用SHT0014965</t>
  </si>
  <si>
    <t>SHT0015734</t>
  </si>
  <si>
    <t>副驾驶底支架焊接总成</t>
  </si>
  <si>
    <t>自制底支架，新增焊接总成号</t>
  </si>
  <si>
    <t>校核：             标准化：</t>
  </si>
  <si>
    <t>副驾驶座椅总成设计BOM</t>
  </si>
  <si>
    <r>
      <rPr>
        <b/>
        <sz val="12"/>
        <rFont val="宋体"/>
        <charset val="134"/>
      </rPr>
      <t>零件描述</t>
    </r>
  </si>
  <si>
    <r>
      <rPr>
        <b/>
        <sz val="12"/>
        <rFont val="宋体"/>
        <charset val="134"/>
      </rPr>
      <t>图纸号</t>
    </r>
  </si>
  <si>
    <r>
      <rPr>
        <b/>
        <sz val="12"/>
        <rFont val="宋体"/>
        <charset val="134"/>
      </rPr>
      <t>图纸版本</t>
    </r>
  </si>
  <si>
    <r>
      <rPr>
        <b/>
        <sz val="12"/>
        <rFont val="宋体"/>
        <charset val="134"/>
      </rPr>
      <t>沿用件</t>
    </r>
    <r>
      <rPr>
        <b/>
        <sz val="12"/>
        <rFont val="Arial"/>
        <charset val="134"/>
      </rPr>
      <t xml:space="preserve">            Y/N</t>
    </r>
  </si>
  <si>
    <r>
      <rPr>
        <b/>
        <sz val="12"/>
        <rFont val="宋体"/>
        <charset val="134"/>
      </rPr>
      <t>零件类别</t>
    </r>
  </si>
  <si>
    <r>
      <rPr>
        <b/>
        <sz val="12"/>
        <rFont val="宋体"/>
        <charset val="134"/>
      </rPr>
      <t>备注</t>
    </r>
  </si>
  <si>
    <t>WG1662511045/2</t>
  </si>
  <si>
    <t>装配总成</t>
  </si>
  <si>
    <t>SHT0015429</t>
  </si>
  <si>
    <t>副驾驶靠背总成</t>
  </si>
  <si>
    <t>SHT0015428</t>
  </si>
  <si>
    <t>靠背面套总成</t>
  </si>
  <si>
    <t>SHT0012440</t>
  </si>
  <si>
    <t>副驾驶员靠背泡沫总成</t>
  </si>
  <si>
    <t>SHT0012319</t>
  </si>
  <si>
    <t>副驾驶员主边调角器</t>
  </si>
  <si>
    <t>无采购订单</t>
  </si>
  <si>
    <t>SHT0012320</t>
  </si>
  <si>
    <t>副驾驶员副边调角器</t>
  </si>
  <si>
    <t>SHT0012433</t>
  </si>
  <si>
    <t>副驾驶员调角器手柄</t>
  </si>
  <si>
    <t>SHT0000175</t>
  </si>
  <si>
    <t>SQDZ 6800 002</t>
  </si>
  <si>
    <t>调角器主边罩壳</t>
  </si>
  <si>
    <t>PP</t>
  </si>
  <si>
    <t>106*10*166</t>
  </si>
  <si>
    <t>SHT0000176</t>
  </si>
  <si>
    <t>SQDZ 6900 002</t>
  </si>
  <si>
    <t>调角器副边罩壳</t>
  </si>
  <si>
    <t>SHT0000162</t>
  </si>
  <si>
    <t>GRC101-00.012</t>
  </si>
  <si>
    <t>调角器罩壳固定扣</t>
  </si>
  <si>
    <t>45*25*13</t>
  </si>
  <si>
    <t>BFA0000016</t>
  </si>
  <si>
    <t>十字槽盘头螺钉</t>
  </si>
  <si>
    <t>M6×16             固定主边罩壳</t>
  </si>
  <si>
    <t>_</t>
  </si>
  <si>
    <t>H4</t>
  </si>
  <si>
    <t>固定靠背面套</t>
  </si>
  <si>
    <t>SHT0015557</t>
  </si>
  <si>
    <t>副驾说明书</t>
  </si>
  <si>
    <t>轻卡条形码</t>
  </si>
  <si>
    <t>合肥光码</t>
  </si>
  <si>
    <t>SHT0015163</t>
  </si>
  <si>
    <t>SHT0015424</t>
  </si>
  <si>
    <t>坐垫总成</t>
  </si>
  <si>
    <t>508*500*100</t>
  </si>
  <si>
    <t>SHT0015425</t>
  </si>
  <si>
    <t>座垫面套总成</t>
  </si>
  <si>
    <t>SHT0012288</t>
  </si>
  <si>
    <t>与重汽整体靠背通用</t>
  </si>
  <si>
    <t>泡沫总成</t>
  </si>
  <si>
    <t>508*500*111</t>
  </si>
  <si>
    <t>包装用</t>
  </si>
  <si>
    <t>SHT0015604</t>
  </si>
  <si>
    <t>副驾驶员座椅锁扣</t>
  </si>
  <si>
    <t>副驾、无报警线束</t>
  </si>
  <si>
    <t>M482200000018</t>
  </si>
  <si>
    <t>设计:</t>
  </si>
  <si>
    <t>校核：标准化：</t>
  </si>
  <si>
    <t>QAD号</t>
  </si>
  <si>
    <t>零件描述</t>
  </si>
  <si>
    <t>图纸号</t>
  </si>
  <si>
    <t>图纸版本</t>
  </si>
  <si>
    <t>沿用件            Y/N</t>
  </si>
  <si>
    <t>零件类别</t>
  </si>
  <si>
    <t>工时/min</t>
  </si>
  <si>
    <t>人数</t>
  </si>
  <si>
    <t>外购/自制</t>
  </si>
  <si>
    <t>SHT0012446</t>
  </si>
  <si>
    <t>副驾驶员靠背泡沫本体</t>
  </si>
  <si>
    <t>PUR
密度50kg/m³</t>
  </si>
  <si>
    <t>8%损耗</t>
  </si>
  <si>
    <t>SLT0001092</t>
  </si>
  <si>
    <t>钢丝2.5*220</t>
  </si>
  <si>
    <t>线材</t>
  </si>
  <si>
    <t>60#
Φ2.5</t>
  </si>
  <si>
    <t>222*20*4</t>
  </si>
  <si>
    <t>折弯</t>
  </si>
  <si>
    <t>黄骅泰行</t>
  </si>
  <si>
    <t>SLT0001093</t>
  </si>
  <si>
    <t>钢丝2.5*270</t>
  </si>
  <si>
    <t>SHT0012327</t>
  </si>
  <si>
    <t>200*9*4</t>
  </si>
  <si>
    <t>工艺用量
（Kg）</t>
  </si>
  <si>
    <t>焊接长度
（cm）</t>
  </si>
  <si>
    <r>
      <rPr>
        <sz val="12"/>
        <color theme="1"/>
        <rFont val="宋体"/>
        <charset val="134"/>
      </rPr>
      <t>涂装面积
（m</t>
    </r>
    <r>
      <rPr>
        <vertAlign val="superscript"/>
        <sz val="12"/>
        <color theme="1"/>
        <rFont val="宋体"/>
        <charset val="134"/>
      </rPr>
      <t>2</t>
    </r>
    <r>
      <rPr>
        <sz val="12"/>
        <color theme="1"/>
        <rFont val="宋体"/>
        <charset val="134"/>
      </rPr>
      <t>）</t>
    </r>
  </si>
  <si>
    <t>工序/供应商</t>
  </si>
  <si>
    <t>原材料采购价格</t>
  </si>
  <si>
    <t>单价不含税</t>
  </si>
  <si>
    <t>电泳总成件</t>
  </si>
  <si>
    <t>SHT0012299</t>
  </si>
  <si>
    <t>靠背主体管</t>
  </si>
  <si>
    <t>管材件</t>
  </si>
  <si>
    <t>Q235         φ25*2.0</t>
  </si>
  <si>
    <t>151*410*466</t>
  </si>
  <si>
    <t>SHT0012300</t>
  </si>
  <si>
    <t>靠背横向支撑管</t>
  </si>
  <si>
    <t>360*25*32</t>
  </si>
  <si>
    <t>BQB40-6802131</t>
  </si>
  <si>
    <t>主头枕管</t>
  </si>
  <si>
    <t>Q195         φ20*2.0</t>
  </si>
  <si>
    <t>20*20*60</t>
  </si>
  <si>
    <t>冲切</t>
  </si>
  <si>
    <t>BQB40-6802139</t>
  </si>
  <si>
    <t>副头枕管</t>
  </si>
  <si>
    <t>SHT0012301</t>
  </si>
  <si>
    <t>靠背侧翼支撑钢丝</t>
  </si>
  <si>
    <t>线材件</t>
  </si>
  <si>
    <t>Q235         φ8</t>
  </si>
  <si>
    <t>121*63*243</t>
  </si>
  <si>
    <t>SHT0012302</t>
  </si>
  <si>
    <t>靠背下支撑管</t>
  </si>
  <si>
    <t>42*381*65</t>
  </si>
  <si>
    <t>SHT0012303</t>
  </si>
  <si>
    <t>靠背下支撑钢丝</t>
  </si>
  <si>
    <t>Q235        Φ8</t>
  </si>
  <si>
    <t>45*347*</t>
  </si>
  <si>
    <t>D04</t>
  </si>
  <si>
    <t>D04-6802106</t>
  </si>
  <si>
    <t>腰托固定横衬条1</t>
  </si>
  <si>
    <t>Q235      t=2.0</t>
  </si>
  <si>
    <t>276*10*15</t>
  </si>
  <si>
    <t>SHT0012356</t>
  </si>
  <si>
    <t>腰托纵向支撑钢丝</t>
  </si>
  <si>
    <t>Q235        Φ6</t>
  </si>
  <si>
    <t>GB/T 700</t>
  </si>
  <si>
    <t>5*5*350</t>
  </si>
  <si>
    <t>切断</t>
  </si>
  <si>
    <t>SHT0012448</t>
  </si>
  <si>
    <t>靠背骨架内衬管</t>
  </si>
  <si>
    <t>Q235         φ20*1.5</t>
  </si>
  <si>
    <t>Q370C10</t>
  </si>
  <si>
    <t>M10点焊螺母</t>
  </si>
  <si>
    <t>M10</t>
  </si>
  <si>
    <t>SHT0012289</t>
  </si>
  <si>
    <t>坐垫泡沫本体</t>
  </si>
  <si>
    <t>SLT0001126</t>
  </si>
  <si>
    <t>钢丝2.5*400</t>
  </si>
  <si>
    <t>SHT0012277</t>
  </si>
  <si>
    <t>A1</t>
  </si>
  <si>
    <t>7*237*2</t>
  </si>
  <si>
    <t>7*440*3</t>
  </si>
  <si>
    <t>校核：</t>
  </si>
  <si>
    <t>标准化：</t>
  </si>
  <si>
    <t>H6扶手总成EBOM</t>
  </si>
  <si>
    <t>中文名称</t>
  </si>
  <si>
    <t>右侧扶手</t>
  </si>
  <si>
    <t xml:space="preserve">批准: </t>
  </si>
  <si>
    <t>版本：D</t>
  </si>
  <si>
    <t>重量</t>
  </si>
  <si>
    <r>
      <rPr>
        <sz val="10"/>
        <rFont val="宋体"/>
        <charset val="134"/>
      </rPr>
      <t>涂装面积
（m</t>
    </r>
    <r>
      <rPr>
        <vertAlign val="superscript"/>
        <sz val="10"/>
        <rFont val="宋体"/>
        <charset val="134"/>
      </rPr>
      <t>2</t>
    </r>
    <r>
      <rPr>
        <sz val="10"/>
        <rFont val="宋体"/>
        <charset val="134"/>
      </rPr>
      <t>）</t>
    </r>
  </si>
  <si>
    <t>供应商/工序</t>
  </si>
  <si>
    <t>√</t>
  </si>
  <si>
    <t>左右对称</t>
  </si>
  <si>
    <t>SHT0011612</t>
  </si>
  <si>
    <t>后视镜组装车间</t>
  </si>
  <si>
    <t>SHT0011377</t>
  </si>
  <si>
    <t>右侧扶手上盖总成</t>
  </si>
  <si>
    <t>SHT0011366</t>
  </si>
  <si>
    <t>378*71*78</t>
  </si>
  <si>
    <t>SHT0011378</t>
  </si>
  <si>
    <t>右侧扶手发泡面</t>
  </si>
  <si>
    <t>发泡件</t>
  </si>
  <si>
    <t>山东昊松新材料科技有限公司</t>
  </si>
  <si>
    <t>SHT0011660</t>
  </si>
  <si>
    <t>扶手上盖</t>
  </si>
  <si>
    <t>GB/T12672-2009</t>
  </si>
  <si>
    <t>354*50*59</t>
  </si>
  <si>
    <t>SHT0011380</t>
  </si>
  <si>
    <t>扶手底座</t>
  </si>
  <si>
    <t>369*65*84</t>
  </si>
  <si>
    <t>皮纹号：5300.47</t>
  </si>
  <si>
    <t>SHT0011370</t>
  </si>
  <si>
    <t>扶手调节手轮</t>
  </si>
  <si>
    <t>83*40*40</t>
  </si>
  <si>
    <t>皮纹号：5300.38</t>
  </si>
  <si>
    <t>SHT0011371</t>
  </si>
  <si>
    <t>扶手手轮端盖</t>
  </si>
  <si>
    <t>8*31*31</t>
  </si>
  <si>
    <t>BAS0010010</t>
  </si>
  <si>
    <t>扶手旋转轴套</t>
  </si>
  <si>
    <t>SHT0011372</t>
  </si>
  <si>
    <t>7*20*20</t>
  </si>
  <si>
    <t>BFA0010036</t>
  </si>
  <si>
    <t>扶手右旋螺杆</t>
  </si>
  <si>
    <t>BFA0010035</t>
  </si>
  <si>
    <t>10B21</t>
  </si>
  <si>
    <t>Q /BQB 501
10B21-Q /BQB 517</t>
  </si>
  <si>
    <t>250*10*10(M10)</t>
  </si>
  <si>
    <t>霸州市霸州镇鑫创五金塑料厂</t>
  </si>
  <si>
    <t>SHT0011374</t>
  </si>
  <si>
    <t>扶手减震环</t>
  </si>
  <si>
    <t>6*14*14</t>
  </si>
  <si>
    <t>天津东和汽车零部件有限公司</t>
  </si>
  <si>
    <t>SHT0011375</t>
  </si>
  <si>
    <t>扶手胶塞堵盖</t>
  </si>
  <si>
    <t>EPDM</t>
  </si>
  <si>
    <t>13*14*15</t>
  </si>
  <si>
    <t>北京赛诺高科净化设备有限公司</t>
  </si>
  <si>
    <t>BFA0010017</t>
  </si>
  <si>
    <t>扶手右旋方形螺母</t>
  </si>
  <si>
    <t>BFA0010016</t>
  </si>
  <si>
    <t>SWRCH35K</t>
  </si>
  <si>
    <t>Q /BQB 501
SWRCH35K-Q /BQB 517</t>
  </si>
  <si>
    <t>6.2*16*25</t>
  </si>
  <si>
    <t>Fe/Zn12F  镀锌膜厚12um黑色钝化中性盐雾120h(GB/T9799)</t>
  </si>
  <si>
    <t>河北定国紧固件制造有限公司</t>
  </si>
  <si>
    <t>BFA0010073</t>
  </si>
  <si>
    <t>ST5*16大扁头自攻钉</t>
  </si>
  <si>
    <t>ST5*16</t>
  </si>
  <si>
    <t>PT-semblex</t>
  </si>
  <si>
    <t>10*10*16</t>
  </si>
  <si>
    <t>环保蓝白锌</t>
  </si>
  <si>
    <t>上锐(常州)供应链管理有限公司</t>
  </si>
  <si>
    <t>BFA0010041</t>
  </si>
  <si>
    <t>开口挡圈</t>
  </si>
  <si>
    <t>GB 896</t>
  </si>
  <si>
    <t>16*16*1</t>
  </si>
  <si>
    <t>表面氧化</t>
  </si>
  <si>
    <t>SHT0013729</t>
  </si>
  <si>
    <t>扶手手轮弹簧</t>
  </si>
  <si>
    <t>弹簧</t>
  </si>
  <si>
    <t>GB/T 1222</t>
  </si>
  <si>
    <t>23*23*120</t>
  </si>
  <si>
    <t>海兴中盛弹簧有限公司</t>
  </si>
  <si>
    <r>
      <rPr>
        <sz val="14"/>
        <color theme="1"/>
        <rFont val="宋体"/>
        <charset val="134"/>
      </rPr>
      <t>设计</t>
    </r>
    <r>
      <rPr>
        <sz val="14"/>
        <color theme="1"/>
        <rFont val="Arial"/>
        <charset val="134"/>
      </rPr>
      <t>:</t>
    </r>
  </si>
  <si>
    <t>校核：   标准化：</t>
  </si>
  <si>
    <t>内部号</t>
  </si>
  <si>
    <t>设计重量
（Kg）</t>
  </si>
  <si>
    <r>
      <rPr>
        <sz val="11"/>
        <color theme="1"/>
        <rFont val="宋体"/>
        <charset val="134"/>
      </rPr>
      <t>备注</t>
    </r>
  </si>
  <si>
    <t>SHT0012275</t>
  </si>
  <si>
    <t>聚氨酯</t>
  </si>
  <si>
    <t>60#</t>
  </si>
  <si>
    <t>座盆总成</t>
  </si>
  <si>
    <t>固定座盆总成</t>
  </si>
  <si>
    <t>批准:</t>
  </si>
  <si>
    <t>说明：首版座盆 EBOM</t>
  </si>
  <si>
    <t>重量（kg）</t>
  </si>
  <si>
    <t>零件来源</t>
  </si>
  <si>
    <t>沿用件Y/N</t>
  </si>
  <si>
    <t>重量
（kg）</t>
  </si>
  <si>
    <r>
      <rPr>
        <sz val="11"/>
        <rFont val="宋体"/>
        <charset val="134"/>
        <scheme val="minor"/>
      </rPr>
      <t>涂装面积
（m</t>
    </r>
    <r>
      <rPr>
        <vertAlign val="superscript"/>
        <sz val="11"/>
        <rFont val="宋体"/>
        <charset val="134"/>
        <scheme val="minor"/>
      </rPr>
      <t>2</t>
    </r>
    <r>
      <rPr>
        <sz val="11"/>
        <rFont val="宋体"/>
        <charset val="134"/>
        <scheme val="minor"/>
      </rPr>
      <t>）</t>
    </r>
  </si>
  <si>
    <t>466*420*58</t>
  </si>
  <si>
    <t>喷涂</t>
  </si>
  <si>
    <t>SQX3000-6801101</t>
  </si>
  <si>
    <t>坐盆</t>
  </si>
  <si>
    <t>G</t>
  </si>
  <si>
    <t>t=1.0
ST12</t>
  </si>
  <si>
    <t>Q/BQB 401
Q/BQB 403</t>
  </si>
  <si>
    <t>466*420*31</t>
  </si>
  <si>
    <t>SQX3000-6901104</t>
  </si>
  <si>
    <t>前安装支架</t>
  </si>
  <si>
    <t>t=2.5
Q235</t>
  </si>
  <si>
    <t>GB/T 708
GB/T 700</t>
  </si>
  <si>
    <t>43*25*51</t>
  </si>
  <si>
    <t>SQX3000-6801101-M</t>
  </si>
  <si>
    <t>座盆铆钉</t>
  </si>
  <si>
    <t>固定座盆与前、后安装支架</t>
  </si>
  <si>
    <t>冷墩件</t>
  </si>
  <si>
    <t>45#</t>
  </si>
  <si>
    <t>GB/T 699</t>
  </si>
  <si>
    <t>Φ9*7.7</t>
  </si>
  <si>
    <r>
      <rPr>
        <sz val="14"/>
        <rFont val="宋体"/>
        <charset val="134"/>
      </rPr>
      <t>设计</t>
    </r>
    <r>
      <rPr>
        <sz val="14"/>
        <rFont val="Arial"/>
        <charset val="134"/>
      </rPr>
      <t>:</t>
    </r>
  </si>
  <si>
    <t>WG1662511057/2</t>
  </si>
  <si>
    <t>WG1662511065/2</t>
  </si>
  <si>
    <t>SHT0012457</t>
  </si>
  <si>
    <t>SHT0012458</t>
  </si>
  <si>
    <t>SHT0012459</t>
  </si>
  <si>
    <t>副驾驶员座椅总成</t>
  </si>
  <si>
    <t>金蝶代码</t>
  </si>
  <si>
    <t>价格</t>
  </si>
  <si>
    <t>SHT0002565</t>
  </si>
  <si>
    <t>左副调角器上板总成电泳</t>
  </si>
  <si>
    <t>电泳分总成</t>
  </si>
  <si>
    <t>SHT0012930</t>
  </si>
  <si>
    <t>左副调角器上板总成</t>
  </si>
  <si>
    <t>SHT0012358</t>
  </si>
  <si>
    <t>副司机副边调角器上板</t>
  </si>
  <si>
    <t>SPFH590
t=3.0</t>
  </si>
  <si>
    <t>SHT0002566</t>
  </si>
  <si>
    <t>左副总座分总成电泳</t>
  </si>
  <si>
    <t>电泳总成</t>
  </si>
  <si>
    <t>SHT0012931</t>
  </si>
  <si>
    <t>左副总座分总成</t>
  </si>
  <si>
    <t>副总座点焊总成</t>
  </si>
  <si>
    <t>99*27*190</t>
  </si>
  <si>
    <t>点焊</t>
  </si>
  <si>
    <t>SHT0001184</t>
  </si>
  <si>
    <t>02.03.03.054</t>
  </si>
  <si>
    <t>SQDZ6902411</t>
  </si>
  <si>
    <t>副总座</t>
  </si>
  <si>
    <t>t=5
SPFH590</t>
  </si>
  <si>
    <t>BFA0000087</t>
  </si>
  <si>
    <t>02.03.03.117</t>
  </si>
  <si>
    <t>焊接六角螺母</t>
  </si>
  <si>
    <t>02.03.07.003</t>
  </si>
  <si>
    <t>蜗簧定位销</t>
  </si>
  <si>
    <t>SHT0001136</t>
  </si>
  <si>
    <t>02.03.07.102</t>
  </si>
  <si>
    <t>SQDZ 6803 101</t>
  </si>
  <si>
    <t>罩壳卡片</t>
  </si>
  <si>
    <t>Q235        t=1.5</t>
  </si>
  <si>
    <t>30*1.5*18</t>
  </si>
  <si>
    <t>SHT0001151</t>
  </si>
  <si>
    <t>02.03.07.002</t>
  </si>
  <si>
    <t>H3-6805103</t>
  </si>
  <si>
    <t>上顶点</t>
  </si>
  <si>
    <t>19*20*19</t>
  </si>
  <si>
    <t>02.03.07.037</t>
  </si>
  <si>
    <t>SQDZ 6801 003</t>
  </si>
  <si>
    <t>旋转轴</t>
  </si>
  <si>
    <t>02.03.07.052</t>
  </si>
  <si>
    <t>SQDZ 6801 004</t>
  </si>
  <si>
    <t>涡簧</t>
  </si>
  <si>
    <r>
      <rPr>
        <sz val="12"/>
        <rFont val="宋体"/>
        <charset val="134"/>
      </rPr>
      <t>零件描述</t>
    </r>
  </si>
  <si>
    <r>
      <rPr>
        <sz val="12"/>
        <rFont val="宋体"/>
        <charset val="134"/>
      </rPr>
      <t>图纸号</t>
    </r>
  </si>
  <si>
    <r>
      <rPr>
        <sz val="12"/>
        <rFont val="宋体"/>
        <charset val="134"/>
      </rPr>
      <t>图纸版本</t>
    </r>
  </si>
  <si>
    <r>
      <rPr>
        <sz val="12"/>
        <rFont val="宋体"/>
        <charset val="134"/>
      </rPr>
      <t>零件类别</t>
    </r>
  </si>
  <si>
    <r>
      <rPr>
        <sz val="12"/>
        <rFont val="宋体"/>
        <charset val="134"/>
      </rPr>
      <t>备注</t>
    </r>
  </si>
  <si>
    <t>力乐</t>
  </si>
  <si>
    <t>焊接组件</t>
  </si>
  <si>
    <t>SHT0012357</t>
  </si>
  <si>
    <t>副司机主边调角器上板</t>
  </si>
  <si>
    <t>核心件</t>
  </si>
  <si>
    <t>SQDZ6802411</t>
  </si>
  <si>
    <t>主总座</t>
  </si>
  <si>
    <t>SPFH590
t=5.0</t>
  </si>
  <si>
    <t>GB/T13681-1992</t>
  </si>
  <si>
    <t>焊接螺母</t>
  </si>
  <si>
    <t>M6</t>
  </si>
  <si>
    <t>SQDZ6901001</t>
  </si>
  <si>
    <t>SPFH590
t=2.5</t>
  </si>
  <si>
    <t xml:space="preserve"> </t>
  </si>
  <si>
    <t>说明：                                       1：</t>
  </si>
  <si>
    <t>大黄蜂 护面MBOM清单</t>
  </si>
  <si>
    <t>正靠背面套总成</t>
  </si>
  <si>
    <t>驾驶员座椅坐垫护面总成</t>
  </si>
  <si>
    <t>副靠背面套总成</t>
  </si>
  <si>
    <t>副坐垫面套总成</t>
  </si>
  <si>
    <t>图纸版本
(状态码)</t>
  </si>
  <si>
    <t>编制：</t>
  </si>
  <si>
    <t>王冠宇</t>
  </si>
  <si>
    <t>审核：</t>
  </si>
  <si>
    <t>重卡</t>
  </si>
  <si>
    <t>重量（Kg）</t>
  </si>
  <si>
    <t>—</t>
  </si>
  <si>
    <t>物料描述</t>
  </si>
  <si>
    <t>型腔</t>
  </si>
  <si>
    <t>虚拟件
Y/N</t>
  </si>
  <si>
    <t>工艺</t>
  </si>
  <si>
    <t>节拍
（S）</t>
  </si>
  <si>
    <t>工位</t>
  </si>
  <si>
    <t>库位</t>
  </si>
  <si>
    <t>事业部/供应商</t>
  </si>
  <si>
    <t>毛重</t>
  </si>
  <si>
    <t>毛坯件净重</t>
  </si>
  <si>
    <t>TSY0000207</t>
  </si>
  <si>
    <t>主料</t>
  </si>
  <si>
    <t>复合料主料</t>
  </si>
  <si>
    <t>N*1.5m*5mm</t>
  </si>
  <si>
    <t>织物</t>
  </si>
  <si>
    <t>延米</t>
  </si>
  <si>
    <t>面料</t>
  </si>
  <si>
    <t>裁剪</t>
  </si>
  <si>
    <t>青岛福基 
石青 13869850833</t>
  </si>
  <si>
    <t>KQ0234</t>
  </si>
  <si>
    <t>TSY0000240</t>
  </si>
  <si>
    <t>辅料</t>
  </si>
  <si>
    <t>复合料辅料</t>
  </si>
  <si>
    <t>N*1.5m*3mm</t>
  </si>
  <si>
    <t>DQ0133</t>
  </si>
  <si>
    <t>TSY0000426</t>
  </si>
  <si>
    <t>毛毡</t>
  </si>
  <si>
    <t>毛毡布</t>
  </si>
  <si>
    <t>纤维+胶</t>
  </si>
  <si>
    <t>曲阜陆航 茹辉 13605372568</t>
  </si>
  <si>
    <t>260g/㎡</t>
  </si>
  <si>
    <t>TSY0010164</t>
  </si>
  <si>
    <t>吊紧带</t>
  </si>
  <si>
    <t>480*27吊紧带</t>
  </si>
  <si>
    <t>480mm*27mm*N</t>
  </si>
  <si>
    <t>PP+无纺布</t>
  </si>
  <si>
    <t>件</t>
  </si>
  <si>
    <t>上海绽奇工贸
王兴龙
18621598588</t>
  </si>
  <si>
    <t>TSY0010165</t>
  </si>
  <si>
    <t>240*27吊紧带</t>
  </si>
  <si>
    <t>240mm*27mm*N</t>
  </si>
  <si>
    <t>TSY0010166</t>
  </si>
  <si>
    <t>360*27吊紧带</t>
  </si>
  <si>
    <t>360mm*27mm*N</t>
  </si>
  <si>
    <t>TSY0010167</t>
  </si>
  <si>
    <t>210*27吊紧带</t>
  </si>
  <si>
    <t>210mm*27mm*N</t>
  </si>
  <si>
    <t>TSY0010172</t>
  </si>
  <si>
    <t>220*27吊紧带</t>
  </si>
  <si>
    <t>220mm*27mm*N</t>
  </si>
  <si>
    <t>TSY0010177</t>
  </si>
  <si>
    <t>340*27吊紧带</t>
  </si>
  <si>
    <t>340mm*27mm*N</t>
  </si>
  <si>
    <t>TSY0010178</t>
  </si>
  <si>
    <t xml:space="preserve">150*27吊紧带 </t>
  </si>
  <si>
    <t>150mm*27mm*N</t>
  </si>
  <si>
    <t>TSY0010056</t>
  </si>
  <si>
    <t>缝纫线</t>
  </si>
  <si>
    <t>3股30#</t>
  </si>
  <si>
    <t>涤纶高强线</t>
  </si>
  <si>
    <t>米</t>
  </si>
  <si>
    <t>广州盟力 周登红 13751861966</t>
  </si>
  <si>
    <t>TSY0010162</t>
  </si>
  <si>
    <t>3股20#</t>
  </si>
  <si>
    <t>黄色</t>
  </si>
  <si>
    <t>M3159</t>
  </si>
  <si>
    <t>TSY0000334</t>
  </si>
  <si>
    <t>写字标</t>
  </si>
  <si>
    <t>55mm*20mm</t>
  </si>
  <si>
    <t>涤纶丝</t>
  </si>
  <si>
    <t>标识</t>
  </si>
  <si>
    <t>雄县华增 李福增 13803269328</t>
  </si>
  <si>
    <t>平台化</t>
  </si>
  <si>
    <t>TSY0000878</t>
  </si>
  <si>
    <t>3C标识</t>
  </si>
  <si>
    <t>50mm*50mm</t>
  </si>
  <si>
    <t>雄县华增汽车饰品有限公司 李福增 13803269328</t>
  </si>
  <si>
    <t>TSY0010190</t>
  </si>
  <si>
    <t>型条</t>
  </si>
  <si>
    <t>410mm型条</t>
  </si>
  <si>
    <t>410mm</t>
  </si>
  <si>
    <t>共聚PP</t>
  </si>
  <si>
    <t>根</t>
  </si>
  <si>
    <t>箭型条</t>
  </si>
  <si>
    <t>TSY0010097</t>
  </si>
  <si>
    <t>290mm型条</t>
  </si>
  <si>
    <t>290mm</t>
  </si>
  <si>
    <t>TSY0010191</t>
  </si>
  <si>
    <t>340mm型条</t>
  </si>
  <si>
    <t>340mm</t>
  </si>
  <si>
    <t>TSY0010192</t>
  </si>
  <si>
    <t>400mm型条</t>
  </si>
  <si>
    <t>1165mm</t>
  </si>
  <si>
    <t>TSY0010147</t>
  </si>
  <si>
    <t>95mm型条</t>
  </si>
  <si>
    <t>95mm</t>
  </si>
  <si>
    <t>TSY0010099</t>
  </si>
  <si>
    <t>65mm型条</t>
  </si>
  <si>
    <t>65mm</t>
  </si>
  <si>
    <t>TSY0000793</t>
  </si>
  <si>
    <t>110mm勾条</t>
  </si>
  <si>
    <t>110mm</t>
  </si>
  <si>
    <t>KT-17</t>
  </si>
  <si>
    <t>TSY0000794</t>
  </si>
  <si>
    <t>110mm板条</t>
  </si>
  <si>
    <t>KT-16</t>
  </si>
  <si>
    <t>TSY0010173</t>
  </si>
  <si>
    <t>拉链</t>
  </si>
  <si>
    <t>黑色5#反穿拉链</t>
  </si>
  <si>
    <t>700mm</t>
  </si>
  <si>
    <t>尼龙+树脂</t>
  </si>
  <si>
    <t>5#</t>
  </si>
  <si>
    <t>副驾驶底支架电泳总成</t>
  </si>
  <si>
    <t>SHT0015523</t>
  </si>
  <si>
    <t>后横管</t>
  </si>
  <si>
    <t>管件</t>
  </si>
  <si>
    <t>t=2.5mm</t>
  </si>
  <si>
    <t>25*380*25</t>
  </si>
  <si>
    <t>弯管车间</t>
  </si>
  <si>
    <t>M3000S</t>
  </si>
  <si>
    <t>SQXM3000-6901105</t>
  </si>
  <si>
    <t>Q195</t>
  </si>
  <si>
    <t>t=1.5mm</t>
  </si>
  <si>
    <t>450*25*44</t>
  </si>
  <si>
    <t>SHT0014967</t>
  </si>
  <si>
    <t>横支撑钢丝</t>
  </si>
  <si>
    <t>钢丝</t>
  </si>
  <si>
    <t>φ5</t>
  </si>
  <si>
    <t>φ5*257</t>
  </si>
  <si>
    <t>SHT0014968</t>
  </si>
  <si>
    <t>左侧翼支撑钢丝</t>
  </si>
  <si>
    <t>φ8</t>
  </si>
  <si>
    <t>226*92*70</t>
  </si>
  <si>
    <t>SHT0014969</t>
  </si>
  <si>
    <t>右侧翼支撑钢丝</t>
  </si>
  <si>
    <t>SHT0014970</t>
  </si>
  <si>
    <t>泡沫扣片钢丝</t>
  </si>
  <si>
    <t>387*68*22</t>
  </si>
  <si>
    <t>SHT0014972</t>
  </si>
  <si>
    <t>高度支撑钢丝</t>
  </si>
  <si>
    <t>7*276*24</t>
  </si>
  <si>
    <t>SHT0014973</t>
  </si>
  <si>
    <t>泡沫前端撑型钢丝</t>
  </si>
  <si>
    <t>84*367*17</t>
  </si>
  <si>
    <t>SHT0014965</t>
  </si>
  <si>
    <t>t=5</t>
  </si>
  <si>
    <t>60*15*2</t>
  </si>
  <si>
    <t>236*30*5</t>
  </si>
  <si>
    <t>SHT0014974</t>
  </si>
  <si>
    <t>泡沫后扣片钢丝</t>
  </si>
  <si>
    <t>5*324*36</t>
  </si>
  <si>
    <t>BFA0000325</t>
  </si>
  <si>
    <t>SQXM3000-6901101</t>
  </si>
  <si>
    <t>安全带锁扣固定座</t>
  </si>
  <si>
    <t>25*17*25</t>
  </si>
  <si>
    <t>SHT0001103</t>
  </si>
  <si>
    <t>H4681010216A0</t>
  </si>
  <si>
    <t>安全带连接限位片</t>
  </si>
  <si>
    <t>40*3*44</t>
  </si>
  <si>
    <t>38*30*3</t>
  </si>
  <si>
    <t>SHT0015161</t>
  </si>
  <si>
    <t>副驾底支架左连接板</t>
  </si>
  <si>
    <t xml:space="preserve">SAPH440 </t>
  </si>
  <si>
    <t>130*110*5</t>
  </si>
  <si>
    <t>SHT0015162</t>
  </si>
  <si>
    <t>副驾底支架右连接板</t>
  </si>
  <si>
    <t>108*99*5</t>
  </si>
  <si>
    <t>SHT0015416</t>
  </si>
  <si>
    <t>副驾左侧U型管</t>
  </si>
  <si>
    <t>451*25*247</t>
  </si>
  <si>
    <t>SHT0015417</t>
  </si>
  <si>
    <t>副驾右侧U型管</t>
  </si>
  <si>
    <t>M4-6907004</t>
  </si>
  <si>
    <t>340*102*3</t>
  </si>
  <si>
    <t>M4-6907005-R</t>
  </si>
  <si>
    <t>328*102*3</t>
  </si>
  <si>
    <t>SHT0015418</t>
  </si>
  <si>
    <t>插座安装钣金</t>
  </si>
  <si>
    <t>t=1.5</t>
  </si>
  <si>
    <t>274*90*10.5</t>
  </si>
  <si>
    <t>305*108*1.5</t>
  </si>
  <si>
    <t>SHT0015419</t>
  </si>
  <si>
    <t>线束固定钣金</t>
  </si>
  <si>
    <t>430*20</t>
  </si>
  <si>
    <t>432*20*2.5</t>
  </si>
  <si>
    <t>SHT0015420</t>
  </si>
  <si>
    <t>左安装支架总成</t>
  </si>
  <si>
    <t>SHT0015421</t>
  </si>
  <si>
    <t>左安装支架</t>
  </si>
  <si>
    <t>t=2</t>
  </si>
  <si>
    <t>152.5*75*21</t>
  </si>
  <si>
    <t>155*83*2</t>
  </si>
  <si>
    <t>BFA0000518</t>
  </si>
  <si>
    <t>Q370C08</t>
  </si>
  <si>
    <t>SHT0015422</t>
  </si>
  <si>
    <t>右安装支架总成</t>
  </si>
  <si>
    <t>SHT0015423</t>
  </si>
  <si>
    <t>右安装支架</t>
  </si>
</sst>
</file>

<file path=xl/styles.xml><?xml version="1.0" encoding="utf-8"?>
<styleSheet xmlns="http://schemas.openxmlformats.org/spreadsheetml/2006/main">
  <numFmts count="1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"/>
    <numFmt numFmtId="177" formatCode="0.00_);[Red]\(0.00\)"/>
    <numFmt numFmtId="178" formatCode="0.0000_);[Red]\(0.0000\)"/>
    <numFmt numFmtId="179" formatCode="0.000_);[Red]\(0.000\)"/>
    <numFmt numFmtId="180" formatCode="0_);[Red]\(0\)"/>
    <numFmt numFmtId="181" formatCode="0.000_ "/>
    <numFmt numFmtId="182" formatCode="_ * #,##0.0000_ ;_ * \-#,##0.0000_ ;_ * &quot;-&quot;????_ ;_ @_ "/>
    <numFmt numFmtId="183" formatCode="#,##0.00_);[Red]\(#,##0.00\)"/>
    <numFmt numFmtId="184" formatCode="0.0000_ "/>
    <numFmt numFmtId="185" formatCode="0_ "/>
    <numFmt numFmtId="186" formatCode="0.0_);[Red]\(0.0\)"/>
  </numFmts>
  <fonts count="140">
    <font>
      <sz val="11"/>
      <color theme="1"/>
      <name val="宋体"/>
      <charset val="134"/>
      <scheme val="minor"/>
    </font>
    <font>
      <b/>
      <sz val="12"/>
      <name val="Arial"/>
      <charset val="134"/>
    </font>
    <font>
      <sz val="11"/>
      <name val="Arial"/>
      <charset val="134"/>
    </font>
    <font>
      <sz val="12"/>
      <color indexed="8"/>
      <name val="宋体"/>
      <charset val="134"/>
      <scheme val="minor"/>
    </font>
    <font>
      <b/>
      <sz val="11"/>
      <name val="Arial"/>
      <charset val="134"/>
    </font>
    <font>
      <b/>
      <sz val="14"/>
      <name val="Arial"/>
      <charset val="134"/>
    </font>
    <font>
      <b/>
      <sz val="14"/>
      <name val="宋体"/>
      <charset val="134"/>
    </font>
    <font>
      <b/>
      <sz val="28"/>
      <name val="宋体"/>
      <charset val="134"/>
    </font>
    <font>
      <b/>
      <sz val="12"/>
      <name val="宋体"/>
      <charset val="134"/>
      <scheme val="minor"/>
    </font>
    <font>
      <sz val="14"/>
      <name val="宋体"/>
      <charset val="134"/>
      <scheme val="minor"/>
    </font>
    <font>
      <sz val="14"/>
      <name val="宋体"/>
      <charset val="134"/>
    </font>
    <font>
      <sz val="14"/>
      <name val="宋体"/>
      <charset val="134"/>
    </font>
    <font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</font>
    <font>
      <sz val="12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0"/>
      <name val="宋体"/>
      <charset val="134"/>
    </font>
    <font>
      <sz val="14"/>
      <color theme="1"/>
      <name val="宋体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</font>
    <font>
      <sz val="11"/>
      <name val="微软雅黑"/>
      <charset val="134"/>
    </font>
    <font>
      <sz val="14"/>
      <name val="微软雅黑"/>
      <charset val="134"/>
    </font>
    <font>
      <sz val="11"/>
      <name val="宋体"/>
      <charset val="134"/>
    </font>
    <font>
      <b/>
      <sz val="12"/>
      <name val="宋体"/>
      <charset val="134"/>
    </font>
    <font>
      <sz val="10"/>
      <color theme="1"/>
      <name val="宋体"/>
      <charset val="134"/>
    </font>
    <font>
      <b/>
      <sz val="20"/>
      <name val="宋体"/>
      <charset val="134"/>
    </font>
    <font>
      <sz val="14"/>
      <color indexed="8"/>
      <name val="宋体"/>
      <charset val="134"/>
      <scheme val="minor"/>
    </font>
    <font>
      <sz val="14"/>
      <name val="宋体"/>
      <charset val="134"/>
      <scheme val="major"/>
    </font>
    <font>
      <sz val="12"/>
      <name val="微软雅黑"/>
      <charset val="134"/>
    </font>
    <font>
      <sz val="14"/>
      <name val="微软雅黑"/>
      <charset val="134"/>
    </font>
    <font>
      <sz val="18"/>
      <name val="宋体"/>
      <charset val="134"/>
      <scheme val="minor"/>
    </font>
    <font>
      <sz val="14"/>
      <color indexed="8"/>
      <name val="微软雅黑"/>
      <charset val="134"/>
    </font>
    <font>
      <sz val="12"/>
      <name val="Arial"/>
      <charset val="134"/>
    </font>
    <font>
      <sz val="12"/>
      <name val="宋体"/>
      <charset val="134"/>
    </font>
    <font>
      <sz val="14"/>
      <name val="Arial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  <scheme val="major"/>
    </font>
    <font>
      <sz val="10"/>
      <name val="微软雅黑"/>
      <charset val="134"/>
    </font>
    <font>
      <b/>
      <sz val="14"/>
      <name val="微软雅黑"/>
      <charset val="134"/>
    </font>
    <font>
      <sz val="9"/>
      <name val="微软雅黑"/>
      <charset val="134"/>
    </font>
    <font>
      <b/>
      <sz val="18"/>
      <name val="微软雅黑"/>
      <charset val="134"/>
    </font>
    <font>
      <sz val="14"/>
      <color theme="1"/>
      <name val="Arial"/>
      <charset val="134"/>
    </font>
    <font>
      <b/>
      <sz val="20"/>
      <color theme="1"/>
      <name val="宋体"/>
      <charset val="134"/>
    </font>
    <font>
      <b/>
      <sz val="14"/>
      <color theme="1"/>
      <name val="宋体"/>
      <charset val="134"/>
    </font>
    <font>
      <b/>
      <sz val="14"/>
      <color theme="1"/>
      <name val="Arial"/>
      <charset val="134"/>
    </font>
    <font>
      <sz val="11"/>
      <color theme="1"/>
      <name val="宋体"/>
      <charset val="134"/>
    </font>
    <font>
      <sz val="10"/>
      <color theme="1"/>
      <name val="Arial"/>
      <charset val="134"/>
    </font>
    <font>
      <sz val="11"/>
      <color theme="1"/>
      <name val="Arial"/>
      <charset val="134"/>
    </font>
    <font>
      <sz val="12"/>
      <color theme="1"/>
      <name val="微软雅黑"/>
      <charset val="134"/>
    </font>
    <font>
      <sz val="9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color theme="1"/>
      <name val="宋体"/>
      <charset val="134"/>
    </font>
    <font>
      <b/>
      <sz val="10.5"/>
      <color theme="1"/>
      <name val="宋体"/>
      <charset val="134"/>
      <scheme val="minor"/>
    </font>
    <font>
      <sz val="12"/>
      <color theme="1"/>
      <name val="宋体"/>
      <charset val="134"/>
    </font>
    <font>
      <sz val="10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6"/>
      <name val="微软雅黑"/>
      <charset val="134"/>
    </font>
    <font>
      <b/>
      <sz val="20"/>
      <name val="微软雅黑"/>
      <charset val="134"/>
    </font>
    <font>
      <b/>
      <u/>
      <sz val="17"/>
      <name val="微软雅黑"/>
      <charset val="134"/>
    </font>
    <font>
      <b/>
      <sz val="17"/>
      <name val="微软雅黑"/>
      <charset val="134"/>
    </font>
    <font>
      <sz val="15"/>
      <name val="微软雅黑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b/>
      <sz val="16"/>
      <name val="微软雅黑"/>
      <charset val="134"/>
    </font>
    <font>
      <sz val="10.5"/>
      <color theme="1"/>
      <name val="宋体"/>
      <charset val="134"/>
      <scheme val="minor"/>
    </font>
    <font>
      <b/>
      <sz val="24"/>
      <name val="宋体"/>
      <charset val="134"/>
    </font>
    <font>
      <sz val="14"/>
      <color theme="1"/>
      <name val="华文楷体"/>
      <charset val="134"/>
    </font>
    <font>
      <sz val="16"/>
      <color rgb="FF000000"/>
      <name val="宋体"/>
      <charset val="134"/>
    </font>
    <font>
      <sz val="14"/>
      <color indexed="8"/>
      <name val="宋体"/>
      <charset val="134"/>
    </font>
    <font>
      <sz val="15"/>
      <color theme="1"/>
      <name val="微软雅黑"/>
      <charset val="134"/>
    </font>
    <font>
      <sz val="11"/>
      <color indexed="9"/>
      <name val="宋体"/>
      <charset val="134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indexed="8"/>
      <name val="Tahoma"/>
      <charset val="134"/>
    </font>
    <font>
      <b/>
      <sz val="11"/>
      <color indexed="56"/>
      <name val="宋体"/>
      <charset val="134"/>
    </font>
    <font>
      <sz val="11"/>
      <color rgb="FF9C0006"/>
      <name val="宋体"/>
      <charset val="0"/>
      <scheme val="minor"/>
    </font>
    <font>
      <sz val="9"/>
      <name val="Arial"/>
      <charset val="134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indexed="20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2"/>
      <name val="新細明體"/>
      <charset val="136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indexed="52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62"/>
      <name val="宋体"/>
      <charset val="134"/>
    </font>
    <font>
      <sz val="11"/>
      <color rgb="FFFA7D00"/>
      <name val="宋体"/>
      <charset val="0"/>
      <scheme val="minor"/>
    </font>
    <font>
      <b/>
      <sz val="13"/>
      <color indexed="56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indexed="63"/>
      <name val="宋体"/>
      <charset val="134"/>
    </font>
    <font>
      <sz val="11"/>
      <color rgb="FF9C6500"/>
      <name val="宋体"/>
      <charset val="0"/>
      <scheme val="minor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8"/>
      <color indexed="56"/>
      <name val="宋体"/>
      <charset val="134"/>
    </font>
    <font>
      <sz val="11"/>
      <color indexed="17"/>
      <name val="宋体"/>
      <charset val="134"/>
    </font>
    <font>
      <sz val="11"/>
      <color indexed="9"/>
      <name val="Tahoma"/>
      <charset val="134"/>
    </font>
    <font>
      <b/>
      <sz val="11"/>
      <color indexed="8"/>
      <name val="宋体"/>
      <charset val="134"/>
    </font>
    <font>
      <sz val="11"/>
      <color indexed="10"/>
      <name val="宋体"/>
      <charset val="134"/>
    </font>
    <font>
      <sz val="12"/>
      <color indexed="0"/>
      <name val="宋体"/>
      <charset val="134"/>
    </font>
    <font>
      <b/>
      <sz val="11"/>
      <color indexed="9"/>
      <name val="宋体"/>
      <charset val="134"/>
    </font>
    <font>
      <b/>
      <sz val="11"/>
      <color indexed="9"/>
      <name val="Tahoma"/>
      <charset val="134"/>
    </font>
    <font>
      <sz val="11"/>
      <color indexed="0"/>
      <name val="宋体"/>
      <charset val="134"/>
    </font>
    <font>
      <b/>
      <sz val="10"/>
      <name val="Arial"/>
      <charset val="134"/>
    </font>
    <font>
      <b/>
      <sz val="11"/>
      <color indexed="52"/>
      <name val="Tahoma"/>
      <charset val="134"/>
    </font>
    <font>
      <sz val="11"/>
      <color indexed="62"/>
      <name val="Tahoma"/>
      <charset val="134"/>
    </font>
    <font>
      <sz val="11"/>
      <color indexed="17"/>
      <name val="Tahoma"/>
      <charset val="134"/>
    </font>
    <font>
      <b/>
      <sz val="11"/>
      <color indexed="8"/>
      <name val="Tahoma"/>
      <charset val="134"/>
    </font>
    <font>
      <b/>
      <sz val="13"/>
      <color indexed="56"/>
      <name val="Tahoma"/>
      <charset val="134"/>
    </font>
    <font>
      <b/>
      <sz val="11"/>
      <color indexed="56"/>
      <name val="Tahoma"/>
      <charset val="134"/>
    </font>
    <font>
      <sz val="10"/>
      <name val="Tahoma"/>
      <charset val="134"/>
    </font>
    <font>
      <b/>
      <sz val="15"/>
      <color indexed="56"/>
      <name val="宋体"/>
      <charset val="134"/>
    </font>
    <font>
      <b/>
      <sz val="15"/>
      <color indexed="56"/>
      <name val="Tahoma"/>
      <charset val="134"/>
    </font>
    <font>
      <i/>
      <sz val="11"/>
      <color indexed="23"/>
      <name val="Tahoma"/>
      <charset val="134"/>
    </font>
    <font>
      <sz val="11"/>
      <color indexed="20"/>
      <name val="Tahoma"/>
      <charset val="134"/>
    </font>
    <font>
      <sz val="11"/>
      <color rgb="FF9C0006"/>
      <name val="宋体"/>
      <charset val="134"/>
      <scheme val="minor"/>
    </font>
    <font>
      <sz val="11"/>
      <color indexed="10"/>
      <name val="Tahoma"/>
      <charset val="134"/>
    </font>
    <font>
      <u/>
      <sz val="11"/>
      <color theme="1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indexed="52"/>
      <name val="Tahoma"/>
      <charset val="134"/>
    </font>
    <font>
      <sz val="11"/>
      <color indexed="60"/>
      <name val="Tahoma"/>
      <charset val="134"/>
    </font>
    <font>
      <b/>
      <sz val="11"/>
      <color indexed="63"/>
      <name val="Tahoma"/>
      <charset val="134"/>
    </font>
    <font>
      <sz val="10"/>
      <name val="Arial"/>
      <charset val="134"/>
    </font>
    <font>
      <vertAlign val="superscript"/>
      <sz val="11"/>
      <name val="宋体"/>
      <charset val="134"/>
      <scheme val="minor"/>
    </font>
    <font>
      <vertAlign val="superscript"/>
      <sz val="10"/>
      <name val="宋体"/>
      <charset val="134"/>
    </font>
    <font>
      <vertAlign val="superscript"/>
      <sz val="12"/>
      <color theme="1"/>
      <name val="宋体"/>
      <charset val="134"/>
    </font>
    <font>
      <b/>
      <sz val="9"/>
      <name val="宋体"/>
      <charset val="134"/>
    </font>
  </fonts>
  <fills count="6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4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</borders>
  <cellStyleXfs count="1338">
    <xf numFmtId="0" fontId="0" fillId="0" borderId="0">
      <alignment vertical="center"/>
    </xf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34" fillId="0" borderId="0"/>
    <xf numFmtId="0" fontId="0" fillId="0" borderId="0">
      <alignment vertical="center"/>
    </xf>
    <xf numFmtId="0" fontId="76" fillId="7" borderId="0" applyNumberFormat="0" applyBorder="0" applyAlignment="0" applyProtection="0">
      <alignment vertical="center"/>
    </xf>
    <xf numFmtId="0" fontId="77" fillId="8" borderId="23" applyNumberFormat="0" applyAlignment="0" applyProtection="0">
      <alignment vertical="center"/>
    </xf>
    <xf numFmtId="0" fontId="78" fillId="9" borderId="0" applyNumberFormat="0" applyBorder="0" applyAlignment="0" applyProtection="0">
      <alignment vertical="center"/>
    </xf>
    <xf numFmtId="0" fontId="34" fillId="0" borderId="0"/>
    <xf numFmtId="0" fontId="79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0" fillId="11" borderId="0" applyNumberFormat="0" applyBorder="0" applyAlignment="0" applyProtection="0">
      <alignment vertical="center"/>
    </xf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78" fillId="12" borderId="0" applyNumberFormat="0" applyBorder="0" applyAlignment="0" applyProtection="0">
      <alignment vertical="center"/>
    </xf>
    <xf numFmtId="0" fontId="82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84" fillId="14" borderId="0" applyNumberFormat="0" applyBorder="0" applyAlignment="0" applyProtection="0">
      <alignment vertical="center"/>
    </xf>
    <xf numFmtId="0" fontId="34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0" fillId="17" borderId="26" applyNumberFormat="0" applyFont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84" fillId="18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8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7" fillId="20" borderId="0" applyNumberFormat="0" applyBorder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88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90" fillId="0" borderId="0"/>
    <xf numFmtId="0" fontId="76" fillId="16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87" fillId="2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2" fillId="0" borderId="27" applyNumberFormat="0" applyFill="0" applyAlignment="0" applyProtection="0">
      <alignment vertical="center"/>
    </xf>
    <xf numFmtId="0" fontId="79" fillId="0" borderId="0">
      <alignment vertical="center"/>
    </xf>
    <xf numFmtId="0" fontId="87" fillId="20" borderId="0" applyNumberFormat="0" applyBorder="0" applyAlignment="0" applyProtection="0">
      <alignment vertical="center"/>
    </xf>
    <xf numFmtId="0" fontId="93" fillId="0" borderId="27" applyNumberFormat="0" applyFill="0" applyAlignment="0" applyProtection="0">
      <alignment vertical="center"/>
    </xf>
    <xf numFmtId="0" fontId="34" fillId="0" borderId="0">
      <alignment vertical="center"/>
    </xf>
    <xf numFmtId="0" fontId="84" fillId="24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85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87" fillId="20" borderId="0" applyNumberFormat="0" applyBorder="0" applyAlignment="0" applyProtection="0">
      <alignment vertical="center"/>
    </xf>
    <xf numFmtId="0" fontId="34" fillId="0" borderId="0">
      <alignment vertical="center"/>
    </xf>
    <xf numFmtId="0" fontId="84" fillId="25" borderId="0" applyNumberFormat="0" applyBorder="0" applyAlignment="0" applyProtection="0">
      <alignment vertical="center"/>
    </xf>
    <xf numFmtId="0" fontId="94" fillId="26" borderId="29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6" fillId="26" borderId="23" applyNumberFormat="0" applyAlignment="0" applyProtection="0">
      <alignment vertical="center"/>
    </xf>
    <xf numFmtId="0" fontId="34" fillId="0" borderId="0">
      <alignment vertical="center"/>
    </xf>
    <xf numFmtId="0" fontId="97" fillId="28" borderId="31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8" fillId="30" borderId="0" applyNumberFormat="0" applyBorder="0" applyAlignment="0" applyProtection="0">
      <alignment vertical="center"/>
    </xf>
    <xf numFmtId="0" fontId="79" fillId="0" borderId="0">
      <alignment vertical="center"/>
    </xf>
    <xf numFmtId="0" fontId="84" fillId="31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34" fillId="0" borderId="0"/>
    <xf numFmtId="0" fontId="34" fillId="0" borderId="0"/>
    <xf numFmtId="0" fontId="99" fillId="0" borderId="32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01" fillId="0" borderId="34" applyNumberFormat="0" applyFill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4" fillId="35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36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8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106" fillId="0" borderId="36" applyNumberFormat="0" applyFill="0" applyAlignment="0" applyProtection="0">
      <alignment vertical="center"/>
    </xf>
    <xf numFmtId="0" fontId="79" fillId="0" borderId="0">
      <alignment vertical="center"/>
    </xf>
    <xf numFmtId="0" fontId="84" fillId="39" borderId="0" applyNumberFormat="0" applyBorder="0" applyAlignment="0" applyProtection="0">
      <alignment vertical="center"/>
    </xf>
    <xf numFmtId="0" fontId="78" fillId="40" borderId="0" applyNumberFormat="0" applyBorder="0" applyAlignment="0" applyProtection="0">
      <alignment vertical="center"/>
    </xf>
    <xf numFmtId="0" fontId="78" fillId="4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8" fillId="42" borderId="0" applyNumberFormat="0" applyBorder="0" applyAlignment="0" applyProtection="0">
      <alignment vertical="center"/>
    </xf>
    <xf numFmtId="0" fontId="78" fillId="43" borderId="0" applyNumberFormat="0" applyBorder="0" applyAlignment="0" applyProtection="0">
      <alignment vertical="center"/>
    </xf>
    <xf numFmtId="0" fontId="79" fillId="0" borderId="0">
      <alignment vertical="center"/>
    </xf>
    <xf numFmtId="0" fontId="84" fillId="44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84" fillId="45" borderId="0" applyNumberFormat="0" applyBorder="0" applyAlignment="0" applyProtection="0">
      <alignment vertical="center"/>
    </xf>
    <xf numFmtId="0" fontId="78" fillId="46" borderId="0" applyNumberFormat="0" applyBorder="0" applyAlignment="0" applyProtection="0">
      <alignment vertical="center"/>
    </xf>
    <xf numFmtId="0" fontId="78" fillId="47" borderId="0" applyNumberFormat="0" applyBorder="0" applyAlignment="0" applyProtection="0">
      <alignment vertical="center"/>
    </xf>
    <xf numFmtId="0" fontId="79" fillId="0" borderId="0">
      <alignment vertical="center"/>
    </xf>
    <xf numFmtId="0" fontId="84" fillId="48" borderId="0" applyNumberFormat="0" applyBorder="0" applyAlignment="0" applyProtection="0">
      <alignment vertical="center"/>
    </xf>
    <xf numFmtId="0" fontId="78" fillId="49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50" borderId="0" applyNumberFormat="0" applyBorder="0" applyAlignment="0" applyProtection="0">
      <alignment vertical="center"/>
    </xf>
    <xf numFmtId="0" fontId="34" fillId="0" borderId="0"/>
    <xf numFmtId="0" fontId="79" fillId="0" borderId="0">
      <alignment vertical="center"/>
    </xf>
    <xf numFmtId="0" fontId="84" fillId="51" borderId="0" applyNumberFormat="0" applyBorder="0" applyAlignment="0" applyProtection="0">
      <alignment vertical="center"/>
    </xf>
    <xf numFmtId="0" fontId="78" fillId="52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4" fillId="53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80" fillId="16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11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08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81" fillId="0" borderId="25" applyNumberFormat="0" applyFill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34" fillId="0" borderId="0"/>
    <xf numFmtId="0" fontId="79" fillId="11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81" fillId="0" borderId="25" applyNumberFormat="0" applyFill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7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1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80" fillId="11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109" fillId="22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34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80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80" fillId="20" borderId="0" applyNumberFormat="0" applyBorder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79" fillId="20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79" fillId="20" borderId="0" applyNumberFormat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16" borderId="0" applyNumberFormat="0" applyBorder="0" applyAlignment="0" applyProtection="0">
      <alignment vertical="center"/>
    </xf>
    <xf numFmtId="0" fontId="79" fillId="0" borderId="0">
      <alignment vertical="center"/>
    </xf>
    <xf numFmtId="0" fontId="80" fillId="36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36" borderId="0" applyNumberFormat="0" applyBorder="0" applyAlignment="0" applyProtection="0">
      <alignment vertical="center"/>
    </xf>
    <xf numFmtId="0" fontId="80" fillId="36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36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109" fillId="7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36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36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7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111" fillId="0" borderId="0" applyNumberFormat="0" applyFill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9" fillId="36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5" borderId="0" applyNumberFormat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80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112" fillId="0" borderId="0" applyNumberFormat="0" applyBorder="0" applyProtection="0">
      <alignment vertical="center"/>
    </xf>
    <xf numFmtId="0" fontId="103" fillId="27" borderId="35" applyNumberForma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109" fillId="16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15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15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80" fillId="56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103" fillId="27" borderId="35" applyNumberFormat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80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56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34" fillId="0" borderId="0">
      <alignment vertical="center"/>
    </xf>
    <xf numFmtId="0" fontId="109" fillId="19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19" borderId="0" applyNumberFormat="0" applyBorder="0" applyAlignment="0" applyProtection="0">
      <alignment vertical="center"/>
    </xf>
    <xf numFmtId="0" fontId="79" fillId="5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56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114" fillId="55" borderId="38" applyNumberFormat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80" fillId="29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9" fillId="54" borderId="0" applyNumberFormat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34" fillId="0" borderId="0"/>
    <xf numFmtId="0" fontId="80" fillId="29" borderId="0" applyNumberFormat="0" applyBorder="0" applyAlignment="0" applyProtection="0">
      <alignment vertical="center"/>
    </xf>
    <xf numFmtId="0" fontId="34" fillId="0" borderId="0"/>
    <xf numFmtId="0" fontId="79" fillId="29" borderId="0" applyNumberFormat="0" applyBorder="0" applyAlignment="0" applyProtection="0">
      <alignment vertical="center"/>
    </xf>
    <xf numFmtId="0" fontId="109" fillId="23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34" fillId="0" borderId="0">
      <alignment vertical="center"/>
    </xf>
    <xf numFmtId="0" fontId="109" fillId="21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1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29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80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6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16" borderId="0" applyNumberFormat="0" applyBorder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80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16" borderId="0" applyNumberFormat="0" applyBorder="0" applyAlignment="0" applyProtection="0">
      <alignment vertical="center"/>
    </xf>
    <xf numFmtId="0" fontId="79" fillId="16" borderId="0" applyNumberFormat="0" applyBorder="0" applyAlignment="0" applyProtection="0">
      <alignment vertical="center"/>
    </xf>
    <xf numFmtId="0" fontId="80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80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16" fillId="0" borderId="0" applyNumberFormat="0" applyFill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79" fillId="19" borderId="0" applyNumberFormat="0" applyBorder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79" fillId="1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1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79" fillId="15" borderId="0" applyNumberFormat="0" applyBorder="0" applyAlignment="0" applyProtection="0">
      <alignment vertical="center"/>
    </xf>
    <xf numFmtId="0" fontId="34" fillId="0" borderId="0">
      <alignment vertical="center"/>
    </xf>
    <xf numFmtId="0" fontId="118" fillId="29" borderId="30" applyNumberFormat="0" applyAlignment="0" applyProtection="0">
      <alignment vertical="center"/>
    </xf>
    <xf numFmtId="0" fontId="79" fillId="0" borderId="0">
      <alignment vertical="center"/>
    </xf>
    <xf numFmtId="0" fontId="95" fillId="27" borderId="30" applyNumberFormat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108" fillId="36" borderId="0" applyNumberFormat="0" applyBorder="0" applyAlignment="0" applyProtection="0">
      <alignment vertical="center"/>
    </xf>
    <xf numFmtId="0" fontId="80" fillId="32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119" fillId="36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79" fillId="32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34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34" fillId="0" borderId="0">
      <alignment vertical="center"/>
    </xf>
    <xf numFmtId="0" fontId="79" fillId="32" borderId="0" applyNumberFormat="0" applyBorder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33" borderId="0" applyNumberFormat="0" applyBorder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34" fillId="0" borderId="0"/>
    <xf numFmtId="0" fontId="79" fillId="3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9" fillId="33" borderId="0" applyNumberFormat="0" applyBorder="0" applyAlignment="0" applyProtection="0">
      <alignment vertical="center"/>
    </xf>
    <xf numFmtId="0" fontId="34" fillId="0" borderId="0"/>
    <xf numFmtId="0" fontId="120" fillId="0" borderId="37" applyNumberFormat="0" applyFill="0" applyAlignment="0" applyProtection="0">
      <alignment vertical="center"/>
    </xf>
    <xf numFmtId="0" fontId="80" fillId="33" borderId="0" applyNumberFormat="0" applyBorder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121" fillId="0" borderId="33" applyNumberFormat="0" applyFill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33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79" fillId="33" borderId="0" applyNumberFormat="0" applyBorder="0" applyAlignment="0" applyProtection="0">
      <alignment vertical="center"/>
    </xf>
    <xf numFmtId="0" fontId="109" fillId="21" borderId="0" applyNumberFormat="0" applyBorder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34" fillId="0" borderId="0"/>
    <xf numFmtId="0" fontId="34" fillId="0" borderId="0"/>
    <xf numFmtId="0" fontId="79" fillId="33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76" fillId="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7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09" fillId="7" borderId="0" applyNumberFormat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0" fillId="0" borderId="0"/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109" fillId="16" borderId="0" applyNumberFormat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6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16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6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76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98" fillId="29" borderId="30" applyNumberFormat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109" fillId="19" borderId="0" applyNumberFormat="0" applyBorder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/>
    <xf numFmtId="0" fontId="76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76" fillId="19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23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09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54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43" fontId="34" fillId="0" borderId="0" applyFon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09" fillId="54" borderId="0" applyNumberFormat="0" applyBorder="0" applyAlignment="0" applyProtection="0">
      <alignment vertical="center"/>
    </xf>
    <xf numFmtId="0" fontId="123" fillId="0" borderId="0"/>
    <xf numFmtId="0" fontId="76" fillId="54" borderId="0" applyNumberFormat="0" applyBorder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6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6" fillId="23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09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3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76" fillId="23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76" fillId="23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27" borderId="30" applyNumberFormat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24" fillId="0" borderId="39" applyNumberFormat="0" applyFill="0" applyAlignment="0" applyProtection="0">
      <alignment vertical="center"/>
    </xf>
    <xf numFmtId="0" fontId="34" fillId="0" borderId="0"/>
    <xf numFmtId="0" fontId="103" fillId="27" borderId="35" applyNumberFormat="0" applyAlignment="0" applyProtection="0">
      <alignment vertical="center"/>
    </xf>
    <xf numFmtId="0" fontId="124" fillId="0" borderId="39" applyNumberFormat="0" applyFill="0" applyAlignment="0" applyProtection="0">
      <alignment vertical="center"/>
    </xf>
    <xf numFmtId="0" fontId="125" fillId="0" borderId="39" applyNumberFormat="0" applyFill="0" applyAlignment="0" applyProtection="0">
      <alignment vertical="center"/>
    </xf>
    <xf numFmtId="0" fontId="34" fillId="0" borderId="0"/>
    <xf numFmtId="0" fontId="124" fillId="0" borderId="39" applyNumberFormat="0" applyFill="0" applyAlignment="0" applyProtection="0">
      <alignment vertical="center"/>
    </xf>
    <xf numFmtId="0" fontId="34" fillId="0" borderId="0"/>
    <xf numFmtId="0" fontId="124" fillId="0" borderId="39" applyNumberFormat="0" applyFill="0" applyAlignment="0" applyProtection="0">
      <alignment vertical="center"/>
    </xf>
    <xf numFmtId="0" fontId="124" fillId="0" borderId="39" applyNumberFormat="0" applyFill="0" applyAlignment="0" applyProtection="0">
      <alignment vertical="center"/>
    </xf>
    <xf numFmtId="0" fontId="79" fillId="0" borderId="0">
      <alignment vertical="center"/>
    </xf>
    <xf numFmtId="0" fontId="125" fillId="0" borderId="39" applyNumberFormat="0" applyFill="0" applyAlignment="0" applyProtection="0">
      <alignment vertical="center"/>
    </xf>
    <xf numFmtId="0" fontId="79" fillId="0" borderId="0">
      <alignment vertical="center"/>
    </xf>
    <xf numFmtId="0" fontId="124" fillId="0" borderId="39" applyNumberFormat="0" applyFill="0" applyAlignment="0" applyProtection="0">
      <alignment vertical="center"/>
    </xf>
    <xf numFmtId="0" fontId="34" fillId="0" borderId="0"/>
    <xf numFmtId="0" fontId="124" fillId="0" borderId="39" applyNumberFormat="0" applyFill="0" applyAlignment="0" applyProtection="0">
      <alignment vertical="center"/>
    </xf>
    <xf numFmtId="0" fontId="34" fillId="0" borderId="0"/>
    <xf numFmtId="0" fontId="124" fillId="0" borderId="39" applyNumberFormat="0" applyFill="0" applyAlignment="0" applyProtection="0">
      <alignment vertical="center"/>
    </xf>
    <xf numFmtId="0" fontId="34" fillId="0" borderId="0"/>
    <xf numFmtId="0" fontId="34" fillId="0" borderId="0">
      <alignment vertical="center"/>
    </xf>
    <xf numFmtId="0" fontId="124" fillId="0" borderId="39" applyNumberFormat="0" applyFill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34" fillId="0" borderId="0">
      <alignment vertical="center"/>
    </xf>
    <xf numFmtId="0" fontId="124" fillId="0" borderId="39" applyNumberFormat="0" applyFill="0" applyAlignment="0" applyProtection="0">
      <alignment vertical="center"/>
    </xf>
    <xf numFmtId="0" fontId="34" fillId="0" borderId="0">
      <alignment vertical="center"/>
    </xf>
    <xf numFmtId="0" fontId="124" fillId="0" borderId="39" applyNumberFormat="0" applyFill="0" applyAlignment="0" applyProtection="0">
      <alignment vertical="center"/>
    </xf>
    <xf numFmtId="0" fontId="79" fillId="0" borderId="0">
      <alignment vertical="center"/>
    </xf>
    <xf numFmtId="0" fontId="124" fillId="0" borderId="39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21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100" fillId="0" borderId="33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122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81" fillId="0" borderId="25" applyNumberFormat="0" applyFill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122" fillId="0" borderId="25" applyNumberFormat="0" applyFill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79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81" fillId="0" borderId="25" applyNumberFormat="0" applyFill="0" applyAlignment="0" applyProtection="0">
      <alignment vertical="center"/>
    </xf>
    <xf numFmtId="0" fontId="34" fillId="0" borderId="0">
      <alignment vertical="center"/>
    </xf>
    <xf numFmtId="0" fontId="95" fillId="27" borderId="30" applyNumberFormat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43" fontId="34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79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4" fillId="0" borderId="0"/>
    <xf numFmtId="0" fontId="107" fillId="0" borderId="0" applyNumberFormat="0" applyFill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127" fillId="2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127" fillId="20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28" fillId="13" borderId="0" applyNumberFormat="0" applyBorder="0" applyAlignment="0" applyProtection="0">
      <alignment vertical="center"/>
    </xf>
    <xf numFmtId="0" fontId="34" fillId="0" borderId="0"/>
    <xf numFmtId="0" fontId="79" fillId="0" borderId="0">
      <alignment vertical="center"/>
    </xf>
    <xf numFmtId="0" fontId="79" fillId="0" borderId="0">
      <alignment vertical="center"/>
    </xf>
    <xf numFmtId="0" fontId="115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5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12" fillId="0" borderId="0" applyNumberFormat="0" applyBorder="0" applyProtection="0">
      <alignment vertical="center"/>
    </xf>
    <xf numFmtId="0" fontId="34" fillId="0" borderId="0">
      <alignment vertical="center"/>
    </xf>
    <xf numFmtId="0" fontId="108" fillId="36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27" borderId="30" applyNumberFormat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34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34" fillId="0" borderId="0"/>
    <xf numFmtId="0" fontId="34" fillId="0" borderId="0"/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95" fillId="27" borderId="30" applyNumberFormat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57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43" fontId="79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43" fontId="79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76" fillId="58" borderId="0" applyNumberFormat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79" fillId="0" borderId="0">
      <alignment vertical="center"/>
    </xf>
    <xf numFmtId="0" fontId="34" fillId="0" borderId="0"/>
    <xf numFmtId="0" fontId="79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79" fillId="0" borderId="0">
      <alignment vertical="center"/>
    </xf>
    <xf numFmtId="0" fontId="34" fillId="0" borderId="0"/>
    <xf numFmtId="0" fontId="115" fillId="10" borderId="24" applyNumberFormat="0" applyFont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79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/>
    <xf numFmtId="0" fontId="34" fillId="0" borderId="0"/>
    <xf numFmtId="0" fontId="86" fillId="0" borderId="0" applyNumberFormat="0" applyFill="0" applyBorder="0" applyAlignment="0" applyProtection="0">
      <alignment vertical="center"/>
    </xf>
    <xf numFmtId="0" fontId="34" fillId="0" borderId="0"/>
    <xf numFmtId="0" fontId="110" fillId="0" borderId="3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3" fillId="55" borderId="38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8" fillId="29" borderId="30" applyNumberFormat="0" applyAlignment="0" applyProtection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0" fillId="0" borderId="0">
      <alignment vertical="center"/>
    </xf>
    <xf numFmtId="0" fontId="108" fillId="36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34" fillId="0" borderId="0">
      <alignment vertical="center"/>
    </xf>
    <xf numFmtId="0" fontId="95" fillId="27" borderId="30" applyNumberFormat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9" fillId="0" borderId="0">
      <alignment vertical="center"/>
    </xf>
    <xf numFmtId="0" fontId="95" fillId="27" borderId="30" applyNumberFormat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34" fillId="0" borderId="0"/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6" fillId="54" borderId="0" applyNumberFormat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79" fillId="0" borderId="0">
      <alignment vertical="center"/>
    </xf>
    <xf numFmtId="0" fontId="110" fillId="0" borderId="37" applyNumberFormat="0" applyFill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34" fillId="0" borderId="0">
      <alignment vertical="center"/>
    </xf>
    <xf numFmtId="0" fontId="98" fillId="29" borderId="30" applyNumberFormat="0" applyAlignment="0" applyProtection="0">
      <alignment vertical="center"/>
    </xf>
    <xf numFmtId="0" fontId="34" fillId="0" borderId="0">
      <alignment vertical="center"/>
    </xf>
    <xf numFmtId="0" fontId="118" fillId="29" borderId="30" applyNumberFormat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29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06" fillId="0" borderId="36" applyNumberFormat="0" applyFill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9" fillId="0" borderId="0">
      <alignment vertical="center"/>
    </xf>
    <xf numFmtId="0" fontId="115" fillId="10" borderId="24" applyNumberFormat="0" applyFon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115" fillId="10" borderId="24" applyNumberFormat="0" applyFon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79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119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08" fillId="36" borderId="0" applyNumberFormat="0" applyBorder="0" applyAlignment="0" applyProtection="0">
      <alignment vertical="center"/>
    </xf>
    <xf numFmtId="0" fontId="131" fillId="34" borderId="0" applyNumberFormat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4" fillId="55" borderId="38" applyNumberFormat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2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110" fillId="0" borderId="37" applyNumberFormat="0" applyFill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117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95" fillId="27" borderId="30" applyNumberFormat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13" fillId="55" borderId="38" applyNumberFormat="0" applyAlignment="0" applyProtection="0">
      <alignment vertical="center"/>
    </xf>
    <xf numFmtId="0" fontId="12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34" fillId="0" borderId="0"/>
    <xf numFmtId="0" fontId="129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32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32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106" fillId="0" borderId="36" applyNumberFormat="0" applyFill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109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22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109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109" fillId="59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9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76" fillId="57" borderId="0" applyNumberFormat="0" applyBorder="0" applyAlignment="0" applyProtection="0">
      <alignment vertical="center"/>
    </xf>
    <xf numFmtId="0" fontId="133" fillId="37" borderId="0" applyNumberFormat="0" applyBorder="0" applyAlignment="0" applyProtection="0">
      <alignment vertical="center"/>
    </xf>
    <xf numFmtId="0" fontId="109" fillId="57" borderId="0" applyNumberFormat="0" applyBorder="0" applyAlignment="0" applyProtection="0">
      <alignment vertical="center"/>
    </xf>
    <xf numFmtId="0" fontId="109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109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21" borderId="0" applyNumberFormat="0" applyBorder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109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4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9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9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76" fillId="58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33" fillId="37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5" fillId="37" borderId="0" applyNumberFormat="0" applyBorder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34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103" fillId="27" borderId="35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18" fillId="29" borderId="30" applyNumberFormat="0" applyAlignment="0" applyProtection="0">
      <alignment vertical="center"/>
    </xf>
    <xf numFmtId="0" fontId="118" fillId="29" borderId="30" applyNumberFormat="0" applyAlignment="0" applyProtection="0">
      <alignment vertical="center"/>
    </xf>
    <xf numFmtId="0" fontId="11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98" fillId="29" borderId="30" applyNumberForma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115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79" fillId="10" borderId="24" applyNumberFormat="0" applyFont="0" applyAlignment="0" applyProtection="0">
      <alignment vertical="center"/>
    </xf>
    <xf numFmtId="0" fontId="83" fillId="0" borderId="1" applyNumberFormat="0" applyFill="0" applyBorder="0" applyAlignment="0" applyProtection="0">
      <alignment vertical="center"/>
    </xf>
    <xf numFmtId="0" fontId="34" fillId="0" borderId="0"/>
    <xf numFmtId="0" fontId="135" fillId="0" borderId="0" applyNumberFormat="0" applyFill="0" applyBorder="0" applyAlignment="0" applyProtection="0"/>
    <xf numFmtId="0" fontId="83" fillId="0" borderId="1" applyNumberFormat="0" applyFill="0" applyBorder="0" applyAlignment="0" applyProtection="0">
      <alignment vertical="center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</cellStyleXfs>
  <cellXfs count="992">
    <xf numFmtId="0" fontId="0" fillId="0" borderId="0" xfId="0">
      <alignment vertical="center"/>
    </xf>
    <xf numFmtId="0" fontId="1" fillId="0" borderId="0" xfId="189" applyFont="1" applyAlignment="1" applyProtection="1">
      <alignment horizontal="center" vertical="center" wrapText="1"/>
      <protection locked="0"/>
    </xf>
    <xf numFmtId="0" fontId="2" fillId="2" borderId="0" xfId="189" applyFont="1" applyFill="1" applyAlignment="1" applyProtection="1">
      <alignment horizontal="center" vertical="center" wrapText="1"/>
      <protection locked="0"/>
    </xf>
    <xf numFmtId="0" fontId="3" fillId="0" borderId="0" xfId="913" applyFont="1" applyAlignment="1">
      <alignment horizontal="center" vertical="center" wrapText="1"/>
    </xf>
    <xf numFmtId="0" fontId="2" fillId="0" borderId="0" xfId="189" applyFont="1" applyAlignment="1" applyProtection="1">
      <alignment horizontal="center" vertical="center" wrapText="1"/>
      <protection locked="0"/>
    </xf>
    <xf numFmtId="49" fontId="2" fillId="0" borderId="0" xfId="189" applyNumberFormat="1" applyFont="1" applyAlignment="1" applyProtection="1">
      <alignment horizontal="center" vertical="center" wrapText="1"/>
      <protection locked="0"/>
    </xf>
    <xf numFmtId="176" fontId="2" fillId="0" borderId="0" xfId="189" applyNumberFormat="1" applyFont="1" applyAlignment="1" applyProtection="1">
      <alignment horizontal="center" vertical="center" wrapText="1"/>
      <protection locked="0"/>
    </xf>
    <xf numFmtId="177" fontId="2" fillId="0" borderId="0" xfId="189" applyNumberFormat="1" applyFont="1" applyAlignment="1" applyProtection="1">
      <alignment horizontal="center" vertical="center" wrapText="1"/>
      <protection locked="0"/>
    </xf>
    <xf numFmtId="178" fontId="2" fillId="0" borderId="0" xfId="189" applyNumberFormat="1" applyFont="1" applyAlignment="1" applyProtection="1">
      <alignment horizontal="center" vertical="center" wrapText="1"/>
      <protection locked="0"/>
    </xf>
    <xf numFmtId="10" fontId="2" fillId="0" borderId="0" xfId="189" applyNumberFormat="1" applyFont="1" applyAlignment="1" applyProtection="1">
      <alignment horizontal="center" vertical="center" wrapText="1"/>
      <protection locked="0"/>
    </xf>
    <xf numFmtId="179" fontId="2" fillId="0" borderId="0" xfId="189" applyNumberFormat="1" applyFont="1" applyAlignment="1" applyProtection="1">
      <alignment horizontal="center" vertical="center" wrapText="1"/>
      <protection locked="0"/>
    </xf>
    <xf numFmtId="0" fontId="4" fillId="0" borderId="1" xfId="189" applyFont="1" applyBorder="1" applyAlignment="1" applyProtection="1">
      <alignment horizontal="center" vertical="center" wrapText="1"/>
      <protection locked="0"/>
    </xf>
    <xf numFmtId="0" fontId="5" fillId="0" borderId="1" xfId="189" applyFont="1" applyBorder="1" applyAlignment="1" applyProtection="1">
      <alignment horizontal="center" vertical="center"/>
      <protection locked="0"/>
    </xf>
    <xf numFmtId="0" fontId="6" fillId="0" borderId="1" xfId="189" applyFont="1" applyBorder="1" applyAlignment="1" applyProtection="1">
      <alignment horizontal="center" vertical="center" wrapText="1"/>
      <protection locked="0"/>
    </xf>
    <xf numFmtId="0" fontId="7" fillId="0" borderId="2" xfId="189" applyFont="1" applyBorder="1" applyAlignment="1" applyProtection="1">
      <alignment horizontal="center" vertical="center" wrapText="1"/>
      <protection locked="0"/>
    </xf>
    <xf numFmtId="0" fontId="7" fillId="0" borderId="3" xfId="189" applyFont="1" applyBorder="1" applyAlignment="1" applyProtection="1">
      <alignment horizontal="center" vertical="center" wrapText="1"/>
      <protection locked="0"/>
    </xf>
    <xf numFmtId="0" fontId="7" fillId="0" borderId="4" xfId="189" applyFont="1" applyBorder="1" applyAlignment="1" applyProtection="1">
      <alignment horizontal="center" vertical="center" wrapText="1"/>
      <protection locked="0"/>
    </xf>
    <xf numFmtId="0" fontId="7" fillId="0" borderId="0" xfId="189" applyFont="1" applyAlignment="1" applyProtection="1">
      <alignment horizontal="center" vertical="center" wrapText="1"/>
      <protection locked="0"/>
    </xf>
    <xf numFmtId="0" fontId="6" fillId="0" borderId="1" xfId="189" applyFont="1" applyBorder="1" applyAlignment="1" applyProtection="1">
      <alignment horizontal="center" vertical="center"/>
      <protection locked="0"/>
    </xf>
    <xf numFmtId="0" fontId="5" fillId="0" borderId="1" xfId="189" applyFont="1" applyBorder="1" applyAlignment="1" applyProtection="1">
      <alignment horizontal="center" vertical="center" wrapText="1"/>
      <protection locked="0"/>
    </xf>
    <xf numFmtId="0" fontId="6" fillId="0" borderId="1" xfId="189" applyFont="1" applyBorder="1" applyAlignment="1" applyProtection="1">
      <alignment horizontal="center" vertical="top" wrapText="1"/>
      <protection locked="0"/>
    </xf>
    <xf numFmtId="0" fontId="7" fillId="0" borderId="5" xfId="189" applyFont="1" applyBorder="1" applyAlignment="1" applyProtection="1">
      <alignment horizontal="center" vertical="center" wrapText="1"/>
      <protection locked="0"/>
    </xf>
    <xf numFmtId="0" fontId="7" fillId="0" borderId="6" xfId="189" applyFont="1" applyBorder="1" applyAlignment="1" applyProtection="1">
      <alignment horizontal="center" vertical="center" wrapText="1"/>
      <protection locked="0"/>
    </xf>
    <xf numFmtId="0" fontId="8" fillId="0" borderId="7" xfId="48" applyFont="1" applyBorder="1" applyAlignment="1">
      <alignment horizontal="center" vertical="center" wrapText="1"/>
    </xf>
    <xf numFmtId="0" fontId="8" fillId="0" borderId="8" xfId="48" applyFont="1" applyBorder="1" applyAlignment="1">
      <alignment horizontal="center" vertical="center" wrapText="1"/>
    </xf>
    <xf numFmtId="0" fontId="9" fillId="0" borderId="1" xfId="48" applyFont="1" applyBorder="1" applyAlignment="1">
      <alignment horizontal="center" vertical="center" wrapText="1"/>
    </xf>
    <xf numFmtId="0" fontId="10" fillId="0" borderId="1" xfId="189" applyFont="1" applyBorder="1" applyAlignment="1" applyProtection="1">
      <alignment horizontal="center" vertical="center" wrapText="1"/>
      <protection locked="0"/>
    </xf>
    <xf numFmtId="0" fontId="9" fillId="2" borderId="1" xfId="48" applyFont="1" applyFill="1" applyBorder="1" applyAlignment="1">
      <alignment horizontal="center" vertical="center" wrapText="1"/>
    </xf>
    <xf numFmtId="0" fontId="10" fillId="2" borderId="9" xfId="189" applyFont="1" applyFill="1" applyBorder="1" applyAlignment="1" applyProtection="1">
      <alignment horizontal="center" vertical="center" wrapText="1"/>
      <protection locked="0"/>
    </xf>
    <xf numFmtId="0" fontId="10" fillId="2" borderId="1" xfId="189" applyFont="1" applyFill="1" applyBorder="1" applyAlignment="1" applyProtection="1">
      <alignment horizontal="center" vertical="center" wrapText="1"/>
      <protection locked="0"/>
    </xf>
    <xf numFmtId="0" fontId="11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12" fillId="2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2" borderId="1" xfId="189" applyFont="1" applyFill="1" applyBorder="1" applyAlignment="1" applyProtection="1">
      <alignment horizontal="center" vertical="center" wrapText="1"/>
      <protection locked="0"/>
    </xf>
    <xf numFmtId="0" fontId="12" fillId="2" borderId="9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13" fillId="2" borderId="1" xfId="551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Alignment="1">
      <alignment horizontal="center" vertical="center" wrapText="1"/>
    </xf>
    <xf numFmtId="180" fontId="14" fillId="0" borderId="1" xfId="0" applyNumberFormat="1" applyFont="1" applyBorder="1" applyAlignment="1">
      <alignment horizontal="center" vertical="center" wrapText="1"/>
    </xf>
    <xf numFmtId="0" fontId="9" fillId="0" borderId="1" xfId="913" applyFont="1" applyBorder="1" applyAlignment="1">
      <alignment horizontal="center" vertical="center" wrapText="1"/>
    </xf>
    <xf numFmtId="0" fontId="9" fillId="2" borderId="1" xfId="913" applyFont="1" applyFill="1" applyBorder="1" applyAlignment="1">
      <alignment horizontal="center" vertical="center" wrapText="1"/>
    </xf>
    <xf numFmtId="0" fontId="15" fillId="0" borderId="1" xfId="830" applyFont="1" applyBorder="1" applyAlignment="1">
      <alignment horizontal="center" vertical="center" wrapText="1"/>
    </xf>
    <xf numFmtId="0" fontId="16" fillId="0" borderId="1" xfId="913" applyFont="1" applyBorder="1" applyAlignment="1">
      <alignment horizontal="center" vertical="center" wrapText="1"/>
    </xf>
    <xf numFmtId="0" fontId="17" fillId="0" borderId="1" xfId="827" applyFont="1" applyBorder="1" applyAlignment="1">
      <alignment horizontal="center" vertical="center" wrapText="1"/>
    </xf>
    <xf numFmtId="0" fontId="9" fillId="0" borderId="1" xfId="189" applyFont="1" applyBorder="1" applyAlignment="1" applyProtection="1">
      <alignment horizontal="center" vertical="center" wrapText="1"/>
      <protection locked="0"/>
    </xf>
    <xf numFmtId="0" fontId="10" fillId="2" borderId="10" xfId="189" applyFont="1" applyFill="1" applyBorder="1" applyAlignment="1" applyProtection="1">
      <alignment horizontal="center" vertical="center" wrapText="1"/>
      <protection locked="0"/>
    </xf>
    <xf numFmtId="0" fontId="12" fillId="0" borderId="1" xfId="189" applyFont="1" applyBorder="1" applyAlignment="1" applyProtection="1">
      <alignment horizontal="center" vertical="center" wrapText="1"/>
      <protection locked="0"/>
    </xf>
    <xf numFmtId="0" fontId="18" fillId="0" borderId="1" xfId="55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Border="1" applyAlignment="1">
      <alignment horizontal="center" vertical="center" wrapText="1"/>
    </xf>
    <xf numFmtId="0" fontId="13" fillId="2" borderId="1" xfId="189" applyFont="1" applyFill="1" applyBorder="1" applyAlignment="1" applyProtection="1">
      <alignment horizontal="center" vertical="center" wrapText="1"/>
      <protection locked="0"/>
    </xf>
    <xf numFmtId="0" fontId="20" fillId="2" borderId="1" xfId="551" applyFont="1" applyFill="1" applyBorder="1" applyAlignment="1" applyProtection="1">
      <alignment horizontal="center" vertical="center" wrapText="1"/>
      <protection locked="0"/>
    </xf>
    <xf numFmtId="0" fontId="15" fillId="0" borderId="1" xfId="913" applyFont="1" applyBorder="1" applyAlignment="1">
      <alignment horizontal="center" vertical="center" wrapText="1"/>
    </xf>
    <xf numFmtId="49" fontId="10" fillId="0" borderId="1" xfId="310" applyNumberFormat="1" applyFont="1" applyFill="1" applyBorder="1" applyAlignment="1" applyProtection="1">
      <alignment horizontal="center" vertical="center" wrapText="1"/>
      <protection locked="0"/>
    </xf>
    <xf numFmtId="182" fontId="12" fillId="0" borderId="1" xfId="0" applyNumberFormat="1" applyFont="1" applyBorder="1" applyAlignment="1">
      <alignment horizontal="center" vertical="center" wrapText="1"/>
    </xf>
    <xf numFmtId="49" fontId="10" fillId="2" borderId="1" xfId="310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551" applyNumberFormat="1" applyFont="1" applyFill="1" applyBorder="1" applyAlignment="1" applyProtection="1">
      <alignment horizontal="center" vertical="center" wrapText="1"/>
      <protection locked="0"/>
    </xf>
    <xf numFmtId="182" fontId="12" fillId="2" borderId="1" xfId="0" applyNumberFormat="1" applyFont="1" applyFill="1" applyBorder="1" applyAlignment="1">
      <alignment horizontal="center" vertical="center" wrapText="1"/>
    </xf>
    <xf numFmtId="182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49" fontId="21" fillId="0" borderId="1" xfId="0" applyNumberFormat="1" applyFont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182" fontId="13" fillId="2" borderId="1" xfId="551" applyNumberFormat="1" applyFont="1" applyFill="1" applyBorder="1" applyAlignment="1" applyProtection="1">
      <alignment horizontal="center" vertical="center" wrapText="1"/>
      <protection locked="0"/>
    </xf>
    <xf numFmtId="183" fontId="15" fillId="0" borderId="1" xfId="830" applyNumberFormat="1" applyFont="1" applyBorder="1" applyAlignment="1">
      <alignment horizontal="center" vertical="center" wrapText="1"/>
    </xf>
    <xf numFmtId="0" fontId="23" fillId="0" borderId="11" xfId="189" applyFont="1" applyBorder="1" applyAlignment="1" applyProtection="1">
      <alignment horizontal="center" vertical="center" wrapText="1"/>
      <protection locked="0"/>
    </xf>
    <xf numFmtId="184" fontId="23" fillId="0" borderId="8" xfId="189" applyNumberFormat="1" applyFont="1" applyBorder="1" applyAlignment="1" applyProtection="1">
      <alignment horizontal="center" vertical="center" wrapText="1"/>
      <protection locked="0"/>
    </xf>
    <xf numFmtId="178" fontId="23" fillId="0" borderId="11" xfId="189" applyNumberFormat="1" applyFont="1" applyBorder="1" applyAlignment="1" applyProtection="1">
      <alignment horizontal="center" vertical="center" wrapText="1"/>
      <protection locked="0"/>
    </xf>
    <xf numFmtId="0" fontId="23" fillId="0" borderId="8" xfId="189" applyFont="1" applyBorder="1" applyAlignment="1" applyProtection="1">
      <alignment horizontal="center" vertical="center" wrapText="1"/>
      <protection locked="0"/>
    </xf>
    <xf numFmtId="177" fontId="23" fillId="0" borderId="8" xfId="189" applyNumberFormat="1" applyFont="1" applyBorder="1" applyAlignment="1" applyProtection="1">
      <alignment horizontal="center" vertical="center" wrapText="1"/>
      <protection locked="0"/>
    </xf>
    <xf numFmtId="178" fontId="23" fillId="0" borderId="8" xfId="189" applyNumberFormat="1" applyFont="1" applyBorder="1" applyAlignment="1" applyProtection="1">
      <alignment horizontal="center" vertical="center" wrapText="1"/>
      <protection locked="0"/>
    </xf>
    <xf numFmtId="177" fontId="10" fillId="0" borderId="1" xfId="189" applyNumberFormat="1" applyFont="1" applyBorder="1" applyAlignment="1" applyProtection="1">
      <alignment horizontal="center" vertical="center" wrapText="1"/>
      <protection locked="0"/>
    </xf>
    <xf numFmtId="178" fontId="10" fillId="0" borderId="1" xfId="189" applyNumberFormat="1" applyFont="1" applyBorder="1" applyAlignment="1" applyProtection="1">
      <alignment horizontal="center" vertical="center" wrapText="1"/>
      <protection locked="0"/>
    </xf>
    <xf numFmtId="177" fontId="10" fillId="2" borderId="1" xfId="189" applyNumberFormat="1" applyFont="1" applyFill="1" applyBorder="1" applyAlignment="1" applyProtection="1">
      <alignment horizontal="center" vertical="center" wrapText="1"/>
      <protection locked="0"/>
    </xf>
    <xf numFmtId="178" fontId="10" fillId="2" borderId="1" xfId="189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77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84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77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84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78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0" fontId="4" fillId="0" borderId="1" xfId="189" applyNumberFormat="1" applyFont="1" applyBorder="1" applyAlignment="1" applyProtection="1">
      <alignment horizontal="center" vertical="center" wrapText="1"/>
      <protection locked="0"/>
    </xf>
    <xf numFmtId="10" fontId="7" fillId="0" borderId="3" xfId="189" applyNumberFormat="1" applyFont="1" applyBorder="1" applyAlignment="1" applyProtection="1">
      <alignment horizontal="center" vertical="center" wrapText="1"/>
      <protection locked="0"/>
    </xf>
    <xf numFmtId="0" fontId="24" fillId="0" borderId="1" xfId="189" applyFont="1" applyBorder="1" applyAlignment="1" applyProtection="1">
      <alignment horizontal="center" vertical="center" wrapText="1"/>
      <protection locked="0"/>
    </xf>
    <xf numFmtId="10" fontId="7" fillId="0" borderId="0" xfId="189" applyNumberFormat="1" applyFont="1" applyAlignment="1" applyProtection="1">
      <alignment horizontal="center" vertical="center" wrapText="1"/>
      <protection locked="0"/>
    </xf>
    <xf numFmtId="10" fontId="7" fillId="0" borderId="6" xfId="189" applyNumberFormat="1" applyFont="1" applyBorder="1" applyAlignment="1" applyProtection="1">
      <alignment horizontal="center" vertical="center" wrapText="1"/>
      <protection locked="0"/>
    </xf>
    <xf numFmtId="10" fontId="23" fillId="0" borderId="11" xfId="189" applyNumberFormat="1" applyFont="1" applyBorder="1" applyAlignment="1" applyProtection="1">
      <alignment horizontal="center" vertical="center" wrapText="1"/>
      <protection locked="0"/>
    </xf>
    <xf numFmtId="179" fontId="25" fillId="0" borderId="11" xfId="189" applyNumberFormat="1" applyFont="1" applyBorder="1" applyAlignment="1" applyProtection="1">
      <alignment horizontal="center" vertical="center" wrapText="1"/>
      <protection locked="0"/>
    </xf>
    <xf numFmtId="0" fontId="8" fillId="0" borderId="1" xfId="48" applyFont="1" applyBorder="1" applyAlignment="1">
      <alignment horizontal="center" vertical="center" wrapText="1"/>
    </xf>
    <xf numFmtId="10" fontId="23" fillId="0" borderId="8" xfId="189" applyNumberFormat="1" applyFont="1" applyBorder="1" applyAlignment="1" applyProtection="1">
      <alignment horizontal="center" vertical="center" wrapText="1"/>
      <protection locked="0"/>
    </xf>
    <xf numFmtId="179" fontId="25" fillId="0" borderId="8" xfId="189" applyNumberFormat="1" applyFont="1" applyBorder="1" applyAlignment="1" applyProtection="1">
      <alignment horizontal="center" vertical="center" wrapText="1"/>
      <protection locked="0"/>
    </xf>
    <xf numFmtId="10" fontId="10" fillId="0" borderId="1" xfId="189" applyNumberFormat="1" applyFont="1" applyBorder="1" applyAlignment="1" applyProtection="1">
      <alignment horizontal="center" vertical="center" wrapText="1"/>
      <protection locked="0"/>
    </xf>
    <xf numFmtId="179" fontId="10" fillId="0" borderId="1" xfId="189" applyNumberFormat="1" applyFont="1" applyBorder="1" applyAlignment="1" applyProtection="1">
      <alignment horizontal="center" vertical="center" wrapText="1"/>
      <protection locked="0"/>
    </xf>
    <xf numFmtId="10" fontId="10" fillId="2" borderId="1" xfId="189" applyNumberFormat="1" applyFont="1" applyFill="1" applyBorder="1" applyAlignment="1" applyProtection="1">
      <alignment horizontal="center" vertical="center" wrapText="1"/>
      <protection locked="0"/>
    </xf>
    <xf numFmtId="179" fontId="10" fillId="2" borderId="1" xfId="189" applyNumberFormat="1" applyFont="1" applyFill="1" applyBorder="1" applyAlignment="1" applyProtection="1">
      <alignment horizontal="center" vertical="center" wrapText="1"/>
      <protection locked="0"/>
    </xf>
    <xf numFmtId="10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179" fontId="12" fillId="0" borderId="1" xfId="551" applyNumberFormat="1" applyFont="1" applyFill="1" applyBorder="1" applyAlignment="1" applyProtection="1">
      <alignment horizontal="center" vertical="center" wrapText="1"/>
      <protection locked="0"/>
    </xf>
    <xf numFmtId="10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0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79" fontId="12" fillId="2" borderId="1" xfId="551" applyNumberFormat="1" applyFont="1" applyFill="1" applyBorder="1" applyAlignment="1" applyProtection="1">
      <alignment horizontal="center" vertical="center" wrapText="1"/>
      <protection locked="0"/>
    </xf>
    <xf numFmtId="179" fontId="10" fillId="2" borderId="0" xfId="189" applyNumberFormat="1" applyFont="1" applyFill="1" applyAlignment="1" applyProtection="1">
      <alignment horizontal="center" vertical="center" wrapText="1"/>
      <protection locked="0"/>
    </xf>
    <xf numFmtId="0" fontId="8" fillId="0" borderId="1" xfId="0" applyFont="1" applyBorder="1" applyAlignment="1">
      <alignment horizontal="center" vertical="center" wrapText="1"/>
    </xf>
    <xf numFmtId="0" fontId="9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23" applyFont="1" applyFill="1" applyBorder="1" applyAlignment="1" applyProtection="1">
      <alignment horizontal="center" vertical="center" wrapText="1"/>
      <protection locked="0"/>
    </xf>
    <xf numFmtId="0" fontId="9" fillId="0" borderId="0" xfId="916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Alignment="1">
      <alignment vertical="center" wrapText="1"/>
    </xf>
    <xf numFmtId="0" fontId="9" fillId="0" borderId="0" xfId="723" applyFont="1" applyFill="1" applyAlignment="1">
      <alignment horizontal="center" vertical="center" wrapText="1"/>
    </xf>
    <xf numFmtId="0" fontId="2" fillId="0" borderId="0" xfId="916" applyNumberFormat="1" applyFont="1" applyFill="1" applyBorder="1" applyAlignment="1" applyProtection="1">
      <alignment horizontal="center" vertical="center" wrapText="1"/>
      <protection locked="0"/>
    </xf>
    <xf numFmtId="49" fontId="2" fillId="0" borderId="0" xfId="916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916" applyNumberFormat="1" applyFont="1" applyFill="1" applyBorder="1" applyAlignment="1" applyProtection="1">
      <alignment horizontal="left" vertical="center" wrapText="1"/>
      <protection locked="0"/>
    </xf>
    <xf numFmtId="0" fontId="2" fillId="0" borderId="0" xfId="916" applyFont="1" applyFill="1" applyBorder="1" applyAlignment="1" applyProtection="1">
      <alignment horizontal="center" vertical="center" wrapText="1"/>
      <protection locked="0"/>
    </xf>
    <xf numFmtId="0" fontId="2" fillId="0" borderId="1" xfId="916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916" applyFont="1" applyFill="1" applyBorder="1" applyAlignment="1" applyProtection="1">
      <alignment horizontal="left" vertical="top" wrapText="1"/>
      <protection locked="0"/>
    </xf>
    <xf numFmtId="0" fontId="10" fillId="0" borderId="1" xfId="916" applyFont="1" applyFill="1" applyBorder="1" applyAlignment="1" applyProtection="1">
      <alignment horizontal="left" vertical="center" wrapText="1"/>
      <protection locked="0"/>
    </xf>
    <xf numFmtId="0" fontId="10" fillId="0" borderId="1" xfId="916" applyFont="1" applyFill="1" applyBorder="1" applyAlignment="1" applyProtection="1">
      <alignment horizontal="center" vertical="center" wrapText="1"/>
      <protection locked="0"/>
    </xf>
    <xf numFmtId="0" fontId="10" fillId="0" borderId="1" xfId="916" applyFont="1" applyFill="1" applyBorder="1" applyAlignment="1" applyProtection="1">
      <alignment horizontal="center" vertical="top" wrapText="1"/>
      <protection locked="0"/>
    </xf>
    <xf numFmtId="0" fontId="9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916" applyFont="1" applyFill="1" applyBorder="1" applyAlignment="1" applyProtection="1">
      <alignment horizontal="center" vertical="center" wrapText="1"/>
      <protection locked="0"/>
    </xf>
    <xf numFmtId="0" fontId="9" fillId="0" borderId="1" xfId="91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723" applyFont="1" applyFill="1" applyBorder="1" applyAlignment="1">
      <alignment horizontal="center" vertical="center" wrapText="1"/>
    </xf>
    <xf numFmtId="0" fontId="9" fillId="0" borderId="1" xfId="1333" applyFont="1" applyFill="1" applyBorder="1" applyAlignment="1">
      <alignment horizontal="center" vertical="center" wrapText="1"/>
    </xf>
    <xf numFmtId="0" fontId="9" fillId="0" borderId="0" xfId="916" applyFont="1" applyFill="1" applyBorder="1" applyAlignment="1" applyProtection="1">
      <alignment horizontal="center" vertical="center" wrapText="1"/>
      <protection locked="0"/>
    </xf>
    <xf numFmtId="0" fontId="9" fillId="0" borderId="0" xfId="1333" applyFont="1" applyFill="1" applyBorder="1" applyAlignment="1">
      <alignment horizontal="center" vertical="center" wrapText="1"/>
    </xf>
    <xf numFmtId="0" fontId="26" fillId="0" borderId="1" xfId="91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189" applyNumberFormat="1" applyFont="1" applyFill="1" applyBorder="1" applyAlignment="1" applyProtection="1">
      <alignment vertical="center" wrapText="1"/>
      <protection locked="0"/>
    </xf>
    <xf numFmtId="49" fontId="9" fillId="0" borderId="1" xfId="23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182" applyNumberFormat="1" applyFont="1" applyFill="1" applyBorder="1" applyAlignment="1" applyProtection="1">
      <alignment horizontal="center" vertical="center" wrapText="1"/>
      <protection locked="0"/>
    </xf>
    <xf numFmtId="49" fontId="9" fillId="0" borderId="7" xfId="23" applyNumberFormat="1" applyFont="1" applyFill="1" applyBorder="1" applyAlignment="1" applyProtection="1">
      <alignment horizontal="center" vertical="center" wrapText="1"/>
      <protection locked="0"/>
    </xf>
    <xf numFmtId="49" fontId="9" fillId="0" borderId="11" xfId="23" applyNumberFormat="1" applyFont="1" applyFill="1" applyBorder="1" applyAlignment="1" applyProtection="1">
      <alignment horizontal="center" vertical="center" wrapText="1"/>
      <protection locked="0"/>
    </xf>
    <xf numFmtId="49" fontId="9" fillId="0" borderId="8" xfId="23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1334" applyNumberFormat="1" applyFont="1" applyFill="1" applyBorder="1" applyAlignment="1">
      <alignment horizontal="center" vertical="center" wrapText="1"/>
    </xf>
    <xf numFmtId="0" fontId="9" fillId="0" borderId="1" xfId="919" applyFont="1" applyFill="1" applyBorder="1" applyAlignment="1" applyProtection="1">
      <alignment horizontal="center" vertical="center" wrapText="1"/>
      <protection locked="0"/>
    </xf>
    <xf numFmtId="49" fontId="9" fillId="0" borderId="0" xfId="182" applyNumberFormat="1" applyFont="1" applyFill="1" applyBorder="1" applyAlignment="1" applyProtection="1">
      <alignment horizontal="center" vertical="center" wrapText="1"/>
      <protection locked="0"/>
    </xf>
    <xf numFmtId="0" fontId="9" fillId="0" borderId="0" xfId="919" applyFont="1" applyFill="1" applyBorder="1" applyAlignment="1" applyProtection="1">
      <alignment horizontal="center" vertical="center" wrapText="1"/>
      <protection locked="0"/>
    </xf>
    <xf numFmtId="0" fontId="9" fillId="0" borderId="1" xfId="23" applyFont="1" applyFill="1" applyBorder="1" applyAlignment="1" applyProtection="1">
      <alignment horizontal="center" vertical="center" wrapText="1"/>
      <protection locked="0"/>
    </xf>
    <xf numFmtId="0" fontId="12" fillId="0" borderId="1" xfId="4" applyNumberFormat="1" applyFont="1" applyFill="1" applyBorder="1" applyAlignment="1">
      <alignment horizontal="center" vertical="center" wrapText="1"/>
    </xf>
    <xf numFmtId="0" fontId="9" fillId="0" borderId="1" xfId="182" applyFont="1" applyFill="1" applyBorder="1" applyAlignment="1" applyProtection="1">
      <alignment horizontal="center" vertical="center" wrapText="1"/>
      <protection locked="0"/>
    </xf>
    <xf numFmtId="0" fontId="12" fillId="0" borderId="1" xfId="383" applyNumberFormat="1" applyFont="1" applyFill="1" applyBorder="1" applyAlignment="1">
      <alignment horizontal="center" vertical="center" wrapText="1"/>
    </xf>
    <xf numFmtId="0" fontId="9" fillId="0" borderId="1" xfId="91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783" applyNumberFormat="1" applyFont="1" applyFill="1" applyBorder="1" applyAlignment="1">
      <alignment horizontal="center" vertical="center" wrapText="1"/>
    </xf>
    <xf numFmtId="49" fontId="9" fillId="0" borderId="1" xfId="919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916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916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1335" applyNumberFormat="1" applyFont="1" applyFill="1" applyBorder="1" applyAlignment="1">
      <alignment horizontal="center" vertical="center" wrapText="1"/>
    </xf>
    <xf numFmtId="0" fontId="27" fillId="0" borderId="1" xfId="1336" applyNumberFormat="1" applyFont="1" applyFill="1" applyBorder="1" applyAlignment="1">
      <alignment horizontal="center" vertical="center" wrapText="1"/>
    </xf>
    <xf numFmtId="0" fontId="27" fillId="0" borderId="0" xfId="1336" applyNumberFormat="1" applyFont="1" applyFill="1" applyBorder="1" applyAlignment="1">
      <alignment horizontal="center" vertical="center" wrapText="1"/>
    </xf>
    <xf numFmtId="0" fontId="9" fillId="0" borderId="0" xfId="919" applyNumberFormat="1" applyFont="1" applyFill="1" applyBorder="1" applyAlignment="1" applyProtection="1">
      <alignment horizontal="center" vertical="center" wrapText="1"/>
      <protection locked="0"/>
    </xf>
    <xf numFmtId="49" fontId="9" fillId="0" borderId="0" xfId="919" applyNumberFormat="1" applyFont="1" applyFill="1" applyBorder="1" applyAlignment="1" applyProtection="1">
      <alignment horizontal="center" vertical="center" wrapText="1"/>
      <protection locked="0"/>
    </xf>
    <xf numFmtId="0" fontId="28" fillId="0" borderId="1" xfId="916" applyNumberFormat="1" applyFont="1" applyFill="1" applyBorder="1" applyAlignment="1" applyProtection="1">
      <alignment horizontal="center" vertical="center" wrapText="1"/>
      <protection locked="0"/>
    </xf>
    <xf numFmtId="185" fontId="12" fillId="0" borderId="1" xfId="723" applyNumberFormat="1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12" fillId="0" borderId="1" xfId="723" applyNumberFormat="1" applyFont="1" applyFill="1" applyBorder="1" applyAlignment="1">
      <alignment horizontal="center" vertical="center" wrapText="1"/>
    </xf>
    <xf numFmtId="0" fontId="9" fillId="0" borderId="1" xfId="189" applyFont="1" applyFill="1" applyBorder="1" applyAlignment="1" applyProtection="1">
      <alignment horizontal="center" vertical="center" wrapText="1"/>
      <protection locked="0"/>
    </xf>
    <xf numFmtId="0" fontId="9" fillId="0" borderId="1" xfId="23" applyFont="1" applyFill="1" applyBorder="1" applyAlignment="1" applyProtection="1">
      <alignment horizontal="center" vertical="center" wrapText="1" shrinkToFit="1"/>
      <protection locked="0"/>
    </xf>
    <xf numFmtId="0" fontId="30" fillId="0" borderId="8" xfId="0" applyNumberFormat="1" applyFont="1" applyFill="1" applyBorder="1" applyAlignment="1">
      <alignment horizontal="center" vertical="center"/>
    </xf>
    <xf numFmtId="49" fontId="12" fillId="0" borderId="1" xfId="1337" applyNumberFormat="1" applyFont="1" applyFill="1" applyBorder="1" applyAlignment="1">
      <alignment horizontal="center" vertical="center" wrapText="1"/>
    </xf>
    <xf numFmtId="0" fontId="30" fillId="0" borderId="1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30" fillId="0" borderId="1" xfId="0" applyFont="1" applyFill="1" applyBorder="1" applyAlignment="1">
      <alignment vertical="center" wrapText="1"/>
    </xf>
    <xf numFmtId="0" fontId="30" fillId="0" borderId="1" xfId="725" applyFont="1" applyFill="1" applyBorder="1" applyAlignment="1">
      <alignment horizontal="center" vertical="center" wrapText="1"/>
    </xf>
    <xf numFmtId="0" fontId="30" fillId="0" borderId="10" xfId="0" applyFont="1" applyFill="1" applyBorder="1" applyAlignment="1">
      <alignment vertical="center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1" xfId="723" applyFont="1" applyFill="1" applyBorder="1" applyAlignment="1">
      <alignment horizontal="center" vertical="center"/>
    </xf>
    <xf numFmtId="49" fontId="12" fillId="0" borderId="0" xfId="1334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30" fillId="0" borderId="0" xfId="725" applyFont="1" applyFill="1" applyBorder="1" applyAlignment="1">
      <alignment horizontal="center" vertical="center" wrapText="1"/>
    </xf>
    <xf numFmtId="0" fontId="9" fillId="0" borderId="1" xfId="723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0" fillId="0" borderId="10" xfId="725" applyFont="1" applyFill="1" applyBorder="1" applyAlignment="1">
      <alignment horizontal="center" vertical="center" wrapText="1"/>
    </xf>
    <xf numFmtId="0" fontId="30" fillId="0" borderId="1" xfId="725" applyFont="1" applyFill="1" applyBorder="1" applyAlignment="1">
      <alignment horizontal="center" vertical="center"/>
    </xf>
    <xf numFmtId="0" fontId="30" fillId="0" borderId="0" xfId="725" applyFont="1" applyFill="1" applyBorder="1" applyAlignment="1">
      <alignment horizontal="center" vertical="center"/>
    </xf>
    <xf numFmtId="0" fontId="33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551" applyFont="1" applyFill="1" applyBorder="1" applyAlignment="1" applyProtection="1">
      <alignment horizontal="center" vertical="center" wrapText="1"/>
      <protection locked="0"/>
    </xf>
    <xf numFmtId="0" fontId="33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189" applyNumberFormat="1" applyFont="1" applyFill="1" applyBorder="1" applyAlignment="1" applyProtection="1">
      <alignment horizontal="left" vertical="center" wrapText="1"/>
      <protection locked="0"/>
    </xf>
    <xf numFmtId="0" fontId="2" fillId="0" borderId="0" xfId="189" applyFont="1" applyFill="1" applyBorder="1" applyAlignment="1" applyProtection="1">
      <alignment horizontal="center" vertical="center" wrapText="1"/>
      <protection locked="0"/>
    </xf>
    <xf numFmtId="49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189" applyFont="1" applyFill="1" applyBorder="1" applyAlignment="1" applyProtection="1">
      <alignment horizontal="center" vertical="center" wrapText="1"/>
      <protection locked="0"/>
    </xf>
    <xf numFmtId="0" fontId="33" fillId="0" borderId="0" xfId="189" applyFont="1" applyFill="1" applyBorder="1" applyAlignment="1" applyProtection="1">
      <alignment horizontal="center" vertical="center" wrapText="1"/>
      <protection locked="0"/>
    </xf>
    <xf numFmtId="178" fontId="33" fillId="0" borderId="0" xfId="189" applyNumberFormat="1" applyFont="1" applyFill="1" applyBorder="1" applyAlignment="1" applyProtection="1">
      <alignment horizontal="center" vertical="center" wrapText="1"/>
      <protection locked="0"/>
    </xf>
    <xf numFmtId="186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178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10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Alignment="1">
      <alignment vertical="center"/>
    </xf>
    <xf numFmtId="0" fontId="2" fillId="0" borderId="6" xfId="189" applyNumberFormat="1" applyFont="1" applyFill="1" applyBorder="1" applyAlignment="1" applyProtection="1">
      <alignment horizontal="right" vertical="center" wrapText="1"/>
      <protection locked="0"/>
    </xf>
    <xf numFmtId="0" fontId="35" fillId="0" borderId="1" xfId="189" applyFont="1" applyFill="1" applyBorder="1" applyAlignment="1" applyProtection="1">
      <alignment horizontal="left" vertical="center"/>
      <protection locked="0"/>
    </xf>
    <xf numFmtId="0" fontId="10" fillId="0" borderId="1" xfId="189" applyFont="1" applyFill="1" applyBorder="1" applyAlignment="1" applyProtection="1">
      <alignment horizontal="left" vertical="center"/>
      <protection locked="0"/>
    </xf>
    <xf numFmtId="0" fontId="6" fillId="0" borderId="1" xfId="189" applyFont="1" applyFill="1" applyBorder="1" applyAlignment="1" applyProtection="1">
      <alignment horizontal="left" vertical="center"/>
      <protection locked="0"/>
    </xf>
    <xf numFmtId="0" fontId="6" fillId="0" borderId="9" xfId="189" applyFont="1" applyFill="1" applyBorder="1" applyAlignment="1" applyProtection="1">
      <alignment horizontal="left" vertical="center" wrapText="1"/>
      <protection locked="0"/>
    </xf>
    <xf numFmtId="0" fontId="6" fillId="0" borderId="12" xfId="189" applyFont="1" applyFill="1" applyBorder="1" applyAlignment="1" applyProtection="1">
      <alignment horizontal="left" vertical="center" wrapText="1"/>
      <protection locked="0"/>
    </xf>
    <xf numFmtId="0" fontId="6" fillId="0" borderId="1" xfId="189" applyFont="1" applyFill="1" applyBorder="1" applyAlignment="1" applyProtection="1">
      <alignment horizontal="left" vertical="center" wrapText="1"/>
      <protection locked="0"/>
    </xf>
    <xf numFmtId="0" fontId="6" fillId="0" borderId="2" xfId="189" applyFont="1" applyFill="1" applyBorder="1" applyAlignment="1" applyProtection="1">
      <alignment horizontal="left" vertical="top" wrapText="1"/>
      <protection locked="0"/>
    </xf>
    <xf numFmtId="0" fontId="6" fillId="0" borderId="3" xfId="189" applyFont="1" applyFill="1" applyBorder="1" applyAlignment="1" applyProtection="1">
      <alignment horizontal="left" vertical="top" wrapText="1"/>
      <protection locked="0"/>
    </xf>
    <xf numFmtId="0" fontId="34" fillId="0" borderId="7" xfId="551" applyNumberFormat="1" applyFont="1" applyFill="1" applyBorder="1" applyAlignment="1" applyProtection="1">
      <alignment horizontal="center" vertical="center" wrapText="1"/>
      <protection locked="0"/>
    </xf>
    <xf numFmtId="0" fontId="34" fillId="0" borderId="9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12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8" xfId="551" applyNumberFormat="1" applyFont="1" applyFill="1" applyBorder="1" applyAlignment="1" applyProtection="1">
      <alignment horizontal="center" vertical="center" wrapText="1"/>
      <protection locked="0"/>
    </xf>
    <xf numFmtId="0" fontId="15" fillId="0" borderId="7" xfId="189" applyFont="1" applyFill="1" applyBorder="1" applyAlignment="1" applyProtection="1">
      <alignment horizontal="center" vertical="center" wrapText="1"/>
      <protection locked="0"/>
    </xf>
    <xf numFmtId="0" fontId="15" fillId="0" borderId="1" xfId="189" applyFont="1" applyFill="1" applyBorder="1" applyAlignment="1" applyProtection="1">
      <alignment horizontal="center" vertical="center" wrapText="1"/>
      <protection locked="0"/>
    </xf>
    <xf numFmtId="0" fontId="33" fillId="0" borderId="6" xfId="189" applyNumberFormat="1" applyFont="1" applyFill="1" applyBorder="1" applyAlignment="1" applyProtection="1">
      <alignment horizontal="right" vertical="center" wrapText="1"/>
      <protection locked="0"/>
    </xf>
    <xf numFmtId="0" fontId="2" fillId="0" borderId="0" xfId="189" applyNumberFormat="1" applyFont="1" applyFill="1" applyBorder="1" applyAlignment="1" applyProtection="1">
      <alignment horizontal="right" vertical="center" wrapText="1"/>
      <protection locked="0"/>
    </xf>
    <xf numFmtId="0" fontId="10" fillId="0" borderId="1" xfId="189" applyFont="1" applyFill="1" applyBorder="1" applyAlignment="1" applyProtection="1">
      <alignment horizontal="left" vertical="center" wrapText="1"/>
      <protection locked="0"/>
    </xf>
    <xf numFmtId="0" fontId="34" fillId="0" borderId="1" xfId="189" applyFont="1" applyFill="1" applyBorder="1" applyAlignment="1" applyProtection="1">
      <alignment horizontal="left" vertical="center" wrapText="1"/>
      <protection locked="0"/>
    </xf>
    <xf numFmtId="0" fontId="26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189" applyFont="1" applyFill="1" applyBorder="1" applyAlignment="1" applyProtection="1">
      <alignment horizontal="left" vertical="center"/>
      <protection locked="0"/>
    </xf>
    <xf numFmtId="0" fontId="6" fillId="0" borderId="10" xfId="189" applyFont="1" applyFill="1" applyBorder="1" applyAlignment="1" applyProtection="1">
      <alignment horizontal="left" vertical="center" wrapText="1"/>
      <protection locked="0"/>
    </xf>
    <xf numFmtId="0" fontId="24" fillId="0" borderId="10" xfId="189" applyFont="1" applyFill="1" applyBorder="1" applyAlignment="1" applyProtection="1">
      <alignment horizontal="left" vertical="center" wrapText="1"/>
      <protection locked="0"/>
    </xf>
    <xf numFmtId="0" fontId="5" fillId="0" borderId="1" xfId="189" applyFont="1" applyFill="1" applyBorder="1" applyAlignment="1" applyProtection="1">
      <alignment horizontal="left" vertical="center" wrapText="1"/>
      <protection locked="0"/>
    </xf>
    <xf numFmtId="0" fontId="24" fillId="0" borderId="1" xfId="189" applyFont="1" applyFill="1" applyBorder="1" applyAlignment="1" applyProtection="1">
      <alignment horizontal="left" vertical="center" wrapText="1"/>
      <protection locked="0"/>
    </xf>
    <xf numFmtId="0" fontId="24" fillId="0" borderId="3" xfId="189" applyFont="1" applyFill="1" applyBorder="1" applyAlignment="1" applyProtection="1">
      <alignment horizontal="left" vertical="top" wrapText="1"/>
      <protection locked="0"/>
    </xf>
    <xf numFmtId="0" fontId="6" fillId="0" borderId="13" xfId="189" applyFont="1" applyFill="1" applyBorder="1" applyAlignment="1" applyProtection="1">
      <alignment horizontal="left" vertical="top" wrapText="1"/>
      <protection locked="0"/>
    </xf>
    <xf numFmtId="0" fontId="34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15" fillId="0" borderId="7" xfId="551" applyNumberFormat="1" applyFont="1" applyFill="1" applyBorder="1" applyAlignment="1" applyProtection="1">
      <alignment horizontal="center" vertical="center" wrapText="1"/>
      <protection locked="0"/>
    </xf>
    <xf numFmtId="0" fontId="34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>
      <alignment horizontal="center" vertical="center" wrapText="1"/>
    </xf>
    <xf numFmtId="0" fontId="15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900" applyNumberFormat="1" applyFont="1" applyFill="1" applyBorder="1" applyAlignment="1">
      <alignment horizontal="center" vertical="center" wrapText="1"/>
    </xf>
    <xf numFmtId="0" fontId="34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189" applyNumberFormat="1" applyFont="1" applyFill="1" applyBorder="1" applyAlignment="1" applyProtection="1">
      <alignment horizontal="right" vertical="center" wrapText="1"/>
      <protection locked="0"/>
    </xf>
    <xf numFmtId="0" fontId="24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3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7" xfId="551" applyNumberFormat="1" applyFont="1" applyFill="1" applyBorder="1" applyAlignment="1" applyProtection="1">
      <alignment horizontal="center" vertical="center" wrapText="1"/>
      <protection locked="0"/>
    </xf>
    <xf numFmtId="49" fontId="33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8" xfId="55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551" applyFont="1" applyFill="1" applyBorder="1" applyAlignment="1" applyProtection="1">
      <alignment horizontal="center" vertical="center" wrapText="1"/>
      <protection locked="0"/>
    </xf>
    <xf numFmtId="0" fontId="34" fillId="0" borderId="1" xfId="0" applyFont="1" applyFill="1" applyBorder="1" applyAlignment="1">
      <alignment horizontal="center" vertical="center"/>
    </xf>
    <xf numFmtId="0" fontId="34" fillId="0" borderId="1" xfId="551" applyFont="1" applyFill="1" applyBorder="1" applyAlignment="1" applyProtection="1">
      <alignment horizontal="center" vertical="center" wrapText="1"/>
      <protection locked="0"/>
    </xf>
    <xf numFmtId="0" fontId="15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1" xfId="551" applyNumberFormat="1" applyFont="1" applyFill="1" applyBorder="1" applyAlignment="1" applyProtection="1">
      <alignment horizontal="center" vertical="center" wrapText="1"/>
      <protection locked="0"/>
    </xf>
    <xf numFmtId="179" fontId="15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23" applyFont="1" applyFill="1" applyBorder="1" applyAlignment="1" applyProtection="1">
      <alignment horizontal="center" vertical="center" wrapText="1"/>
      <protection locked="0"/>
    </xf>
    <xf numFmtId="0" fontId="34" fillId="0" borderId="1" xfId="189" applyFont="1" applyFill="1" applyBorder="1" applyAlignment="1" applyProtection="1">
      <alignment horizontal="center" vertical="center" wrapText="1"/>
      <protection locked="0"/>
    </xf>
    <xf numFmtId="179" fontId="34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4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89" applyNumberFormat="1" applyFont="1" applyFill="1" applyBorder="1" applyAlignment="1" applyProtection="1">
      <alignment horizontal="right" vertical="center" wrapText="1"/>
      <protection locked="0"/>
    </xf>
    <xf numFmtId="178" fontId="33" fillId="0" borderId="0" xfId="189" applyNumberFormat="1" applyFont="1" applyFill="1" applyBorder="1" applyAlignment="1" applyProtection="1">
      <alignment horizontal="right" vertical="center" wrapText="1"/>
      <protection locked="0"/>
    </xf>
    <xf numFmtId="186" fontId="2" fillId="0" borderId="0" xfId="189" applyNumberFormat="1" applyFont="1" applyFill="1" applyBorder="1" applyAlignment="1" applyProtection="1">
      <alignment horizontal="right" vertical="center" wrapText="1"/>
      <protection locked="0"/>
    </xf>
    <xf numFmtId="178" fontId="24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189" applyNumberFormat="1" applyFont="1" applyFill="1" applyBorder="1" applyAlignment="1" applyProtection="1">
      <alignment horizontal="center" vertical="center" wrapText="1"/>
      <protection locked="0"/>
    </xf>
    <xf numFmtId="186" fontId="36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3" fillId="0" borderId="7" xfId="551" applyNumberFormat="1" applyFont="1" applyFill="1" applyBorder="1" applyAlignment="1" applyProtection="1">
      <alignment horizontal="center" vertical="center" wrapText="1"/>
      <protection locked="0"/>
    </xf>
    <xf numFmtId="178" fontId="34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37" fillId="3" borderId="1" xfId="0" applyFont="1" applyFill="1" applyBorder="1" applyAlignment="1">
      <alignment horizontal="center" vertical="center" wrapText="1"/>
    </xf>
    <xf numFmtId="186" fontId="37" fillId="3" borderId="9" xfId="0" applyNumberFormat="1" applyFont="1" applyFill="1" applyBorder="1" applyAlignment="1">
      <alignment horizontal="center" vertical="center" wrapText="1"/>
    </xf>
    <xf numFmtId="49" fontId="33" fillId="0" borderId="8" xfId="551" applyNumberFormat="1" applyFont="1" applyFill="1" applyBorder="1" applyAlignment="1" applyProtection="1">
      <alignment horizontal="center" vertical="center" wrapText="1"/>
      <protection locked="0"/>
    </xf>
    <xf numFmtId="178" fontId="34" fillId="0" borderId="8" xfId="189" applyNumberFormat="1" applyFont="1" applyFill="1" applyBorder="1" applyAlignment="1" applyProtection="1">
      <alignment horizontal="center" vertical="center" wrapText="1"/>
      <protection locked="0"/>
    </xf>
    <xf numFmtId="186" fontId="37" fillId="3" borderId="1" xfId="0" applyNumberFormat="1" applyFont="1" applyFill="1" applyBorder="1" applyAlignment="1">
      <alignment horizontal="center" vertical="center" wrapText="1"/>
    </xf>
    <xf numFmtId="178" fontId="15" fillId="0" borderId="1" xfId="189" applyNumberFormat="1" applyFont="1" applyFill="1" applyBorder="1" applyAlignment="1" applyProtection="1">
      <alignment horizontal="center" vertical="center" wrapText="1"/>
      <protection locked="0"/>
    </xf>
    <xf numFmtId="179" fontId="37" fillId="3" borderId="1" xfId="551" applyNumberFormat="1" applyFont="1" applyFill="1" applyBorder="1" applyAlignment="1" applyProtection="1">
      <alignment horizontal="center" vertical="center" wrapText="1"/>
      <protection locked="0"/>
    </xf>
    <xf numFmtId="186" fontId="37" fillId="3" borderId="1" xfId="551" applyNumberFormat="1" applyFont="1" applyFill="1" applyBorder="1" applyAlignment="1" applyProtection="1">
      <alignment horizontal="center" vertical="center" wrapText="1"/>
      <protection locked="0"/>
    </xf>
    <xf numFmtId="0" fontId="34" fillId="0" borderId="1" xfId="900" applyNumberFormat="1" applyFont="1" applyFill="1" applyBorder="1" applyAlignment="1">
      <alignment horizontal="center" vertical="center" wrapText="1"/>
    </xf>
    <xf numFmtId="179" fontId="34" fillId="3" borderId="1" xfId="23" applyNumberFormat="1" applyFont="1" applyFill="1" applyBorder="1" applyAlignment="1" applyProtection="1">
      <alignment horizontal="center" vertical="center" wrapText="1"/>
      <protection locked="0"/>
    </xf>
    <xf numFmtId="178" fontId="15" fillId="0" borderId="1" xfId="900" applyNumberFormat="1" applyFont="1" applyFill="1" applyBorder="1" applyAlignment="1">
      <alignment horizontal="center" vertical="center" wrapText="1"/>
    </xf>
    <xf numFmtId="178" fontId="2" fillId="0" borderId="0" xfId="189" applyNumberFormat="1" applyFont="1" applyFill="1" applyBorder="1" applyAlignment="1" applyProtection="1">
      <alignment horizontal="right" vertical="center" wrapText="1"/>
      <protection locked="0"/>
    </xf>
    <xf numFmtId="10" fontId="2" fillId="0" borderId="0" xfId="189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189" applyNumberFormat="1" applyFont="1" applyFill="1" applyBorder="1" applyAlignment="1" applyProtection="1">
      <alignment horizontal="right" vertical="center" wrapText="1"/>
      <protection locked="0"/>
    </xf>
    <xf numFmtId="178" fontId="36" fillId="0" borderId="1" xfId="189" applyNumberFormat="1" applyFont="1" applyFill="1" applyBorder="1" applyAlignment="1" applyProtection="1">
      <alignment horizontal="center" vertical="center" wrapText="1"/>
      <protection locked="0"/>
    </xf>
    <xf numFmtId="10" fontId="36" fillId="0" borderId="1" xfId="189" applyNumberFormat="1" applyFont="1" applyFill="1" applyBorder="1" applyAlignment="1" applyProtection="1">
      <alignment horizontal="center" vertical="center" wrapText="1"/>
      <protection locked="0"/>
    </xf>
    <xf numFmtId="186" fontId="37" fillId="3" borderId="12" xfId="0" applyNumberFormat="1" applyFont="1" applyFill="1" applyBorder="1" applyAlignment="1">
      <alignment horizontal="center" vertical="center" wrapText="1"/>
    </xf>
    <xf numFmtId="186" fontId="37" fillId="3" borderId="10" xfId="0" applyNumberFormat="1" applyFont="1" applyFill="1" applyBorder="1" applyAlignment="1">
      <alignment horizontal="center" vertical="center" wrapText="1"/>
    </xf>
    <xf numFmtId="178" fontId="37" fillId="3" borderId="1" xfId="0" applyNumberFormat="1" applyFont="1" applyFill="1" applyBorder="1" applyAlignment="1">
      <alignment horizontal="center" vertical="center" wrapText="1"/>
    </xf>
    <xf numFmtId="10" fontId="37" fillId="3" borderId="1" xfId="0" applyNumberFormat="1" applyFont="1" applyFill="1" applyBorder="1" applyAlignment="1">
      <alignment horizontal="center" vertical="center" wrapText="1"/>
    </xf>
    <xf numFmtId="0" fontId="23" fillId="0" borderId="7" xfId="189" applyFont="1" applyFill="1" applyBorder="1" applyAlignment="1" applyProtection="1">
      <alignment horizontal="center" vertical="center" wrapText="1"/>
      <protection locked="0"/>
    </xf>
    <xf numFmtId="0" fontId="23" fillId="0" borderId="1" xfId="189" applyFont="1" applyFill="1" applyBorder="1" applyAlignment="1" applyProtection="1">
      <alignment horizontal="center" vertical="center" wrapText="1"/>
      <protection locked="0"/>
    </xf>
    <xf numFmtId="0" fontId="23" fillId="0" borderId="8" xfId="189" applyFont="1" applyFill="1" applyBorder="1" applyAlignment="1" applyProtection="1">
      <alignment horizontal="center" vertical="center" wrapText="1"/>
      <protection locked="0"/>
    </xf>
    <xf numFmtId="178" fontId="37" fillId="3" borderId="1" xfId="551" applyNumberFormat="1" applyFont="1" applyFill="1" applyBorder="1" applyAlignment="1" applyProtection="1">
      <alignment horizontal="center" vertical="center" wrapText="1"/>
      <protection locked="0"/>
    </xf>
    <xf numFmtId="10" fontId="37" fillId="3" borderId="1" xfId="551" applyNumberFormat="1" applyFont="1" applyFill="1" applyBorder="1" applyAlignment="1" applyProtection="1">
      <alignment horizontal="center" vertical="center" wrapText="1"/>
      <protection locked="0"/>
    </xf>
    <xf numFmtId="179" fontId="23" fillId="0" borderId="1" xfId="551" applyNumberFormat="1" applyFont="1" applyFill="1" applyBorder="1" applyAlignment="1" applyProtection="1">
      <alignment horizontal="center" vertical="center" wrapText="1"/>
      <protection locked="0"/>
    </xf>
    <xf numFmtId="179" fontId="23" fillId="0" borderId="14" xfId="551" applyNumberFormat="1" applyFont="1" applyFill="1" applyBorder="1" applyAlignment="1" applyProtection="1">
      <alignment horizontal="center" vertical="center" wrapText="1"/>
      <protection locked="0"/>
    </xf>
    <xf numFmtId="178" fontId="23" fillId="3" borderId="1" xfId="587" applyNumberFormat="1" applyFont="1" applyFill="1" applyBorder="1" applyAlignment="1" applyProtection="1">
      <alignment horizontal="center" vertical="center" wrapText="1"/>
      <protection locked="0"/>
    </xf>
    <xf numFmtId="10" fontId="23" fillId="3" borderId="1" xfId="587" applyNumberFormat="1" applyFont="1" applyFill="1" applyBorder="1" applyAlignment="1" applyProtection="1">
      <alignment horizontal="center" vertical="center" wrapText="1"/>
      <protection locked="0"/>
    </xf>
    <xf numFmtId="179" fontId="23" fillId="3" borderId="1" xfId="587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48" applyFont="1" applyFill="1" applyBorder="1" applyAlignment="1">
      <alignment vertical="center" wrapText="1"/>
    </xf>
    <xf numFmtId="0" fontId="15" fillId="0" borderId="1" xfId="48" applyFont="1" applyFill="1" applyBorder="1" applyAlignment="1">
      <alignment horizontal="center" vertical="center" wrapText="1"/>
    </xf>
    <xf numFmtId="179" fontId="23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7" xfId="551" applyFont="1" applyFill="1" applyBorder="1" applyAlignment="1" applyProtection="1">
      <alignment horizontal="center" vertical="center" wrapText="1" shrinkToFit="1"/>
      <protection locked="0"/>
    </xf>
    <xf numFmtId="179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8" xfId="551" applyFont="1" applyFill="1" applyBorder="1" applyAlignment="1" applyProtection="1">
      <alignment horizontal="center" vertical="center" wrapText="1" shrinkToFit="1"/>
      <protection locked="0"/>
    </xf>
    <xf numFmtId="0" fontId="23" fillId="0" borderId="7" xfId="551" applyNumberFormat="1" applyFont="1" applyFill="1" applyBorder="1" applyAlignment="1" applyProtection="1">
      <alignment horizontal="center" vertical="center" wrapText="1"/>
      <protection locked="0"/>
    </xf>
    <xf numFmtId="0" fontId="23" fillId="0" borderId="9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12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8" xfId="551" applyNumberFormat="1" applyFont="1" applyFill="1" applyBorder="1" applyAlignment="1" applyProtection="1">
      <alignment horizontal="center" vertical="center" wrapText="1"/>
      <protection locked="0"/>
    </xf>
    <xf numFmtId="0" fontId="23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23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23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55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Fill="1" applyBorder="1" applyAlignment="1">
      <alignment horizontal="center" vertical="center"/>
    </xf>
    <xf numFmtId="0" fontId="23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900" applyNumberFormat="1" applyFont="1" applyFill="1" applyBorder="1" applyAlignment="1">
      <alignment horizontal="center" vertical="center" wrapText="1"/>
    </xf>
    <xf numFmtId="178" fontId="26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23" fillId="0" borderId="7" xfId="551" applyNumberFormat="1" applyFont="1" applyFill="1" applyBorder="1" applyAlignment="1" applyProtection="1">
      <alignment horizontal="center" vertical="center" wrapText="1"/>
      <protection locked="0"/>
    </xf>
    <xf numFmtId="178" fontId="23" fillId="0" borderId="7" xfId="189" applyNumberFormat="1" applyFont="1" applyFill="1" applyBorder="1" applyAlignment="1" applyProtection="1">
      <alignment horizontal="center" vertical="center" wrapText="1"/>
      <protection locked="0"/>
    </xf>
    <xf numFmtId="177" fontId="23" fillId="3" borderId="7" xfId="854" applyNumberFormat="1" applyFont="1" applyFill="1" applyBorder="1" applyAlignment="1">
      <alignment horizontal="center" vertical="center" wrapText="1"/>
    </xf>
    <xf numFmtId="49" fontId="23" fillId="0" borderId="8" xfId="551" applyNumberFormat="1" applyFont="1" applyFill="1" applyBorder="1" applyAlignment="1" applyProtection="1">
      <alignment horizontal="center" vertical="center" wrapText="1"/>
      <protection locked="0"/>
    </xf>
    <xf numFmtId="178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177" fontId="23" fillId="3" borderId="8" xfId="854" applyNumberFormat="1" applyFont="1" applyFill="1" applyBorder="1" applyAlignment="1">
      <alignment horizontal="center" vertical="center" wrapText="1"/>
    </xf>
    <xf numFmtId="49" fontId="23" fillId="0" borderId="1" xfId="551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189" applyNumberFormat="1" applyFont="1" applyFill="1" applyBorder="1" applyAlignment="1" applyProtection="1">
      <alignment horizontal="center" vertical="center" wrapText="1"/>
      <protection locked="0"/>
    </xf>
    <xf numFmtId="179" fontId="23" fillId="3" borderId="1" xfId="551" applyNumberFormat="1" applyFont="1" applyFill="1" applyBorder="1" applyAlignment="1" applyProtection="1">
      <alignment horizontal="center" vertical="center" wrapText="1"/>
      <protection locked="0"/>
    </xf>
    <xf numFmtId="179" fontId="23" fillId="0" borderId="1" xfId="23" applyNumberFormat="1" applyFont="1" applyFill="1" applyBorder="1" applyAlignment="1" applyProtection="1">
      <alignment horizontal="center" vertical="center" wrapText="1"/>
      <protection locked="0"/>
    </xf>
    <xf numFmtId="179" fontId="23" fillId="3" borderId="1" xfId="23" applyNumberFormat="1" applyFont="1" applyFill="1" applyBorder="1" applyAlignment="1" applyProtection="1">
      <alignment horizontal="center" vertical="center" wrapText="1"/>
      <protection locked="0"/>
    </xf>
    <xf numFmtId="186" fontId="26" fillId="0" borderId="1" xfId="189" applyNumberFormat="1" applyFont="1" applyFill="1" applyBorder="1" applyAlignment="1" applyProtection="1">
      <alignment horizontal="center" vertical="center" wrapText="1"/>
      <protection locked="0"/>
    </xf>
    <xf numFmtId="186" fontId="23" fillId="3" borderId="2" xfId="854" applyNumberFormat="1" applyFont="1" applyFill="1" applyBorder="1" applyAlignment="1">
      <alignment horizontal="center" vertical="center" wrapText="1"/>
    </xf>
    <xf numFmtId="186" fontId="23" fillId="3" borderId="3" xfId="854" applyNumberFormat="1" applyFont="1" applyFill="1" applyBorder="1" applyAlignment="1">
      <alignment horizontal="center" vertical="center" wrapText="1"/>
    </xf>
    <xf numFmtId="186" fontId="23" fillId="3" borderId="13" xfId="854" applyNumberFormat="1" applyFont="1" applyFill="1" applyBorder="1" applyAlignment="1">
      <alignment horizontal="center" vertical="center" wrapText="1"/>
    </xf>
    <xf numFmtId="178" fontId="23" fillId="3" borderId="7" xfId="854" applyNumberFormat="1" applyFont="1" applyFill="1" applyBorder="1" applyAlignment="1">
      <alignment horizontal="center" vertical="center" wrapText="1"/>
    </xf>
    <xf numFmtId="10" fontId="23" fillId="3" borderId="7" xfId="854" applyNumberFormat="1" applyFont="1" applyFill="1" applyBorder="1" applyAlignment="1">
      <alignment horizontal="center" vertical="center" wrapText="1"/>
    </xf>
    <xf numFmtId="186" fontId="23" fillId="3" borderId="7" xfId="854" applyNumberFormat="1" applyFont="1" applyFill="1" applyBorder="1" applyAlignment="1">
      <alignment horizontal="center" vertical="center" wrapText="1"/>
    </xf>
    <xf numFmtId="0" fontId="23" fillId="4" borderId="7" xfId="189" applyFont="1" applyFill="1" applyBorder="1" applyAlignment="1" applyProtection="1">
      <alignment horizontal="center" vertical="center" wrapText="1"/>
      <protection locked="0"/>
    </xf>
    <xf numFmtId="186" fontId="23" fillId="3" borderId="1" xfId="854" applyNumberFormat="1" applyFont="1" applyFill="1" applyBorder="1" applyAlignment="1">
      <alignment horizontal="center" vertical="center" wrapText="1"/>
    </xf>
    <xf numFmtId="178" fontId="23" fillId="3" borderId="8" xfId="854" applyNumberFormat="1" applyFont="1" applyFill="1" applyBorder="1" applyAlignment="1">
      <alignment horizontal="center" vertical="center" wrapText="1"/>
    </xf>
    <xf numFmtId="10" fontId="23" fillId="3" borderId="8" xfId="854" applyNumberFormat="1" applyFont="1" applyFill="1" applyBorder="1" applyAlignment="1">
      <alignment horizontal="center" vertical="center" wrapText="1"/>
    </xf>
    <xf numFmtId="186" fontId="23" fillId="3" borderId="8" xfId="854" applyNumberFormat="1" applyFont="1" applyFill="1" applyBorder="1" applyAlignment="1">
      <alignment horizontal="center" vertical="center" wrapText="1"/>
    </xf>
    <xf numFmtId="0" fontId="23" fillId="4" borderId="8" xfId="189" applyFont="1" applyFill="1" applyBorder="1" applyAlignment="1" applyProtection="1">
      <alignment horizontal="center" vertical="center" wrapText="1"/>
      <protection locked="0"/>
    </xf>
    <xf numFmtId="178" fontId="23" fillId="3" borderId="1" xfId="551" applyNumberFormat="1" applyFont="1" applyFill="1" applyBorder="1" applyAlignment="1" applyProtection="1">
      <alignment horizontal="center" vertical="center" wrapText="1"/>
      <protection locked="0"/>
    </xf>
    <xf numFmtId="186" fontId="23" fillId="3" borderId="1" xfId="551" applyNumberFormat="1" applyFont="1" applyFill="1" applyBorder="1" applyAlignment="1" applyProtection="1">
      <alignment horizontal="center" vertical="center" wrapText="1"/>
      <protection locked="0"/>
    </xf>
    <xf numFmtId="179" fontId="23" fillId="4" borderId="1" xfId="551" applyNumberFormat="1" applyFont="1" applyFill="1" applyBorder="1" applyAlignment="1" applyProtection="1">
      <alignment horizontal="center" vertical="center" wrapText="1"/>
      <protection locked="0"/>
    </xf>
    <xf numFmtId="186" fontId="23" fillId="3" borderId="1" xfId="23" applyNumberFormat="1" applyFont="1" applyFill="1" applyBorder="1" applyAlignment="1" applyProtection="1">
      <alignment horizontal="center" vertical="center" wrapText="1"/>
      <protection locked="0"/>
    </xf>
    <xf numFmtId="178" fontId="23" fillId="3" borderId="1" xfId="23" applyNumberFormat="1" applyFont="1" applyFill="1" applyBorder="1" applyAlignment="1" applyProtection="1">
      <alignment horizontal="center" vertical="center" wrapText="1"/>
      <protection locked="0"/>
    </xf>
    <xf numFmtId="179" fontId="23" fillId="4" borderId="1" xfId="23" applyNumberFormat="1" applyFont="1" applyFill="1" applyBorder="1" applyAlignment="1" applyProtection="1">
      <alignment horizontal="center" vertical="center" wrapText="1"/>
      <protection locked="0"/>
    </xf>
    <xf numFmtId="179" fontId="38" fillId="4" borderId="1" xfId="23" applyNumberFormat="1" applyFont="1" applyFill="1" applyBorder="1" applyAlignment="1" applyProtection="1">
      <alignment horizontal="center" vertical="center" wrapText="1"/>
      <protection locked="0"/>
    </xf>
    <xf numFmtId="186" fontId="23" fillId="3" borderId="1" xfId="587" applyNumberFormat="1" applyFont="1" applyFill="1" applyBorder="1" applyAlignment="1" applyProtection="1">
      <alignment horizontal="center" vertical="center" wrapText="1"/>
      <protection locked="0"/>
    </xf>
    <xf numFmtId="179" fontId="38" fillId="4" borderId="14" xfId="23" applyNumberFormat="1" applyFont="1" applyFill="1" applyBorder="1" applyAlignment="1" applyProtection="1">
      <alignment horizontal="center" vertical="center" wrapText="1"/>
      <protection locked="0"/>
    </xf>
    <xf numFmtId="178" fontId="23" fillId="3" borderId="1" xfId="736" applyNumberFormat="1" applyFont="1" applyFill="1" applyBorder="1" applyAlignment="1">
      <alignment horizontal="center" vertical="center" wrapText="1"/>
    </xf>
    <xf numFmtId="0" fontId="23" fillId="0" borderId="7" xfId="551" applyFont="1" applyFill="1" applyBorder="1" applyAlignment="1" applyProtection="1">
      <alignment horizontal="center" vertical="center" wrapText="1" shrinkToFit="1"/>
      <protection locked="0"/>
    </xf>
    <xf numFmtId="0" fontId="23" fillId="0" borderId="8" xfId="551" applyFont="1" applyFill="1" applyBorder="1" applyAlignment="1" applyProtection="1">
      <alignment horizontal="center" vertical="center" wrapText="1" shrinkToFit="1"/>
      <protection locked="0"/>
    </xf>
    <xf numFmtId="179" fontId="23" fillId="4" borderId="14" xfId="23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1331" applyNumberFormat="1" applyFont="1" applyFill="1" applyBorder="1" applyAlignment="1" applyProtection="1">
      <alignment horizontal="center" vertical="center" wrapText="1"/>
      <protection locked="0"/>
    </xf>
    <xf numFmtId="0" fontId="39" fillId="0" borderId="0" xfId="23" applyFont="1" applyFill="1" applyBorder="1" applyAlignment="1" applyProtection="1">
      <alignment horizontal="center" vertical="center" wrapText="1"/>
      <protection locked="0"/>
    </xf>
    <xf numFmtId="177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2" fillId="5" borderId="0" xfId="189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189" applyFont="1" applyFill="1" applyBorder="1" applyAlignment="1" applyProtection="1">
      <alignment horizontal="left" vertical="center"/>
      <protection locked="0"/>
    </xf>
    <xf numFmtId="0" fontId="40" fillId="0" borderId="1" xfId="189" applyFont="1" applyFill="1" applyBorder="1" applyAlignment="1" applyProtection="1">
      <alignment horizontal="left" vertical="center" wrapText="1"/>
      <protection locked="0"/>
    </xf>
    <xf numFmtId="0" fontId="40" fillId="0" borderId="1" xfId="189" applyFont="1" applyFill="1" applyBorder="1" applyAlignment="1" applyProtection="1">
      <alignment horizontal="left" vertical="top" wrapText="1"/>
      <protection locked="0"/>
    </xf>
    <xf numFmtId="0" fontId="39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1331" applyNumberFormat="1" applyFont="1" applyFill="1" applyBorder="1" applyAlignment="1" applyProtection="1">
      <alignment horizontal="center" vertical="center" wrapText="1"/>
      <protection locked="0"/>
    </xf>
    <xf numFmtId="0" fontId="39" fillId="0" borderId="1" xfId="189" applyFont="1" applyFill="1" applyBorder="1" applyAlignment="1" applyProtection="1">
      <alignment horizontal="center" vertical="center" wrapText="1"/>
      <protection locked="0"/>
    </xf>
    <xf numFmtId="0" fontId="41" fillId="0" borderId="1" xfId="189" applyFont="1" applyFill="1" applyBorder="1" applyAlignment="1" applyProtection="1">
      <alignment horizontal="center" vertical="center" wrapText="1"/>
      <protection locked="0"/>
    </xf>
    <xf numFmtId="0" fontId="41" fillId="0" borderId="1" xfId="736" applyNumberFormat="1" applyFont="1" applyFill="1" applyBorder="1" applyAlignment="1" applyProtection="1">
      <alignment horizontal="center" vertical="center" wrapText="1"/>
    </xf>
    <xf numFmtId="0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42" fillId="0" borderId="2" xfId="189" applyNumberFormat="1" applyFont="1" applyFill="1" applyBorder="1" applyAlignment="1" applyProtection="1">
      <alignment horizontal="center" vertical="center" wrapText="1"/>
      <protection locked="0"/>
    </xf>
    <xf numFmtId="0" fontId="42" fillId="0" borderId="4" xfId="189" applyNumberFormat="1" applyFont="1" applyFill="1" applyBorder="1" applyAlignment="1" applyProtection="1">
      <alignment horizontal="center" vertical="center" wrapText="1"/>
      <protection locked="0"/>
    </xf>
    <xf numFmtId="0" fontId="42" fillId="0" borderId="5" xfId="189" applyNumberFormat="1" applyFont="1" applyFill="1" applyBorder="1" applyAlignment="1" applyProtection="1">
      <alignment horizontal="center" vertical="center" wrapText="1"/>
      <protection locked="0"/>
    </xf>
    <xf numFmtId="49" fontId="39" fillId="0" borderId="1" xfId="1331" applyNumberFormat="1" applyFont="1" applyFill="1" applyBorder="1" applyAlignment="1" applyProtection="1">
      <alignment horizontal="center" vertical="center" wrapText="1"/>
      <protection locked="0"/>
    </xf>
    <xf numFmtId="0" fontId="41" fillId="0" borderId="1" xfId="736" applyNumberFormat="1" applyFont="1" applyFill="1" applyBorder="1" applyAlignment="1" applyProtection="1">
      <alignment horizontal="left" vertical="center" wrapText="1"/>
    </xf>
    <xf numFmtId="0" fontId="41" fillId="5" borderId="1" xfId="736" applyNumberFormat="1" applyFont="1" applyFill="1" applyBorder="1" applyAlignment="1" applyProtection="1">
      <alignment horizontal="center" vertical="center" wrapText="1"/>
    </xf>
    <xf numFmtId="0" fontId="41" fillId="5" borderId="1" xfId="23" applyNumberFormat="1" applyFont="1" applyFill="1" applyBorder="1" applyAlignment="1" applyProtection="1">
      <alignment horizontal="center" vertical="center" wrapText="1"/>
      <protection locked="0"/>
    </xf>
    <xf numFmtId="0" fontId="42" fillId="0" borderId="3" xfId="189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189" applyNumberFormat="1" applyFont="1" applyFill="1" applyAlignment="1" applyProtection="1">
      <alignment horizontal="center" vertical="center" wrapText="1"/>
      <protection locked="0"/>
    </xf>
    <xf numFmtId="0" fontId="42" fillId="0" borderId="6" xfId="189" applyNumberFormat="1" applyFont="1" applyFill="1" applyBorder="1" applyAlignment="1" applyProtection="1">
      <alignment horizontal="center" vertical="center" wrapText="1"/>
      <protection locked="0"/>
    </xf>
    <xf numFmtId="49" fontId="39" fillId="0" borderId="1" xfId="23" applyNumberFormat="1" applyFont="1" applyFill="1" applyBorder="1" applyAlignment="1" applyProtection="1">
      <alignment horizontal="center" vertical="center" wrapText="1"/>
      <protection locked="0"/>
    </xf>
    <xf numFmtId="181" fontId="41" fillId="0" borderId="1" xfId="736" applyNumberFormat="1" applyFont="1" applyFill="1" applyBorder="1" applyAlignment="1" applyProtection="1">
      <alignment horizontal="center" vertical="center" wrapText="1"/>
    </xf>
    <xf numFmtId="0" fontId="41" fillId="0" borderId="1" xfId="23" applyFont="1" applyFill="1" applyBorder="1" applyAlignment="1" applyProtection="1">
      <alignment horizontal="center" vertical="center" wrapText="1"/>
      <protection locked="0"/>
    </xf>
    <xf numFmtId="0" fontId="41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39" fillId="0" borderId="1" xfId="1331" applyNumberFormat="1" applyFont="1" applyFill="1" applyBorder="1" applyAlignment="1" applyProtection="1">
      <alignment horizontal="center" vertical="center" wrapText="1"/>
      <protection locked="0"/>
    </xf>
    <xf numFmtId="177" fontId="37" fillId="3" borderId="9" xfId="0" applyNumberFormat="1" applyFont="1" applyFill="1" applyBorder="1" applyAlignment="1">
      <alignment horizontal="center" vertical="center" wrapText="1"/>
    </xf>
    <xf numFmtId="177" fontId="37" fillId="3" borderId="1" xfId="0" applyNumberFormat="1" applyFont="1" applyFill="1" applyBorder="1" applyAlignment="1">
      <alignment horizontal="center" vertical="center" wrapText="1"/>
    </xf>
    <xf numFmtId="179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177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186" fontId="17" fillId="0" borderId="1" xfId="1330" applyNumberFormat="1" applyFont="1" applyFill="1" applyBorder="1" applyAlignment="1" applyProtection="1">
      <alignment horizontal="center" vertical="center" wrapText="1"/>
      <protection locked="0"/>
    </xf>
    <xf numFmtId="177" fontId="37" fillId="3" borderId="12" xfId="0" applyNumberFormat="1" applyFont="1" applyFill="1" applyBorder="1" applyAlignment="1">
      <alignment horizontal="center" vertical="center" wrapText="1"/>
    </xf>
    <xf numFmtId="177" fontId="37" fillId="3" borderId="10" xfId="0" applyNumberFormat="1" applyFont="1" applyFill="1" applyBorder="1" applyAlignment="1">
      <alignment horizontal="center" vertical="center" wrapText="1"/>
    </xf>
    <xf numFmtId="180" fontId="37" fillId="3" borderId="1" xfId="0" applyNumberFormat="1" applyFont="1" applyFill="1" applyBorder="1" applyAlignment="1">
      <alignment horizontal="center" vertical="center" wrapText="1"/>
    </xf>
    <xf numFmtId="0" fontId="23" fillId="0" borderId="1" xfId="189" applyFont="1" applyFill="1" applyBorder="1" applyAlignment="1" applyProtection="1">
      <alignment horizontal="center" vertical="center"/>
      <protection locked="0"/>
    </xf>
    <xf numFmtId="0" fontId="2" fillId="0" borderId="1" xfId="189" applyFont="1" applyFill="1" applyBorder="1" applyAlignment="1" applyProtection="1">
      <alignment horizontal="center" vertical="center"/>
      <protection locked="0"/>
    </xf>
    <xf numFmtId="0" fontId="2" fillId="0" borderId="1" xfId="189" applyFont="1" applyFill="1" applyBorder="1" applyAlignment="1" applyProtection="1">
      <alignment horizontal="center" vertical="center" wrapText="1"/>
      <protection locked="0"/>
    </xf>
    <xf numFmtId="10" fontId="41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23" fillId="3" borderId="1" xfId="854" applyNumberFormat="1" applyFont="1" applyFill="1" applyBorder="1" applyAlignment="1">
      <alignment horizontal="center" vertical="center" wrapText="1"/>
    </xf>
    <xf numFmtId="178" fontId="17" fillId="0" borderId="1" xfId="587" applyNumberFormat="1" applyFont="1" applyFill="1" applyBorder="1" applyAlignment="1" applyProtection="1">
      <alignment horizontal="center" vertical="center" wrapText="1"/>
      <protection locked="0"/>
    </xf>
    <xf numFmtId="10" fontId="17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41" fillId="0" borderId="14" xfId="23" applyNumberFormat="1" applyFont="1" applyFill="1" applyBorder="1" applyAlignment="1" applyProtection="1">
      <alignment horizontal="center" vertical="center" wrapText="1"/>
      <protection locked="0"/>
    </xf>
    <xf numFmtId="0" fontId="21" fillId="0" borderId="1" xfId="1331" applyNumberFormat="1" applyFont="1" applyFill="1" applyBorder="1" applyAlignment="1" applyProtection="1">
      <alignment horizontal="center" vertical="center" wrapText="1"/>
      <protection locked="0"/>
    </xf>
    <xf numFmtId="0" fontId="39" fillId="5" borderId="1" xfId="736" applyNumberFormat="1" applyFont="1" applyFill="1" applyBorder="1" applyAlignment="1" applyProtection="1">
      <alignment horizontal="center" vertical="center" wrapText="1"/>
    </xf>
    <xf numFmtId="178" fontId="21" fillId="5" borderId="1" xfId="1331" applyNumberFormat="1" applyFont="1" applyFill="1" applyBorder="1" applyAlignment="1" applyProtection="1">
      <alignment horizontal="center" vertical="center" wrapText="1"/>
      <protection locked="0"/>
    </xf>
    <xf numFmtId="0" fontId="39" fillId="5" borderId="1" xfId="1331" applyNumberFormat="1" applyFont="1" applyFill="1" applyBorder="1" applyAlignment="1" applyProtection="1">
      <alignment horizontal="center" vertical="center" wrapText="1"/>
      <protection locked="0"/>
    </xf>
    <xf numFmtId="180" fontId="41" fillId="5" borderId="1" xfId="736" applyNumberFormat="1" applyFont="1" applyFill="1" applyBorder="1" applyAlignment="1" applyProtection="1">
      <alignment horizontal="center" vertical="center" wrapText="1"/>
    </xf>
    <xf numFmtId="0" fontId="35" fillId="2" borderId="0" xfId="189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189" applyNumberFormat="1" applyFont="1" applyFill="1" applyBorder="1" applyAlignment="1" applyProtection="1">
      <alignment horizontal="center" vertical="center" wrapText="1"/>
      <protection locked="0"/>
    </xf>
    <xf numFmtId="176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89" applyNumberFormat="1" applyFont="1" applyFill="1" applyBorder="1" applyAlignment="1" applyProtection="1">
      <alignment horizontal="right" vertical="center" wrapText="1"/>
      <protection locked="0"/>
    </xf>
    <xf numFmtId="0" fontId="43" fillId="0" borderId="1" xfId="189" applyFont="1" applyFill="1" applyBorder="1" applyAlignment="1" applyProtection="1">
      <alignment horizontal="left" vertical="center"/>
      <protection locked="0"/>
    </xf>
    <xf numFmtId="0" fontId="18" fillId="0" borderId="1" xfId="189" applyFont="1" applyFill="1" applyBorder="1" applyAlignment="1" applyProtection="1">
      <alignment horizontal="left" vertical="center" wrapText="1"/>
      <protection locked="0"/>
    </xf>
    <xf numFmtId="0" fontId="44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45" fillId="0" borderId="1" xfId="189" applyFont="1" applyFill="1" applyBorder="1" applyAlignment="1" applyProtection="1">
      <alignment horizontal="left" vertical="center"/>
      <protection locked="0"/>
    </xf>
    <xf numFmtId="0" fontId="45" fillId="0" borderId="1" xfId="189" applyFont="1" applyFill="1" applyBorder="1" applyAlignment="1" applyProtection="1">
      <alignment horizontal="left" vertical="center" wrapText="1"/>
      <protection locked="0"/>
    </xf>
    <xf numFmtId="0" fontId="46" fillId="0" borderId="1" xfId="189" applyFont="1" applyFill="1" applyBorder="1" applyAlignment="1" applyProtection="1">
      <alignment horizontal="left" vertical="center" wrapText="1"/>
      <protection locked="0"/>
    </xf>
    <xf numFmtId="0" fontId="45" fillId="0" borderId="1" xfId="189" applyFont="1" applyFill="1" applyBorder="1" applyAlignment="1" applyProtection="1">
      <alignment horizontal="center" vertical="center" wrapText="1"/>
      <protection locked="0"/>
    </xf>
    <xf numFmtId="0" fontId="45" fillId="0" borderId="1" xfId="189" applyFont="1" applyFill="1" applyBorder="1" applyAlignment="1" applyProtection="1">
      <alignment horizontal="center" vertical="top" wrapText="1"/>
      <protection locked="0"/>
    </xf>
    <xf numFmtId="0" fontId="47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47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47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48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47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47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48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12" fillId="2" borderId="1" xfId="0" applyNumberFormat="1" applyFont="1" applyFill="1" applyBorder="1" applyAlignment="1">
      <alignment horizontal="center" vertical="center" wrapText="1"/>
    </xf>
    <xf numFmtId="0" fontId="12" fillId="2" borderId="1" xfId="587" applyFont="1" applyFill="1" applyBorder="1" applyAlignment="1" applyProtection="1">
      <alignment horizontal="center" vertical="center" wrapText="1"/>
      <protection locked="0"/>
    </xf>
    <xf numFmtId="0" fontId="37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37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37" fillId="2" borderId="1" xfId="587" applyFont="1" applyFill="1" applyBorder="1" applyAlignment="1" applyProtection="1">
      <alignment horizontal="center" vertical="center" wrapText="1"/>
      <protection locked="0"/>
    </xf>
    <xf numFmtId="0" fontId="12" fillId="0" borderId="1" xfId="189" applyFont="1" applyFill="1" applyBorder="1" applyAlignment="1" applyProtection="1">
      <alignment horizontal="center" vertical="center" wrapText="1"/>
      <protection locked="0"/>
    </xf>
    <xf numFmtId="0" fontId="12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49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49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49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49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49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587" applyFont="1" applyFill="1" applyBorder="1" applyAlignment="1" applyProtection="1">
      <alignment horizontal="center" vertical="center" wrapText="1"/>
      <protection locked="0"/>
    </xf>
    <xf numFmtId="0" fontId="37" fillId="2" borderId="1" xfId="189" applyFont="1" applyFill="1" applyBorder="1" applyAlignment="1" applyProtection="1">
      <alignment horizontal="center" vertical="center" wrapText="1"/>
      <protection locked="0"/>
    </xf>
    <xf numFmtId="49" fontId="37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89" applyFont="1" applyFill="1" applyBorder="1" applyAlignment="1" applyProtection="1">
      <alignment horizontal="center" vertical="center" wrapText="1"/>
      <protection locked="0"/>
    </xf>
    <xf numFmtId="0" fontId="10" fillId="0" borderId="1" xfId="1095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587" applyFont="1" applyFill="1" applyBorder="1" applyAlignment="1" applyProtection="1">
      <alignment horizontal="center" vertical="center" wrapText="1"/>
      <protection locked="0"/>
    </xf>
    <xf numFmtId="179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329" applyNumberFormat="1" applyFont="1" applyFill="1" applyBorder="1" applyAlignment="1" applyProtection="1">
      <alignment horizontal="center" vertical="center" wrapText="1"/>
      <protection locked="0"/>
    </xf>
    <xf numFmtId="49" fontId="47" fillId="0" borderId="1" xfId="23" applyNumberFormat="1" applyFont="1" applyFill="1" applyBorder="1" applyAlignment="1" applyProtection="1">
      <alignment horizontal="center" vertical="center" wrapText="1"/>
      <protection locked="0"/>
    </xf>
    <xf numFmtId="176" fontId="47" fillId="0" borderId="7" xfId="189" applyNumberFormat="1" applyFont="1" applyFill="1" applyBorder="1" applyAlignment="1" applyProtection="1">
      <alignment horizontal="center" vertical="center" wrapText="1"/>
      <protection locked="0"/>
    </xf>
    <xf numFmtId="186" fontId="47" fillId="0" borderId="7" xfId="189" applyNumberFormat="1" applyFont="1" applyFill="1" applyBorder="1" applyAlignment="1" applyProtection="1">
      <alignment horizontal="center" vertical="center" wrapText="1"/>
      <protection locked="0"/>
    </xf>
    <xf numFmtId="176" fontId="47" fillId="0" borderId="8" xfId="189" applyNumberFormat="1" applyFont="1" applyFill="1" applyBorder="1" applyAlignment="1" applyProtection="1">
      <alignment horizontal="center" vertical="center" wrapText="1"/>
      <protection locked="0"/>
    </xf>
    <xf numFmtId="186" fontId="47" fillId="0" borderId="8" xfId="189" applyNumberFormat="1" applyFont="1" applyFill="1" applyBorder="1" applyAlignment="1" applyProtection="1">
      <alignment horizontal="center" vertical="center" wrapText="1"/>
      <protection locked="0"/>
    </xf>
    <xf numFmtId="178" fontId="12" fillId="2" borderId="1" xfId="189" applyNumberFormat="1" applyFont="1" applyFill="1" applyBorder="1" applyAlignment="1" applyProtection="1">
      <alignment horizontal="center" vertical="center" wrapText="1"/>
      <protection locked="0"/>
    </xf>
    <xf numFmtId="186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18" fillId="2" borderId="1" xfId="587" applyNumberFormat="1" applyFont="1" applyFill="1" applyBorder="1" applyAlignment="1" applyProtection="1">
      <alignment horizontal="center" vertical="center" wrapText="1"/>
      <protection locked="0"/>
    </xf>
    <xf numFmtId="178" fontId="37" fillId="2" borderId="1" xfId="189" applyNumberFormat="1" applyFont="1" applyFill="1" applyBorder="1" applyAlignment="1" applyProtection="1">
      <alignment horizontal="center" vertical="center" wrapText="1"/>
      <protection locked="0"/>
    </xf>
    <xf numFmtId="49" fontId="10" fillId="0" borderId="1" xfId="1329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893" applyFont="1" applyFill="1" applyBorder="1" applyAlignment="1">
      <alignment horizontal="center" vertical="center" wrapText="1"/>
    </xf>
    <xf numFmtId="49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9" fillId="0" borderId="1" xfId="893" applyNumberFormat="1" applyFont="1" applyFill="1" applyBorder="1" applyAlignment="1">
      <alignment horizontal="center" vertical="center" wrapText="1"/>
    </xf>
    <xf numFmtId="0" fontId="18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189" applyNumberFormat="1" applyFont="1" applyFill="1" applyBorder="1" applyAlignment="1" applyProtection="1">
      <alignment horizontal="center" vertical="center" wrapText="1"/>
      <protection locked="0"/>
    </xf>
    <xf numFmtId="178" fontId="10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189" applyNumberFormat="1" applyFont="1" applyFill="1" applyBorder="1" applyAlignment="1" applyProtection="1">
      <alignment horizontal="right" vertical="center" wrapText="1"/>
      <protection locked="0"/>
    </xf>
    <xf numFmtId="0" fontId="44" fillId="0" borderId="9" xfId="189" applyNumberFormat="1" applyFont="1" applyFill="1" applyBorder="1" applyAlignment="1" applyProtection="1">
      <alignment horizontal="center" vertical="center" wrapText="1"/>
      <protection locked="0"/>
    </xf>
    <xf numFmtId="0" fontId="44" fillId="0" borderId="3" xfId="189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44" fillId="0" borderId="6" xfId="189" applyNumberFormat="1" applyFont="1" applyFill="1" applyBorder="1" applyAlignment="1" applyProtection="1">
      <alignment horizontal="center" vertical="center" wrapText="1"/>
      <protection locked="0"/>
    </xf>
    <xf numFmtId="0" fontId="47" fillId="0" borderId="2" xfId="189" applyNumberFormat="1" applyFont="1" applyFill="1" applyBorder="1" applyAlignment="1" applyProtection="1">
      <alignment horizontal="center" vertical="center" wrapText="1"/>
      <protection locked="0"/>
    </xf>
    <xf numFmtId="177" fontId="50" fillId="0" borderId="1" xfId="854" applyNumberFormat="1" applyFont="1" applyFill="1" applyBorder="1" applyAlignment="1">
      <alignment horizontal="center" vertical="center" wrapText="1"/>
    </xf>
    <xf numFmtId="186" fontId="50" fillId="0" borderId="1" xfId="854" applyNumberFormat="1" applyFont="1" applyFill="1" applyBorder="1" applyAlignment="1">
      <alignment horizontal="center" vertical="center" wrapText="1"/>
    </xf>
    <xf numFmtId="178" fontId="50" fillId="0" borderId="1" xfId="854" applyNumberFormat="1" applyFont="1" applyFill="1" applyBorder="1" applyAlignment="1">
      <alignment horizontal="center" vertical="center" wrapText="1"/>
    </xf>
    <xf numFmtId="10" fontId="50" fillId="0" borderId="1" xfId="854" applyNumberFormat="1" applyFont="1" applyFill="1" applyBorder="1" applyAlignment="1">
      <alignment horizontal="center" vertical="center" wrapText="1"/>
    </xf>
    <xf numFmtId="0" fontId="47" fillId="0" borderId="5" xfId="189" applyNumberFormat="1" applyFont="1" applyFill="1" applyBorder="1" applyAlignment="1" applyProtection="1">
      <alignment horizontal="center" vertical="center" wrapText="1"/>
      <protection locked="0"/>
    </xf>
    <xf numFmtId="184" fontId="12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0" applyFont="1" applyFill="1" applyBorder="1" applyAlignment="1">
      <alignment horizontal="center" vertical="center" wrapText="1"/>
    </xf>
    <xf numFmtId="186" fontId="9" fillId="2" borderId="1" xfId="23" applyNumberFormat="1" applyFont="1" applyFill="1" applyBorder="1" applyAlignment="1" applyProtection="1">
      <alignment horizontal="center" vertical="center" wrapText="1"/>
      <protection locked="0"/>
    </xf>
    <xf numFmtId="178" fontId="9" fillId="2" borderId="1" xfId="23" applyNumberFormat="1" applyFont="1" applyFill="1" applyBorder="1" applyAlignment="1" applyProtection="1">
      <alignment horizontal="center" vertical="center" wrapText="1"/>
      <protection locked="0"/>
    </xf>
    <xf numFmtId="10" fontId="9" fillId="2" borderId="1" xfId="23" applyNumberFormat="1" applyFont="1" applyFill="1" applyBorder="1" applyAlignment="1" applyProtection="1">
      <alignment horizontal="center" vertical="center" wrapText="1"/>
      <protection locked="0"/>
    </xf>
    <xf numFmtId="180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78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10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8" applyFont="1" applyFill="1" applyBorder="1" applyAlignment="1">
      <alignment horizontal="center" vertical="center" wrapText="1"/>
    </xf>
    <xf numFmtId="178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44" fillId="0" borderId="13" xfId="189" applyNumberFormat="1" applyFont="1" applyFill="1" applyBorder="1" applyAlignment="1" applyProtection="1">
      <alignment horizontal="center" vertical="center" wrapText="1"/>
      <protection locked="0"/>
    </xf>
    <xf numFmtId="0" fontId="47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51" fillId="0" borderId="1" xfId="0" applyNumberFormat="1" applyFont="1" applyFill="1" applyBorder="1" applyAlignment="1">
      <alignment horizontal="center" vertical="center" wrapText="1"/>
    </xf>
    <xf numFmtId="0" fontId="44" fillId="0" borderId="15" xfId="189" applyNumberFormat="1" applyFont="1" applyFill="1" applyBorder="1" applyAlignment="1" applyProtection="1">
      <alignment horizontal="center" vertical="center" wrapText="1"/>
      <protection locked="0"/>
    </xf>
    <xf numFmtId="0" fontId="52" fillId="0" borderId="1" xfId="0" applyNumberFormat="1" applyFont="1" applyFill="1" applyBorder="1" applyAlignment="1">
      <alignment horizontal="center" vertical="center" wrapText="1"/>
    </xf>
    <xf numFmtId="0" fontId="47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44" fillId="0" borderId="16" xfId="189" applyNumberFormat="1" applyFont="1" applyFill="1" applyBorder="1" applyAlignment="1" applyProtection="1">
      <alignment horizontal="center" vertical="center" wrapText="1"/>
      <protection locked="0"/>
    </xf>
    <xf numFmtId="0" fontId="47" fillId="0" borderId="10" xfId="189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center" vertical="center" wrapText="1"/>
    </xf>
    <xf numFmtId="179" fontId="50" fillId="0" borderId="1" xfId="854" applyNumberFormat="1" applyFont="1" applyFill="1" applyBorder="1" applyAlignment="1">
      <alignment horizontal="center" vertical="center" wrapText="1"/>
    </xf>
    <xf numFmtId="0" fontId="29" fillId="0" borderId="1" xfId="189" applyFont="1" applyFill="1" applyBorder="1" applyAlignment="1" applyProtection="1">
      <alignment horizontal="center" vertical="center" wrapText="1"/>
      <protection locked="0"/>
    </xf>
    <xf numFmtId="0" fontId="29" fillId="0" borderId="7" xfId="189" applyFont="1" applyFill="1" applyBorder="1" applyAlignment="1" applyProtection="1">
      <alignment horizontal="center" vertical="center" wrapText="1"/>
      <protection locked="0"/>
    </xf>
    <xf numFmtId="0" fontId="29" fillId="0" borderId="8" xfId="189" applyFont="1" applyFill="1" applyBorder="1" applyAlignment="1" applyProtection="1">
      <alignment horizontal="center" vertical="center" wrapText="1"/>
      <protection locked="0"/>
    </xf>
    <xf numFmtId="0" fontId="49" fillId="0" borderId="1" xfId="23" applyFont="1" applyFill="1" applyBorder="1" applyAlignment="1" applyProtection="1">
      <alignment horizontal="center" vertical="top" wrapText="1" shrinkToFit="1"/>
      <protection locked="0"/>
    </xf>
    <xf numFmtId="0" fontId="47" fillId="0" borderId="1" xfId="189" applyNumberFormat="1" applyFont="1" applyFill="1" applyBorder="1" applyAlignment="1" applyProtection="1">
      <alignment horizontal="center" vertical="top" wrapText="1"/>
      <protection locked="0"/>
    </xf>
    <xf numFmtId="180" fontId="12" fillId="2" borderId="1" xfId="587" applyNumberFormat="1" applyFont="1" applyFill="1" applyBorder="1" applyAlignment="1" applyProtection="1">
      <alignment horizontal="center" vertical="center" wrapText="1"/>
      <protection locked="0"/>
    </xf>
    <xf numFmtId="186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736" applyFont="1" applyFill="1" applyBorder="1" applyAlignment="1">
      <alignment horizontal="center" vertical="center" wrapText="1"/>
    </xf>
    <xf numFmtId="179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49" fontId="12" fillId="0" borderId="1" xfId="587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189" applyNumberFormat="1" applyFont="1" applyFill="1" applyBorder="1" applyAlignment="1" applyProtection="1">
      <alignment horizontal="center" vertical="center" wrapText="1"/>
      <protection locked="0"/>
    </xf>
    <xf numFmtId="184" fontId="12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43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43" fillId="0" borderId="9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23" applyFont="1" applyFill="1" applyBorder="1" applyAlignment="1" applyProtection="1">
      <alignment horizontal="center" vertical="center" wrapText="1"/>
      <protection locked="0"/>
    </xf>
    <xf numFmtId="0" fontId="17" fillId="0" borderId="0" xfId="189" applyNumberFormat="1" applyFont="1" applyFill="1" applyBorder="1" applyAlignment="1" applyProtection="1">
      <alignment horizontal="left" vertical="center" wrapText="1"/>
      <protection locked="0"/>
    </xf>
    <xf numFmtId="0" fontId="17" fillId="0" borderId="0" xfId="189" applyFont="1" applyFill="1" applyBorder="1" applyAlignment="1" applyProtection="1">
      <alignment horizontal="center" vertical="center" wrapText="1"/>
      <protection locked="0"/>
    </xf>
    <xf numFmtId="0" fontId="53" fillId="0" borderId="0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0" xfId="189" applyNumberFormat="1" applyFont="1" applyFill="1" applyBorder="1" applyAlignment="1" applyProtection="1">
      <alignment horizontal="center" vertical="center" wrapText="1"/>
      <protection locked="0"/>
    </xf>
    <xf numFmtId="178" fontId="17" fillId="0" borderId="0" xfId="189" applyNumberFormat="1" applyFont="1" applyFill="1" applyBorder="1" applyAlignment="1" applyProtection="1">
      <alignment horizontal="center" vertical="center" wrapText="1"/>
      <protection locked="0"/>
    </xf>
    <xf numFmtId="184" fontId="17" fillId="0" borderId="0" xfId="189" applyNumberFormat="1" applyFont="1" applyFill="1" applyBorder="1" applyAlignment="1" applyProtection="1">
      <alignment horizontal="center" vertical="center" wrapText="1"/>
      <protection locked="0"/>
    </xf>
    <xf numFmtId="10" fontId="17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53" fillId="0" borderId="9" xfId="189" applyFont="1" applyFill="1" applyBorder="1" applyAlignment="1" applyProtection="1">
      <alignment horizontal="left" vertical="center"/>
      <protection locked="0"/>
    </xf>
    <xf numFmtId="0" fontId="53" fillId="0" borderId="12" xfId="189" applyFont="1" applyFill="1" applyBorder="1" applyAlignment="1" applyProtection="1">
      <alignment horizontal="left" vertical="center"/>
      <protection locked="0"/>
    </xf>
    <xf numFmtId="0" fontId="53" fillId="0" borderId="10" xfId="189" applyFont="1" applyFill="1" applyBorder="1" applyAlignment="1" applyProtection="1">
      <alignment horizontal="left" vertical="center"/>
      <protection locked="0"/>
    </xf>
    <xf numFmtId="0" fontId="53" fillId="0" borderId="1" xfId="189" applyFont="1" applyFill="1" applyBorder="1" applyAlignment="1" applyProtection="1">
      <alignment horizontal="left" vertical="center"/>
      <protection locked="0"/>
    </xf>
    <xf numFmtId="0" fontId="53" fillId="0" borderId="1" xfId="189" applyFont="1" applyFill="1" applyBorder="1" applyAlignment="1" applyProtection="1">
      <alignment horizontal="left" vertical="center" wrapText="1"/>
      <protection locked="0"/>
    </xf>
    <xf numFmtId="0" fontId="53" fillId="0" borderId="2" xfId="189" applyFont="1" applyFill="1" applyBorder="1" applyAlignment="1" applyProtection="1">
      <alignment horizontal="left" vertical="top" wrapText="1"/>
      <protection locked="0"/>
    </xf>
    <xf numFmtId="0" fontId="53" fillId="0" borderId="3" xfId="189" applyFont="1" applyFill="1" applyBorder="1" applyAlignment="1" applyProtection="1">
      <alignment horizontal="left" vertical="top" wrapText="1"/>
      <protection locked="0"/>
    </xf>
    <xf numFmtId="0" fontId="17" fillId="0" borderId="7" xfId="23" applyNumberFormat="1" applyFont="1" applyFill="1" applyBorder="1" applyAlignment="1" applyProtection="1">
      <alignment horizontal="center" vertical="center" wrapText="1"/>
      <protection locked="0"/>
    </xf>
    <xf numFmtId="0" fontId="17" fillId="0" borderId="9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12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23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189" applyFont="1" applyFill="1" applyBorder="1" applyAlignment="1" applyProtection="1">
      <alignment horizontal="center" vertical="center" wrapText="1"/>
      <protection locked="0"/>
    </xf>
    <xf numFmtId="0" fontId="17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53" fillId="0" borderId="4" xfId="189" applyNumberFormat="1" applyFont="1" applyFill="1" applyBorder="1" applyAlignment="1" applyProtection="1">
      <alignment horizontal="center" vertical="center" wrapText="1"/>
      <protection locked="0"/>
    </xf>
    <xf numFmtId="0" fontId="53" fillId="0" borderId="13" xfId="189" applyFont="1" applyFill="1" applyBorder="1" applyAlignment="1" applyProtection="1">
      <alignment horizontal="left" vertical="top" wrapText="1"/>
      <protection locked="0"/>
    </xf>
    <xf numFmtId="0" fontId="17" fillId="0" borderId="10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23" applyNumberFormat="1" applyFont="1" applyFill="1" applyBorder="1" applyAlignment="1" applyProtection="1">
      <alignment horizontal="center" vertical="center" wrapText="1"/>
      <protection locked="0"/>
    </xf>
    <xf numFmtId="49" fontId="17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17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827" applyFont="1" applyFill="1" applyBorder="1" applyAlignment="1">
      <alignment horizontal="center" vertical="center" wrapText="1"/>
    </xf>
    <xf numFmtId="0" fontId="17" fillId="0" borderId="1" xfId="189" applyNumberFormat="1" applyFont="1" applyFill="1" applyBorder="1" applyAlignment="1" applyProtection="1">
      <alignment horizontal="left" vertical="center" wrapText="1"/>
      <protection locked="0"/>
    </xf>
    <xf numFmtId="0" fontId="17" fillId="0" borderId="1" xfId="852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827" applyFont="1" applyFill="1" applyBorder="1" applyAlignment="1">
      <alignment horizontal="center" vertical="center"/>
    </xf>
    <xf numFmtId="0" fontId="53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2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13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7" xfId="23" applyNumberFormat="1" applyFont="1" applyFill="1" applyBorder="1" applyAlignment="1" applyProtection="1">
      <alignment horizontal="center" vertical="center" wrapText="1"/>
      <protection locked="0"/>
    </xf>
    <xf numFmtId="49" fontId="17" fillId="0" borderId="5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16" xfId="189" applyNumberFormat="1" applyFont="1" applyFill="1" applyBorder="1" applyAlignment="1" applyProtection="1">
      <alignment horizontal="center" vertical="center" wrapText="1"/>
      <protection locked="0"/>
    </xf>
    <xf numFmtId="49" fontId="17" fillId="0" borderId="8" xfId="23" applyNumberFormat="1" applyFont="1" applyFill="1" applyBorder="1" applyAlignment="1" applyProtection="1">
      <alignment horizontal="center" vertical="center" wrapText="1"/>
      <protection locked="0"/>
    </xf>
    <xf numFmtId="49" fontId="17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17" fillId="0" borderId="7" xfId="189" applyNumberFormat="1" applyFont="1" applyFill="1" applyBorder="1" applyAlignment="1" applyProtection="1">
      <alignment horizontal="center" vertical="center" wrapText="1"/>
    </xf>
    <xf numFmtId="178" fontId="17" fillId="0" borderId="7" xfId="189" applyNumberFormat="1" applyFont="1" applyFill="1" applyBorder="1" applyAlignment="1" applyProtection="1">
      <alignment horizontal="center" vertical="center" wrapText="1"/>
    </xf>
    <xf numFmtId="0" fontId="17" fillId="3" borderId="7" xfId="189" applyNumberFormat="1" applyFont="1" applyFill="1" applyBorder="1" applyAlignment="1" applyProtection="1">
      <alignment horizontal="center" vertical="center" wrapText="1"/>
      <protection locked="0"/>
    </xf>
    <xf numFmtId="186" fontId="17" fillId="3" borderId="2" xfId="0" applyNumberFormat="1" applyFont="1" applyFill="1" applyBorder="1" applyAlignment="1">
      <alignment horizontal="center" vertical="center" wrapText="1"/>
    </xf>
    <xf numFmtId="186" fontId="17" fillId="3" borderId="3" xfId="0" applyNumberFormat="1" applyFont="1" applyFill="1" applyBorder="1" applyAlignment="1">
      <alignment horizontal="center" vertical="center" wrapText="1"/>
    </xf>
    <xf numFmtId="0" fontId="17" fillId="0" borderId="8" xfId="189" applyNumberFormat="1" applyFont="1" applyFill="1" applyBorder="1" applyAlignment="1" applyProtection="1">
      <alignment horizontal="center" vertical="center" wrapText="1"/>
    </xf>
    <xf numFmtId="178" fontId="17" fillId="0" borderId="8" xfId="189" applyNumberFormat="1" applyFont="1" applyFill="1" applyBorder="1" applyAlignment="1" applyProtection="1">
      <alignment horizontal="center" vertical="center" wrapText="1"/>
    </xf>
    <xf numFmtId="0" fontId="17" fillId="3" borderId="8" xfId="189" applyNumberFormat="1" applyFont="1" applyFill="1" applyBorder="1" applyAlignment="1" applyProtection="1">
      <alignment horizontal="center" vertical="center" wrapText="1"/>
      <protection locked="0"/>
    </xf>
    <xf numFmtId="186" fontId="17" fillId="3" borderId="1" xfId="189" applyNumberFormat="1" applyFont="1" applyFill="1" applyBorder="1" applyAlignment="1" applyProtection="1">
      <alignment horizontal="center" vertical="center" wrapText="1"/>
      <protection locked="0"/>
    </xf>
    <xf numFmtId="176" fontId="17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17" fillId="3" borderId="1" xfId="189" applyNumberFormat="1" applyFont="1" applyFill="1" applyBorder="1" applyAlignment="1" applyProtection="1">
      <alignment horizontal="center" vertical="center" wrapText="1"/>
      <protection locked="0"/>
    </xf>
    <xf numFmtId="176" fontId="25" fillId="0" borderId="1" xfId="827" applyNumberFormat="1" applyFont="1" applyFill="1" applyBorder="1" applyAlignment="1">
      <alignment horizontal="center" vertical="center"/>
    </xf>
    <xf numFmtId="176" fontId="25" fillId="2" borderId="1" xfId="827" applyNumberFormat="1" applyFont="1" applyFill="1" applyBorder="1" applyAlignment="1">
      <alignment horizontal="center" vertical="center"/>
    </xf>
    <xf numFmtId="184" fontId="53" fillId="0" borderId="0" xfId="189" applyNumberFormat="1" applyFont="1" applyFill="1" applyBorder="1" applyAlignment="1" applyProtection="1">
      <alignment horizontal="center" vertical="center" wrapText="1"/>
      <protection locked="0"/>
    </xf>
    <xf numFmtId="10" fontId="53" fillId="0" borderId="0" xfId="189" applyNumberFormat="1" applyFont="1" applyFill="1" applyBorder="1" applyAlignment="1" applyProtection="1">
      <alignment horizontal="center" vertical="center" wrapText="1"/>
      <protection locked="0"/>
    </xf>
    <xf numFmtId="186" fontId="17" fillId="3" borderId="13" xfId="0" applyNumberFormat="1" applyFont="1" applyFill="1" applyBorder="1" applyAlignment="1">
      <alignment horizontal="center" vertical="center" wrapText="1"/>
    </xf>
    <xf numFmtId="184" fontId="17" fillId="3" borderId="7" xfId="0" applyNumberFormat="1" applyFont="1" applyFill="1" applyBorder="1" applyAlignment="1">
      <alignment horizontal="center" vertical="center" wrapText="1"/>
    </xf>
    <xf numFmtId="10" fontId="17" fillId="3" borderId="7" xfId="0" applyNumberFormat="1" applyFont="1" applyFill="1" applyBorder="1" applyAlignment="1">
      <alignment horizontal="center" vertical="center" wrapText="1"/>
    </xf>
    <xf numFmtId="0" fontId="17" fillId="3" borderId="7" xfId="0" applyFont="1" applyFill="1" applyBorder="1" applyAlignment="1">
      <alignment horizontal="center" vertical="center" wrapText="1"/>
    </xf>
    <xf numFmtId="0" fontId="17" fillId="4" borderId="7" xfId="189" applyFont="1" applyFill="1" applyBorder="1" applyAlignment="1" applyProtection="1">
      <alignment horizontal="center" vertical="center" wrapText="1"/>
      <protection locked="0"/>
    </xf>
    <xf numFmtId="0" fontId="17" fillId="0" borderId="7" xfId="23" applyFont="1" applyFill="1" applyBorder="1" applyAlignment="1" applyProtection="1">
      <alignment horizontal="center" vertical="center" wrapText="1" shrinkToFit="1"/>
      <protection locked="0"/>
    </xf>
    <xf numFmtId="184" fontId="17" fillId="3" borderId="8" xfId="0" applyNumberFormat="1" applyFont="1" applyFill="1" applyBorder="1" applyAlignment="1">
      <alignment horizontal="center" vertical="center" wrapText="1"/>
    </xf>
    <xf numFmtId="10" fontId="17" fillId="3" borderId="8" xfId="0" applyNumberFormat="1" applyFont="1" applyFill="1" applyBorder="1" applyAlignment="1">
      <alignment horizontal="center" vertical="center" wrapText="1"/>
    </xf>
    <xf numFmtId="0" fontId="17" fillId="3" borderId="8" xfId="0" applyFont="1" applyFill="1" applyBorder="1" applyAlignment="1">
      <alignment horizontal="center" vertical="center" wrapText="1"/>
    </xf>
    <xf numFmtId="0" fontId="17" fillId="4" borderId="8" xfId="189" applyFont="1" applyFill="1" applyBorder="1" applyAlignment="1" applyProtection="1">
      <alignment horizontal="center" vertical="center" wrapText="1"/>
      <protection locked="0"/>
    </xf>
    <xf numFmtId="0" fontId="17" fillId="0" borderId="8" xfId="23" applyFont="1" applyFill="1" applyBorder="1" applyAlignment="1" applyProtection="1">
      <alignment horizontal="center" vertical="center" wrapText="1" shrinkToFit="1"/>
      <protection locked="0"/>
    </xf>
    <xf numFmtId="184" fontId="17" fillId="3" borderId="1" xfId="189" applyNumberFormat="1" applyFont="1" applyFill="1" applyBorder="1" applyAlignment="1" applyProtection="1">
      <alignment horizontal="center" vertical="center" wrapText="1"/>
      <protection locked="0"/>
    </xf>
    <xf numFmtId="10" fontId="17" fillId="3" borderId="1" xfId="189" applyNumberFormat="1" applyFont="1" applyFill="1" applyBorder="1" applyAlignment="1" applyProtection="1">
      <alignment horizontal="center" vertical="center" wrapText="1"/>
      <protection locked="0"/>
    </xf>
    <xf numFmtId="0" fontId="17" fillId="4" borderId="1" xfId="189" applyNumberFormat="1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Fill="1" applyBorder="1" applyAlignment="1">
      <alignment horizontal="left" vertical="center" wrapText="1"/>
    </xf>
    <xf numFmtId="0" fontId="25" fillId="0" borderId="1" xfId="0" applyFont="1" applyFill="1" applyBorder="1" applyAlignment="1">
      <alignment vertical="center"/>
    </xf>
    <xf numFmtId="0" fontId="25" fillId="0" borderId="1" xfId="916" applyFont="1" applyFill="1" applyBorder="1" applyAlignment="1" applyProtection="1">
      <alignment horizontal="center" vertical="center" wrapText="1"/>
      <protection locked="0"/>
    </xf>
    <xf numFmtId="0" fontId="54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189" applyNumberFormat="1" applyFont="1" applyFill="1" applyBorder="1" applyAlignment="1" applyProtection="1">
      <alignment horizontal="right" vertical="center" wrapText="1"/>
      <protection locked="0"/>
    </xf>
    <xf numFmtId="0" fontId="5" fillId="0" borderId="2" xfId="189" applyFont="1" applyFill="1" applyBorder="1" applyAlignment="1" applyProtection="1">
      <alignment horizontal="left" vertical="center"/>
      <protection locked="0"/>
    </xf>
    <xf numFmtId="0" fontId="5" fillId="0" borderId="3" xfId="189" applyFont="1" applyFill="1" applyBorder="1" applyAlignment="1" applyProtection="1">
      <alignment horizontal="left" vertical="center"/>
      <protection locked="0"/>
    </xf>
    <xf numFmtId="0" fontId="5" fillId="0" borderId="13" xfId="189" applyFont="1" applyFill="1" applyBorder="1" applyAlignment="1" applyProtection="1">
      <alignment horizontal="left" vertical="center"/>
      <protection locked="0"/>
    </xf>
    <xf numFmtId="0" fontId="5" fillId="0" borderId="5" xfId="189" applyFont="1" applyFill="1" applyBorder="1" applyAlignment="1" applyProtection="1">
      <alignment horizontal="left" vertical="center"/>
      <protection locked="0"/>
    </xf>
    <xf numFmtId="0" fontId="5" fillId="0" borderId="6" xfId="189" applyFont="1" applyFill="1" applyBorder="1" applyAlignment="1" applyProtection="1">
      <alignment horizontal="left" vertical="center"/>
      <protection locked="0"/>
    </xf>
    <xf numFmtId="0" fontId="5" fillId="0" borderId="16" xfId="189" applyFont="1" applyFill="1" applyBorder="1" applyAlignment="1" applyProtection="1">
      <alignment horizontal="left" vertical="center"/>
      <protection locked="0"/>
    </xf>
    <xf numFmtId="0" fontId="6" fillId="0" borderId="1" xfId="189" applyFont="1" applyFill="1" applyBorder="1" applyAlignment="1" applyProtection="1">
      <alignment horizontal="left" vertical="top" wrapText="1"/>
      <protection locked="0"/>
    </xf>
    <xf numFmtId="0" fontId="6" fillId="0" borderId="1" xfId="23" applyNumberFormat="1" applyFont="1" applyFill="1" applyBorder="1" applyAlignment="1" applyProtection="1">
      <alignment horizontal="center" vertical="center" wrapText="1"/>
      <protection locked="0"/>
    </xf>
    <xf numFmtId="0" fontId="6" fillId="0" borderId="2" xfId="189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89" applyNumberFormat="1" applyFont="1" applyFill="1" applyBorder="1" applyAlignment="1" applyProtection="1">
      <alignment horizontal="center" vertical="center" wrapText="1"/>
      <protection locked="0"/>
    </xf>
    <xf numFmtId="0" fontId="6" fillId="0" borderId="13" xfId="189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6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6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10" fillId="3" borderId="1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NumberFormat="1" applyFont="1" applyFill="1" applyBorder="1" applyAlignment="1">
      <alignment horizontal="center" vertical="center" wrapText="1"/>
    </xf>
    <xf numFmtId="0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37" fillId="0" borderId="1" xfId="0" applyFont="1" applyFill="1" applyBorder="1" applyAlignment="1">
      <alignment horizontal="center" vertical="center" wrapText="1"/>
    </xf>
    <xf numFmtId="0" fontId="5" fillId="0" borderId="7" xfId="189" applyNumberFormat="1" applyFont="1" applyFill="1" applyBorder="1" applyAlignment="1" applyProtection="1">
      <alignment horizontal="center" vertical="center" wrapText="1"/>
      <protection locked="0"/>
    </xf>
    <xf numFmtId="49" fontId="5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189" applyNumberFormat="1" applyFont="1" applyFill="1" applyBorder="1" applyAlignment="1" applyProtection="1">
      <alignment horizontal="center" vertical="center" wrapText="1"/>
      <protection locked="0"/>
    </xf>
    <xf numFmtId="49" fontId="5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189" applyNumberFormat="1" applyFont="1" applyFill="1" applyBorder="1" applyAlignment="1" applyProtection="1">
      <alignment horizontal="left" vertical="center" wrapText="1"/>
      <protection locked="0"/>
    </xf>
    <xf numFmtId="0" fontId="23" fillId="2" borderId="1" xfId="551" applyFont="1" applyFill="1" applyBorder="1" applyAlignment="1" applyProtection="1">
      <alignment horizontal="center" vertical="center" wrapText="1"/>
      <protection locked="0"/>
    </xf>
    <xf numFmtId="0" fontId="23" fillId="2" borderId="1" xfId="0" applyFont="1" applyFill="1" applyBorder="1" applyAlignment="1">
      <alignment horizontal="center" vertical="center" wrapText="1"/>
    </xf>
    <xf numFmtId="0" fontId="23" fillId="2" borderId="1" xfId="0" applyNumberFormat="1" applyFont="1" applyFill="1" applyBorder="1" applyAlignment="1">
      <alignment horizontal="center" vertical="center" wrapText="1"/>
    </xf>
    <xf numFmtId="0" fontId="37" fillId="0" borderId="1" xfId="587" applyNumberFormat="1" applyFont="1" applyFill="1" applyBorder="1" applyAlignment="1" applyProtection="1">
      <alignment horizontal="center" vertical="center" wrapText="1"/>
      <protection locked="0"/>
    </xf>
    <xf numFmtId="49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587" applyFont="1" applyFill="1" applyBorder="1" applyAlignment="1" applyProtection="1">
      <alignment horizontal="center" vertical="center" wrapText="1"/>
      <protection locked="0"/>
    </xf>
    <xf numFmtId="0" fontId="23" fillId="2" borderId="1" xfId="189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2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23" applyNumberFormat="1" applyFont="1" applyFill="1" applyBorder="1" applyAlignment="1" applyProtection="1">
      <alignment horizontal="center" vertical="center" wrapText="1"/>
      <protection locked="0"/>
    </xf>
    <xf numFmtId="49" fontId="23" fillId="2" borderId="1" xfId="551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189" applyFont="1" applyFill="1" applyBorder="1" applyAlignment="1" applyProtection="1">
      <alignment horizontal="center" vertical="center" wrapText="1"/>
      <protection locked="0"/>
    </xf>
    <xf numFmtId="0" fontId="23" fillId="2" borderId="1" xfId="1095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551" applyNumberFormat="1" applyFont="1" applyFill="1" applyBorder="1" applyAlignment="1" applyProtection="1">
      <alignment horizontal="center" vertical="center" wrapText="1"/>
      <protection locked="0"/>
    </xf>
    <xf numFmtId="0" fontId="34" fillId="2" borderId="1" xfId="189" applyNumberFormat="1" applyFont="1" applyFill="1" applyBorder="1" applyAlignment="1" applyProtection="1">
      <alignment horizontal="center" vertical="center" wrapText="1"/>
      <protection locked="0"/>
    </xf>
    <xf numFmtId="49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49" fontId="23" fillId="2" borderId="1" xfId="1329" applyNumberFormat="1" applyFont="1" applyFill="1" applyBorder="1" applyAlignment="1" applyProtection="1">
      <alignment horizontal="center" vertical="center" wrapText="1"/>
      <protection locked="0"/>
    </xf>
    <xf numFmtId="176" fontId="6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89" applyNumberFormat="1" applyFont="1" applyFill="1" applyBorder="1" applyAlignment="1" applyProtection="1">
      <alignment horizontal="center" vertical="center" wrapText="1"/>
      <protection locked="0"/>
    </xf>
    <xf numFmtId="176" fontId="6" fillId="0" borderId="8" xfId="189" applyNumberFormat="1" applyFont="1" applyFill="1" applyBorder="1" applyAlignment="1" applyProtection="1">
      <alignment horizontal="center" vertical="center" wrapText="1"/>
      <protection locked="0"/>
    </xf>
    <xf numFmtId="186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0" applyNumberFormat="1" applyFont="1" applyFill="1" applyBorder="1" applyAlignment="1">
      <alignment horizontal="center" vertical="center" wrapText="1"/>
    </xf>
    <xf numFmtId="0" fontId="10" fillId="2" borderId="1" xfId="189" applyNumberFormat="1" applyFont="1" applyFill="1" applyBorder="1" applyAlignment="1" applyProtection="1">
      <alignment horizontal="center" vertical="center" wrapText="1"/>
      <protection locked="0"/>
    </xf>
    <xf numFmtId="186" fontId="23" fillId="2" borderId="1" xfId="23" applyNumberFormat="1" applyFont="1" applyFill="1" applyBorder="1" applyAlignment="1" applyProtection="1">
      <alignment horizontal="center" vertical="center" wrapText="1"/>
      <protection locked="0"/>
    </xf>
    <xf numFmtId="186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10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23" fillId="2" borderId="1" xfId="23" applyNumberFormat="1" applyFont="1" applyFill="1" applyBorder="1" applyAlignment="1" applyProtection="1">
      <alignment horizontal="center" vertical="center" wrapText="1"/>
      <protection locked="0"/>
    </xf>
    <xf numFmtId="10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186" fontId="23" fillId="2" borderId="1" xfId="551" applyNumberFormat="1" applyFont="1" applyFill="1" applyBorder="1" applyAlignment="1" applyProtection="1">
      <alignment horizontal="center" vertical="center" wrapText="1"/>
      <protection locked="0"/>
    </xf>
    <xf numFmtId="178" fontId="23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736" applyFont="1" applyFill="1" applyBorder="1" applyAlignment="1">
      <alignment horizontal="center" vertical="center" wrapText="1"/>
    </xf>
    <xf numFmtId="0" fontId="23" fillId="2" borderId="8" xfId="189" applyFont="1" applyFill="1" applyBorder="1" applyAlignment="1" applyProtection="1">
      <alignment horizontal="center" vertical="center" wrapText="1"/>
      <protection locked="0"/>
    </xf>
    <xf numFmtId="179" fontId="23" fillId="0" borderId="1" xfId="310" applyNumberFormat="1" applyFont="1" applyFill="1" applyBorder="1" applyAlignment="1" applyProtection="1">
      <alignment horizontal="center" vertical="center" wrapText="1"/>
      <protection locked="0"/>
    </xf>
    <xf numFmtId="178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736" applyFont="1" applyFill="1" applyBorder="1" applyAlignment="1">
      <alignment horizontal="center" vertical="center" wrapText="1"/>
    </xf>
    <xf numFmtId="178" fontId="8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48" applyFont="1" applyFill="1" applyBorder="1" applyAlignment="1">
      <alignment vertical="center" wrapText="1"/>
    </xf>
    <xf numFmtId="0" fontId="8" fillId="0" borderId="1" xfId="48" applyFont="1" applyFill="1" applyBorder="1" applyAlignment="1">
      <alignment horizontal="center" vertical="center" wrapText="1"/>
    </xf>
    <xf numFmtId="0" fontId="24" fillId="0" borderId="1" xfId="189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Fill="1" applyBorder="1" applyAlignment="1">
      <alignment horizontal="left" vertical="center" wrapText="1"/>
    </xf>
    <xf numFmtId="0" fontId="5" fillId="0" borderId="1" xfId="23" applyFont="1" applyFill="1" applyBorder="1" applyAlignment="1" applyProtection="1">
      <alignment horizontal="center" vertical="center" wrapText="1" shrinkToFit="1"/>
      <protection locked="0"/>
    </xf>
    <xf numFmtId="0" fontId="5" fillId="0" borderId="1" xfId="23" applyNumberFormat="1" applyFont="1" applyFill="1" applyBorder="1" applyAlignment="1" applyProtection="1">
      <alignment horizontal="center" vertical="center" wrapText="1" shrinkToFit="1"/>
      <protection locked="0"/>
    </xf>
    <xf numFmtId="180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8" fillId="0" borderId="7" xfId="48" applyFont="1" applyFill="1" applyBorder="1" applyAlignment="1">
      <alignment horizontal="center" vertical="center" wrapText="1"/>
    </xf>
    <xf numFmtId="0" fontId="24" fillId="0" borderId="9" xfId="189" applyFont="1" applyFill="1" applyBorder="1" applyAlignment="1" applyProtection="1">
      <alignment horizontal="center" vertical="center" wrapText="1"/>
      <protection locked="0"/>
    </xf>
    <xf numFmtId="0" fontId="24" fillId="0" borderId="12" xfId="189" applyFont="1" applyFill="1" applyBorder="1" applyAlignment="1" applyProtection="1">
      <alignment horizontal="center" vertical="center" wrapText="1"/>
      <protection locked="0"/>
    </xf>
    <xf numFmtId="0" fontId="24" fillId="0" borderId="10" xfId="189" applyFont="1" applyFill="1" applyBorder="1" applyAlignment="1" applyProtection="1">
      <alignment horizontal="center" vertical="center" wrapText="1"/>
      <protection locked="0"/>
    </xf>
    <xf numFmtId="0" fontId="8" fillId="0" borderId="8" xfId="48" applyFont="1" applyFill="1" applyBorder="1" applyAlignment="1">
      <alignment vertical="center" wrapText="1"/>
    </xf>
    <xf numFmtId="0" fontId="8" fillId="0" borderId="8" xfId="48" applyFont="1" applyFill="1" applyBorder="1" applyAlignment="1">
      <alignment horizontal="center" vertical="center" wrapText="1"/>
    </xf>
    <xf numFmtId="0" fontId="9" fillId="0" borderId="1" xfId="48" applyFont="1" applyFill="1" applyBorder="1" applyAlignment="1">
      <alignment horizontal="left" vertical="center" wrapText="1"/>
    </xf>
    <xf numFmtId="0" fontId="37" fillId="0" borderId="1" xfId="893" applyNumberFormat="1" applyFont="1" applyFill="1" applyBorder="1" applyAlignment="1">
      <alignment horizontal="center" vertical="center" wrapText="1"/>
    </xf>
    <xf numFmtId="0" fontId="37" fillId="0" borderId="1" xfId="893" applyFont="1" applyFill="1" applyBorder="1" applyAlignment="1">
      <alignment horizontal="center" vertical="center" wrapText="1"/>
    </xf>
    <xf numFmtId="0" fontId="9" fillId="0" borderId="1" xfId="48" applyFont="1" applyFill="1" applyBorder="1" applyAlignment="1">
      <alignment vertical="center" wrapText="1"/>
    </xf>
    <xf numFmtId="0" fontId="23" fillId="0" borderId="1" xfId="1095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587" applyFont="1" applyFill="1" applyBorder="1" applyAlignment="1" applyProtection="1">
      <alignment horizontal="center" vertical="center" wrapText="1"/>
      <protection locked="0"/>
    </xf>
    <xf numFmtId="179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32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1329" applyFont="1" applyFill="1" applyBorder="1" applyAlignment="1" applyProtection="1">
      <alignment horizontal="center" vertical="center" wrapText="1"/>
      <protection locked="0"/>
    </xf>
    <xf numFmtId="0" fontId="23" fillId="0" borderId="1" xfId="893" applyFont="1" applyFill="1" applyBorder="1" applyAlignment="1">
      <alignment horizontal="center" vertical="center"/>
    </xf>
    <xf numFmtId="0" fontId="23" fillId="0" borderId="1" xfId="893" applyNumberFormat="1" applyFont="1" applyFill="1" applyBorder="1" applyAlignment="1">
      <alignment horizontal="center" vertical="center" wrapText="1"/>
    </xf>
    <xf numFmtId="49" fontId="23" fillId="0" borderId="1" xfId="1329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893" applyFont="1" applyFill="1" applyBorder="1" applyAlignment="1">
      <alignment horizontal="center" vertical="center" wrapText="1"/>
    </xf>
    <xf numFmtId="178" fontId="37" fillId="0" borderId="1" xfId="893" applyNumberFormat="1" applyFont="1" applyFill="1" applyBorder="1" applyAlignment="1">
      <alignment horizontal="center" vertical="center" wrapText="1"/>
    </xf>
    <xf numFmtId="0" fontId="4" fillId="0" borderId="1" xfId="189" applyNumberFormat="1" applyFont="1" applyFill="1" applyBorder="1" applyAlignment="1" applyProtection="1">
      <alignment horizontal="center" vertical="center" wrapText="1"/>
      <protection locked="0"/>
    </xf>
    <xf numFmtId="186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10" fontId="4" fillId="0" borderId="1" xfId="189" applyNumberFormat="1" applyFont="1" applyFill="1" applyBorder="1" applyAlignment="1" applyProtection="1">
      <alignment horizontal="center" vertical="center" wrapText="1"/>
      <protection locked="0"/>
    </xf>
    <xf numFmtId="10" fontId="26" fillId="0" borderId="1" xfId="189" applyNumberFormat="1" applyFont="1" applyFill="1" applyBorder="1" applyAlignment="1" applyProtection="1">
      <alignment horizontal="center" vertical="center" wrapText="1"/>
      <protection locked="0"/>
    </xf>
    <xf numFmtId="10" fontId="6" fillId="0" borderId="7" xfId="189" applyNumberFormat="1" applyFont="1" applyFill="1" applyBorder="1" applyAlignment="1" applyProtection="1">
      <alignment horizontal="center" vertical="center" wrapText="1"/>
      <protection locked="0"/>
    </xf>
    <xf numFmtId="10" fontId="6" fillId="0" borderId="8" xfId="189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10" fontId="23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5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23" applyFont="1" applyFill="1" applyBorder="1" applyAlignment="1" applyProtection="1">
      <alignment horizontal="center" vertical="center" wrapText="1"/>
      <protection locked="0"/>
    </xf>
    <xf numFmtId="0" fontId="33" fillId="2" borderId="1" xfId="189" applyNumberFormat="1" applyFont="1" applyFill="1" applyBorder="1" applyAlignment="1" applyProtection="1">
      <alignment horizontal="center" vertical="center" wrapText="1"/>
      <protection locked="0"/>
    </xf>
    <xf numFmtId="186" fontId="33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23" applyNumberFormat="1" applyFont="1" applyFill="1" applyBorder="1" applyAlignment="1" applyProtection="1">
      <alignment horizontal="center" vertical="center" wrapText="1"/>
      <protection locked="0"/>
    </xf>
    <xf numFmtId="0" fontId="34" fillId="0" borderId="8" xfId="23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189" applyFont="1" applyFill="1" applyBorder="1" applyAlignment="1" applyProtection="1">
      <alignment horizontal="center" vertical="center" wrapText="1"/>
      <protection locked="0"/>
    </xf>
    <xf numFmtId="49" fontId="34" fillId="0" borderId="7" xfId="23" applyNumberFormat="1" applyFont="1" applyFill="1" applyBorder="1" applyAlignment="1" applyProtection="1">
      <alignment horizontal="center" vertical="center" wrapText="1"/>
      <protection locked="0"/>
    </xf>
    <xf numFmtId="49" fontId="34" fillId="0" borderId="8" xfId="23" applyNumberFormat="1" applyFont="1" applyFill="1" applyBorder="1" applyAlignment="1" applyProtection="1">
      <alignment horizontal="center" vertical="center" wrapText="1"/>
      <protection locked="0"/>
    </xf>
    <xf numFmtId="178" fontId="56" fillId="3" borderId="1" xfId="0" applyNumberFormat="1" applyFont="1" applyFill="1" applyBorder="1" applyAlignment="1">
      <alignment horizontal="center" vertical="center" wrapText="1"/>
    </xf>
    <xf numFmtId="186" fontId="56" fillId="3" borderId="9" xfId="0" applyNumberFormat="1" applyFont="1" applyFill="1" applyBorder="1" applyAlignment="1">
      <alignment horizontal="center" vertical="center" wrapText="1"/>
    </xf>
    <xf numFmtId="186" fontId="56" fillId="3" borderId="1" xfId="0" applyNumberFormat="1" applyFont="1" applyFill="1" applyBorder="1" applyAlignment="1">
      <alignment horizontal="center" vertical="center" wrapText="1"/>
    </xf>
    <xf numFmtId="179" fontId="15" fillId="3" borderId="1" xfId="551" applyNumberFormat="1" applyFont="1" applyFill="1" applyBorder="1" applyAlignment="1" applyProtection="1">
      <alignment horizontal="center" vertical="center" wrapText="1"/>
      <protection locked="0"/>
    </xf>
    <xf numFmtId="186" fontId="15" fillId="3" borderId="1" xfId="551" applyNumberFormat="1" applyFont="1" applyFill="1" applyBorder="1" applyAlignment="1" applyProtection="1">
      <alignment horizontal="center" vertical="center" wrapText="1"/>
      <protection locked="0"/>
    </xf>
    <xf numFmtId="0" fontId="57" fillId="0" borderId="1" xfId="189" applyNumberFormat="1" applyFont="1" applyFill="1" applyBorder="1" applyAlignment="1" applyProtection="1">
      <alignment horizontal="center" vertical="center" wrapText="1"/>
      <protection locked="0"/>
    </xf>
    <xf numFmtId="180" fontId="34" fillId="3" borderId="1" xfId="587" applyNumberFormat="1" applyFont="1" applyFill="1" applyBorder="1" applyAlignment="1" applyProtection="1">
      <alignment horizontal="center" vertical="center" wrapText="1"/>
      <protection locked="0"/>
    </xf>
    <xf numFmtId="186" fontId="34" fillId="3" borderId="1" xfId="587" applyNumberFormat="1" applyFont="1" applyFill="1" applyBorder="1" applyAlignment="1" applyProtection="1">
      <alignment horizontal="center" vertical="center" wrapText="1"/>
      <protection locked="0"/>
    </xf>
    <xf numFmtId="179" fontId="15" fillId="0" borderId="1" xfId="23" applyNumberFormat="1" applyFont="1" applyFill="1" applyBorder="1" applyAlignment="1" applyProtection="1">
      <alignment horizontal="center" vertical="center" wrapText="1"/>
      <protection locked="0"/>
    </xf>
    <xf numFmtId="186" fontId="15" fillId="3" borderId="1" xfId="23" applyNumberFormat="1" applyFont="1" applyFill="1" applyBorder="1" applyAlignment="1" applyProtection="1">
      <alignment horizontal="center" vertical="center" wrapText="1"/>
      <protection locked="0"/>
    </xf>
    <xf numFmtId="186" fontId="56" fillId="3" borderId="12" xfId="0" applyNumberFormat="1" applyFont="1" applyFill="1" applyBorder="1" applyAlignment="1">
      <alignment horizontal="center" vertical="center" wrapText="1"/>
    </xf>
    <xf numFmtId="186" fontId="56" fillId="3" borderId="10" xfId="0" applyNumberFormat="1" applyFont="1" applyFill="1" applyBorder="1" applyAlignment="1">
      <alignment horizontal="center" vertical="center" wrapText="1"/>
    </xf>
    <xf numFmtId="10" fontId="56" fillId="3" borderId="1" xfId="0" applyNumberFormat="1" applyFont="1" applyFill="1" applyBorder="1" applyAlignment="1">
      <alignment horizontal="center" vertical="center" wrapText="1"/>
    </xf>
    <xf numFmtId="178" fontId="15" fillId="3" borderId="1" xfId="551" applyNumberFormat="1" applyFont="1" applyFill="1" applyBorder="1" applyAlignment="1" applyProtection="1">
      <alignment horizontal="center" vertical="center" wrapText="1"/>
      <protection locked="0"/>
    </xf>
    <xf numFmtId="10" fontId="15" fillId="3" borderId="1" xfId="551" applyNumberFormat="1" applyFont="1" applyFill="1" applyBorder="1" applyAlignment="1" applyProtection="1">
      <alignment horizontal="center" vertical="center" wrapText="1"/>
      <protection locked="0"/>
    </xf>
    <xf numFmtId="178" fontId="34" fillId="3" borderId="1" xfId="587" applyNumberFormat="1" applyFont="1" applyFill="1" applyBorder="1" applyAlignment="1" applyProtection="1">
      <alignment horizontal="center" vertical="center" wrapText="1"/>
      <protection locked="0"/>
    </xf>
    <xf numFmtId="10" fontId="34" fillId="3" borderId="1" xfId="587" applyNumberFormat="1" applyFont="1" applyFill="1" applyBorder="1" applyAlignment="1" applyProtection="1">
      <alignment horizontal="center" vertical="center" wrapText="1"/>
      <protection locked="0"/>
    </xf>
    <xf numFmtId="178" fontId="15" fillId="3" borderId="1" xfId="23" applyNumberFormat="1" applyFont="1" applyFill="1" applyBorder="1" applyAlignment="1" applyProtection="1">
      <alignment horizontal="center" vertical="center" wrapText="1"/>
      <protection locked="0"/>
    </xf>
    <xf numFmtId="177" fontId="34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34" fillId="0" borderId="7" xfId="23" applyFont="1" applyFill="1" applyBorder="1" applyAlignment="1" applyProtection="1">
      <alignment horizontal="center" vertical="center" wrapText="1" shrinkToFit="1"/>
      <protection locked="0"/>
    </xf>
    <xf numFmtId="0" fontId="34" fillId="0" borderId="8" xfId="189" applyFont="1" applyFill="1" applyBorder="1" applyAlignment="1" applyProtection="1">
      <alignment horizontal="center" vertical="center" wrapText="1"/>
      <protection locked="0"/>
    </xf>
    <xf numFmtId="0" fontId="34" fillId="0" borderId="8" xfId="23" applyFont="1" applyFill="1" applyBorder="1" applyAlignment="1" applyProtection="1">
      <alignment horizontal="center" vertical="center" wrapText="1" shrinkToFit="1"/>
      <protection locked="0"/>
    </xf>
    <xf numFmtId="0" fontId="10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10" fillId="3" borderId="7" xfId="189" applyNumberFormat="1" applyFont="1" applyFill="1" applyBorder="1" applyAlignment="1" applyProtection="1">
      <alignment horizontal="center" vertical="center" wrapText="1"/>
      <protection locked="0"/>
    </xf>
    <xf numFmtId="0" fontId="10" fillId="0" borderId="7" xfId="189" applyNumberFormat="1" applyFont="1" applyFill="1" applyBorder="1" applyAlignment="1" applyProtection="1">
      <alignment horizontal="left" vertical="center" wrapText="1"/>
      <protection locked="0"/>
    </xf>
    <xf numFmtId="179" fontId="23" fillId="2" borderId="1" xfId="587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1329" applyFont="1" applyFill="1" applyBorder="1" applyAlignment="1" applyProtection="1">
      <alignment horizontal="center" vertical="center" wrapText="1"/>
      <protection locked="0"/>
    </xf>
    <xf numFmtId="0" fontId="23" fillId="2" borderId="1" xfId="893" applyNumberFormat="1" applyFont="1" applyFill="1" applyBorder="1" applyAlignment="1">
      <alignment horizontal="center" vertical="center" wrapText="1"/>
    </xf>
    <xf numFmtId="0" fontId="23" fillId="2" borderId="1" xfId="1329" applyNumberFormat="1" applyFont="1" applyFill="1" applyBorder="1" applyAlignment="1" applyProtection="1">
      <alignment horizontal="center" vertical="center" wrapText="1"/>
      <protection locked="0"/>
    </xf>
    <xf numFmtId="0" fontId="23" fillId="2" borderId="1" xfId="893" applyFont="1" applyFill="1" applyBorder="1" applyAlignment="1">
      <alignment horizontal="center" vertical="center" wrapText="1"/>
    </xf>
    <xf numFmtId="178" fontId="37" fillId="2" borderId="1" xfId="893" applyNumberFormat="1" applyFont="1" applyFill="1" applyBorder="1" applyAlignment="1">
      <alignment horizontal="center" vertical="center" wrapText="1"/>
    </xf>
    <xf numFmtId="0" fontId="35" fillId="2" borderId="1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7" xfId="48" applyFont="1" applyFill="1" applyBorder="1" applyAlignment="1">
      <alignment horizontal="center" vertical="center" wrapText="1"/>
    </xf>
    <xf numFmtId="186" fontId="10" fillId="0" borderId="7" xfId="23" applyNumberFormat="1" applyFont="1" applyFill="1" applyBorder="1" applyAlignment="1" applyProtection="1">
      <alignment horizontal="center" vertical="center" wrapText="1"/>
      <protection locked="0"/>
    </xf>
    <xf numFmtId="186" fontId="23" fillId="0" borderId="1" xfId="23" applyNumberFormat="1" applyFont="1" applyFill="1" applyBorder="1" applyAlignment="1" applyProtection="1">
      <alignment horizontal="center" vertical="center" wrapText="1"/>
      <protection locked="0"/>
    </xf>
    <xf numFmtId="178" fontId="10" fillId="0" borderId="7" xfId="23" applyNumberFormat="1" applyFont="1" applyFill="1" applyBorder="1" applyAlignment="1" applyProtection="1">
      <alignment horizontal="center" vertical="center" wrapText="1"/>
      <protection locked="0"/>
    </xf>
    <xf numFmtId="10" fontId="10" fillId="0" borderId="7" xfId="23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23" applyNumberFormat="1" applyFont="1" applyFill="1" applyBorder="1" applyAlignment="1" applyProtection="1">
      <alignment horizontal="center" vertical="center" wrapText="1"/>
      <protection locked="0"/>
    </xf>
    <xf numFmtId="10" fontId="23" fillId="0" borderId="1" xfId="23" applyNumberFormat="1" applyFont="1" applyFill="1" applyBorder="1" applyAlignment="1" applyProtection="1">
      <alignment horizontal="center" vertical="center" wrapText="1"/>
      <protection locked="0"/>
    </xf>
    <xf numFmtId="186" fontId="23" fillId="0" borderId="1" xfId="551" applyNumberFormat="1" applyFont="1" applyFill="1" applyBorder="1" applyAlignment="1" applyProtection="1">
      <alignment horizontal="center" vertical="center" wrapText="1"/>
      <protection locked="0"/>
    </xf>
    <xf numFmtId="178" fontId="23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33" fillId="0" borderId="0" xfId="189" applyFont="1" applyFill="1" applyAlignment="1" applyProtection="1">
      <alignment horizontal="center" vertical="center" wrapText="1"/>
      <protection locked="0"/>
    </xf>
    <xf numFmtId="0" fontId="33" fillId="0" borderId="0" xfId="310" applyFont="1" applyFill="1" applyBorder="1" applyAlignment="1" applyProtection="1">
      <alignment horizontal="center" vertical="center" wrapText="1"/>
      <protection locked="0"/>
    </xf>
    <xf numFmtId="0" fontId="34" fillId="0" borderId="0" xfId="189" applyFill="1" applyAlignment="1" applyProtection="1">
      <alignment horizontal="center" vertical="center" wrapText="1"/>
      <protection locked="0"/>
    </xf>
    <xf numFmtId="0" fontId="5" fillId="0" borderId="1" xfId="189" applyFont="1" applyFill="1" applyBorder="1" applyAlignment="1" applyProtection="1">
      <alignment horizontal="center" vertical="center"/>
      <protection locked="0"/>
    </xf>
    <xf numFmtId="0" fontId="6" fillId="0" borderId="1" xfId="189" applyFont="1" applyFill="1" applyBorder="1" applyAlignment="1" applyProtection="1">
      <alignment horizontal="center" vertical="center" wrapText="1"/>
      <protection locked="0"/>
    </xf>
    <xf numFmtId="0" fontId="7" fillId="0" borderId="2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3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89" applyNumberFormat="1" applyFont="1" applyFill="1" applyAlignment="1" applyProtection="1">
      <alignment horizontal="center" vertical="center" wrapText="1"/>
      <protection locked="0"/>
    </xf>
    <xf numFmtId="0" fontId="6" fillId="0" borderId="1" xfId="189" applyFont="1" applyFill="1" applyBorder="1" applyAlignment="1" applyProtection="1">
      <alignment horizontal="center" vertical="center"/>
      <protection locked="0"/>
    </xf>
    <xf numFmtId="0" fontId="5" fillId="0" borderId="1" xfId="189" applyFont="1" applyFill="1" applyBorder="1" applyAlignment="1" applyProtection="1">
      <alignment horizontal="center" vertical="center" wrapText="1"/>
      <protection locked="0"/>
    </xf>
    <xf numFmtId="0" fontId="6" fillId="0" borderId="1" xfId="189" applyFont="1" applyFill="1" applyBorder="1" applyAlignment="1" applyProtection="1">
      <alignment horizontal="center" vertical="top" wrapText="1"/>
      <protection locked="0"/>
    </xf>
    <xf numFmtId="0" fontId="7" fillId="0" borderId="5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8" applyNumberFormat="1" applyFont="1" applyFill="1" applyBorder="1" applyAlignment="1">
      <alignment horizontal="center" vertical="center" wrapText="1"/>
    </xf>
    <xf numFmtId="0" fontId="16" fillId="0" borderId="1" xfId="48" applyNumberFormat="1" applyFont="1" applyFill="1" applyBorder="1" applyAlignment="1">
      <alignment horizontal="center" vertical="center" wrapText="1"/>
    </xf>
    <xf numFmtId="0" fontId="14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58" fillId="0" borderId="1" xfId="22" applyNumberFormat="1" applyFont="1" applyFill="1" applyBorder="1" applyAlignment="1" applyProtection="1">
      <alignment horizontal="center" vertical="center" wrapText="1"/>
    </xf>
    <xf numFmtId="0" fontId="59" fillId="0" borderId="1" xfId="22" applyNumberFormat="1" applyFill="1" applyBorder="1" applyAlignment="1" applyProtection="1">
      <alignment horizontal="center" vertical="center" wrapText="1"/>
    </xf>
    <xf numFmtId="0" fontId="14" fillId="0" borderId="7" xfId="189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48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center" vertical="center" wrapText="1"/>
    </xf>
    <xf numFmtId="0" fontId="58" fillId="0" borderId="1" xfId="22" applyNumberFormat="1" applyFont="1" applyFill="1" applyBorder="1" applyAlignment="1" applyProtection="1">
      <alignment horizontal="center" vertical="center" wrapText="1"/>
      <protection locked="0"/>
    </xf>
    <xf numFmtId="0" fontId="9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10" xfId="0" applyFont="1" applyFill="1" applyBorder="1" applyAlignment="1">
      <alignment horizontal="center" vertical="center" wrapText="1"/>
    </xf>
    <xf numFmtId="0" fontId="16" fillId="0" borderId="10" xfId="189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59" fillId="0" borderId="1" xfId="22" applyFill="1" applyBorder="1" applyAlignment="1">
      <alignment horizontal="center" vertical="center" wrapText="1"/>
    </xf>
    <xf numFmtId="0" fontId="16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551" applyFont="1" applyFill="1" applyBorder="1" applyAlignment="1" applyProtection="1">
      <alignment horizontal="center" vertical="center" wrapText="1"/>
      <protection locked="0"/>
    </xf>
    <xf numFmtId="49" fontId="10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5" fillId="0" borderId="1" xfId="189" applyNumberFormat="1" applyFont="1" applyFill="1" applyBorder="1" applyAlignment="1" applyProtection="1">
      <alignment horizontal="center" vertical="center" wrapText="1"/>
      <protection locked="0"/>
    </xf>
    <xf numFmtId="49" fontId="35" fillId="0" borderId="1" xfId="31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/>
    </xf>
    <xf numFmtId="49" fontId="9" fillId="0" borderId="1" xfId="551" applyNumberFormat="1" applyFont="1" applyFill="1" applyBorder="1" applyAlignment="1" applyProtection="1">
      <alignment horizontal="center" vertical="center" wrapText="1"/>
      <protection locked="0"/>
    </xf>
    <xf numFmtId="179" fontId="9" fillId="0" borderId="1" xfId="551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900" applyFont="1" applyFill="1" applyBorder="1" applyAlignment="1">
      <alignment horizontal="center" vertical="center" wrapText="1"/>
    </xf>
    <xf numFmtId="182" fontId="12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8" fontId="9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23" fillId="0" borderId="11" xfId="189" applyNumberFormat="1" applyFont="1" applyFill="1" applyBorder="1" applyAlignment="1" applyProtection="1">
      <alignment horizontal="center" vertical="center" wrapText="1"/>
      <protection locked="0"/>
    </xf>
    <xf numFmtId="184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184" fontId="23" fillId="0" borderId="11" xfId="189" applyNumberFormat="1" applyFont="1" applyFill="1" applyBorder="1" applyAlignment="1" applyProtection="1">
      <alignment horizontal="center" vertical="center" wrapText="1"/>
      <protection locked="0"/>
    </xf>
    <xf numFmtId="10" fontId="7" fillId="0" borderId="3" xfId="189" applyNumberFormat="1" applyFont="1" applyFill="1" applyBorder="1" applyAlignment="1" applyProtection="1">
      <alignment horizontal="center" vertical="center" wrapText="1"/>
      <protection locked="0"/>
    </xf>
    <xf numFmtId="10" fontId="7" fillId="0" borderId="0" xfId="189" applyNumberFormat="1" applyFont="1" applyFill="1" applyAlignment="1" applyProtection="1">
      <alignment horizontal="center" vertical="center" wrapText="1"/>
      <protection locked="0"/>
    </xf>
    <xf numFmtId="10" fontId="7" fillId="0" borderId="6" xfId="189" applyNumberFormat="1" applyFont="1" applyFill="1" applyBorder="1" applyAlignment="1" applyProtection="1">
      <alignment horizontal="center" vertical="center" wrapText="1"/>
      <protection locked="0"/>
    </xf>
    <xf numFmtId="10" fontId="23" fillId="0" borderId="11" xfId="189" applyNumberFormat="1" applyFont="1" applyFill="1" applyBorder="1" applyAlignment="1" applyProtection="1">
      <alignment horizontal="center" vertical="center" wrapText="1"/>
      <protection locked="0"/>
    </xf>
    <xf numFmtId="0" fontId="25" fillId="0" borderId="11" xfId="189" applyFont="1" applyFill="1" applyBorder="1" applyAlignment="1" applyProtection="1">
      <alignment horizontal="center" vertical="center" wrapText="1"/>
      <protection locked="0"/>
    </xf>
    <xf numFmtId="178" fontId="25" fillId="0" borderId="11" xfId="189" applyNumberFormat="1" applyFont="1" applyFill="1" applyBorder="1" applyAlignment="1" applyProtection="1">
      <alignment horizontal="center" vertical="center" wrapText="1"/>
      <protection locked="0"/>
    </xf>
    <xf numFmtId="177" fontId="25" fillId="0" borderId="11" xfId="189" applyNumberFormat="1" applyFont="1" applyFill="1" applyBorder="1" applyAlignment="1" applyProtection="1">
      <alignment horizontal="center" vertical="center" wrapText="1"/>
      <protection locked="0"/>
    </xf>
    <xf numFmtId="10" fontId="23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25" fillId="0" borderId="8" xfId="189" applyFont="1" applyFill="1" applyBorder="1" applyAlignment="1" applyProtection="1">
      <alignment horizontal="center" vertical="center" wrapText="1"/>
      <protection locked="0"/>
    </xf>
    <xf numFmtId="178" fontId="25" fillId="0" borderId="8" xfId="189" applyNumberFormat="1" applyFont="1" applyFill="1" applyBorder="1" applyAlignment="1" applyProtection="1">
      <alignment horizontal="center" vertical="center" wrapText="1"/>
      <protection locked="0"/>
    </xf>
    <xf numFmtId="177" fontId="25" fillId="0" borderId="8" xfId="189" applyNumberFormat="1" applyFont="1" applyFill="1" applyBorder="1" applyAlignment="1" applyProtection="1">
      <alignment horizontal="center" vertical="center" wrapText="1"/>
      <protection locked="0"/>
    </xf>
    <xf numFmtId="10" fontId="9" fillId="0" borderId="1" xfId="48" applyNumberFormat="1" applyFont="1" applyFill="1" applyBorder="1" applyAlignment="1">
      <alignment horizontal="center" vertical="center" wrapText="1"/>
    </xf>
    <xf numFmtId="10" fontId="10" fillId="0" borderId="1" xfId="189" applyNumberFormat="1" applyFont="1" applyFill="1" applyBorder="1" applyAlignment="1" applyProtection="1">
      <alignment horizontal="center" vertical="center" wrapText="1"/>
      <protection locked="0"/>
    </xf>
    <xf numFmtId="10" fontId="10" fillId="0" borderId="1" xfId="310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189" applyNumberFormat="1" applyFont="1" applyFill="1" applyBorder="1" applyAlignment="1" applyProtection="1">
      <alignment horizontal="center" vertical="center" wrapText="1"/>
      <protection locked="0"/>
    </xf>
    <xf numFmtId="0" fontId="7" fillId="0" borderId="16" xfId="189" applyNumberFormat="1" applyFont="1" applyFill="1" applyBorder="1" applyAlignment="1" applyProtection="1">
      <alignment horizontal="center" vertical="center" wrapText="1"/>
      <protection locked="0"/>
    </xf>
    <xf numFmtId="179" fontId="25" fillId="0" borderId="11" xfId="189" applyNumberFormat="1" applyFont="1" applyFill="1" applyBorder="1" applyAlignment="1" applyProtection="1">
      <alignment horizontal="center" vertical="center" wrapText="1"/>
      <protection locked="0"/>
    </xf>
    <xf numFmtId="43" fontId="25" fillId="0" borderId="11" xfId="189" applyNumberFormat="1" applyFont="1" applyFill="1" applyBorder="1" applyAlignment="1" applyProtection="1">
      <alignment horizontal="center" vertical="center" wrapText="1"/>
      <protection locked="0"/>
    </xf>
    <xf numFmtId="10" fontId="25" fillId="0" borderId="11" xfId="189" applyNumberFormat="1" applyFont="1" applyFill="1" applyBorder="1" applyAlignment="1" applyProtection="1">
      <alignment horizontal="center" vertical="center" wrapText="1"/>
      <protection locked="0"/>
    </xf>
    <xf numFmtId="179" fontId="25" fillId="0" borderId="8" xfId="189" applyNumberFormat="1" applyFont="1" applyFill="1" applyBorder="1" applyAlignment="1" applyProtection="1">
      <alignment horizontal="center" vertical="center" wrapText="1"/>
      <protection locked="0"/>
    </xf>
    <xf numFmtId="43" fontId="25" fillId="0" borderId="8" xfId="189" applyNumberFormat="1" applyFont="1" applyFill="1" applyBorder="1" applyAlignment="1" applyProtection="1">
      <alignment horizontal="center" vertical="center" wrapText="1"/>
      <protection locked="0"/>
    </xf>
    <xf numFmtId="10" fontId="25" fillId="0" borderId="8" xfId="189" applyNumberFormat="1" applyFont="1" applyFill="1" applyBorder="1" applyAlignment="1" applyProtection="1">
      <alignment horizontal="center" vertical="center" wrapText="1"/>
      <protection locked="0"/>
    </xf>
    <xf numFmtId="0" fontId="35" fillId="0" borderId="1" xfId="310" applyFont="1" applyFill="1" applyBorder="1" applyAlignment="1" applyProtection="1">
      <alignment horizontal="center" vertical="center" wrapText="1" shrinkToFit="1"/>
      <protection locked="0"/>
    </xf>
    <xf numFmtId="0" fontId="34" fillId="0" borderId="0" xfId="189" applyFont="1" applyFill="1" applyAlignment="1" applyProtection="1">
      <alignment horizontal="center" vertical="center" wrapText="1"/>
      <protection locked="0"/>
    </xf>
    <xf numFmtId="0" fontId="60" fillId="0" borderId="0" xfId="48" applyFont="1" applyFill="1" applyAlignment="1">
      <alignment vertical="center"/>
    </xf>
    <xf numFmtId="0" fontId="29" fillId="0" borderId="0" xfId="48" applyFont="1" applyFill="1" applyAlignment="1">
      <alignment vertical="center"/>
    </xf>
    <xf numFmtId="0" fontId="40" fillId="0" borderId="0" xfId="48" applyFont="1" applyFill="1" applyBorder="1" applyAlignment="1">
      <alignment horizontal="left" vertical="center"/>
    </xf>
    <xf numFmtId="0" fontId="42" fillId="0" borderId="0" xfId="48" applyFont="1" applyFill="1" applyBorder="1" applyAlignment="1">
      <alignment horizontal="center" vertical="center"/>
    </xf>
    <xf numFmtId="0" fontId="42" fillId="0" borderId="0" xfId="48" applyFont="1" applyFill="1" applyBorder="1" applyAlignment="1">
      <alignment horizontal="left" vertical="center"/>
    </xf>
    <xf numFmtId="0" fontId="61" fillId="0" borderId="0" xfId="48" applyFont="1" applyFill="1" applyBorder="1" applyAlignment="1">
      <alignment horizontal="center" vertical="center"/>
    </xf>
    <xf numFmtId="0" fontId="40" fillId="0" borderId="17" xfId="48" applyFont="1" applyFill="1" applyBorder="1" applyAlignment="1">
      <alignment horizontal="center" vertical="center" wrapText="1"/>
    </xf>
    <xf numFmtId="0" fontId="40" fillId="0" borderId="18" xfId="48" applyFont="1" applyFill="1" applyBorder="1" applyAlignment="1">
      <alignment horizontal="center" vertical="center" wrapText="1"/>
    </xf>
    <xf numFmtId="0" fontId="42" fillId="0" borderId="18" xfId="48" applyFont="1" applyFill="1" applyBorder="1" applyAlignment="1">
      <alignment horizontal="center" vertical="center"/>
    </xf>
    <xf numFmtId="0" fontId="62" fillId="0" borderId="19" xfId="48" applyFont="1" applyFill="1" applyBorder="1" applyAlignment="1">
      <alignment horizontal="center" vertical="center"/>
    </xf>
    <xf numFmtId="0" fontId="40" fillId="0" borderId="20" xfId="48" applyFont="1" applyFill="1" applyBorder="1" applyAlignment="1">
      <alignment horizontal="center" vertical="center" wrapText="1"/>
    </xf>
    <xf numFmtId="0" fontId="40" fillId="0" borderId="1" xfId="48" applyFont="1" applyFill="1" applyBorder="1" applyAlignment="1">
      <alignment horizontal="center" vertical="center" wrapText="1"/>
    </xf>
    <xf numFmtId="0" fontId="42" fillId="0" borderId="1" xfId="48" applyFont="1" applyFill="1" applyBorder="1" applyAlignment="1">
      <alignment horizontal="center" vertical="center"/>
    </xf>
    <xf numFmtId="0" fontId="63" fillId="0" borderId="0" xfId="48" applyFont="1" applyFill="1" applyBorder="1" applyAlignment="1">
      <alignment horizontal="center" vertical="center"/>
    </xf>
    <xf numFmtId="0" fontId="29" fillId="0" borderId="20" xfId="527" applyFont="1" applyFill="1" applyBorder="1" applyAlignment="1">
      <alignment horizontal="center" vertical="center" wrapText="1"/>
    </xf>
    <xf numFmtId="0" fontId="29" fillId="0" borderId="1" xfId="527" applyFont="1" applyFill="1" applyBorder="1" applyAlignment="1">
      <alignment horizontal="center" vertical="center" wrapText="1"/>
    </xf>
    <xf numFmtId="0" fontId="29" fillId="0" borderId="1" xfId="527" applyFont="1" applyFill="1" applyBorder="1" applyAlignment="1">
      <alignment horizontal="center" vertical="center"/>
    </xf>
    <xf numFmtId="0" fontId="29" fillId="0" borderId="20" xfId="527" applyFont="1" applyFill="1" applyBorder="1" applyAlignment="1">
      <alignment horizontal="center" vertical="center"/>
    </xf>
    <xf numFmtId="0" fontId="64" fillId="0" borderId="9" xfId="527" applyFont="1" applyFill="1" applyBorder="1" applyAlignment="1">
      <alignment horizontal="center" vertical="center" wrapText="1"/>
    </xf>
    <xf numFmtId="0" fontId="64" fillId="0" borderId="12" xfId="527" applyFont="1" applyFill="1" applyBorder="1" applyAlignment="1">
      <alignment horizontal="center" vertical="center"/>
    </xf>
    <xf numFmtId="0" fontId="64" fillId="0" borderId="10" xfId="527" applyFont="1" applyFill="1" applyBorder="1" applyAlignment="1">
      <alignment horizontal="center" vertical="center"/>
    </xf>
    <xf numFmtId="0" fontId="64" fillId="0" borderId="1" xfId="527" applyFont="1" applyFill="1" applyBorder="1" applyAlignment="1">
      <alignment horizontal="center" vertical="center"/>
    </xf>
    <xf numFmtId="0" fontId="64" fillId="0" borderId="9" xfId="527" applyFont="1" applyFill="1" applyBorder="1" applyAlignment="1">
      <alignment horizontal="center" vertical="center"/>
    </xf>
    <xf numFmtId="0" fontId="29" fillId="0" borderId="12" xfId="48" applyFont="1" applyFill="1" applyBorder="1" applyAlignment="1">
      <alignment horizontal="center" vertical="center"/>
    </xf>
    <xf numFmtId="0" fontId="29" fillId="0" borderId="10" xfId="48" applyFont="1" applyFill="1" applyBorder="1" applyAlignment="1">
      <alignment horizontal="center" vertical="center"/>
    </xf>
    <xf numFmtId="0" fontId="29" fillId="0" borderId="20" xfId="48" applyFont="1" applyFill="1" applyBorder="1" applyAlignment="1">
      <alignment horizontal="center" vertical="center"/>
    </xf>
    <xf numFmtId="0" fontId="29" fillId="0" borderId="1" xfId="48" applyFont="1" applyFill="1" applyBorder="1" applyAlignment="1">
      <alignment horizontal="center" vertical="center"/>
    </xf>
    <xf numFmtId="0" fontId="29" fillId="0" borderId="1" xfId="48" applyFont="1" applyFill="1" applyBorder="1" applyAlignment="1">
      <alignment vertical="center"/>
    </xf>
    <xf numFmtId="0" fontId="29" fillId="0" borderId="20" xfId="48" applyFont="1" applyFill="1" applyBorder="1" applyAlignment="1">
      <alignment vertical="center"/>
    </xf>
    <xf numFmtId="49" fontId="65" fillId="0" borderId="9" xfId="48" applyNumberFormat="1" applyFont="1" applyFill="1" applyBorder="1" applyAlignment="1">
      <alignment horizontal="center" vertical="center" wrapText="1"/>
    </xf>
    <xf numFmtId="49" fontId="65" fillId="0" borderId="10" xfId="48" applyNumberFormat="1" applyFont="1" applyFill="1" applyBorder="1" applyAlignment="1">
      <alignment horizontal="center" vertical="center" wrapText="1"/>
    </xf>
    <xf numFmtId="0" fontId="66" fillId="0" borderId="1" xfId="854" applyFont="1" applyFill="1" applyBorder="1" applyAlignment="1">
      <alignment horizontal="left" vertical="center"/>
    </xf>
    <xf numFmtId="0" fontId="67" fillId="0" borderId="9" xfId="48" applyFont="1" applyFill="1" applyBorder="1" applyAlignment="1">
      <alignment horizontal="left" vertical="center" wrapText="1"/>
    </xf>
    <xf numFmtId="0" fontId="67" fillId="0" borderId="12" xfId="48" applyFont="1" applyFill="1" applyBorder="1" applyAlignment="1">
      <alignment horizontal="left" vertical="center" wrapText="1"/>
    </xf>
    <xf numFmtId="0" fontId="68" fillId="0" borderId="1" xfId="913" applyFont="1" applyFill="1" applyBorder="1" applyAlignment="1">
      <alignment horizontal="center" vertical="center" wrapText="1"/>
    </xf>
    <xf numFmtId="0" fontId="68" fillId="0" borderId="1" xfId="913" applyFont="1" applyFill="1" applyBorder="1" applyAlignment="1">
      <alignment horizontal="left" vertical="center" wrapText="1"/>
    </xf>
    <xf numFmtId="0" fontId="67" fillId="0" borderId="1" xfId="48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1" fillId="0" borderId="1" xfId="189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189" applyNumberFormat="1" applyFont="1" applyFill="1" applyBorder="1" applyAlignment="1" applyProtection="1">
      <alignment horizontal="left" vertical="center" wrapText="1"/>
      <protection locked="0"/>
    </xf>
    <xf numFmtId="49" fontId="15" fillId="0" borderId="1" xfId="48" applyNumberFormat="1" applyFont="1" applyFill="1" applyBorder="1" applyAlignment="1">
      <alignment horizontal="center" vertical="center" wrapText="1"/>
    </xf>
    <xf numFmtId="0" fontId="0" fillId="0" borderId="1" xfId="854" applyFont="1" applyFill="1" applyBorder="1" applyAlignment="1">
      <alignment horizontal="left" vertical="center"/>
    </xf>
    <xf numFmtId="0" fontId="0" fillId="0" borderId="1" xfId="854" applyFont="1" applyFill="1" applyBorder="1" applyAlignment="1">
      <alignment horizontal="center" vertical="center" wrapText="1"/>
    </xf>
    <xf numFmtId="0" fontId="0" fillId="0" borderId="1" xfId="854" applyFill="1" applyBorder="1" applyAlignment="1">
      <alignment horizontal="center" vertical="center" wrapText="1"/>
    </xf>
    <xf numFmtId="0" fontId="0" fillId="0" borderId="1" xfId="854" applyFont="1" applyFill="1" applyBorder="1" applyAlignment="1">
      <alignment horizontal="center" vertical="center"/>
    </xf>
    <xf numFmtId="0" fontId="0" fillId="0" borderId="1" xfId="854" applyFill="1" applyBorder="1" applyAlignment="1">
      <alignment horizontal="center" vertical="center"/>
    </xf>
    <xf numFmtId="0" fontId="64" fillId="0" borderId="1" xfId="527" applyFont="1" applyFill="1" applyBorder="1" applyAlignment="1">
      <alignment horizontal="center" vertical="center" wrapText="1"/>
    </xf>
    <xf numFmtId="0" fontId="67" fillId="0" borderId="10" xfId="48" applyFont="1" applyFill="1" applyBorder="1" applyAlignment="1">
      <alignment horizontal="left" vertical="center" wrapText="1"/>
    </xf>
    <xf numFmtId="0" fontId="67" fillId="0" borderId="9" xfId="48" applyFont="1" applyFill="1" applyBorder="1" applyAlignment="1">
      <alignment horizontal="center" vertical="center" wrapText="1"/>
    </xf>
    <xf numFmtId="0" fontId="67" fillId="0" borderId="12" xfId="48" applyFont="1" applyFill="1" applyBorder="1" applyAlignment="1">
      <alignment horizontal="center" vertical="center" wrapText="1"/>
    </xf>
    <xf numFmtId="0" fontId="67" fillId="0" borderId="10" xfId="48" applyFont="1" applyFill="1" applyBorder="1" applyAlignment="1">
      <alignment horizontal="center" vertical="center" wrapText="1"/>
    </xf>
    <xf numFmtId="0" fontId="15" fillId="0" borderId="1" xfId="48" applyFont="1" applyFill="1" applyBorder="1" applyAlignment="1">
      <alignment horizontal="center" vertical="center"/>
    </xf>
    <xf numFmtId="0" fontId="67" fillId="0" borderId="1" xfId="48" applyFont="1" applyFill="1" applyBorder="1" applyAlignment="1">
      <alignment horizontal="center" vertical="center" wrapText="1"/>
    </xf>
    <xf numFmtId="49" fontId="15" fillId="0" borderId="1" xfId="48" applyNumberFormat="1" applyFont="1" applyFill="1" applyBorder="1" applyAlignment="1">
      <alignment horizontal="center" vertical="center"/>
    </xf>
    <xf numFmtId="0" fontId="37" fillId="0" borderId="1" xfId="48" applyFont="1" applyFill="1" applyBorder="1" applyAlignment="1">
      <alignment horizontal="center" vertical="center" wrapText="1"/>
    </xf>
    <xf numFmtId="0" fontId="37" fillId="0" borderId="9" xfId="48" applyFont="1" applyFill="1" applyBorder="1" applyAlignment="1">
      <alignment horizontal="center" vertical="center" wrapText="1"/>
    </xf>
    <xf numFmtId="0" fontId="37" fillId="0" borderId="12" xfId="48" applyFont="1" applyFill="1" applyBorder="1" applyAlignment="1">
      <alignment horizontal="center" vertical="center" wrapText="1"/>
    </xf>
    <xf numFmtId="0" fontId="37" fillId="0" borderId="10" xfId="48" applyFont="1" applyFill="1" applyBorder="1" applyAlignment="1">
      <alignment horizontal="center" vertical="center" wrapText="1"/>
    </xf>
    <xf numFmtId="0" fontId="15" fillId="0" borderId="7" xfId="48" applyFont="1" applyFill="1" applyBorder="1" applyAlignment="1">
      <alignment horizontal="center" vertical="center"/>
    </xf>
    <xf numFmtId="49" fontId="15" fillId="0" borderId="2" xfId="48" applyNumberFormat="1" applyFont="1" applyFill="1" applyBorder="1" applyAlignment="1">
      <alignment horizontal="center" vertical="center"/>
    </xf>
    <xf numFmtId="49" fontId="15" fillId="0" borderId="13" xfId="48" applyNumberFormat="1" applyFont="1" applyFill="1" applyBorder="1" applyAlignment="1">
      <alignment horizontal="center" vertical="center"/>
    </xf>
    <xf numFmtId="0" fontId="15" fillId="0" borderId="8" xfId="48" applyFont="1" applyFill="1" applyBorder="1" applyAlignment="1">
      <alignment horizontal="center" vertical="center"/>
    </xf>
    <xf numFmtId="49" fontId="15" fillId="0" borderId="5" xfId="48" applyNumberFormat="1" applyFont="1" applyFill="1" applyBorder="1" applyAlignment="1">
      <alignment horizontal="center" vertical="center"/>
    </xf>
    <xf numFmtId="49" fontId="15" fillId="0" borderId="16" xfId="48" applyNumberFormat="1" applyFont="1" applyFill="1" applyBorder="1" applyAlignment="1">
      <alignment horizontal="center" vertical="center"/>
    </xf>
    <xf numFmtId="0" fontId="69" fillId="0" borderId="0" xfId="48" applyFont="1" applyFill="1" applyBorder="1" applyAlignment="1">
      <alignment vertical="center"/>
    </xf>
    <xf numFmtId="0" fontId="69" fillId="0" borderId="0" xfId="48" applyFont="1" applyFill="1" applyBorder="1" applyAlignment="1">
      <alignment horizontal="left" vertical="center" wrapText="1"/>
    </xf>
    <xf numFmtId="0" fontId="60" fillId="0" borderId="0" xfId="48" applyFont="1" applyFill="1" applyBorder="1" applyAlignment="1">
      <alignment vertical="center"/>
    </xf>
    <xf numFmtId="0" fontId="6" fillId="0" borderId="18" xfId="48" applyFont="1" applyFill="1" applyBorder="1" applyAlignment="1">
      <alignment horizontal="center" vertical="center"/>
    </xf>
    <xf numFmtId="0" fontId="60" fillId="0" borderId="0" xfId="48" applyFont="1" applyFill="1" applyBorder="1" applyAlignment="1">
      <alignment horizontal="center" vertical="center"/>
    </xf>
    <xf numFmtId="0" fontId="30" fillId="0" borderId="1" xfId="48" applyFont="1" applyFill="1" applyBorder="1" applyAlignment="1">
      <alignment horizontal="center" vertical="center"/>
    </xf>
    <xf numFmtId="14" fontId="6" fillId="0" borderId="1" xfId="48" applyNumberFormat="1" applyFont="1" applyFill="1" applyBorder="1" applyAlignment="1">
      <alignment horizontal="center" vertical="center" shrinkToFit="1"/>
    </xf>
    <xf numFmtId="0" fontId="70" fillId="0" borderId="9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64" fillId="0" borderId="1" xfId="48" applyFont="1" applyFill="1" applyBorder="1" applyAlignment="1">
      <alignment horizontal="center" vertical="center"/>
    </xf>
    <xf numFmtId="0" fontId="29" fillId="0" borderId="1" xfId="48" applyFont="1" applyFill="1" applyBorder="1" applyAlignment="1">
      <alignment horizontal="center" vertical="center" wrapText="1"/>
    </xf>
    <xf numFmtId="49" fontId="15" fillId="0" borderId="7" xfId="48" applyNumberFormat="1" applyFont="1" applyFill="1" applyBorder="1" applyAlignment="1">
      <alignment horizontal="left" vertical="center" wrapText="1"/>
    </xf>
    <xf numFmtId="49" fontId="15" fillId="0" borderId="2" xfId="48" applyNumberFormat="1" applyFont="1" applyFill="1" applyBorder="1" applyAlignment="1">
      <alignment horizontal="center" vertical="center" wrapText="1"/>
    </xf>
    <xf numFmtId="49" fontId="15" fillId="0" borderId="3" xfId="48" applyNumberFormat="1" applyFont="1" applyFill="1" applyBorder="1" applyAlignment="1">
      <alignment horizontal="center" vertical="center" wrapText="1"/>
    </xf>
    <xf numFmtId="49" fontId="15" fillId="0" borderId="13" xfId="48" applyNumberFormat="1" applyFont="1" applyFill="1" applyBorder="1" applyAlignment="1">
      <alignment horizontal="center" vertical="center" wrapText="1"/>
    </xf>
    <xf numFmtId="0" fontId="29" fillId="0" borderId="2" xfId="48" applyFont="1" applyFill="1" applyBorder="1" applyAlignment="1">
      <alignment horizontal="center" vertical="center" wrapText="1"/>
    </xf>
    <xf numFmtId="0" fontId="29" fillId="0" borderId="13" xfId="48" applyFont="1" applyFill="1" applyBorder="1" applyAlignment="1">
      <alignment horizontal="center" vertical="center" wrapText="1"/>
    </xf>
    <xf numFmtId="49" fontId="15" fillId="0" borderId="8" xfId="48" applyNumberFormat="1" applyFont="1" applyFill="1" applyBorder="1" applyAlignment="1">
      <alignment horizontal="left" vertical="center" wrapText="1"/>
    </xf>
    <xf numFmtId="49" fontId="15" fillId="0" borderId="5" xfId="48" applyNumberFormat="1" applyFont="1" applyFill="1" applyBorder="1" applyAlignment="1">
      <alignment horizontal="center" vertical="center" wrapText="1"/>
    </xf>
    <xf numFmtId="49" fontId="15" fillId="0" borderId="6" xfId="48" applyNumberFormat="1" applyFont="1" applyFill="1" applyBorder="1" applyAlignment="1">
      <alignment horizontal="center" vertical="center" wrapText="1"/>
    </xf>
    <xf numFmtId="49" fontId="15" fillId="0" borderId="16" xfId="48" applyNumberFormat="1" applyFont="1" applyFill="1" applyBorder="1" applyAlignment="1">
      <alignment horizontal="center" vertical="center" wrapText="1"/>
    </xf>
    <xf numFmtId="0" fontId="29" fillId="0" borderId="5" xfId="48" applyFont="1" applyFill="1" applyBorder="1" applyAlignment="1">
      <alignment horizontal="center" vertical="center" wrapText="1"/>
    </xf>
    <xf numFmtId="0" fontId="29" fillId="0" borderId="16" xfId="48" applyFont="1" applyFill="1" applyBorder="1" applyAlignment="1">
      <alignment horizontal="center" vertical="center" wrapText="1"/>
    </xf>
    <xf numFmtId="49" fontId="15" fillId="0" borderId="1" xfId="48" applyNumberFormat="1" applyFont="1" applyFill="1" applyBorder="1" applyAlignment="1">
      <alignment vertical="center" wrapText="1"/>
    </xf>
    <xf numFmtId="0" fontId="6" fillId="0" borderId="18" xfId="527" applyFont="1" applyFill="1" applyBorder="1" applyAlignment="1">
      <alignment horizontal="center" vertical="center"/>
    </xf>
    <xf numFmtId="0" fontId="6" fillId="0" borderId="21" xfId="48" applyFont="1" applyFill="1" applyBorder="1" applyAlignment="1">
      <alignment horizontal="center" vertical="center"/>
    </xf>
    <xf numFmtId="0" fontId="60" fillId="0" borderId="0" xfId="48" applyFont="1" applyFill="1" applyBorder="1" applyAlignment="1">
      <alignment vertical="center" wrapText="1"/>
    </xf>
    <xf numFmtId="49" fontId="30" fillId="0" borderId="1" xfId="48" applyNumberFormat="1" applyFont="1" applyFill="1" applyBorder="1" applyAlignment="1">
      <alignment horizontal="center" vertical="center" shrinkToFit="1"/>
    </xf>
    <xf numFmtId="14" fontId="30" fillId="0" borderId="22" xfId="48" applyNumberFormat="1" applyFont="1" applyFill="1" applyBorder="1" applyAlignment="1">
      <alignment horizontal="center" vertical="center" shrinkToFit="1"/>
    </xf>
    <xf numFmtId="0" fontId="29" fillId="0" borderId="22" xfId="48" applyFont="1" applyFill="1" applyBorder="1" applyAlignment="1">
      <alignment horizontal="center" vertical="center"/>
    </xf>
    <xf numFmtId="0" fontId="70" fillId="0" borderId="12" xfId="0" applyFont="1" applyFill="1" applyBorder="1" applyAlignment="1">
      <alignment horizontal="center" vertical="center" wrapText="1"/>
    </xf>
    <xf numFmtId="0" fontId="7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64" fillId="0" borderId="22" xfId="48" applyFont="1" applyFill="1" applyBorder="1" applyAlignment="1">
      <alignment horizontal="center" vertical="center"/>
    </xf>
    <xf numFmtId="0" fontId="37" fillId="0" borderId="1" xfId="48" applyFont="1" applyFill="1" applyBorder="1" applyAlignment="1">
      <alignment horizontal="center" vertical="center"/>
    </xf>
    <xf numFmtId="0" fontId="37" fillId="0" borderId="22" xfId="48" applyFont="1" applyFill="1" applyBorder="1" applyAlignment="1">
      <alignment horizontal="center" vertical="center"/>
    </xf>
    <xf numFmtId="0" fontId="35" fillId="0" borderId="0" xfId="189" applyFont="1" applyFill="1" applyAlignment="1" applyProtection="1">
      <alignment horizontal="center" vertical="center" wrapText="1"/>
      <protection locked="0"/>
    </xf>
    <xf numFmtId="0" fontId="10" fillId="0" borderId="0" xfId="189" applyFont="1" applyFill="1" applyAlignment="1" applyProtection="1">
      <alignment horizontal="center" vertical="center" wrapText="1"/>
      <protection locked="0"/>
    </xf>
    <xf numFmtId="184" fontId="2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189" applyFont="1" applyFill="1" applyBorder="1" applyAlignment="1" applyProtection="1">
      <alignment horizontal="left" vertical="center"/>
      <protection locked="0"/>
    </xf>
    <xf numFmtId="0" fontId="71" fillId="0" borderId="2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3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4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0" xfId="189" applyNumberFormat="1" applyFont="1" applyFill="1" applyAlignment="1" applyProtection="1">
      <alignment horizontal="center" vertical="center" wrapText="1"/>
      <protection locked="0"/>
    </xf>
    <xf numFmtId="0" fontId="71" fillId="0" borderId="5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6" xfId="189" applyNumberFormat="1" applyFont="1" applyFill="1" applyBorder="1" applyAlignment="1" applyProtection="1">
      <alignment horizontal="center" vertical="center" wrapText="1"/>
      <protection locked="0"/>
    </xf>
    <xf numFmtId="0" fontId="59" fillId="0" borderId="1" xfId="22" applyNumberFormat="1" applyFill="1" applyBorder="1" applyAlignment="1" applyProtection="1">
      <alignment horizontal="center" vertical="center" wrapText="1"/>
      <protection locked="0"/>
    </xf>
    <xf numFmtId="0" fontId="18" fillId="0" borderId="1" xfId="0" applyNumberFormat="1" applyFont="1" applyFill="1" applyBorder="1" applyAlignment="1">
      <alignment horizontal="center" vertical="center" wrapText="1"/>
    </xf>
    <xf numFmtId="0" fontId="9" fillId="0" borderId="1" xfId="1332" applyFont="1" applyFill="1" applyBorder="1" applyAlignment="1" applyProtection="1">
      <alignment horizontal="center" vertical="center" wrapText="1"/>
      <protection locked="0"/>
    </xf>
    <xf numFmtId="0" fontId="9" fillId="0" borderId="1" xfId="587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189" applyFont="1" applyFill="1" applyBorder="1" applyAlignment="1" applyProtection="1">
      <alignment horizontal="center" vertical="center" wrapText="1"/>
      <protection locked="0"/>
    </xf>
    <xf numFmtId="0" fontId="10" fillId="6" borderId="7" xfId="189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58" fillId="0" borderId="1" xfId="22" applyFont="1" applyFill="1" applyBorder="1" applyAlignment="1">
      <alignment horizontal="left" vertical="center" wrapText="1"/>
    </xf>
    <xf numFmtId="0" fontId="18" fillId="0" borderId="1" xfId="189" applyFont="1" applyFill="1" applyBorder="1" applyAlignment="1" applyProtection="1">
      <alignment horizontal="center" vertical="center" wrapText="1"/>
      <protection locked="0"/>
    </xf>
    <xf numFmtId="181" fontId="72" fillId="0" borderId="1" xfId="0" applyNumberFormat="1" applyFont="1" applyFill="1" applyBorder="1" applyAlignment="1">
      <alignment horizontal="center" vertical="center" wrapText="1"/>
    </xf>
    <xf numFmtId="0" fontId="10" fillId="0" borderId="1" xfId="1332" applyFont="1" applyFill="1" applyBorder="1" applyAlignment="1" applyProtection="1">
      <alignment horizontal="center" vertical="center" wrapText="1"/>
      <protection locked="0"/>
    </xf>
    <xf numFmtId="49" fontId="9" fillId="0" borderId="1" xfId="1332" applyNumberFormat="1" applyFont="1" applyFill="1" applyBorder="1" applyAlignment="1" applyProtection="1">
      <alignment horizontal="center" vertical="center" wrapText="1"/>
      <protection locked="0"/>
    </xf>
    <xf numFmtId="49" fontId="9" fillId="0" borderId="1" xfId="587" applyNumberFormat="1" applyFont="1" applyFill="1" applyBorder="1" applyAlignment="1" applyProtection="1">
      <alignment horizontal="center" vertical="center" wrapText="1"/>
      <protection locked="0"/>
    </xf>
    <xf numFmtId="179" fontId="9" fillId="0" borderId="1" xfId="182" applyNumberFormat="1" applyFont="1" applyFill="1" applyBorder="1" applyAlignment="1" applyProtection="1">
      <alignment horizontal="center" vertical="center" wrapText="1"/>
      <protection locked="0"/>
    </xf>
    <xf numFmtId="179" fontId="9" fillId="0" borderId="1" xfId="1332" applyNumberFormat="1" applyFont="1" applyFill="1" applyBorder="1" applyAlignment="1" applyProtection="1">
      <alignment horizontal="center" vertical="center" wrapText="1"/>
      <protection locked="0"/>
    </xf>
    <xf numFmtId="179" fontId="9" fillId="2" borderId="1" xfId="1332" applyNumberFormat="1" applyFont="1" applyFill="1" applyBorder="1" applyAlignment="1" applyProtection="1">
      <alignment horizontal="center" vertical="center" wrapText="1"/>
      <protection locked="0"/>
    </xf>
    <xf numFmtId="0" fontId="9" fillId="2" borderId="1" xfId="900" applyFont="1" applyFill="1" applyBorder="1" applyAlignment="1">
      <alignment horizontal="center" vertical="center" wrapText="1"/>
    </xf>
    <xf numFmtId="184" fontId="4" fillId="0" borderId="1" xfId="189" applyNumberFormat="1" applyFont="1" applyFill="1" applyBorder="1" applyAlignment="1" applyProtection="1">
      <alignment horizontal="right" vertical="center" wrapText="1"/>
      <protection locked="0"/>
    </xf>
    <xf numFmtId="184" fontId="71" fillId="0" borderId="3" xfId="189" applyNumberFormat="1" applyFont="1" applyFill="1" applyBorder="1" applyAlignment="1" applyProtection="1">
      <alignment horizontal="center" vertical="center" wrapText="1"/>
      <protection locked="0"/>
    </xf>
    <xf numFmtId="184" fontId="71" fillId="0" borderId="0" xfId="189" applyNumberFormat="1" applyFont="1" applyFill="1" applyAlignment="1" applyProtection="1">
      <alignment horizontal="center" vertical="center" wrapText="1"/>
      <protection locked="0"/>
    </xf>
    <xf numFmtId="184" fontId="71" fillId="0" borderId="6" xfId="189" applyNumberFormat="1" applyFont="1" applyFill="1" applyBorder="1" applyAlignment="1" applyProtection="1">
      <alignment horizontal="center" vertical="center" wrapText="1"/>
      <protection locked="0"/>
    </xf>
    <xf numFmtId="184" fontId="10" fillId="0" borderId="1" xfId="189" applyNumberFormat="1" applyFont="1" applyFill="1" applyBorder="1" applyAlignment="1" applyProtection="1">
      <alignment horizontal="center" vertical="center" wrapText="1"/>
      <protection locked="0"/>
    </xf>
    <xf numFmtId="184" fontId="10" fillId="0" borderId="1" xfId="23" applyNumberFormat="1" applyFont="1" applyFill="1" applyBorder="1" applyAlignment="1" applyProtection="1">
      <alignment horizontal="center" vertical="center" wrapText="1"/>
      <protection locked="0"/>
    </xf>
    <xf numFmtId="184" fontId="10" fillId="0" borderId="1" xfId="587" applyNumberFormat="1" applyFont="1" applyFill="1" applyBorder="1" applyAlignment="1" applyProtection="1">
      <alignment horizontal="center" vertical="center" wrapText="1"/>
      <protection locked="0"/>
    </xf>
    <xf numFmtId="184" fontId="12" fillId="0" borderId="1" xfId="0" applyNumberFormat="1" applyFont="1" applyFill="1" applyBorder="1" applyAlignment="1">
      <alignment horizontal="center" vertical="center" wrapText="1"/>
    </xf>
    <xf numFmtId="184" fontId="9" fillId="0" borderId="1" xfId="0" applyNumberFormat="1" applyFont="1" applyFill="1" applyBorder="1" applyAlignment="1">
      <alignment horizontal="center" vertical="center" wrapText="1"/>
    </xf>
    <xf numFmtId="10" fontId="4" fillId="0" borderId="1" xfId="189" applyNumberFormat="1" applyFont="1" applyFill="1" applyBorder="1" applyAlignment="1" applyProtection="1">
      <alignment horizontal="right" vertical="center" wrapText="1"/>
      <protection locked="0"/>
    </xf>
    <xf numFmtId="10" fontId="71" fillId="0" borderId="3" xfId="189" applyNumberFormat="1" applyFont="1" applyFill="1" applyBorder="1" applyAlignment="1" applyProtection="1">
      <alignment horizontal="center" vertical="center" wrapText="1"/>
      <protection locked="0"/>
    </xf>
    <xf numFmtId="10" fontId="71" fillId="0" borderId="0" xfId="189" applyNumberFormat="1" applyFont="1" applyFill="1" applyAlignment="1" applyProtection="1">
      <alignment horizontal="center" vertical="center" wrapText="1"/>
      <protection locked="0"/>
    </xf>
    <xf numFmtId="10" fontId="71" fillId="0" borderId="6" xfId="189" applyNumberFormat="1" applyFont="1" applyFill="1" applyBorder="1" applyAlignment="1" applyProtection="1">
      <alignment horizontal="center" vertical="center" wrapText="1"/>
      <protection locked="0"/>
    </xf>
    <xf numFmtId="0" fontId="10" fillId="0" borderId="14" xfId="189" applyNumberFormat="1" applyFont="1" applyFill="1" applyBorder="1" applyAlignment="1" applyProtection="1">
      <alignment horizontal="center" vertical="center" wrapText="1"/>
      <protection locked="0"/>
    </xf>
    <xf numFmtId="10" fontId="12" fillId="0" borderId="1" xfId="0" applyNumberFormat="1" applyFont="1" applyFill="1" applyBorder="1" applyAlignment="1">
      <alignment horizontal="center" vertical="center" wrapText="1"/>
    </xf>
    <xf numFmtId="10" fontId="9" fillId="0" borderId="1" xfId="0" applyNumberFormat="1" applyFont="1" applyFill="1" applyBorder="1" applyAlignment="1">
      <alignment horizontal="center" vertical="center" wrapText="1"/>
    </xf>
    <xf numFmtId="0" fontId="71" fillId="0" borderId="13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15" xfId="189" applyNumberFormat="1" applyFont="1" applyFill="1" applyBorder="1" applyAlignment="1" applyProtection="1">
      <alignment horizontal="center" vertical="center" wrapText="1"/>
      <protection locked="0"/>
    </xf>
    <xf numFmtId="0" fontId="71" fillId="0" borderId="16" xfId="189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189" applyNumberFormat="1" applyFont="1" applyFill="1" applyBorder="1" applyAlignment="1" applyProtection="1">
      <alignment horizontal="left" vertical="center" wrapText="1"/>
      <protection locked="0"/>
    </xf>
    <xf numFmtId="0" fontId="55" fillId="0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49" fontId="17" fillId="0" borderId="8" xfId="182" applyNumberFormat="1" applyFont="1" applyFill="1" applyBorder="1" applyAlignment="1" applyProtection="1">
      <alignment horizontal="center" vertical="center" wrapText="1"/>
      <protection locked="0"/>
    </xf>
    <xf numFmtId="178" fontId="12" fillId="0" borderId="1" xfId="0" applyNumberFormat="1" applyFont="1" applyFill="1" applyBorder="1" applyAlignment="1">
      <alignment horizontal="center" vertical="center" wrapText="1"/>
    </xf>
    <xf numFmtId="49" fontId="17" fillId="0" borderId="8" xfId="182" applyNumberFormat="1" applyFont="1" applyFill="1" applyBorder="1" applyAlignment="1" applyProtection="1">
      <alignment vertical="center" wrapText="1"/>
      <protection locked="0"/>
    </xf>
    <xf numFmtId="184" fontId="17" fillId="0" borderId="8" xfId="182" applyNumberFormat="1" applyFont="1" applyFill="1" applyBorder="1" applyAlignment="1" applyProtection="1">
      <alignment vertical="center" wrapText="1"/>
      <protection locked="0"/>
    </xf>
    <xf numFmtId="10" fontId="17" fillId="0" borderId="8" xfId="182" applyNumberFormat="1" applyFont="1" applyFill="1" applyBorder="1" applyAlignment="1" applyProtection="1">
      <alignment vertical="center" wrapText="1"/>
      <protection locked="0"/>
    </xf>
    <xf numFmtId="0" fontId="29" fillId="0" borderId="0" xfId="48" applyFont="1" applyFill="1" applyBorder="1" applyAlignment="1">
      <alignment vertical="center"/>
    </xf>
    <xf numFmtId="49" fontId="15" fillId="0" borderId="9" xfId="48" applyNumberFormat="1" applyFont="1" applyFill="1" applyBorder="1" applyAlignment="1">
      <alignment horizontal="center" vertical="center" wrapText="1"/>
    </xf>
    <xf numFmtId="49" fontId="15" fillId="0" borderId="12" xfId="48" applyNumberFormat="1" applyFont="1" applyFill="1" applyBorder="1" applyAlignment="1">
      <alignment horizontal="center" vertical="center" wrapText="1"/>
    </xf>
    <xf numFmtId="0" fontId="37" fillId="0" borderId="1" xfId="48" applyFont="1" applyFill="1" applyBorder="1" applyAlignment="1">
      <alignment horizontal="left" vertical="center" wrapText="1"/>
    </xf>
    <xf numFmtId="0" fontId="73" fillId="0" borderId="1" xfId="0" applyFont="1" applyBorder="1" applyAlignment="1">
      <alignment horizontal="left" vertical="center" wrapText="1" readingOrder="1"/>
    </xf>
    <xf numFmtId="49" fontId="15" fillId="0" borderId="10" xfId="48" applyNumberFormat="1" applyFont="1" applyFill="1" applyBorder="1" applyAlignment="1">
      <alignment horizontal="center" vertical="center" wrapText="1"/>
    </xf>
    <xf numFmtId="0" fontId="0" fillId="0" borderId="9" xfId="854" applyFont="1" applyFill="1" applyBorder="1" applyAlignment="1">
      <alignment horizontal="center" vertical="center"/>
    </xf>
    <xf numFmtId="0" fontId="0" fillId="0" borderId="12" xfId="854" applyFont="1" applyFill="1" applyBorder="1" applyAlignment="1">
      <alignment horizontal="center" vertical="center"/>
    </xf>
    <xf numFmtId="0" fontId="0" fillId="0" borderId="10" xfId="854" applyFont="1" applyFill="1" applyBorder="1" applyAlignment="1">
      <alignment horizontal="center" vertical="center"/>
    </xf>
    <xf numFmtId="0" fontId="29" fillId="0" borderId="0" xfId="48" applyFont="1" applyFill="1" applyBorder="1" applyAlignment="1">
      <alignment horizontal="center" vertical="center"/>
    </xf>
    <xf numFmtId="49" fontId="15" fillId="0" borderId="0" xfId="48" applyNumberFormat="1" applyFont="1" applyFill="1" applyBorder="1" applyAlignment="1">
      <alignment horizontal="center" vertical="center" wrapText="1"/>
    </xf>
    <xf numFmtId="178" fontId="15" fillId="0" borderId="0" xfId="189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854" applyFont="1" applyFill="1" applyBorder="1" applyAlignment="1">
      <alignment horizontal="center" vertical="center"/>
    </xf>
    <xf numFmtId="0" fontId="74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75" fillId="0" borderId="1" xfId="527" applyFont="1" applyFill="1" applyBorder="1" applyAlignment="1">
      <alignment horizontal="left" vertical="center" wrapText="1"/>
    </xf>
    <xf numFmtId="0" fontId="0" fillId="0" borderId="0" xfId="854" applyFill="1" applyBorder="1" applyAlignment="1">
      <alignment horizontal="center" vertical="center"/>
    </xf>
    <xf numFmtId="0" fontId="37" fillId="0" borderId="0" xfId="48" applyFont="1" applyFill="1" applyBorder="1" applyAlignment="1">
      <alignment horizontal="center" vertical="center" wrapText="1"/>
    </xf>
    <xf numFmtId="0" fontId="15" fillId="0" borderId="0" xfId="48" applyFont="1" applyFill="1" applyBorder="1" applyAlignment="1">
      <alignment horizontal="center" vertical="center"/>
    </xf>
    <xf numFmtId="49" fontId="15" fillId="0" borderId="0" xfId="48" applyNumberFormat="1" applyFont="1" applyFill="1" applyBorder="1" applyAlignment="1">
      <alignment horizontal="center" vertical="center"/>
    </xf>
    <xf numFmtId="49" fontId="15" fillId="0" borderId="0" xfId="48" applyNumberFormat="1" applyFont="1" applyFill="1" applyBorder="1" applyAlignment="1">
      <alignment vertical="center" wrapText="1"/>
    </xf>
    <xf numFmtId="0" fontId="37" fillId="0" borderId="0" xfId="48" applyFont="1" applyFill="1" applyBorder="1" applyAlignment="1">
      <alignment horizontal="center" vertical="center"/>
    </xf>
  </cellXfs>
  <cellStyles count="1338">
    <cellStyle name="常规" xfId="0" builtinId="0"/>
    <cellStyle name="常规 3 27" xfId="1"/>
    <cellStyle name="货币[0]" xfId="2" builtinId="7"/>
    <cellStyle name="货币" xfId="3" builtinId="4"/>
    <cellStyle name="常规 44" xfId="4"/>
    <cellStyle name="常规 39" xfId="5"/>
    <cellStyle name="60% - 强调文字颜色 1 11" xfId="6"/>
    <cellStyle name="输入" xfId="7" builtinId="20"/>
    <cellStyle name="20% - 强调文字颜色 3" xfId="8" builtinId="38"/>
    <cellStyle name="常规 2 2 2 2 19 2" xfId="9"/>
    <cellStyle name="注释 7 3" xfId="10"/>
    <cellStyle name="常规 2 2 2 20" xfId="11"/>
    <cellStyle name="常规 2 2 2 15" xfId="12"/>
    <cellStyle name="20% - 强调文字颜色 1 2" xfId="13"/>
    <cellStyle name="标题 3 11" xfId="14"/>
    <cellStyle name="常规 3 14" xfId="15"/>
    <cellStyle name="常规 2 26" xfId="16"/>
    <cellStyle name="千位分隔[0]" xfId="17" builtinId="6"/>
    <cellStyle name="千位分隔" xfId="18" builtinId="3"/>
    <cellStyle name="常规 7 3" xfId="19"/>
    <cellStyle name="40% - 强调文字颜色 3" xfId="20" builtinId="39"/>
    <cellStyle name="差" xfId="21" builtinId="27"/>
    <cellStyle name="超链接" xfId="22" builtinId="8"/>
    <cellStyle name="BOM_Level_Below3" xfId="23"/>
    <cellStyle name="60% - 强调文字颜色 3" xfId="24" builtinId="40"/>
    <cellStyle name="常规 4 13" xfId="25"/>
    <cellStyle name="百分比" xfId="26" builtinId="5"/>
    <cellStyle name="20% - 强调文字颜色 1 11" xfId="27"/>
    <cellStyle name="已访问的超链接" xfId="28" builtinId="9"/>
    <cellStyle name="20% - 强调文字颜色 4 5" xfId="29"/>
    <cellStyle name="常规 6 13" xfId="30"/>
    <cellStyle name="60% - 强调文字颜色 2 3" xfId="31"/>
    <cellStyle name="注释" xfId="32" builtinId="10"/>
    <cellStyle name="常规 6" xfId="33"/>
    <cellStyle name="常规 4 12" xfId="34"/>
    <cellStyle name="60% - 强调文字颜色 2" xfId="35" builtinId="36"/>
    <cellStyle name="40% - 强调文字颜色 3 9" xfId="36"/>
    <cellStyle name="标题 4" xfId="37" builtinId="19"/>
    <cellStyle name="解释性文本 2 2" xfId="38"/>
    <cellStyle name="常规 3 27 3" xfId="39"/>
    <cellStyle name="差 9" xfId="40"/>
    <cellStyle name="常规 6 5" xfId="41"/>
    <cellStyle name="常规 4 2 2 3" xfId="42"/>
    <cellStyle name="警告文本" xfId="43" builtinId="11"/>
    <cellStyle name="标题" xfId="44" builtinId="15"/>
    <cellStyle name="40% - 强调文字颜色 3 10" xfId="45"/>
    <cellStyle name="60% - 强调文字颜色 4 11" xfId="46"/>
    <cellStyle name="强调文字颜色 1 2 3" xfId="47"/>
    <cellStyle name="常规 5 2" xfId="48"/>
    <cellStyle name="60% - 强调文字颜色 2 2 2" xfId="49"/>
    <cellStyle name="60% - 强调文字颜色 6 8" xfId="50"/>
    <cellStyle name="解释性文本" xfId="51" builtinId="53"/>
    <cellStyle name="常规 6 2 10 2" xfId="52"/>
    <cellStyle name="常规 2 2 9 2" xfId="53"/>
    <cellStyle name="差 6" xfId="54"/>
    <cellStyle name="解释性文本 9" xfId="55"/>
    <cellStyle name="标题 1" xfId="56" builtinId="16"/>
    <cellStyle name="常规 5 2 2" xfId="57"/>
    <cellStyle name="差 7" xfId="58"/>
    <cellStyle name="标题 2" xfId="59" builtinId="17"/>
    <cellStyle name="常规 4 11" xfId="60"/>
    <cellStyle name="60% - 强调文字颜色 1" xfId="61" builtinId="32"/>
    <cellStyle name="40% - 强调文字颜色 3 8" xfId="62"/>
    <cellStyle name="标题 3" xfId="63" builtinId="18"/>
    <cellStyle name="常规 3 27 2" xfId="64"/>
    <cellStyle name="差 8" xfId="65"/>
    <cellStyle name="常规 4 14" xfId="66"/>
    <cellStyle name="60% - 强调文字颜色 4" xfId="67" builtinId="44"/>
    <cellStyle name="输出" xfId="68" builtinId="21"/>
    <cellStyle name="计算 2 3 3" xfId="69"/>
    <cellStyle name="计算" xfId="70" builtinId="22"/>
    <cellStyle name="常规 4 2 25" xfId="71"/>
    <cellStyle name="检查单元格" xfId="72" builtinId="23"/>
    <cellStyle name="计算 3 2" xfId="73"/>
    <cellStyle name="40% - 强调文字颜色 4 2" xfId="74"/>
    <cellStyle name="输入 9 2" xfId="75"/>
    <cellStyle name="20% - 强调文字颜色 6" xfId="76" builtinId="50"/>
    <cellStyle name="常规 2 2 2 5" xfId="77"/>
    <cellStyle name="强调文字颜色 2" xfId="78" builtinId="33"/>
    <cellStyle name="常规 6 2 3" xfId="79"/>
    <cellStyle name="40% - 强调文字颜色 5 7" xfId="80"/>
    <cellStyle name="注释 2 3" xfId="81"/>
    <cellStyle name="常规 2 2 23 2" xfId="82"/>
    <cellStyle name="常规 2 2 18 2" xfId="83"/>
    <cellStyle name="链接单元格" xfId="84" builtinId="24"/>
    <cellStyle name="标题 2 11" xfId="85"/>
    <cellStyle name="40% - 强调文字颜色 6 5" xfId="86"/>
    <cellStyle name="60% - 强调文字颜色 4 2 3" xfId="87"/>
    <cellStyle name="汇总" xfId="88" builtinId="25"/>
    <cellStyle name="好" xfId="89" builtinId="26"/>
    <cellStyle name="输出 3 3" xfId="90"/>
    <cellStyle name="适中" xfId="91" builtinId="28"/>
    <cellStyle name="常规 3 2 6" xfId="92"/>
    <cellStyle name="20% - 强调文字颜色 3 3" xfId="93"/>
    <cellStyle name="适中 8" xfId="94"/>
    <cellStyle name="20% - 强调文字颜色 5" xfId="95" builtinId="46"/>
    <cellStyle name="常规 8 2" xfId="96"/>
    <cellStyle name="链接单元格 7" xfId="97"/>
    <cellStyle name="常规 2 2 2 4" xfId="98"/>
    <cellStyle name="强调文字颜色 1" xfId="99" builtinId="29"/>
    <cellStyle name="20% - 强调文字颜色 1" xfId="100" builtinId="30"/>
    <cellStyle name="40% - 强调文字颜色 1" xfId="101" builtinId="31"/>
    <cellStyle name="标题 5 4" xfId="102"/>
    <cellStyle name="输入 2 2 2 2" xfId="103"/>
    <cellStyle name="20% - 强调文字颜色 2" xfId="104" builtinId="34"/>
    <cellStyle name="40% - 强调文字颜色 2" xfId="105" builtinId="35"/>
    <cellStyle name="常规 2 2 2 6" xfId="106"/>
    <cellStyle name="强调文字颜色 3" xfId="107" builtinId="37"/>
    <cellStyle name="常规 3 8 2" xfId="108"/>
    <cellStyle name="常规 2 2 2 7" xfId="109"/>
    <cellStyle name="强调文字颜色 4" xfId="110" builtinId="41"/>
    <cellStyle name="20% - 强调文字颜色 4" xfId="111" builtinId="42"/>
    <cellStyle name="40% - 强调文字颜色 4" xfId="112" builtinId="43"/>
    <cellStyle name="常规 2 2 2 8" xfId="113"/>
    <cellStyle name="强调文字颜色 5" xfId="114" builtinId="45"/>
    <cellStyle name="40% - 强调文字颜色 5" xfId="115" builtinId="47"/>
    <cellStyle name="常规 4 20" xfId="116"/>
    <cellStyle name="常规 4 15" xfId="117"/>
    <cellStyle name="60% - 强调文字颜色 5" xfId="118" builtinId="48"/>
    <cellStyle name="常规 2 2 8 2" xfId="119"/>
    <cellStyle name="常规 2 2 2 9" xfId="120"/>
    <cellStyle name="强调文字颜色 6" xfId="121" builtinId="49"/>
    <cellStyle name="40% - 强调文字颜色 6" xfId="122" builtinId="51"/>
    <cellStyle name="常规 4 21" xfId="123"/>
    <cellStyle name="常规 4 16" xfId="124"/>
    <cellStyle name="60% - 强调文字颜色 6" xfId="125" builtinId="52"/>
    <cellStyle name="20% - 强调文字颜色 2 10" xfId="126"/>
    <cellStyle name="40% - 强调文字颜色 3 11" xfId="127"/>
    <cellStyle name="强调文字颜色 1 2 4" xfId="128"/>
    <cellStyle name="输入 11 2" xfId="129"/>
    <cellStyle name="60% - 强调文字颜色 2 2 3" xfId="130"/>
    <cellStyle name="60% - 强调文字颜色 6 9" xfId="131"/>
    <cellStyle name="输入 6 2" xfId="132"/>
    <cellStyle name="20% - 强调文字颜色 1 5" xfId="133"/>
    <cellStyle name="常规 2 2 2 18" xfId="134"/>
    <cellStyle name="常规 2 2 2 23" xfId="135"/>
    <cellStyle name="40% - 强调文字颜色 2 2" xfId="136"/>
    <cellStyle name="20% - 强调文字颜色 1 2 3" xfId="137"/>
    <cellStyle name="60% - 强调文字颜色 5 10" xfId="138"/>
    <cellStyle name="20% - 强调文字颜色 1 4" xfId="139"/>
    <cellStyle name="常规 2 2 2 17" xfId="140"/>
    <cellStyle name="常规 2 2 2 22" xfId="141"/>
    <cellStyle name="20% - 强调文字颜色 1 6" xfId="142"/>
    <cellStyle name="常规 2 2 2 19" xfId="143"/>
    <cellStyle name="20% - 强调文字颜色 1 7" xfId="144"/>
    <cellStyle name="20% - 强调文字颜色 1 3" xfId="145"/>
    <cellStyle name="常规 2 2 2 16" xfId="146"/>
    <cellStyle name="常规 2 2 2 21" xfId="147"/>
    <cellStyle name="好 5" xfId="148"/>
    <cellStyle name="常规 7 2 3 2" xfId="149"/>
    <cellStyle name="标题 3 2 2" xfId="150"/>
    <cellStyle name="20% - 强调文字颜色 1 8" xfId="151"/>
    <cellStyle name="常规 2 2 2 2 4 2" xfId="152"/>
    <cellStyle name="20% - 强调文字颜色 1 9" xfId="153"/>
    <cellStyle name="好 6" xfId="154"/>
    <cellStyle name="标题 3 2 3" xfId="155"/>
    <cellStyle name="20% - 强调文字颜色 1 10" xfId="156"/>
    <cellStyle name="40% - 强调文字颜色 2 11" xfId="157"/>
    <cellStyle name="常规 2 7 2" xfId="158"/>
    <cellStyle name="60% - 强调文字颜色 1 9" xfId="159"/>
    <cellStyle name="20% - 强调文字颜色 1 2 2" xfId="160"/>
    <cellStyle name="40% - 强调文字颜色 2 3" xfId="161"/>
    <cellStyle name="20% - 强调文字颜色 1 2 4" xfId="162"/>
    <cellStyle name="40% - 强调文字颜色 4 10" xfId="163"/>
    <cellStyle name="60% - 强调文字颜色 5 11" xfId="164"/>
    <cellStyle name="40% - 强调文字颜色 2 4" xfId="165"/>
    <cellStyle name="20% - 强调文字颜色 1 2 5" xfId="166"/>
    <cellStyle name="20% - 强调文字颜色 3 10" xfId="167"/>
    <cellStyle name="40% - 强调文字颜色 4 11" xfId="168"/>
    <cellStyle name="20% - 强调文字颜色 2 11" xfId="169"/>
    <cellStyle name="强调文字颜色 1 2 5" xfId="170"/>
    <cellStyle name="输入 10 2 2" xfId="171"/>
    <cellStyle name="输入 11 3" xfId="172"/>
    <cellStyle name="常规 4 3 2" xfId="173"/>
    <cellStyle name="60% - 强调文字颜色 2 2 4" xfId="174"/>
    <cellStyle name="输入 5 2 2" xfId="175"/>
    <cellStyle name="输入 6 3" xfId="176"/>
    <cellStyle name="20% - 强调文字颜色 2 2" xfId="177"/>
    <cellStyle name="20% - 强调文字颜色 2 2 2" xfId="178"/>
    <cellStyle name="20% - 强调文字颜色 2 2 3" xfId="179"/>
    <cellStyle name="20% - 强调文字颜色 2 2 4" xfId="180"/>
    <cellStyle name="20% - 强调文字颜色 2 2 5" xfId="181"/>
    <cellStyle name="BOM_Level_Below3 2" xfId="182"/>
    <cellStyle name="20% - 强调文字颜色 2 3" xfId="183"/>
    <cellStyle name="20% - 强调文字颜色 2 4" xfId="184"/>
    <cellStyle name="20% - 强调文字颜色 2 5" xfId="185"/>
    <cellStyle name="20% - 强调文字颜色 2 6" xfId="186"/>
    <cellStyle name="20% - 强调文字颜色 2 7" xfId="187"/>
    <cellStyle name="20% - 强调文字颜色 2 8" xfId="188"/>
    <cellStyle name="样式 1" xfId="189"/>
    <cellStyle name="常规 2 2 2 2 10 2" xfId="190"/>
    <cellStyle name="常规 2 2 2 2 5 2" xfId="191"/>
    <cellStyle name="20% - 强调文字颜色 2 9" xfId="192"/>
    <cellStyle name="汇总 8 2 2" xfId="193"/>
    <cellStyle name="20% - 强调文字颜色 3 11" xfId="194"/>
    <cellStyle name="常规 4 8 2" xfId="195"/>
    <cellStyle name="40% - 强调文字颜色 2 5" xfId="196"/>
    <cellStyle name="常规 3 2 5" xfId="197"/>
    <cellStyle name="20% - 强调文字颜色 3 2" xfId="198"/>
    <cellStyle name="适中 7" xfId="199"/>
    <cellStyle name="20% - 强调文字颜色 3 2 2" xfId="200"/>
    <cellStyle name="标题 4 9" xfId="201"/>
    <cellStyle name="20% - 强调文字颜色 3 2 3" xfId="202"/>
    <cellStyle name="常规 2 14 2" xfId="203"/>
    <cellStyle name="20% - 强调文字颜色 3 2 4" xfId="204"/>
    <cellStyle name="20% - 强调文字颜色 3 2 5" xfId="205"/>
    <cellStyle name="常规 3 2 7" xfId="206"/>
    <cellStyle name="20% - 强调文字颜色 3 4" xfId="207"/>
    <cellStyle name="适中 9" xfId="208"/>
    <cellStyle name="常规 4 11 2" xfId="209"/>
    <cellStyle name="60% - 强调文字颜色 1 2" xfId="210"/>
    <cellStyle name="常规 3 2 8" xfId="211"/>
    <cellStyle name="20% - 强调文字颜色 3 5" xfId="212"/>
    <cellStyle name="60% - 强调文字颜色 1 3" xfId="213"/>
    <cellStyle name="常规 3 2 9" xfId="214"/>
    <cellStyle name="20% - 强调文字颜色 3 6" xfId="215"/>
    <cellStyle name="60% - 强调文字颜色 1 4" xfId="216"/>
    <cellStyle name="20% - 强调文字颜色 3 7" xfId="217"/>
    <cellStyle name="注释 5 2 2" xfId="218"/>
    <cellStyle name="60% - 强调文字颜色 1 5" xfId="219"/>
    <cellStyle name="常规 7 2 5 2" xfId="220"/>
    <cellStyle name="60% - 强调文字颜色 1 6" xfId="221"/>
    <cellStyle name="20% - 强调文字颜色 3 8" xfId="222"/>
    <cellStyle name="常规 2 2 2 2 11 2" xfId="223"/>
    <cellStyle name="常规 2 2 2 2 6 2" xfId="224"/>
    <cellStyle name="警告文本 2 3" xfId="225"/>
    <cellStyle name="60% - 强调文字颜色 1 7" xfId="226"/>
    <cellStyle name="20% - 强调文字颜色 3 9" xfId="227"/>
    <cellStyle name="60% - 强调文字颜色 3 10" xfId="228"/>
    <cellStyle name="20% - 强调文字颜色 4 10" xfId="229"/>
    <cellStyle name="40% - 强调文字颜色 5 11" xfId="230"/>
    <cellStyle name="常规 20" xfId="231"/>
    <cellStyle name="常规 15" xfId="232"/>
    <cellStyle name="20% - 强调文字颜色 4 11" xfId="233"/>
    <cellStyle name="汇总 2 3 2 2" xfId="234"/>
    <cellStyle name="常规 21" xfId="235"/>
    <cellStyle name="常规 16" xfId="236"/>
    <cellStyle name="20% - 强调文字颜色 4 2" xfId="237"/>
    <cellStyle name="20% - 强调文字颜色 4 2 2" xfId="238"/>
    <cellStyle name="常规 3 2" xfId="239"/>
    <cellStyle name="输出 4 2 2" xfId="240"/>
    <cellStyle name="注释 10 2" xfId="241"/>
    <cellStyle name="60% - 强调文字颜色 4 8" xfId="242"/>
    <cellStyle name="检查单元格 10" xfId="243"/>
    <cellStyle name="20% - 强调文字颜色 4 2 3" xfId="244"/>
    <cellStyle name="常规 3 3" xfId="245"/>
    <cellStyle name="注释 10 3" xfId="246"/>
    <cellStyle name="60% - 强调文字颜色 4 9" xfId="247"/>
    <cellStyle name="输入 4 2" xfId="248"/>
    <cellStyle name="检查单元格 11" xfId="249"/>
    <cellStyle name="20% - 强调文字颜色 4 2 4" xfId="250"/>
    <cellStyle name="20% - 强调文字颜色 4 2 5" xfId="251"/>
    <cellStyle name="20% - 强调文字颜色 4 3" xfId="252"/>
    <cellStyle name="20% - 强调文字颜色 4 4" xfId="253"/>
    <cellStyle name="常规 6 12" xfId="254"/>
    <cellStyle name="常规 4 12 2" xfId="255"/>
    <cellStyle name="60% - 强调文字颜色 2 2" xfId="256"/>
    <cellStyle name="常规 5" xfId="257"/>
    <cellStyle name="20% - 强调文字颜色 4 6" xfId="258"/>
    <cellStyle name="常规 7" xfId="259"/>
    <cellStyle name="常规 6 14" xfId="260"/>
    <cellStyle name="60% - 强调文字颜色 2 4" xfId="261"/>
    <cellStyle name="20% - 强调文字颜色 4 7" xfId="262"/>
    <cellStyle name="常规 8" xfId="263"/>
    <cellStyle name="常规 6 20" xfId="264"/>
    <cellStyle name="常规 6 15" xfId="265"/>
    <cellStyle name="60% - 强调文字颜色 2 5" xfId="266"/>
    <cellStyle name="常规 9" xfId="267"/>
    <cellStyle name="常规 7 2 6 2" xfId="268"/>
    <cellStyle name="常规 6 21" xfId="269"/>
    <cellStyle name="常规 6 16" xfId="270"/>
    <cellStyle name="60% - 强调文字颜色 2 6" xfId="271"/>
    <cellStyle name="20% - 强调文字颜色 4 8" xfId="272"/>
    <cellStyle name="常规 2 2 2 2 12 2" xfId="273"/>
    <cellStyle name="常规 2 2 2 2 7 2" xfId="274"/>
    <cellStyle name="20% - 强调文字颜色 4 9" xfId="275"/>
    <cellStyle name="常规 6 22" xfId="276"/>
    <cellStyle name="常规 6 17" xfId="277"/>
    <cellStyle name="60% - 强调文字颜色 2 7" xfId="278"/>
    <cellStyle name="20% - 强调文字颜色 5 10" xfId="279"/>
    <cellStyle name="40% - 强调文字颜色 6 11" xfId="280"/>
    <cellStyle name="20% - 强调文字颜色 5 11" xfId="281"/>
    <cellStyle name="常规 2 28" xfId="282"/>
    <cellStyle name="20% - 强调文字颜色 5 2" xfId="283"/>
    <cellStyle name="20% - 强调文字颜色 5 2 2" xfId="284"/>
    <cellStyle name="常规 2 2 20" xfId="285"/>
    <cellStyle name="常规 2 2 15" xfId="286"/>
    <cellStyle name="输出 5 2 2" xfId="287"/>
    <cellStyle name="20% - 强调文字颜色 5 2 3" xfId="288"/>
    <cellStyle name="常规 2 2 21" xfId="289"/>
    <cellStyle name="常规 2 2 16" xfId="290"/>
    <cellStyle name="20% - 强调文字颜色 5 2 4" xfId="291"/>
    <cellStyle name="常规 2 2 22" xfId="292"/>
    <cellStyle name="常规 2 2 17" xfId="293"/>
    <cellStyle name="常规 3 26 2" xfId="294"/>
    <cellStyle name="20% - 强调文字颜色 5 2 5" xfId="295"/>
    <cellStyle name="常规 2 2 23" xfId="296"/>
    <cellStyle name="常规 2 2 18" xfId="297"/>
    <cellStyle name="20% - 强调文字颜色 5 3" xfId="298"/>
    <cellStyle name="20% - 强调文字颜色 5 4" xfId="299"/>
    <cellStyle name="常规 4 13 2" xfId="300"/>
    <cellStyle name="60% - 强调文字颜色 3 2" xfId="301"/>
    <cellStyle name="强调文字颜色 4 10" xfId="302"/>
    <cellStyle name="20% - 强调文字颜色 5 5" xfId="303"/>
    <cellStyle name="汇总 10" xfId="304"/>
    <cellStyle name="60% - 强调文字颜色 3 3" xfId="305"/>
    <cellStyle name="强调文字颜色 4 11" xfId="306"/>
    <cellStyle name="汇总 11" xfId="307"/>
    <cellStyle name="60% - 强调文字颜色 3 4" xfId="308"/>
    <cellStyle name="20% - 强调文字颜色 5 6" xfId="309"/>
    <cellStyle name="BOM_Level_Below3 2 2" xfId="310"/>
    <cellStyle name="20% - 强调文字颜色 5 7" xfId="311"/>
    <cellStyle name="60% - 强调文字颜色 3 5" xfId="312"/>
    <cellStyle name="常规 7 2 7 2" xfId="313"/>
    <cellStyle name="60% - 强调文字颜色 3 6" xfId="314"/>
    <cellStyle name="20% - 强调文字颜色 5 8" xfId="315"/>
    <cellStyle name="常规 2 2 2 2 13 2" xfId="316"/>
    <cellStyle name="常规 2 2 2 2 8 2" xfId="317"/>
    <cellStyle name="20% - 强调文字颜色 5 9" xfId="318"/>
    <cellStyle name="60% - 强调文字颜色 3 7" xfId="319"/>
    <cellStyle name="检查单元格 2 5" xfId="320"/>
    <cellStyle name="20% - 强调文字颜色 6 10" xfId="321"/>
    <cellStyle name="20% - 强调文字颜色 6 11" xfId="322"/>
    <cellStyle name="20% - 强调文字颜色 6 2" xfId="323"/>
    <cellStyle name="60% - 强调文字颜色 6 2 4" xfId="324"/>
    <cellStyle name="输入 9 2 2" xfId="325"/>
    <cellStyle name="标题 4 11" xfId="326"/>
    <cellStyle name="强调文字颜色 5 2 5" xfId="327"/>
    <cellStyle name="输出 6 2" xfId="328"/>
    <cellStyle name="20% - 强调文字颜色 6 2 2" xfId="329"/>
    <cellStyle name="40% - 强调文字颜色 4 4" xfId="330"/>
    <cellStyle name="解释性文本 10" xfId="331"/>
    <cellStyle name="20% - 强调文字颜色 6 2 3" xfId="332"/>
    <cellStyle name="40% - 强调文字颜色 4 5" xfId="333"/>
    <cellStyle name="解释性文本 11" xfId="334"/>
    <cellStyle name="20% - 强调文字颜色 6 2 4" xfId="335"/>
    <cellStyle name="40% - 强调文字颜色 4 6" xfId="336"/>
    <cellStyle name="40% - 强调文字颜色 4 7" xfId="337"/>
    <cellStyle name="常规 2 2 22 2" xfId="338"/>
    <cellStyle name="20% - 强调文字颜色 6 2 5" xfId="339"/>
    <cellStyle name="常规 2 2 17 2" xfId="340"/>
    <cellStyle name="20% - 强调文字颜色 6 3" xfId="341"/>
    <cellStyle name="60% - 强调文字颜色 6 2 5" xfId="342"/>
    <cellStyle name="20% - 强调文字颜色 6 4" xfId="343"/>
    <cellStyle name="常规 4 14 2" xfId="344"/>
    <cellStyle name="60% - 强调文字颜色 4 2" xfId="345"/>
    <cellStyle name="20% - 强调文字颜色 6 5" xfId="346"/>
    <cellStyle name="40% - 强调文字颜色 5 2 2" xfId="347"/>
    <cellStyle name="计算 4 2 2" xfId="348"/>
    <cellStyle name="60% - 强调文字颜色 4 3" xfId="349"/>
    <cellStyle name="20% - 强调文字颜色 6 6" xfId="350"/>
    <cellStyle name="40% - 强调文字颜色 5 2 3" xfId="351"/>
    <cellStyle name="60% - 强调文字颜色 4 4" xfId="352"/>
    <cellStyle name="20% - 强调文字颜色 6 7" xfId="353"/>
    <cellStyle name="40% - 强调文字颜色 5 2 4" xfId="354"/>
    <cellStyle name="计算 2 4 2 2" xfId="355"/>
    <cellStyle name="60% - 强调文字颜色 4 5" xfId="356"/>
    <cellStyle name="常规 7 2 8 2" xfId="357"/>
    <cellStyle name="60% - 强调文字颜色 4 6" xfId="358"/>
    <cellStyle name="20% - 强调文字颜色 6 8" xfId="359"/>
    <cellStyle name="40% - 强调文字颜色 5 2 5" xfId="360"/>
    <cellStyle name="常规 2 2 2 2 14 2" xfId="361"/>
    <cellStyle name="常规 2 2 2 2 9 2" xfId="362"/>
    <cellStyle name="20% - 强调文字颜色 6 9" xfId="363"/>
    <cellStyle name="60% - 强调文字颜色 4 7" xfId="364"/>
    <cellStyle name="常规 41" xfId="365"/>
    <cellStyle name="常规 36" xfId="366"/>
    <cellStyle name="40% - 强调文字颜色 1 10" xfId="367"/>
    <cellStyle name="60% - 强调文字颜色 2 11" xfId="368"/>
    <cellStyle name="常规 37" xfId="369"/>
    <cellStyle name="40% - 强调文字颜色 1 11" xfId="370"/>
    <cellStyle name="常规 2 2 2" xfId="371"/>
    <cellStyle name="40% - 强调文字颜色 1 2" xfId="372"/>
    <cellStyle name="40% - 强调文字颜色 1 2 2" xfId="373"/>
    <cellStyle name="40% - 强调文字颜色 1 2 3" xfId="374"/>
    <cellStyle name="40% - 强调文字颜色 1 2 4" xfId="375"/>
    <cellStyle name="40% - 强调文字颜色 1 2 5" xfId="376"/>
    <cellStyle name="40% - 强调文字颜色 1 3" xfId="377"/>
    <cellStyle name="40% - 强调文字颜色 1 4" xfId="378"/>
    <cellStyle name="常规 4 7 2" xfId="379"/>
    <cellStyle name="40% - 强调文字颜色 1 5" xfId="380"/>
    <cellStyle name="40% - 强调文字颜色 1 6" xfId="381"/>
    <cellStyle name="40% - 强调文字颜色 1 7" xfId="382"/>
    <cellStyle name="常规 44 10 2" xfId="383"/>
    <cellStyle name="常规 2 2 14 2" xfId="384"/>
    <cellStyle name="40% - 强调文字颜色 1 8" xfId="385"/>
    <cellStyle name="40% - 强调文字颜色 1 9" xfId="386"/>
    <cellStyle name="60% - 强调文字颜色 1 8" xfId="387"/>
    <cellStyle name="40% - 强调文字颜色 2 10" xfId="388"/>
    <cellStyle name="60% - 强调文字颜色 3 11" xfId="389"/>
    <cellStyle name="常规 3 2 22" xfId="390"/>
    <cellStyle name="常规 3 2 17" xfId="391"/>
    <cellStyle name="40% - 强调文字颜色 2 2 2" xfId="392"/>
    <cellStyle name="常规 3 2 18" xfId="393"/>
    <cellStyle name="40% - 强调文字颜色 2 2 3" xfId="394"/>
    <cellStyle name="常规 6 2 5 2" xfId="395"/>
    <cellStyle name="常规 3 2 19" xfId="396"/>
    <cellStyle name="40% - 强调文字颜色 2 2 4" xfId="397"/>
    <cellStyle name="注释 2 5 2" xfId="398"/>
    <cellStyle name="40% - 强调文字颜色 2 2 5" xfId="399"/>
    <cellStyle name="40% - 强调文字颜色 2 6" xfId="400"/>
    <cellStyle name="40% - 强调文字颜色 2 7" xfId="401"/>
    <cellStyle name="常规 2 2 20 2" xfId="402"/>
    <cellStyle name="常规 2 2 15 2" xfId="403"/>
    <cellStyle name="40% - 强调文字颜色 2 8" xfId="404"/>
    <cellStyle name="40% - 强调文字颜色 2 9" xfId="405"/>
    <cellStyle name="40% - 强调文字颜色 3 2" xfId="406"/>
    <cellStyle name="40% - 强调文字颜色 3 2 2" xfId="407"/>
    <cellStyle name="40% - 强调文字颜色 6 9" xfId="408"/>
    <cellStyle name="40% - 强调文字颜色 3 2 3" xfId="409"/>
    <cellStyle name="40% - 强调文字颜色 3 2 4" xfId="410"/>
    <cellStyle name="40% - 强调文字颜色 3 2 5" xfId="411"/>
    <cellStyle name="40% - 强调文字颜色 3 3" xfId="412"/>
    <cellStyle name="计算 2 3" xfId="413"/>
    <cellStyle name="BOM_Level_1" xfId="414"/>
    <cellStyle name="40% - 强调文字颜色 3 4" xfId="415"/>
    <cellStyle name="常规 4 9 2" xfId="416"/>
    <cellStyle name="40% - 强调文字颜色 3 5" xfId="417"/>
    <cellStyle name="40% - 强调文字颜色 3 6" xfId="418"/>
    <cellStyle name="40% - 强调文字颜色 3 7" xfId="419"/>
    <cellStyle name="计算 2 7" xfId="420"/>
    <cellStyle name="常规 4 10" xfId="421"/>
    <cellStyle name="常规 2 2 21 2" xfId="422"/>
    <cellStyle name="常规 2 2 16 2" xfId="423"/>
    <cellStyle name="40% - 强调文字颜色 4 2 2" xfId="424"/>
    <cellStyle name="标题 4 4" xfId="425"/>
    <cellStyle name="40% - 强调文字颜色 4 2 3" xfId="426"/>
    <cellStyle name="标题 4 5" xfId="427"/>
    <cellStyle name="40% - 强调文字颜色 4 2 4" xfId="428"/>
    <cellStyle name="标题 4 6" xfId="429"/>
    <cellStyle name="40% - 强调文字颜色 4 2 5" xfId="430"/>
    <cellStyle name="标题 4 7" xfId="431"/>
    <cellStyle name="40% - 强调文字颜色 4 3" xfId="432"/>
    <cellStyle name="40% - 强调文字颜色 4 8" xfId="433"/>
    <cellStyle name="40% - 强调文字颜色 4 9" xfId="434"/>
    <cellStyle name="常规 4 2 2 12 2" xfId="435"/>
    <cellStyle name="输入 2 5 2" xfId="436"/>
    <cellStyle name="常规 14" xfId="437"/>
    <cellStyle name="计算 6 3" xfId="438"/>
    <cellStyle name="40% - 强调文字颜色 5 10" xfId="439"/>
    <cellStyle name="60% - 强调文字颜色 6 11" xfId="440"/>
    <cellStyle name="常规 2 10 2" xfId="441"/>
    <cellStyle name="好 2 3" xfId="442"/>
    <cellStyle name="40% - 强调文字颜色 5 2" xfId="443"/>
    <cellStyle name="好 2 4" xfId="444"/>
    <cellStyle name="40% - 强调文字颜色 5 3" xfId="445"/>
    <cellStyle name="常规 4 2 2 10 2" xfId="446"/>
    <cellStyle name="输入 2 3 2" xfId="447"/>
    <cellStyle name="好 2 5" xfId="448"/>
    <cellStyle name="40% - 强调文字颜色 5 4" xfId="449"/>
    <cellStyle name="40% - 强调文字颜色 5 5" xfId="450"/>
    <cellStyle name="常规 6 2 2" xfId="451"/>
    <cellStyle name="40% - 强调文字颜色 5 6" xfId="452"/>
    <cellStyle name="注释 2 2" xfId="453"/>
    <cellStyle name="标题 2 10" xfId="454"/>
    <cellStyle name="常规 6 2 4" xfId="455"/>
    <cellStyle name="40% - 强调文字颜色 5 8" xfId="456"/>
    <cellStyle name="注释 2 4" xfId="457"/>
    <cellStyle name="常规 6 2 5" xfId="458"/>
    <cellStyle name="40% - 强调文字颜色 5 9" xfId="459"/>
    <cellStyle name="注释 2 5" xfId="460"/>
    <cellStyle name="常规 2 20 2" xfId="461"/>
    <cellStyle name="常规 2 15 2" xfId="462"/>
    <cellStyle name="40% - 强调文字颜色 6 10" xfId="463"/>
    <cellStyle name="40% - 强调文字颜色 6 2" xfId="464"/>
    <cellStyle name="标题 2 2 4" xfId="465"/>
    <cellStyle name="40% - 强调文字颜色 6 2 2" xfId="466"/>
    <cellStyle name="计算 5 2 2" xfId="467"/>
    <cellStyle name="常规 2 2 10" xfId="468"/>
    <cellStyle name="40% - 强调文字颜色 6 2 3" xfId="469"/>
    <cellStyle name="常规 2 2 4 2" xfId="470"/>
    <cellStyle name="常规 2 2 11" xfId="471"/>
    <cellStyle name="40% - 强调文字颜色 6 2 4" xfId="472"/>
    <cellStyle name="常规 2 2 12" xfId="473"/>
    <cellStyle name="汇总 2 6 2" xfId="474"/>
    <cellStyle name="40% - 强调文字颜色 6 2 5" xfId="475"/>
    <cellStyle name="常规 2 2 13" xfId="476"/>
    <cellStyle name="常规 4 2 2 11 2" xfId="477"/>
    <cellStyle name="标题 2 2 5" xfId="478"/>
    <cellStyle name="输入 2 4 2" xfId="479"/>
    <cellStyle name="40% - 强调文字颜色 6 3" xfId="480"/>
    <cellStyle name="40% - 强调文字颜色 6 4" xfId="481"/>
    <cellStyle name="60% - 强调文字颜色 4 2 2" xfId="482"/>
    <cellStyle name="常规 6 3 2" xfId="483"/>
    <cellStyle name="40% - 强调文字颜色 6 6" xfId="484"/>
    <cellStyle name="60% - 强调文字颜色 4 2 4" xfId="485"/>
    <cellStyle name="输入 7 2 2" xfId="486"/>
    <cellStyle name="注释 3 2" xfId="487"/>
    <cellStyle name="40% - 强调文字颜色 6 7" xfId="488"/>
    <cellStyle name="60% - 强调文字颜色 4 2 5" xfId="489"/>
    <cellStyle name="注释 3 3" xfId="490"/>
    <cellStyle name="常规 2 2 24 2" xfId="491"/>
    <cellStyle name="常规 2 2 19 2" xfId="492"/>
    <cellStyle name="40% - 强调文字颜色 6 8" xfId="493"/>
    <cellStyle name="60% - 强调文字颜色 1 10" xfId="494"/>
    <cellStyle name="60% - 强调文字颜色 1 2 2" xfId="495"/>
    <cellStyle name="60% - 强调文字颜色 1 2 3" xfId="496"/>
    <cellStyle name="常规 2 21 2" xfId="497"/>
    <cellStyle name="常规 2 16 2" xfId="498"/>
    <cellStyle name="常规 3 3 2" xfId="499"/>
    <cellStyle name="60% - 强调文字颜色 1 2 4" xfId="500"/>
    <cellStyle name="输入 4 2 2" xfId="501"/>
    <cellStyle name="60% - 强调文字颜色 1 2 5" xfId="502"/>
    <cellStyle name="输出 8 2 2" xfId="503"/>
    <cellStyle name="常规 40" xfId="504"/>
    <cellStyle name="常规 35" xfId="505"/>
    <cellStyle name="60% - 强调文字颜色 2 10" xfId="506"/>
    <cellStyle name="60% - 强调文字颜色 2 2 5" xfId="507"/>
    <cellStyle name="输出 9 2 2" xfId="508"/>
    <cellStyle name="常规 6 23" xfId="509"/>
    <cellStyle name="常规 6 18" xfId="510"/>
    <cellStyle name="60% - 强调文字颜色 2 8" xfId="511"/>
    <cellStyle name="输入 2 2" xfId="512"/>
    <cellStyle name="60% - 强调文字颜色 2 9" xfId="513"/>
    <cellStyle name="常规 2 8 2" xfId="514"/>
    <cellStyle name="常规 6 19" xfId="515"/>
    <cellStyle name="常规 6 24" xfId="516"/>
    <cellStyle name="60% - 强调文字颜色 3 2 2" xfId="517"/>
    <cellStyle name="常规 3 2 12" xfId="518"/>
    <cellStyle name="60% - 强调文字颜色 3 2 3" xfId="519"/>
    <cellStyle name="常规 3 2 13" xfId="520"/>
    <cellStyle name="输入 6 2 2" xfId="521"/>
    <cellStyle name="60% - 强调文字颜色 3 2 4" xfId="522"/>
    <cellStyle name="常规 3 2 14" xfId="523"/>
    <cellStyle name="60% - 强调文字颜色 3 2 5" xfId="524"/>
    <cellStyle name="常规 3 2 15" xfId="525"/>
    <cellStyle name="常规 3 2 20" xfId="526"/>
    <cellStyle name="常规 2 2" xfId="527"/>
    <cellStyle name="60% - 强调文字颜色 3 8" xfId="528"/>
    <cellStyle name="常规 2 3" xfId="529"/>
    <cellStyle name="输入 3 2" xfId="530"/>
    <cellStyle name="60% - 强调文字颜色 3 9" xfId="531"/>
    <cellStyle name="常规 2 9 2" xfId="532"/>
    <cellStyle name="60% - 强调文字颜色 6 7" xfId="533"/>
    <cellStyle name="强调文字颜色 1 2 2" xfId="534"/>
    <cellStyle name="60% - 强调文字颜色 4 10" xfId="535"/>
    <cellStyle name="60% - 强调文字颜色 5 2" xfId="536"/>
    <cellStyle name="常规 4 15 2" xfId="537"/>
    <cellStyle name="常规 4 20 2" xfId="538"/>
    <cellStyle name="60% - 强调文字颜色 5 2 2" xfId="539"/>
    <cellStyle name="好 9" xfId="540"/>
    <cellStyle name="60% - 强调文字颜色 5 2 3" xfId="541"/>
    <cellStyle name="输入 8 2 2" xfId="542"/>
    <cellStyle name="60% - 强调文字颜色 5 2 4" xfId="543"/>
    <cellStyle name="千位分隔 2" xfId="544"/>
    <cellStyle name="常规 7 3 2" xfId="545"/>
    <cellStyle name="千位分隔 3" xfId="546"/>
    <cellStyle name="标题 4 2" xfId="547"/>
    <cellStyle name="60% - 强调文字颜色 5 2 5" xfId="548"/>
    <cellStyle name="Normal_Rag6Idx" xfId="549"/>
    <cellStyle name="60% - 强调文字颜色 5 3" xfId="550"/>
    <cellStyle name="BOM_Level_Below3 4 2" xfId="551"/>
    <cellStyle name="60% - 强调文字颜色 5 4" xfId="552"/>
    <cellStyle name="60% - 强调文字颜色 5 5" xfId="553"/>
    <cellStyle name="常规 2 2 2 2 20 2" xfId="554"/>
    <cellStyle name="常规 2 2 2 2 15 2" xfId="555"/>
    <cellStyle name="60% - 强调文字颜色 5 6" xfId="556"/>
    <cellStyle name="常规 7 2 10 2" xfId="557"/>
    <cellStyle name="常规 7 2 9 2" xfId="558"/>
    <cellStyle name="60% - 强调文字颜色 5 7" xfId="559"/>
    <cellStyle name="60% - 强调文字颜色 5 8" xfId="560"/>
    <cellStyle name="注释 11 2" xfId="561"/>
    <cellStyle name="常规 4 2" xfId="562"/>
    <cellStyle name="输入 5 2" xfId="563"/>
    <cellStyle name="60% - 强调文字颜色 5 9" xfId="564"/>
    <cellStyle name="注释 11 3" xfId="565"/>
    <cellStyle name="常规 4 3" xfId="566"/>
    <cellStyle name="常规 13" xfId="567"/>
    <cellStyle name="60% - 强调文字颜色 6 10" xfId="568"/>
    <cellStyle name="计算 6 2" xfId="569"/>
    <cellStyle name="60% - 强调文字颜色 6 2" xfId="570"/>
    <cellStyle name="常规 4 16 2" xfId="571"/>
    <cellStyle name="常规 4 21 2" xfId="572"/>
    <cellStyle name="60% - 强调文字颜色 6 2 2" xfId="573"/>
    <cellStyle name="强调文字颜色 5 2 4" xfId="574"/>
    <cellStyle name="标题 4 10" xfId="575"/>
    <cellStyle name="常规 3 16 2" xfId="576"/>
    <cellStyle name="常规 3 21 2" xfId="577"/>
    <cellStyle name="60% - 强调文字颜色 6 2 3" xfId="578"/>
    <cellStyle name="60% - 强调文字颜色 6 3" xfId="579"/>
    <cellStyle name="60% - 强调文字颜色 6 4" xfId="580"/>
    <cellStyle name="60% - 强调文字颜色 6 5" xfId="581"/>
    <cellStyle name="常规 2 2 2 2 21 2" xfId="582"/>
    <cellStyle name="常规 2 2 2 2 16 2" xfId="583"/>
    <cellStyle name="60% - 强调文字颜色 6 6" xfId="584"/>
    <cellStyle name="常规 7 2 11 2" xfId="585"/>
    <cellStyle name="计算 9 2 2" xfId="586"/>
    <cellStyle name="BOM_Level_Below3 4" xfId="587"/>
    <cellStyle name="输出 8" xfId="588"/>
    <cellStyle name="标题 1 10" xfId="589"/>
    <cellStyle name="常规 2 2 13 2" xfId="590"/>
    <cellStyle name="输出 9" xfId="591"/>
    <cellStyle name="标题 1 11" xfId="592"/>
    <cellStyle name="标题 1 2" xfId="593"/>
    <cellStyle name="常规 2 2 6" xfId="594"/>
    <cellStyle name="标题 1 2 2" xfId="595"/>
    <cellStyle name="常规 2 2 6 2" xfId="596"/>
    <cellStyle name="标题 1 2 3" xfId="597"/>
    <cellStyle name="标题 1 2 4" xfId="598"/>
    <cellStyle name="常规 3 2 10" xfId="599"/>
    <cellStyle name="标题 1 2 5" xfId="600"/>
    <cellStyle name="常规 3 2 11" xfId="601"/>
    <cellStyle name="标题 1 3" xfId="602"/>
    <cellStyle name="常规 2 2 7" xfId="603"/>
    <cellStyle name="标题 1 4" xfId="604"/>
    <cellStyle name="常规 2 2 8" xfId="605"/>
    <cellStyle name="标题 1 5" xfId="606"/>
    <cellStyle name="常规 2 2 9" xfId="607"/>
    <cellStyle name="常规 6 2 10" xfId="608"/>
    <cellStyle name="标题 1 6" xfId="609"/>
    <cellStyle name="注释 4 2 2" xfId="610"/>
    <cellStyle name="常规 6 2 11" xfId="611"/>
    <cellStyle name="标题 1 7" xfId="612"/>
    <cellStyle name="常规 6 2 12" xfId="613"/>
    <cellStyle name="标题 1 8" xfId="614"/>
    <cellStyle name="常规 3 2 2 2" xfId="615"/>
    <cellStyle name="标题 1 9" xfId="616"/>
    <cellStyle name="计算 7 2" xfId="617"/>
    <cellStyle name="标题 10" xfId="618"/>
    <cellStyle name="计算 11 2" xfId="619"/>
    <cellStyle name="输出 11 2" xfId="620"/>
    <cellStyle name="标题 11" xfId="621"/>
    <cellStyle name="计算 11 3" xfId="622"/>
    <cellStyle name="输出 11 3" xfId="623"/>
    <cellStyle name="标题 12" xfId="624"/>
    <cellStyle name="标题 13" xfId="625"/>
    <cellStyle name="标题 14" xfId="626"/>
    <cellStyle name="标题 2 2" xfId="627"/>
    <cellStyle name="标题 2 2 2" xfId="628"/>
    <cellStyle name="标题 2 2 3" xfId="629"/>
    <cellStyle name="标题 2 3" xfId="630"/>
    <cellStyle name="标题 2 4" xfId="631"/>
    <cellStyle name="标题 2 5" xfId="632"/>
    <cellStyle name="标题 2 6" xfId="633"/>
    <cellStyle name="标题 2 7" xfId="634"/>
    <cellStyle name="标题 2 8" xfId="635"/>
    <cellStyle name="标题 2 9" xfId="636"/>
    <cellStyle name="计算 8 2" xfId="637"/>
    <cellStyle name="注释 7 2" xfId="638"/>
    <cellStyle name="常规 2 2 2 14" xfId="639"/>
    <cellStyle name="常规 4 2 2 5 2" xfId="640"/>
    <cellStyle name="标题 3 10" xfId="641"/>
    <cellStyle name="常规 3 11 2" xfId="642"/>
    <cellStyle name="常规 2 2 2 2 4" xfId="643"/>
    <cellStyle name="标题 3 2" xfId="644"/>
    <cellStyle name="常规 7 2 3" xfId="645"/>
    <cellStyle name="标题 3 2 4" xfId="646"/>
    <cellStyle name="好 7" xfId="647"/>
    <cellStyle name="常规 2 5 2" xfId="648"/>
    <cellStyle name="标题 3 2 5" xfId="649"/>
    <cellStyle name="好 8" xfId="650"/>
    <cellStyle name="常规 2 2 2 2 5" xfId="651"/>
    <cellStyle name="常规 2 2 2 2 10" xfId="652"/>
    <cellStyle name="标题 3 3" xfId="653"/>
    <cellStyle name="常规 7 2 4" xfId="654"/>
    <cellStyle name="常规 2 2 2 2 6" xfId="655"/>
    <cellStyle name="常规 2 2 2 2 11" xfId="656"/>
    <cellStyle name="标题 3 4" xfId="657"/>
    <cellStyle name="常规 7 2 5" xfId="658"/>
    <cellStyle name="常规 2 2 2 2 7" xfId="659"/>
    <cellStyle name="常规 2 2 2 2 12" xfId="660"/>
    <cellStyle name="标题 3 5" xfId="661"/>
    <cellStyle name="常规 7 2 6" xfId="662"/>
    <cellStyle name="常规 2 2 2 2 8" xfId="663"/>
    <cellStyle name="常规 2 2 2 2 13" xfId="664"/>
    <cellStyle name="标题 3 6" xfId="665"/>
    <cellStyle name="常规 7 2 7" xfId="666"/>
    <cellStyle name="常规 2 2 2 2 9" xfId="667"/>
    <cellStyle name="常规 2 2 2 2 14" xfId="668"/>
    <cellStyle name="标题 3 7" xfId="669"/>
    <cellStyle name="常规 7 2 8" xfId="670"/>
    <cellStyle name="常规 2 2 2 2 20" xfId="671"/>
    <cellStyle name="常规 2 2 2 2 15" xfId="672"/>
    <cellStyle name="标题 3 8" xfId="673"/>
    <cellStyle name="常规 7 2 10" xfId="674"/>
    <cellStyle name="常规 7 2 9" xfId="675"/>
    <cellStyle name="常规 2 2 2 2 21" xfId="676"/>
    <cellStyle name="常规 2 2 2 2 16" xfId="677"/>
    <cellStyle name="常规 2 2 2 10" xfId="678"/>
    <cellStyle name="注释 9 2 2" xfId="679"/>
    <cellStyle name="标题 3 9" xfId="680"/>
    <cellStyle name="常规 7 2 11" xfId="681"/>
    <cellStyle name="计算 9 2" xfId="682"/>
    <cellStyle name="千位分隔 3 2" xfId="683"/>
    <cellStyle name="标题 4 2 2" xfId="684"/>
    <cellStyle name="千位分隔 3 3" xfId="685"/>
    <cellStyle name="标题 4 2 3" xfId="686"/>
    <cellStyle name="常规 2 18 2" xfId="687"/>
    <cellStyle name="常规 2 23 2" xfId="688"/>
    <cellStyle name="标题 4 2 4" xfId="689"/>
    <cellStyle name="标题 4 2 5" xfId="690"/>
    <cellStyle name="千位分隔 4" xfId="691"/>
    <cellStyle name="标题 4 3" xfId="692"/>
    <cellStyle name="标题 4 8" xfId="693"/>
    <cellStyle name="标题 5" xfId="694"/>
    <cellStyle name="解释性文本 2 3" xfId="695"/>
    <cellStyle name="标题 5 2" xfId="696"/>
    <cellStyle name="标题 5 3" xfId="697"/>
    <cellStyle name="标题 6" xfId="698"/>
    <cellStyle name="解释性文本 2 4" xfId="699"/>
    <cellStyle name="标题 7" xfId="700"/>
    <cellStyle name="解释性文本 2 5" xfId="701"/>
    <cellStyle name="常规 10 2" xfId="702"/>
    <cellStyle name="标题 8" xfId="703"/>
    <cellStyle name="常规 10 3" xfId="704"/>
    <cellStyle name="标题 9" xfId="705"/>
    <cellStyle name="差 10" xfId="706"/>
    <cellStyle name="差 11" xfId="707"/>
    <cellStyle name="差 2" xfId="708"/>
    <cellStyle name="解释性文本 5" xfId="709"/>
    <cellStyle name="差 2 2" xfId="710"/>
    <cellStyle name="差 2 3" xfId="711"/>
    <cellStyle name="差 2 4" xfId="712"/>
    <cellStyle name="差 2 5" xfId="713"/>
    <cellStyle name="计算 10" xfId="714"/>
    <cellStyle name="差 3" xfId="715"/>
    <cellStyle name="解释性文本 6" xfId="716"/>
    <cellStyle name="计算 11" xfId="717"/>
    <cellStyle name="差 4" xfId="718"/>
    <cellStyle name="解释性文本 7" xfId="719"/>
    <cellStyle name="差 5" xfId="720"/>
    <cellStyle name="解释性文本 8" xfId="721"/>
    <cellStyle name="差_KING" xfId="722"/>
    <cellStyle name="常规 10" xfId="723"/>
    <cellStyle name="常规 11" xfId="724"/>
    <cellStyle name="常规 12" xfId="725"/>
    <cellStyle name="注释 4 2" xfId="726"/>
    <cellStyle name="常规 17" xfId="727"/>
    <cellStyle name="常规 22" xfId="728"/>
    <cellStyle name="常规 4 2 2 2 2" xfId="729"/>
    <cellStyle name="常规 6 4 2" xfId="730"/>
    <cellStyle name="注释 4 3" xfId="731"/>
    <cellStyle name="常规 18" xfId="732"/>
    <cellStyle name="常规 23" xfId="733"/>
    <cellStyle name="常规 19" xfId="734"/>
    <cellStyle name="常规 24" xfId="735"/>
    <cellStyle name="常规 2" xfId="736"/>
    <cellStyle name="常规 3 14 2" xfId="737"/>
    <cellStyle name="好 10" xfId="738"/>
    <cellStyle name="强调文字颜色 3 3" xfId="739"/>
    <cellStyle name="常规 2 10" xfId="740"/>
    <cellStyle name="注释 2 4 2 2" xfId="741"/>
    <cellStyle name="强调文字颜色 3 4" xfId="742"/>
    <cellStyle name="常规 2 11" xfId="743"/>
    <cellStyle name="常规 2 11 2" xfId="744"/>
    <cellStyle name="常规 3 2 2 3" xfId="745"/>
    <cellStyle name="计算 7 3" xfId="746"/>
    <cellStyle name="强调文字颜色 3 5" xfId="747"/>
    <cellStyle name="常规 2 12" xfId="748"/>
    <cellStyle name="汇总 5 2" xfId="749"/>
    <cellStyle name="常规 2 12 2" xfId="750"/>
    <cellStyle name="汇总 5 2 2" xfId="751"/>
    <cellStyle name="计算 8 3" xfId="752"/>
    <cellStyle name="强调文字颜色 3 6" xfId="753"/>
    <cellStyle name="常规 2 13" xfId="754"/>
    <cellStyle name="汇总 5 3" xfId="755"/>
    <cellStyle name="常规 2 2 2 2 22" xfId="756"/>
    <cellStyle name="常规 2 2 2 2 17" xfId="757"/>
    <cellStyle name="常规 2 2 2 11" xfId="758"/>
    <cellStyle name="常规 2 13 2" xfId="759"/>
    <cellStyle name="常规 7 2 12" xfId="760"/>
    <cellStyle name="计算 9 3" xfId="761"/>
    <cellStyle name="强调文字颜色 3 7" xfId="762"/>
    <cellStyle name="常规 2 14" xfId="763"/>
    <cellStyle name="强调文字颜色 3 8" xfId="764"/>
    <cellStyle name="常规 2 15" xfId="765"/>
    <cellStyle name="常规 2 20" xfId="766"/>
    <cellStyle name="强调文字颜色 3 9" xfId="767"/>
    <cellStyle name="常规 2 16" xfId="768"/>
    <cellStyle name="常规 2 21" xfId="769"/>
    <cellStyle name="千位分隔 2 2" xfId="770"/>
    <cellStyle name="常规 2 17" xfId="771"/>
    <cellStyle name="常规 2 22" xfId="772"/>
    <cellStyle name="常规 2 19" xfId="773"/>
    <cellStyle name="常规 2 24" xfId="774"/>
    <cellStyle name="千位分隔 2 2 2" xfId="775"/>
    <cellStyle name="常规 2 17 2" xfId="776"/>
    <cellStyle name="常规 2 22 2" xfId="777"/>
    <cellStyle name="千位分隔 2 3" xfId="778"/>
    <cellStyle name="常规 2 18" xfId="779"/>
    <cellStyle name="常规 2 23" xfId="780"/>
    <cellStyle name="常规 2 19 2" xfId="781"/>
    <cellStyle name="常规 2 24 2" xfId="782"/>
    <cellStyle name="常规 2 2 10 2" xfId="783"/>
    <cellStyle name="常规 2 2 11 2" xfId="784"/>
    <cellStyle name="常规 3 10" xfId="785"/>
    <cellStyle name="强调文字颜色 6 2 4" xfId="786"/>
    <cellStyle name="常规 2 2 12 2" xfId="787"/>
    <cellStyle name="常规 2 2 14" xfId="788"/>
    <cellStyle name="常规 2 2 19" xfId="789"/>
    <cellStyle name="常规 2 2 24" xfId="790"/>
    <cellStyle name="常规 2 2 2 2 23" xfId="791"/>
    <cellStyle name="常规 2 2 2 2 18" xfId="792"/>
    <cellStyle name="常规 2 2 2 12" xfId="793"/>
    <cellStyle name="常规 2 2 2 2 19" xfId="794"/>
    <cellStyle name="常规 2 2 2 13" xfId="795"/>
    <cellStyle name="常规 2 2 2 2" xfId="796"/>
    <cellStyle name="常规 2 2 2 2 22 2" xfId="797"/>
    <cellStyle name="常规 2 2 2 2 17 2" xfId="798"/>
    <cellStyle name="常规 2 2 2 2 18 2" xfId="799"/>
    <cellStyle name="常规 2 2 2 2 2" xfId="800"/>
    <cellStyle name="常规 2 2 2 2 2 2" xfId="801"/>
    <cellStyle name="注释 2 2 4" xfId="802"/>
    <cellStyle name="常规 2 2 2 2 2 2 2" xfId="803"/>
    <cellStyle name="常规 2 2 2 2 3" xfId="804"/>
    <cellStyle name="常规 2 2 2 2 3 2" xfId="805"/>
    <cellStyle name="常规 2 2 2 3" xfId="806"/>
    <cellStyle name="常规 2 2 25" xfId="807"/>
    <cellStyle name="常规 2 2 25 2" xfId="808"/>
    <cellStyle name="常规 2 2 26" xfId="809"/>
    <cellStyle name="常规 2 2 26 2" xfId="810"/>
    <cellStyle name="常规 2 2 27" xfId="811"/>
    <cellStyle name="常规 6 2 3 2" xfId="812"/>
    <cellStyle name="常规 2 2 3" xfId="813"/>
    <cellStyle name="常规 2 2 3 2" xfId="814"/>
    <cellStyle name="常规 3 15" xfId="815"/>
    <cellStyle name="常规 3 20" xfId="816"/>
    <cellStyle name="常规 2 2 4" xfId="817"/>
    <cellStyle name="常规 2 2 5" xfId="818"/>
    <cellStyle name="常规 2 2 5 2" xfId="819"/>
    <cellStyle name="解释性文本 4" xfId="820"/>
    <cellStyle name="常规 2 2 7 2" xfId="821"/>
    <cellStyle name="汇总 3" xfId="822"/>
    <cellStyle name="常规 2 25" xfId="823"/>
    <cellStyle name="常规 2 25 2" xfId="824"/>
    <cellStyle name="检查单元格 2 4" xfId="825"/>
    <cellStyle name="常规 2 26 2" xfId="826"/>
    <cellStyle name="常规 2 27" xfId="827"/>
    <cellStyle name="常规 4 2 2 9 2" xfId="828"/>
    <cellStyle name="常规 2 3 2" xfId="829"/>
    <cellStyle name="常规 2 4" xfId="830"/>
    <cellStyle name="常规 2 4 2" xfId="831"/>
    <cellStyle name="常规 2 5" xfId="832"/>
    <cellStyle name="常规 2 6" xfId="833"/>
    <cellStyle name="常规 2 6 2" xfId="834"/>
    <cellStyle name="常规 2 7" xfId="835"/>
    <cellStyle name="输入 2" xfId="836"/>
    <cellStyle name="常规 2 8" xfId="837"/>
    <cellStyle name="输入 3" xfId="838"/>
    <cellStyle name="常规 2 9" xfId="839"/>
    <cellStyle name="常规 25" xfId="840"/>
    <cellStyle name="常规 30" xfId="841"/>
    <cellStyle name="注释 2 2 2 2 2" xfId="842"/>
    <cellStyle name="常规 26" xfId="843"/>
    <cellStyle name="常规 31" xfId="844"/>
    <cellStyle name="常规 27" xfId="845"/>
    <cellStyle name="常规 32" xfId="846"/>
    <cellStyle name="常规 28" xfId="847"/>
    <cellStyle name="常规 33" xfId="848"/>
    <cellStyle name="常规 29" xfId="849"/>
    <cellStyle name="常规 34" xfId="850"/>
    <cellStyle name="常规 6 10" xfId="851"/>
    <cellStyle name="注释 10" xfId="852"/>
    <cellStyle name="输出 4 2" xfId="853"/>
    <cellStyle name="常规 3" xfId="854"/>
    <cellStyle name="好 11" xfId="855"/>
    <cellStyle name="常规 3 10 2" xfId="856"/>
    <cellStyle name="常规 3 11" xfId="857"/>
    <cellStyle name="常规 3 12" xfId="858"/>
    <cellStyle name="常规 3 12 2" xfId="859"/>
    <cellStyle name="常规 3 13" xfId="860"/>
    <cellStyle name="常规 3 13 2" xfId="861"/>
    <cellStyle name="常规 3 15 2" xfId="862"/>
    <cellStyle name="常规 3 20 2" xfId="863"/>
    <cellStyle name="常规 3 16" xfId="864"/>
    <cellStyle name="常规 3 21" xfId="865"/>
    <cellStyle name="常规 3 17" xfId="866"/>
    <cellStyle name="常规 3 22" xfId="867"/>
    <cellStyle name="常规 3 17 2" xfId="868"/>
    <cellStyle name="常规 3 22 2" xfId="869"/>
    <cellStyle name="常规 3 18" xfId="870"/>
    <cellStyle name="常规 3 23" xfId="871"/>
    <cellStyle name="常规 3 18 2" xfId="872"/>
    <cellStyle name="常规 3 23 2" xfId="873"/>
    <cellStyle name="常规 3 19" xfId="874"/>
    <cellStyle name="常规 3 24" xfId="875"/>
    <cellStyle name="常规 3 19 2" xfId="876"/>
    <cellStyle name="常规 3 24 2" xfId="877"/>
    <cellStyle name="常规 3 2 16" xfId="878"/>
    <cellStyle name="常规 3 2 21" xfId="879"/>
    <cellStyle name="注释 10 2 2" xfId="880"/>
    <cellStyle name="适中 4" xfId="881"/>
    <cellStyle name="常规 3 2 2" xfId="882"/>
    <cellStyle name="计算 7" xfId="883"/>
    <cellStyle name="适中 5" xfId="884"/>
    <cellStyle name="常规 3 2 3" xfId="885"/>
    <cellStyle name="计算 8" xfId="886"/>
    <cellStyle name="适中 6" xfId="887"/>
    <cellStyle name="常规 3 2 4" xfId="888"/>
    <cellStyle name="常规 4 2 2 7 2" xfId="889"/>
    <cellStyle name="注释 9 2" xfId="890"/>
    <cellStyle name="计算 9" xfId="891"/>
    <cellStyle name="常规 3 25" xfId="892"/>
    <cellStyle name="常规 3 30" xfId="893"/>
    <cellStyle name="常规 3 9 2" xfId="894"/>
    <cellStyle name="常规 3 25 2" xfId="895"/>
    <cellStyle name="常规 3 30 2" xfId="896"/>
    <cellStyle name="常规 3 26" xfId="897"/>
    <cellStyle name="常规 3 28" xfId="898"/>
    <cellStyle name="常规 3 28 2" xfId="899"/>
    <cellStyle name="常规 3 29" xfId="900"/>
    <cellStyle name="常规 3 4" xfId="901"/>
    <cellStyle name="常规 3 5" xfId="902"/>
    <cellStyle name="常规 3 6" xfId="903"/>
    <cellStyle name="常规 3 7" xfId="904"/>
    <cellStyle name="常规 3 7 2" xfId="905"/>
    <cellStyle name="常规 3 8" xfId="906"/>
    <cellStyle name="常规 3 9" xfId="907"/>
    <cellStyle name="常规 38" xfId="908"/>
    <cellStyle name="常规 38 2" xfId="909"/>
    <cellStyle name="常规 4 2 2 9" xfId="910"/>
    <cellStyle name="注释 11" xfId="911"/>
    <cellStyle name="输出 4 3" xfId="912"/>
    <cellStyle name="常规 4" xfId="913"/>
    <cellStyle name="常规 6 11" xfId="914"/>
    <cellStyle name="常规 4 10 2" xfId="915"/>
    <cellStyle name="样式 1 10" xfId="916"/>
    <cellStyle name="常规 4 17" xfId="917"/>
    <cellStyle name="常规 4 22" xfId="918"/>
    <cellStyle name="样式 1 10 2" xfId="919"/>
    <cellStyle name="常规 4 17 2" xfId="920"/>
    <cellStyle name="常规 4 22 2" xfId="921"/>
    <cellStyle name="常规 7 12" xfId="922"/>
    <cellStyle name="常规 4 18" xfId="923"/>
    <cellStyle name="常规 4 23" xfId="924"/>
    <cellStyle name="强调文字颜色 5 10" xfId="925"/>
    <cellStyle name="常规 4 18 2" xfId="926"/>
    <cellStyle name="常规 4 23 2" xfId="927"/>
    <cellStyle name="常规 4 19" xfId="928"/>
    <cellStyle name="常规 4 24" xfId="929"/>
    <cellStyle name="汇总 11 2" xfId="930"/>
    <cellStyle name="常规 4 19 2" xfId="931"/>
    <cellStyle name="常规 4 24 2" xfId="932"/>
    <cellStyle name="汇总 11 2 2" xfId="933"/>
    <cellStyle name="常规 4 2 10" xfId="934"/>
    <cellStyle name="汇总 11 3" xfId="935"/>
    <cellStyle name="常规 4 2 11" xfId="936"/>
    <cellStyle name="常规 4 2 12" xfId="937"/>
    <cellStyle name="常规 4 2 13" xfId="938"/>
    <cellStyle name="常规 4 2 14" xfId="939"/>
    <cellStyle name="常规 4 2 15" xfId="940"/>
    <cellStyle name="常规 4 2 20" xfId="941"/>
    <cellStyle name="常规 4 2 16" xfId="942"/>
    <cellStyle name="常规 4 2 21" xfId="943"/>
    <cellStyle name="常规 6 2 7 2" xfId="944"/>
    <cellStyle name="常规 4 2 17" xfId="945"/>
    <cellStyle name="常规 4 2 22" xfId="946"/>
    <cellStyle name="常规 4 2 18" xfId="947"/>
    <cellStyle name="常规 4 2 23" xfId="948"/>
    <cellStyle name="常规 4 2 19" xfId="949"/>
    <cellStyle name="常规 4 2 24" xfId="950"/>
    <cellStyle name="注释 11 2 2" xfId="951"/>
    <cellStyle name="常规 4 2 2" xfId="952"/>
    <cellStyle name="常规 4 4" xfId="953"/>
    <cellStyle name="输入 2 3" xfId="954"/>
    <cellStyle name="常规 4 2 2 10" xfId="955"/>
    <cellStyle name="输入 2 4" xfId="956"/>
    <cellStyle name="常规 4 2 2 11" xfId="957"/>
    <cellStyle name="输入 2 5" xfId="958"/>
    <cellStyle name="常规 4 2 2 12" xfId="959"/>
    <cellStyle name="常规 4 2 2 2" xfId="960"/>
    <cellStyle name="常规 4 4 2" xfId="961"/>
    <cellStyle name="常规 6 4" xfId="962"/>
    <cellStyle name="警告文本 2" xfId="963"/>
    <cellStyle name="常规 4 2 2 3 2" xfId="964"/>
    <cellStyle name="常规 4 2 2 4" xfId="965"/>
    <cellStyle name="常规 6 6" xfId="966"/>
    <cellStyle name="常规 4 2 2 4 2" xfId="967"/>
    <cellStyle name="常规 4 2 2 5" xfId="968"/>
    <cellStyle name="常规 6 7" xfId="969"/>
    <cellStyle name="常规 4 2 2 6" xfId="970"/>
    <cellStyle name="常规 6 8" xfId="971"/>
    <cellStyle name="常规 4 2 2 6 2" xfId="972"/>
    <cellStyle name="常规 4 2 2 7" xfId="973"/>
    <cellStyle name="常规 6 9" xfId="974"/>
    <cellStyle name="常规 4 2 2 8" xfId="975"/>
    <cellStyle name="常规 4 2 2 8 2" xfId="976"/>
    <cellStyle name="常规 4 2 3" xfId="977"/>
    <cellStyle name="常规 4 5" xfId="978"/>
    <cellStyle name="常规 4 2 3 2" xfId="979"/>
    <cellStyle name="常规 4 5 2" xfId="980"/>
    <cellStyle name="常规 7 4" xfId="981"/>
    <cellStyle name="常规 4 2 4" xfId="982"/>
    <cellStyle name="常规 4 6" xfId="983"/>
    <cellStyle name="链接单元格 9" xfId="984"/>
    <cellStyle name="常规 4 2 4 2" xfId="985"/>
    <cellStyle name="常规 4 6 2" xfId="986"/>
    <cellStyle name="常规 4 2 5" xfId="987"/>
    <cellStyle name="常规 4 7" xfId="988"/>
    <cellStyle name="常规 4 2 6" xfId="989"/>
    <cellStyle name="常规 4 8" xfId="990"/>
    <cellStyle name="常规 4 2 7" xfId="991"/>
    <cellStyle name="常规 4 9" xfId="992"/>
    <cellStyle name="常规 4 2 8" xfId="993"/>
    <cellStyle name="常规 4 2 9" xfId="994"/>
    <cellStyle name="常规 41 2" xfId="995"/>
    <cellStyle name="常规 40 2" xfId="996"/>
    <cellStyle name="常规 41 3" xfId="997"/>
    <cellStyle name="常规 6 2" xfId="998"/>
    <cellStyle name="注释 2" xfId="999"/>
    <cellStyle name="常规 7 18" xfId="1000"/>
    <cellStyle name="常规 7 23" xfId="1001"/>
    <cellStyle name="常规 6 2 11 2" xfId="1002"/>
    <cellStyle name="常规 6 2 12 2" xfId="1003"/>
    <cellStyle name="常规 6 2 2 2" xfId="1004"/>
    <cellStyle name="常规 6 2 4 2" xfId="1005"/>
    <cellStyle name="常规 6 2 6" xfId="1006"/>
    <cellStyle name="常规 6 2 6 2" xfId="1007"/>
    <cellStyle name="常规 6 2 7" xfId="1008"/>
    <cellStyle name="常规 6 2 8" xfId="1009"/>
    <cellStyle name="常规 6 2 8 2" xfId="1010"/>
    <cellStyle name="常规 6 2 9" xfId="1011"/>
    <cellStyle name="常规 6 2 9 2" xfId="1012"/>
    <cellStyle name="常规 6 3" xfId="1013"/>
    <cellStyle name="注释 3" xfId="1014"/>
    <cellStyle name="输入 7 2" xfId="1015"/>
    <cellStyle name="常规 7 19" xfId="1016"/>
    <cellStyle name="常规 7 24" xfId="1017"/>
    <cellStyle name="常规 7 10" xfId="1018"/>
    <cellStyle name="常规 7 11" xfId="1019"/>
    <cellStyle name="常规 7 13" xfId="1020"/>
    <cellStyle name="常规 7 14" xfId="1021"/>
    <cellStyle name="常规 7 15" xfId="1022"/>
    <cellStyle name="常规 7 20" xfId="1023"/>
    <cellStyle name="常规 7 21" xfId="1024"/>
    <cellStyle name="常规 7 16" xfId="1025"/>
    <cellStyle name="常规 7 2 12 2" xfId="1026"/>
    <cellStyle name="常规 7 22" xfId="1027"/>
    <cellStyle name="常规 7 17" xfId="1028"/>
    <cellStyle name="常规 7 2" xfId="1029"/>
    <cellStyle name="常规 7 2 2" xfId="1030"/>
    <cellStyle name="常规 7 2 2 2" xfId="1031"/>
    <cellStyle name="常规 7 2 4 2" xfId="1032"/>
    <cellStyle name="常规 7 4 2" xfId="1033"/>
    <cellStyle name="常规 7 5" xfId="1034"/>
    <cellStyle name="常规 7 6" xfId="1035"/>
    <cellStyle name="常规 7 7" xfId="1036"/>
    <cellStyle name="常规 7 8" xfId="1037"/>
    <cellStyle name="常规 7 9" xfId="1038"/>
    <cellStyle name="超链接 2" xfId="1039"/>
    <cellStyle name="好 2" xfId="1040"/>
    <cellStyle name="好 2 2" xfId="1041"/>
    <cellStyle name="好 3" xfId="1042"/>
    <cellStyle name="好 4" xfId="1043"/>
    <cellStyle name="好_KING" xfId="1044"/>
    <cellStyle name="汇总 7" xfId="1045"/>
    <cellStyle name="汇总 10 2" xfId="1046"/>
    <cellStyle name="汇总 7 2" xfId="1047"/>
    <cellStyle name="汇总 10 2 2" xfId="1048"/>
    <cellStyle name="汇总 8" xfId="1049"/>
    <cellStyle name="汇总 2 2 2 2" xfId="1050"/>
    <cellStyle name="汇总 10 3" xfId="1051"/>
    <cellStyle name="汇总 2" xfId="1052"/>
    <cellStyle name="汇总 2 2" xfId="1053"/>
    <cellStyle name="汇总 2 2 2" xfId="1054"/>
    <cellStyle name="汇总 2 2 3" xfId="1055"/>
    <cellStyle name="检查单元格 2" xfId="1056"/>
    <cellStyle name="汇总 2 3" xfId="1057"/>
    <cellStyle name="计算 3 2 2" xfId="1058"/>
    <cellStyle name="检查单元格 2 2" xfId="1059"/>
    <cellStyle name="汇总 2 3 2" xfId="1060"/>
    <cellStyle name="检查单元格 2 3" xfId="1061"/>
    <cellStyle name="汇总 2 3 3" xfId="1062"/>
    <cellStyle name="检查单元格 3" xfId="1063"/>
    <cellStyle name="汇总 2 4" xfId="1064"/>
    <cellStyle name="汇总 2 4 2" xfId="1065"/>
    <cellStyle name="汇总 2 4 2 2" xfId="1066"/>
    <cellStyle name="汇总 2 4 3" xfId="1067"/>
    <cellStyle name="检查单元格 4" xfId="1068"/>
    <cellStyle name="汇总 2 5" xfId="1069"/>
    <cellStyle name="计算 2 3 2 2" xfId="1070"/>
    <cellStyle name="汇总 2 5 2" xfId="1071"/>
    <cellStyle name="检查单元格 5" xfId="1072"/>
    <cellStyle name="汇总 2 6" xfId="1073"/>
    <cellStyle name="检查单元格 6" xfId="1074"/>
    <cellStyle name="汇总 2 7" xfId="1075"/>
    <cellStyle name="汇总 3 2" xfId="1076"/>
    <cellStyle name="汇总 3 2 2" xfId="1077"/>
    <cellStyle name="汇总 3 3" xfId="1078"/>
    <cellStyle name="汇总 4" xfId="1079"/>
    <cellStyle name="汇总 4 2" xfId="1080"/>
    <cellStyle name="汇总 4 2 2" xfId="1081"/>
    <cellStyle name="汇总 4 3" xfId="1082"/>
    <cellStyle name="汇总 5" xfId="1083"/>
    <cellStyle name="汇总 6" xfId="1084"/>
    <cellStyle name="汇总 6 2" xfId="1085"/>
    <cellStyle name="汇总 6 2 2" xfId="1086"/>
    <cellStyle name="汇总 6 3" xfId="1087"/>
    <cellStyle name="汇总 7 2 2" xfId="1088"/>
    <cellStyle name="汇总 7 3" xfId="1089"/>
    <cellStyle name="汇总 8 2" xfId="1090"/>
    <cellStyle name="汇总 8 3" xfId="1091"/>
    <cellStyle name="汇总 9" xfId="1092"/>
    <cellStyle name="汇总 9 2" xfId="1093"/>
    <cellStyle name="汇总 9 2 2" xfId="1094"/>
    <cellStyle name="BOM_Level_Below3 3" xfId="1095"/>
    <cellStyle name="汇总 9 3" xfId="1096"/>
    <cellStyle name="计算 10 2" xfId="1097"/>
    <cellStyle name="注释 2 2 2 3" xfId="1098"/>
    <cellStyle name="计算 10 2 2" xfId="1099"/>
    <cellStyle name="计算 10 3" xfId="1100"/>
    <cellStyle name="计算 11 2 2" xfId="1101"/>
    <cellStyle name="计算 2" xfId="1102"/>
    <cellStyle name="强调文字颜色 1 8" xfId="1103"/>
    <cellStyle name="计算 2 2" xfId="1104"/>
    <cellStyle name="计算 2 2 2" xfId="1105"/>
    <cellStyle name="计算 2 2 2 2" xfId="1106"/>
    <cellStyle name="计算 2 2 3" xfId="1107"/>
    <cellStyle name="计算 2 3 2" xfId="1108"/>
    <cellStyle name="计算 2 4" xfId="1109"/>
    <cellStyle name="计算 2 4 2" xfId="1110"/>
    <cellStyle name="计算 2 4 3" xfId="1111"/>
    <cellStyle name="计算 2 5" xfId="1112"/>
    <cellStyle name="计算 2 5 2" xfId="1113"/>
    <cellStyle name="计算 2 6" xfId="1114"/>
    <cellStyle name="计算 2 6 2" xfId="1115"/>
    <cellStyle name="计算 3" xfId="1116"/>
    <cellStyle name="强调文字颜色 1 9" xfId="1117"/>
    <cellStyle name="计算 3 3" xfId="1118"/>
    <cellStyle name="计算 4" xfId="1119"/>
    <cellStyle name="计算 4 2" xfId="1120"/>
    <cellStyle name="计算 4 3" xfId="1121"/>
    <cellStyle name="计算 5" xfId="1122"/>
    <cellStyle name="计算 5 2" xfId="1123"/>
    <cellStyle name="计算 5 3" xfId="1124"/>
    <cellStyle name="计算 6" xfId="1125"/>
    <cellStyle name="计算 6 2 2" xfId="1126"/>
    <cellStyle name="计算 7 2 2" xfId="1127"/>
    <cellStyle name="计算 8 2 2" xfId="1128"/>
    <cellStyle name="检查单元格 7" xfId="1129"/>
    <cellStyle name="输出 3 2 2" xfId="1130"/>
    <cellStyle name="检查单元格 8" xfId="1131"/>
    <cellStyle name="检查单元格 9" xfId="1132"/>
    <cellStyle name="解释性文本 2" xfId="1133"/>
    <cellStyle name="解释性文本 3" xfId="1134"/>
    <cellStyle name="警告文本 10" xfId="1135"/>
    <cellStyle name="警告文本 11" xfId="1136"/>
    <cellStyle name="警告文本 2 2" xfId="1137"/>
    <cellStyle name="警告文本 2 4" xfId="1138"/>
    <cellStyle name="样式 1 2" xfId="1139"/>
    <cellStyle name="警告文本 2 5" xfId="1140"/>
    <cellStyle name="警告文本 3" xfId="1141"/>
    <cellStyle name="警告文本 4" xfId="1142"/>
    <cellStyle name="警告文本 5" xfId="1143"/>
    <cellStyle name="警告文本 6" xfId="1144"/>
    <cellStyle name="警告文本 7" xfId="1145"/>
    <cellStyle name="警告文本 8" xfId="1146"/>
    <cellStyle name="警告文本 9" xfId="1147"/>
    <cellStyle name="链接单元格 10" xfId="1148"/>
    <cellStyle name="链接单元格 11" xfId="1149"/>
    <cellStyle name="链接单元格 2" xfId="1150"/>
    <cellStyle name="链接单元格 2 2" xfId="1151"/>
    <cellStyle name="注释 6 3" xfId="1152"/>
    <cellStyle name="链接单元格 2 3" xfId="1153"/>
    <cellStyle name="链接单元格 2 4" xfId="1154"/>
    <cellStyle name="链接单元格 2 5" xfId="1155"/>
    <cellStyle name="链接单元格 3" xfId="1156"/>
    <cellStyle name="链接单元格 4" xfId="1157"/>
    <cellStyle name="输出 2 4 2 2" xfId="1158"/>
    <cellStyle name="链接单元格 5" xfId="1159"/>
    <cellStyle name="链接单元格 6" xfId="1160"/>
    <cellStyle name="链接单元格 8" xfId="1161"/>
    <cellStyle name="强调文字颜色 1 10" xfId="1162"/>
    <cellStyle name="强调文字颜色 1 11" xfId="1163"/>
    <cellStyle name="强调文字颜色 1 2" xfId="1164"/>
    <cellStyle name="强调文字颜色 1 3" xfId="1165"/>
    <cellStyle name="强调文字颜色 1 4" xfId="1166"/>
    <cellStyle name="强调文字颜色 1 5" xfId="1167"/>
    <cellStyle name="强调文字颜色 1 6" xfId="1168"/>
    <cellStyle name="强调文字颜色 1 7" xfId="1169"/>
    <cellStyle name="强调文字颜色 2 10" xfId="1170"/>
    <cellStyle name="强调文字颜色 2 11" xfId="1171"/>
    <cellStyle name="强调文字颜色 2 2" xfId="1172"/>
    <cellStyle name="强调文字颜色 2 2 2" xfId="1173"/>
    <cellStyle name="强调文字颜色 2 2 3" xfId="1174"/>
    <cellStyle name="强调文字颜色 2 2 4" xfId="1175"/>
    <cellStyle name="强调文字颜色 2 2 5" xfId="1176"/>
    <cellStyle name="输入 11 2 2" xfId="1177"/>
    <cellStyle name="强调文字颜色 2 3" xfId="1178"/>
    <cellStyle name="强调文字颜色 2 4" xfId="1179"/>
    <cellStyle name="强调文字颜色 2 5" xfId="1180"/>
    <cellStyle name="强调文字颜色 2 6" xfId="1181"/>
    <cellStyle name="强调文字颜色 2 7" xfId="1182"/>
    <cellStyle name="强调文字颜色 2 8" xfId="1183"/>
    <cellStyle name="强调文字颜色 2 9" xfId="1184"/>
    <cellStyle name="强调文字颜色 3 10" xfId="1185"/>
    <cellStyle name="强调文字颜色 3 11" xfId="1186"/>
    <cellStyle name="强调文字颜色 3 2" xfId="1187"/>
    <cellStyle name="强调文字颜色 3 2 2" xfId="1188"/>
    <cellStyle name="适中 2 3" xfId="1189"/>
    <cellStyle name="强调文字颜色 3 2 3" xfId="1190"/>
    <cellStyle name="适中 2 4" xfId="1191"/>
    <cellStyle name="强调文字颜色 3 2 4" xfId="1192"/>
    <cellStyle name="适中 2 5" xfId="1193"/>
    <cellStyle name="强调文字颜色 3 2 5" xfId="1194"/>
    <cellStyle name="强调文字颜色 4 2" xfId="1195"/>
    <cellStyle name="强调文字颜色 4 2 2" xfId="1196"/>
    <cellStyle name="强调文字颜色 4 2 3" xfId="1197"/>
    <cellStyle name="强调文字颜色 4 2 4" xfId="1198"/>
    <cellStyle name="强调文字颜色 4 2 5" xfId="1199"/>
    <cellStyle name="强调文字颜色 4 3" xfId="1200"/>
    <cellStyle name="强调文字颜色 4 4" xfId="1201"/>
    <cellStyle name="强调文字颜色 4 5" xfId="1202"/>
    <cellStyle name="强调文字颜色 4 6" xfId="1203"/>
    <cellStyle name="强调文字颜色 4 7" xfId="1204"/>
    <cellStyle name="强调文字颜色 4 8" xfId="1205"/>
    <cellStyle name="输入 10" xfId="1206"/>
    <cellStyle name="强调文字颜色 4 9" xfId="1207"/>
    <cellStyle name="输入 11" xfId="1208"/>
    <cellStyle name="强调文字颜色 5 11" xfId="1209"/>
    <cellStyle name="强调文字颜色 5 2" xfId="1210"/>
    <cellStyle name="强调文字颜色 5 2 2" xfId="1211"/>
    <cellStyle name="强调文字颜色 5 2 3" xfId="1212"/>
    <cellStyle name="强调文字颜色 5 3" xfId="1213"/>
    <cellStyle name="强调文字颜色 5 4" xfId="1214"/>
    <cellStyle name="强调文字颜色 5 5" xfId="1215"/>
    <cellStyle name="强调文字颜色 5 6" xfId="1216"/>
    <cellStyle name="强调文字颜色 5 7" xfId="1217"/>
    <cellStyle name="强调文字颜色 5 8" xfId="1218"/>
    <cellStyle name="强调文字颜色 5 9" xfId="1219"/>
    <cellStyle name="强调文字颜色 6 10" xfId="1220"/>
    <cellStyle name="强调文字颜色 6 11" xfId="1221"/>
    <cellStyle name="强调文字颜色 6 2" xfId="1222"/>
    <cellStyle name="强调文字颜色 6 2 2" xfId="1223"/>
    <cellStyle name="强调文字颜色 6 2 3" xfId="1224"/>
    <cellStyle name="强调文字颜色 6 2 5" xfId="1225"/>
    <cellStyle name="强调文字颜色 6 3" xfId="1226"/>
    <cellStyle name="强调文字颜色 6 4" xfId="1227"/>
    <cellStyle name="强调文字颜色 6 5" xfId="1228"/>
    <cellStyle name="强调文字颜色 6 6" xfId="1229"/>
    <cellStyle name="强调文字颜色 6 7" xfId="1230"/>
    <cellStyle name="强调文字颜色 6 8" xfId="1231"/>
    <cellStyle name="强调文字颜色 6 9" xfId="1232"/>
    <cellStyle name="适中 10" xfId="1233"/>
    <cellStyle name="适中 11" xfId="1234"/>
    <cellStyle name="适中 2" xfId="1235"/>
    <cellStyle name="适中 2 2" xfId="1236"/>
    <cellStyle name="适中 3" xfId="1237"/>
    <cellStyle name="输出 10" xfId="1238"/>
    <cellStyle name="输出 10 2" xfId="1239"/>
    <cellStyle name="输出 10 2 2" xfId="1240"/>
    <cellStyle name="输出 10 3" xfId="1241"/>
    <cellStyle name="输出 11" xfId="1242"/>
    <cellStyle name="输出 11 2 2" xfId="1243"/>
    <cellStyle name="输出 2" xfId="1244"/>
    <cellStyle name="输出 2 2" xfId="1245"/>
    <cellStyle name="输出 2 2 2" xfId="1246"/>
    <cellStyle name="输出 2 2 2 2" xfId="1247"/>
    <cellStyle name="输出 2 2 3" xfId="1248"/>
    <cellStyle name="输出 2 3" xfId="1249"/>
    <cellStyle name="输出 2 3 2" xfId="1250"/>
    <cellStyle name="输出 2 3 2 2" xfId="1251"/>
    <cellStyle name="输出 2 3 3" xfId="1252"/>
    <cellStyle name="输出 2 4" xfId="1253"/>
    <cellStyle name="输出 2 4 2" xfId="1254"/>
    <cellStyle name="输出 2 4 3" xfId="1255"/>
    <cellStyle name="输出 2 5" xfId="1256"/>
    <cellStyle name="输出 2 5 2" xfId="1257"/>
    <cellStyle name="输出 2 6" xfId="1258"/>
    <cellStyle name="输出 2 6 2" xfId="1259"/>
    <cellStyle name="输出 2 7" xfId="1260"/>
    <cellStyle name="输出 3" xfId="1261"/>
    <cellStyle name="输出 3 2" xfId="1262"/>
    <cellStyle name="输出 4" xfId="1263"/>
    <cellStyle name="输出 5" xfId="1264"/>
    <cellStyle name="输出 5 2" xfId="1265"/>
    <cellStyle name="输出 5 3" xfId="1266"/>
    <cellStyle name="输出 6" xfId="1267"/>
    <cellStyle name="输出 6 2 2" xfId="1268"/>
    <cellStyle name="输入 2 2 3" xfId="1269"/>
    <cellStyle name="输出 6 3" xfId="1270"/>
    <cellStyle name="输出 7" xfId="1271"/>
    <cellStyle name="输出 7 2" xfId="1272"/>
    <cellStyle name="输出 7 2 2" xfId="1273"/>
    <cellStyle name="输出 7 3" xfId="1274"/>
    <cellStyle name="输出 8 2" xfId="1275"/>
    <cellStyle name="输出 8 3" xfId="1276"/>
    <cellStyle name="输出 9 2" xfId="1277"/>
    <cellStyle name="输出 9 3" xfId="1278"/>
    <cellStyle name="输入 10 2" xfId="1279"/>
    <cellStyle name="输入 10 3" xfId="1280"/>
    <cellStyle name="输入 2 2 2" xfId="1281"/>
    <cellStyle name="输入 2 3 2 2" xfId="1282"/>
    <cellStyle name="输入 2 3 3" xfId="1283"/>
    <cellStyle name="输入 2 4 2 2" xfId="1284"/>
    <cellStyle name="输入 2 4 3" xfId="1285"/>
    <cellStyle name="输入 2 6" xfId="1286"/>
    <cellStyle name="输入 2 6 2" xfId="1287"/>
    <cellStyle name="输入 2 7" xfId="1288"/>
    <cellStyle name="输入 3 2 2" xfId="1289"/>
    <cellStyle name="输入 3 3" xfId="1290"/>
    <cellStyle name="输入 4" xfId="1291"/>
    <cellStyle name="输入 4 3" xfId="1292"/>
    <cellStyle name="输入 5" xfId="1293"/>
    <cellStyle name="输入 5 3" xfId="1294"/>
    <cellStyle name="输入 6" xfId="1295"/>
    <cellStyle name="输入 7" xfId="1296"/>
    <cellStyle name="输入 7 3" xfId="1297"/>
    <cellStyle name="注释 4" xfId="1298"/>
    <cellStyle name="输入 8" xfId="1299"/>
    <cellStyle name="输入 8 2" xfId="1300"/>
    <cellStyle name="输入 8 3" xfId="1301"/>
    <cellStyle name="输入 9" xfId="1302"/>
    <cellStyle name="输入 9 3" xfId="1303"/>
    <cellStyle name="注释 2 2 2" xfId="1304"/>
    <cellStyle name="注释 2 2 2 2" xfId="1305"/>
    <cellStyle name="注释 2 2 3" xfId="1306"/>
    <cellStyle name="注释 2 2 3 2" xfId="1307"/>
    <cellStyle name="注释 2 3 2" xfId="1308"/>
    <cellStyle name="注释 2 3 2 2" xfId="1309"/>
    <cellStyle name="注释 2 3 3" xfId="1310"/>
    <cellStyle name="注释 2 4 2" xfId="1311"/>
    <cellStyle name="注释 2 4 3" xfId="1312"/>
    <cellStyle name="注释 2 6" xfId="1313"/>
    <cellStyle name="注释 3 2 2" xfId="1314"/>
    <cellStyle name="注释 5" xfId="1315"/>
    <cellStyle name="注释 5 2" xfId="1316"/>
    <cellStyle name="注释 5 3" xfId="1317"/>
    <cellStyle name="注释 6" xfId="1318"/>
    <cellStyle name="注释 6 2" xfId="1319"/>
    <cellStyle name="注释 6 2 2" xfId="1320"/>
    <cellStyle name="注释 7" xfId="1321"/>
    <cellStyle name="注释 7 2 2" xfId="1322"/>
    <cellStyle name="注释 8" xfId="1323"/>
    <cellStyle name="注释 8 2" xfId="1324"/>
    <cellStyle name="注释 8 2 2" xfId="1325"/>
    <cellStyle name="注释 8 3" xfId="1326"/>
    <cellStyle name="注释 9" xfId="1327"/>
    <cellStyle name="注释 9 3" xfId="1328"/>
    <cellStyle name="BOM_Level_Below3 5" xfId="1329"/>
    <cellStyle name="样式 1 10 2 2 2" xfId="1330"/>
    <cellStyle name="RowLevel_1" xfId="1331"/>
    <cellStyle name="BOM_Level_Below3 3 2" xfId="1332"/>
    <cellStyle name="Normal" xfId="1333"/>
    <cellStyle name="常规 45" xfId="1334"/>
    <cellStyle name="常规 50" xfId="1335"/>
    <cellStyle name="常规 50 10 2" xfId="1336"/>
    <cellStyle name="常规 45 10 2" xfId="1337"/>
  </cellStyles>
  <dxfs count="1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name val="宋体"/>
        <scheme val="none"/>
        <b val="0"/>
        <i val="0"/>
        <strike val="0"/>
        <u val="none"/>
        <sz val="11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B05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50"/>
        </patternFill>
      </fill>
    </dxf>
  </dxfs>
  <tableStyles count="0" defaultTableStyle="TableStyleMedium9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7" Type="http://schemas.openxmlformats.org/officeDocument/2006/relationships/sharedStrings" Target="sharedStrings.xml"/><Relationship Id="rId46" Type="http://schemas.openxmlformats.org/officeDocument/2006/relationships/styles" Target="styles.xml"/><Relationship Id="rId45" Type="http://schemas.openxmlformats.org/officeDocument/2006/relationships/theme" Target="theme/theme1.xml"/><Relationship Id="rId44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26.xml"/><Relationship Id="rId41" Type="http://schemas.openxmlformats.org/officeDocument/2006/relationships/externalLink" Target="externalLinks/externalLink25.xml"/><Relationship Id="rId40" Type="http://schemas.openxmlformats.org/officeDocument/2006/relationships/externalLink" Target="externalLinks/externalLink24.xml"/><Relationship Id="rId4" Type="http://schemas.openxmlformats.org/officeDocument/2006/relationships/worksheet" Target="worksheets/sheet4.xml"/><Relationship Id="rId39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16.xml"/><Relationship Id="rId31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9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9.xml"/><Relationship Id="rId24" Type="http://schemas.openxmlformats.org/officeDocument/2006/relationships/externalLink" Target="externalLinks/externalLink8.xml"/><Relationship Id="rId23" Type="http://schemas.openxmlformats.org/officeDocument/2006/relationships/externalLink" Target="externalLinks/externalLink7.xml"/><Relationship Id="rId22" Type="http://schemas.openxmlformats.org/officeDocument/2006/relationships/externalLink" Target="externalLinks/externalLink6.xml"/><Relationship Id="rId21" Type="http://schemas.openxmlformats.org/officeDocument/2006/relationships/externalLink" Target="externalLinks/externalLink5.xml"/><Relationship Id="rId20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3.xml"/><Relationship Id="rId18" Type="http://schemas.openxmlformats.org/officeDocument/2006/relationships/externalLink" Target="externalLinks/externalLink2.xml"/><Relationship Id="rId17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4" Type="http://schemas.openxmlformats.org/officeDocument/2006/relationships/image" Target="../media/image26.emf"/><Relationship Id="rId3" Type="http://schemas.openxmlformats.org/officeDocument/2006/relationships/image" Target="../media/image77.emf"/><Relationship Id="rId2" Type="http://schemas.openxmlformats.org/officeDocument/2006/relationships/image" Target="../media/image64.emf"/><Relationship Id="rId1" Type="http://schemas.openxmlformats.org/officeDocument/2006/relationships/image" Target="../media/image92.emf"/></Relationships>
</file>

<file path=xl/drawings/_rels/drawing11.xml.rels><?xml version="1.0" encoding="UTF-8" standalone="yes"?>
<Relationships xmlns="http://schemas.openxmlformats.org/package/2006/relationships"><Relationship Id="rId4" Type="http://schemas.openxmlformats.org/officeDocument/2006/relationships/image" Target="../media/image96.emf"/><Relationship Id="rId3" Type="http://schemas.openxmlformats.org/officeDocument/2006/relationships/image" Target="../media/image95.emf"/><Relationship Id="rId2" Type="http://schemas.openxmlformats.org/officeDocument/2006/relationships/image" Target="../media/image94.emf"/><Relationship Id="rId1" Type="http://schemas.openxmlformats.org/officeDocument/2006/relationships/image" Target="../media/image93.emf"/></Relationships>
</file>

<file path=xl/drawings/_rels/drawing12.xml.rels><?xml version="1.0" encoding="UTF-8" standalone="yes"?>
<Relationships xmlns="http://schemas.openxmlformats.org/package/2006/relationships"><Relationship Id="rId9" Type="http://schemas.openxmlformats.org/officeDocument/2006/relationships/image" Target="../media/image49.png"/><Relationship Id="rId8" Type="http://schemas.openxmlformats.org/officeDocument/2006/relationships/image" Target="../media/image46.png"/><Relationship Id="rId7" Type="http://schemas.openxmlformats.org/officeDocument/2006/relationships/image" Target="../media/image99.png"/><Relationship Id="rId6" Type="http://schemas.openxmlformats.org/officeDocument/2006/relationships/image" Target="../media/image98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Relationship Id="rId3" Type="http://schemas.openxmlformats.org/officeDocument/2006/relationships/image" Target="../media/image97.png"/><Relationship Id="rId2" Type="http://schemas.openxmlformats.org/officeDocument/2006/relationships/image" Target="../media/image45.png"/><Relationship Id="rId11" Type="http://schemas.openxmlformats.org/officeDocument/2006/relationships/image" Target="../media/image100.png"/><Relationship Id="rId10" Type="http://schemas.openxmlformats.org/officeDocument/2006/relationships/image" Target="../media/image72.png"/><Relationship Id="rId1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9" Type="http://schemas.openxmlformats.org/officeDocument/2006/relationships/image" Target="../media/image72.png"/><Relationship Id="rId8" Type="http://schemas.openxmlformats.org/officeDocument/2006/relationships/image" Target="../media/image97.png"/><Relationship Id="rId7" Type="http://schemas.openxmlformats.org/officeDocument/2006/relationships/image" Target="../media/image103.emf"/><Relationship Id="rId6" Type="http://schemas.openxmlformats.org/officeDocument/2006/relationships/image" Target="../media/image44.png"/><Relationship Id="rId5" Type="http://schemas.openxmlformats.org/officeDocument/2006/relationships/image" Target="../media/image42.png"/><Relationship Id="rId4" Type="http://schemas.openxmlformats.org/officeDocument/2006/relationships/image" Target="../media/image102.emf"/><Relationship Id="rId3" Type="http://schemas.openxmlformats.org/officeDocument/2006/relationships/image" Target="../media/image43.png"/><Relationship Id="rId2" Type="http://schemas.openxmlformats.org/officeDocument/2006/relationships/image" Target="../media/image101.png"/><Relationship Id="rId10" Type="http://schemas.openxmlformats.org/officeDocument/2006/relationships/image" Target="../media/image104.png"/><Relationship Id="rId1" Type="http://schemas.openxmlformats.org/officeDocument/2006/relationships/image" Target="../media/image56.png"/></Relationships>
</file>

<file path=xl/drawings/_rels/drawing1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3.png"/><Relationship Id="rId8" Type="http://schemas.openxmlformats.org/officeDocument/2006/relationships/image" Target="../media/image112.png"/><Relationship Id="rId7" Type="http://schemas.openxmlformats.org/officeDocument/2006/relationships/image" Target="../media/image111.png"/><Relationship Id="rId6" Type="http://schemas.openxmlformats.org/officeDocument/2006/relationships/image" Target="../media/image110.png"/><Relationship Id="rId5" Type="http://schemas.openxmlformats.org/officeDocument/2006/relationships/image" Target="../media/image109.jpeg"/><Relationship Id="rId4" Type="http://schemas.openxmlformats.org/officeDocument/2006/relationships/image" Target="../media/image108.jpeg"/><Relationship Id="rId3" Type="http://schemas.openxmlformats.org/officeDocument/2006/relationships/image" Target="../media/image107.jpeg"/><Relationship Id="rId2" Type="http://schemas.openxmlformats.org/officeDocument/2006/relationships/image" Target="../media/image106.jpeg"/><Relationship Id="rId14" Type="http://schemas.openxmlformats.org/officeDocument/2006/relationships/image" Target="../media/image118.wmf"/><Relationship Id="rId13" Type="http://schemas.openxmlformats.org/officeDocument/2006/relationships/image" Target="../media/image117.png"/><Relationship Id="rId12" Type="http://schemas.openxmlformats.org/officeDocument/2006/relationships/image" Target="../media/image116.jpeg"/><Relationship Id="rId11" Type="http://schemas.openxmlformats.org/officeDocument/2006/relationships/image" Target="../media/image115.jpeg"/><Relationship Id="rId10" Type="http://schemas.openxmlformats.org/officeDocument/2006/relationships/image" Target="../media/image114.jpeg"/><Relationship Id="rId1" Type="http://schemas.openxmlformats.org/officeDocument/2006/relationships/image" Target="../media/image105.png"/></Relationships>
</file>

<file path=xl/drawings/_rels/drawing1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27.png"/><Relationship Id="rId8" Type="http://schemas.openxmlformats.org/officeDocument/2006/relationships/image" Target="../media/image126.png"/><Relationship Id="rId7" Type="http://schemas.openxmlformats.org/officeDocument/2006/relationships/image" Target="../media/image125.png"/><Relationship Id="rId6" Type="http://schemas.openxmlformats.org/officeDocument/2006/relationships/image" Target="../media/image124.png"/><Relationship Id="rId5" Type="http://schemas.openxmlformats.org/officeDocument/2006/relationships/image" Target="../media/image123.png"/><Relationship Id="rId4" Type="http://schemas.openxmlformats.org/officeDocument/2006/relationships/image" Target="../media/image122.png"/><Relationship Id="rId3" Type="http://schemas.openxmlformats.org/officeDocument/2006/relationships/image" Target="../media/image121.png"/><Relationship Id="rId24" Type="http://schemas.openxmlformats.org/officeDocument/2006/relationships/image" Target="../media/image142.png"/><Relationship Id="rId23" Type="http://schemas.openxmlformats.org/officeDocument/2006/relationships/image" Target="../media/image141.png"/><Relationship Id="rId22" Type="http://schemas.openxmlformats.org/officeDocument/2006/relationships/image" Target="../media/image140.png"/><Relationship Id="rId21" Type="http://schemas.openxmlformats.org/officeDocument/2006/relationships/image" Target="../media/image139.png"/><Relationship Id="rId20" Type="http://schemas.openxmlformats.org/officeDocument/2006/relationships/image" Target="../media/image138.emf"/><Relationship Id="rId2" Type="http://schemas.openxmlformats.org/officeDocument/2006/relationships/image" Target="../media/image120.png"/><Relationship Id="rId19" Type="http://schemas.openxmlformats.org/officeDocument/2006/relationships/image" Target="../media/image137.emf"/><Relationship Id="rId18" Type="http://schemas.openxmlformats.org/officeDocument/2006/relationships/image" Target="../media/image136.emf"/><Relationship Id="rId17" Type="http://schemas.openxmlformats.org/officeDocument/2006/relationships/image" Target="../media/image135.emf"/><Relationship Id="rId16" Type="http://schemas.openxmlformats.org/officeDocument/2006/relationships/image" Target="../media/image134.png"/><Relationship Id="rId15" Type="http://schemas.openxmlformats.org/officeDocument/2006/relationships/image" Target="../media/image133.emf"/><Relationship Id="rId14" Type="http://schemas.openxmlformats.org/officeDocument/2006/relationships/image" Target="../media/image132.emf"/><Relationship Id="rId13" Type="http://schemas.openxmlformats.org/officeDocument/2006/relationships/image" Target="../media/image131.png"/><Relationship Id="rId12" Type="http://schemas.openxmlformats.org/officeDocument/2006/relationships/image" Target="../media/image130.png"/><Relationship Id="rId11" Type="http://schemas.openxmlformats.org/officeDocument/2006/relationships/image" Target="../media/image129.png"/><Relationship Id="rId10" Type="http://schemas.openxmlformats.org/officeDocument/2006/relationships/image" Target="../media/image128.png"/><Relationship Id="rId1" Type="http://schemas.openxmlformats.org/officeDocument/2006/relationships/image" Target="../media/image119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0.png"/><Relationship Id="rId8" Type="http://schemas.openxmlformats.org/officeDocument/2006/relationships/image" Target="../media/image9.png"/><Relationship Id="rId7" Type="http://schemas.openxmlformats.org/officeDocument/2006/relationships/image" Target="../media/image8.png"/><Relationship Id="rId6" Type="http://schemas.openxmlformats.org/officeDocument/2006/relationships/image" Target="../media/image7.png"/><Relationship Id="rId52" Type="http://schemas.openxmlformats.org/officeDocument/2006/relationships/image" Target="../media/image53.emf"/><Relationship Id="rId51" Type="http://schemas.openxmlformats.org/officeDocument/2006/relationships/image" Target="../media/image52.emf"/><Relationship Id="rId50" Type="http://schemas.openxmlformats.org/officeDocument/2006/relationships/image" Target="../media/image51.emf"/><Relationship Id="rId5" Type="http://schemas.openxmlformats.org/officeDocument/2006/relationships/image" Target="../media/image6.png"/><Relationship Id="rId49" Type="http://schemas.openxmlformats.org/officeDocument/2006/relationships/image" Target="../media/image50.emf"/><Relationship Id="rId48" Type="http://schemas.openxmlformats.org/officeDocument/2006/relationships/image" Target="../media/image49.png"/><Relationship Id="rId47" Type="http://schemas.openxmlformats.org/officeDocument/2006/relationships/image" Target="../media/image48.png"/><Relationship Id="rId46" Type="http://schemas.openxmlformats.org/officeDocument/2006/relationships/image" Target="../media/image47.png"/><Relationship Id="rId45" Type="http://schemas.openxmlformats.org/officeDocument/2006/relationships/image" Target="../media/image46.png"/><Relationship Id="rId44" Type="http://schemas.openxmlformats.org/officeDocument/2006/relationships/image" Target="../media/image45.png"/><Relationship Id="rId43" Type="http://schemas.openxmlformats.org/officeDocument/2006/relationships/image" Target="../media/image44.png"/><Relationship Id="rId42" Type="http://schemas.openxmlformats.org/officeDocument/2006/relationships/image" Target="../media/image43.png"/><Relationship Id="rId41" Type="http://schemas.openxmlformats.org/officeDocument/2006/relationships/image" Target="../media/image42.png"/><Relationship Id="rId40" Type="http://schemas.openxmlformats.org/officeDocument/2006/relationships/image" Target="../media/image41.emf"/><Relationship Id="rId4" Type="http://schemas.openxmlformats.org/officeDocument/2006/relationships/image" Target="../media/image5.png"/><Relationship Id="rId39" Type="http://schemas.openxmlformats.org/officeDocument/2006/relationships/image" Target="../media/image40.png"/><Relationship Id="rId38" Type="http://schemas.openxmlformats.org/officeDocument/2006/relationships/image" Target="../media/image39.png"/><Relationship Id="rId37" Type="http://schemas.openxmlformats.org/officeDocument/2006/relationships/image" Target="../media/image38.png"/><Relationship Id="rId36" Type="http://schemas.openxmlformats.org/officeDocument/2006/relationships/image" Target="../media/image37.png"/><Relationship Id="rId35" Type="http://schemas.openxmlformats.org/officeDocument/2006/relationships/image" Target="../media/image36.emf"/><Relationship Id="rId34" Type="http://schemas.openxmlformats.org/officeDocument/2006/relationships/image" Target="../media/image35.emf"/><Relationship Id="rId33" Type="http://schemas.openxmlformats.org/officeDocument/2006/relationships/image" Target="../media/image34.emf"/><Relationship Id="rId32" Type="http://schemas.openxmlformats.org/officeDocument/2006/relationships/image" Target="../media/image33.emf"/><Relationship Id="rId31" Type="http://schemas.openxmlformats.org/officeDocument/2006/relationships/image" Target="../media/image32.emf"/><Relationship Id="rId30" Type="http://schemas.openxmlformats.org/officeDocument/2006/relationships/image" Target="../media/image31.emf"/><Relationship Id="rId3" Type="http://schemas.openxmlformats.org/officeDocument/2006/relationships/image" Target="../media/image4.png"/><Relationship Id="rId29" Type="http://schemas.openxmlformats.org/officeDocument/2006/relationships/image" Target="../media/image30.png"/><Relationship Id="rId28" Type="http://schemas.openxmlformats.org/officeDocument/2006/relationships/image" Target="../media/image29.emf"/><Relationship Id="rId27" Type="http://schemas.openxmlformats.org/officeDocument/2006/relationships/image" Target="../media/image28.emf"/><Relationship Id="rId26" Type="http://schemas.openxmlformats.org/officeDocument/2006/relationships/image" Target="../media/image27.jpeg"/><Relationship Id="rId25" Type="http://schemas.openxmlformats.org/officeDocument/2006/relationships/image" Target="../media/image26.emf"/><Relationship Id="rId24" Type="http://schemas.openxmlformats.org/officeDocument/2006/relationships/image" Target="../media/image25.emf"/><Relationship Id="rId23" Type="http://schemas.openxmlformats.org/officeDocument/2006/relationships/image" Target="../media/image24.png"/><Relationship Id="rId22" Type="http://schemas.openxmlformats.org/officeDocument/2006/relationships/image" Target="../media/image23.png"/><Relationship Id="rId21" Type="http://schemas.openxmlformats.org/officeDocument/2006/relationships/image" Target="../media/image22.emf"/><Relationship Id="rId20" Type="http://schemas.openxmlformats.org/officeDocument/2006/relationships/image" Target="../media/image21.wmf"/><Relationship Id="rId2" Type="http://schemas.openxmlformats.org/officeDocument/2006/relationships/image" Target="../media/image3.png"/><Relationship Id="rId19" Type="http://schemas.openxmlformats.org/officeDocument/2006/relationships/image" Target="../media/image20.emf"/><Relationship Id="rId18" Type="http://schemas.openxmlformats.org/officeDocument/2006/relationships/image" Target="../media/image19.emf"/><Relationship Id="rId17" Type="http://schemas.openxmlformats.org/officeDocument/2006/relationships/image" Target="../media/image18.emf"/><Relationship Id="rId16" Type="http://schemas.openxmlformats.org/officeDocument/2006/relationships/image" Target="../media/image17.jpeg"/><Relationship Id="rId15" Type="http://schemas.openxmlformats.org/officeDocument/2006/relationships/image" Target="../media/image16.png"/><Relationship Id="rId14" Type="http://schemas.openxmlformats.org/officeDocument/2006/relationships/image" Target="../media/image15.png"/><Relationship Id="rId13" Type="http://schemas.openxmlformats.org/officeDocument/2006/relationships/image" Target="../media/image14.png"/><Relationship Id="rId12" Type="http://schemas.openxmlformats.org/officeDocument/2006/relationships/image" Target="../media/image13.png"/><Relationship Id="rId11" Type="http://schemas.openxmlformats.org/officeDocument/2006/relationships/image" Target="../media/image12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pn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57.png"/><Relationship Id="rId8" Type="http://schemas.openxmlformats.org/officeDocument/2006/relationships/image" Target="../media/image56.png"/><Relationship Id="rId7" Type="http://schemas.openxmlformats.org/officeDocument/2006/relationships/image" Target="../media/image7.png"/><Relationship Id="rId6" Type="http://schemas.openxmlformats.org/officeDocument/2006/relationships/image" Target="../media/image55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3" Type="http://schemas.openxmlformats.org/officeDocument/2006/relationships/image" Target="../media/image4.png"/><Relationship Id="rId20" Type="http://schemas.openxmlformats.org/officeDocument/2006/relationships/image" Target="../media/image54.png"/><Relationship Id="rId2" Type="http://schemas.openxmlformats.org/officeDocument/2006/relationships/image" Target="../media/image3.png"/><Relationship Id="rId19" Type="http://schemas.openxmlformats.org/officeDocument/2006/relationships/image" Target="../media/image51.emf"/><Relationship Id="rId18" Type="http://schemas.openxmlformats.org/officeDocument/2006/relationships/image" Target="../media/image31.emf"/><Relationship Id="rId17" Type="http://schemas.openxmlformats.org/officeDocument/2006/relationships/image" Target="../media/image63.png"/><Relationship Id="rId16" Type="http://schemas.openxmlformats.org/officeDocument/2006/relationships/image" Target="../media/image62.png"/><Relationship Id="rId15" Type="http://schemas.openxmlformats.org/officeDocument/2006/relationships/image" Target="../media/image61.png"/><Relationship Id="rId14" Type="http://schemas.openxmlformats.org/officeDocument/2006/relationships/image" Target="../media/image9.png"/><Relationship Id="rId13" Type="http://schemas.openxmlformats.org/officeDocument/2006/relationships/image" Target="../media/image60.png"/><Relationship Id="rId12" Type="http://schemas.openxmlformats.org/officeDocument/2006/relationships/image" Target="../media/image8.png"/><Relationship Id="rId11" Type="http://schemas.openxmlformats.org/officeDocument/2006/relationships/image" Target="../media/image59.png"/><Relationship Id="rId10" Type="http://schemas.openxmlformats.org/officeDocument/2006/relationships/image" Target="../media/image58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emf"/><Relationship Id="rId2" Type="http://schemas.openxmlformats.org/officeDocument/2006/relationships/image" Target="../media/image55.png"/><Relationship Id="rId1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9" Type="http://schemas.openxmlformats.org/officeDocument/2006/relationships/image" Target="../media/image72.png"/><Relationship Id="rId8" Type="http://schemas.openxmlformats.org/officeDocument/2006/relationships/image" Target="../media/image71.png"/><Relationship Id="rId7" Type="http://schemas.openxmlformats.org/officeDocument/2006/relationships/image" Target="../media/image70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67.png"/><Relationship Id="rId3" Type="http://schemas.openxmlformats.org/officeDocument/2006/relationships/image" Target="../media/image66.png"/><Relationship Id="rId2" Type="http://schemas.openxmlformats.org/officeDocument/2006/relationships/image" Target="../media/image65.png"/><Relationship Id="rId12" Type="http://schemas.openxmlformats.org/officeDocument/2006/relationships/image" Target="../media/image75.png"/><Relationship Id="rId11" Type="http://schemas.openxmlformats.org/officeDocument/2006/relationships/image" Target="../media/image74.png"/><Relationship Id="rId10" Type="http://schemas.openxmlformats.org/officeDocument/2006/relationships/image" Target="../media/image73.png"/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emf"/><Relationship Id="rId1" Type="http://schemas.openxmlformats.org/officeDocument/2006/relationships/image" Target="../media/image5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emf"/><Relationship Id="rId2" Type="http://schemas.openxmlformats.org/officeDocument/2006/relationships/image" Target="../media/image77.emf"/><Relationship Id="rId1" Type="http://schemas.openxmlformats.org/officeDocument/2006/relationships/image" Target="../media/image76.png"/></Relationships>
</file>

<file path=xl/drawings/_rels/drawing9.xml.rels><?xml version="1.0" encoding="UTF-8" standalone="yes"?>
<Relationships xmlns="http://schemas.openxmlformats.org/package/2006/relationships"><Relationship Id="rId9" Type="http://schemas.openxmlformats.org/officeDocument/2006/relationships/image" Target="../media/image87.png"/><Relationship Id="rId8" Type="http://schemas.openxmlformats.org/officeDocument/2006/relationships/image" Target="../media/image86.png"/><Relationship Id="rId7" Type="http://schemas.openxmlformats.org/officeDocument/2006/relationships/image" Target="../media/image85.png"/><Relationship Id="rId6" Type="http://schemas.openxmlformats.org/officeDocument/2006/relationships/image" Target="../media/image84.png"/><Relationship Id="rId5" Type="http://schemas.openxmlformats.org/officeDocument/2006/relationships/image" Target="../media/image83.png"/><Relationship Id="rId4" Type="http://schemas.openxmlformats.org/officeDocument/2006/relationships/image" Target="../media/image82.png"/><Relationship Id="rId3" Type="http://schemas.openxmlformats.org/officeDocument/2006/relationships/image" Target="../media/image81.png"/><Relationship Id="rId2" Type="http://schemas.openxmlformats.org/officeDocument/2006/relationships/image" Target="../media/image80.png"/><Relationship Id="rId13" Type="http://schemas.openxmlformats.org/officeDocument/2006/relationships/image" Target="../media/image91.emf"/><Relationship Id="rId12" Type="http://schemas.openxmlformats.org/officeDocument/2006/relationships/image" Target="../media/image90.emf"/><Relationship Id="rId11" Type="http://schemas.openxmlformats.org/officeDocument/2006/relationships/image" Target="../media/image89.png"/><Relationship Id="rId10" Type="http://schemas.openxmlformats.org/officeDocument/2006/relationships/image" Target="../media/image88.png"/><Relationship Id="rId1" Type="http://schemas.openxmlformats.org/officeDocument/2006/relationships/image" Target="../media/image7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0</xdr:colOff>
      <xdr:row>5</xdr:row>
      <xdr:rowOff>123265</xdr:rowOff>
    </xdr:from>
    <xdr:to>
      <xdr:col>2</xdr:col>
      <xdr:colOff>913765</xdr:colOff>
      <xdr:row>9</xdr:row>
      <xdr:rowOff>447750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2237740"/>
          <a:ext cx="1935480" cy="276288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1040765</xdr:colOff>
      <xdr:row>6</xdr:row>
      <xdr:rowOff>8255</xdr:rowOff>
    </xdr:from>
    <xdr:to>
      <xdr:col>7</xdr:col>
      <xdr:colOff>368</xdr:colOff>
      <xdr:row>6</xdr:row>
      <xdr:rowOff>348354</xdr:rowOff>
    </xdr:to>
    <xdr:pic>
      <xdr:nvPicPr>
        <xdr:cNvPr id="79" name="图片 78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24880" y="2075180"/>
          <a:ext cx="0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115570</xdr:colOff>
      <xdr:row>11</xdr:row>
      <xdr:rowOff>241300</xdr:rowOff>
    </xdr:from>
    <xdr:to>
      <xdr:col>9</xdr:col>
      <xdr:colOff>668020</xdr:colOff>
      <xdr:row>11</xdr:row>
      <xdr:rowOff>324485</xdr:rowOff>
    </xdr:to>
    <xdr:pic>
      <xdr:nvPicPr>
        <xdr:cNvPr id="84" name="图片 8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40450" y="4363720"/>
          <a:ext cx="552450" cy="8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222250</xdr:colOff>
      <xdr:row>12</xdr:row>
      <xdr:rowOff>173990</xdr:rowOff>
    </xdr:from>
    <xdr:to>
      <xdr:col>9</xdr:col>
      <xdr:colOff>508000</xdr:colOff>
      <xdr:row>12</xdr:row>
      <xdr:rowOff>507365</xdr:rowOff>
    </xdr:to>
    <xdr:pic>
      <xdr:nvPicPr>
        <xdr:cNvPr id="85" name="图片 5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47130" y="4803775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120597</xdr:colOff>
      <xdr:row>10</xdr:row>
      <xdr:rowOff>136872</xdr:rowOff>
    </xdr:from>
    <xdr:to>
      <xdr:col>9</xdr:col>
      <xdr:colOff>621518</xdr:colOff>
      <xdr:row>10</xdr:row>
      <xdr:rowOff>385349</xdr:rowOff>
    </xdr:to>
    <xdr:pic>
      <xdr:nvPicPr>
        <xdr:cNvPr id="89" name="图片 8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44895" y="3751580"/>
          <a:ext cx="501015" cy="24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151130</xdr:colOff>
      <xdr:row>9</xdr:row>
      <xdr:rowOff>167005</xdr:rowOff>
    </xdr:from>
    <xdr:to>
      <xdr:col>9</xdr:col>
      <xdr:colOff>652145</xdr:colOff>
      <xdr:row>9</xdr:row>
      <xdr:rowOff>415290</xdr:rowOff>
    </xdr:to>
    <xdr:pic>
      <xdr:nvPicPr>
        <xdr:cNvPr id="98" name="图片 97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76010" y="3274695"/>
          <a:ext cx="501015" cy="24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76200</xdr:colOff>
      <xdr:row>7</xdr:row>
      <xdr:rowOff>57150</xdr:rowOff>
    </xdr:from>
    <xdr:to>
      <xdr:col>18</xdr:col>
      <xdr:colOff>523875</xdr:colOff>
      <xdr:row>7</xdr:row>
      <xdr:rowOff>342900</xdr:rowOff>
    </xdr:to>
    <xdr:pic>
      <xdr:nvPicPr>
        <xdr:cNvPr id="7" name="图片 26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92" t="23032" r="26259" b="14285"/>
        <a:stretch>
          <a:fillRect/>
        </a:stretch>
      </xdr:blipFill>
      <xdr:spPr>
        <a:xfrm>
          <a:off x="5929630" y="2571750"/>
          <a:ext cx="43878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76200</xdr:colOff>
      <xdr:row>8</xdr:row>
      <xdr:rowOff>47625</xdr:rowOff>
    </xdr:from>
    <xdr:to>
      <xdr:col>18</xdr:col>
      <xdr:colOff>495300</xdr:colOff>
      <xdr:row>8</xdr:row>
      <xdr:rowOff>371475</xdr:rowOff>
    </xdr:to>
    <xdr:pic>
      <xdr:nvPicPr>
        <xdr:cNvPr id="8" name="图片 27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78" t="15877" r="29660" b="13927"/>
        <a:stretch>
          <a:fillRect/>
        </a:stretch>
      </xdr:blipFill>
      <xdr:spPr>
        <a:xfrm>
          <a:off x="5929630" y="2943225"/>
          <a:ext cx="4191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114300</xdr:colOff>
      <xdr:row>9</xdr:row>
      <xdr:rowOff>38100</xdr:rowOff>
    </xdr:from>
    <xdr:to>
      <xdr:col>18</xdr:col>
      <xdr:colOff>352425</xdr:colOff>
      <xdr:row>9</xdr:row>
      <xdr:rowOff>323850</xdr:rowOff>
    </xdr:to>
    <xdr:pic>
      <xdr:nvPicPr>
        <xdr:cNvPr id="10" name="图片 29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10" t="18942" r="44083" b="31198"/>
        <a:stretch>
          <a:fillRect/>
        </a:stretch>
      </xdr:blipFill>
      <xdr:spPr>
        <a:xfrm>
          <a:off x="5967730" y="3314700"/>
          <a:ext cx="238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133350</xdr:colOff>
      <xdr:row>10</xdr:row>
      <xdr:rowOff>38100</xdr:rowOff>
    </xdr:from>
    <xdr:to>
      <xdr:col>18</xdr:col>
      <xdr:colOff>428625</xdr:colOff>
      <xdr:row>10</xdr:row>
      <xdr:rowOff>333375</xdr:rowOff>
    </xdr:to>
    <xdr:pic>
      <xdr:nvPicPr>
        <xdr:cNvPr id="16" name="图片 19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90" t="31754" r="45033" b="22842"/>
        <a:stretch>
          <a:fillRect/>
        </a:stretch>
      </xdr:blipFill>
      <xdr:spPr>
        <a:xfrm>
          <a:off x="5986780" y="36957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19</xdr:col>
      <xdr:colOff>256540</xdr:colOff>
      <xdr:row>9</xdr:row>
      <xdr:rowOff>120650</xdr:rowOff>
    </xdr:from>
    <xdr:to>
      <xdr:col>19</xdr:col>
      <xdr:colOff>525481</xdr:colOff>
      <xdr:row>9</xdr:row>
      <xdr:rowOff>492118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022715" y="3183255"/>
          <a:ext cx="268605" cy="370840"/>
        </a:xfrm>
        <a:prstGeom prst="rect">
          <a:avLst/>
        </a:prstGeom>
      </xdr:spPr>
    </xdr:pic>
    <xdr:clientData/>
  </xdr:twoCellAnchor>
  <xdr:twoCellAnchor>
    <xdr:from>
      <xdr:col>19</xdr:col>
      <xdr:colOff>235323</xdr:colOff>
      <xdr:row>11</xdr:row>
      <xdr:rowOff>82924</xdr:rowOff>
    </xdr:from>
    <xdr:to>
      <xdr:col>19</xdr:col>
      <xdr:colOff>593911</xdr:colOff>
      <xdr:row>11</xdr:row>
      <xdr:rowOff>556230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01125" y="4415155"/>
          <a:ext cx="358775" cy="473075"/>
        </a:xfrm>
        <a:prstGeom prst="rect">
          <a:avLst/>
        </a:prstGeom>
      </xdr:spPr>
    </xdr:pic>
    <xdr:clientData/>
  </xdr:twoCellAnchor>
  <xdr:twoCellAnchor>
    <xdr:from>
      <xdr:col>19</xdr:col>
      <xdr:colOff>253253</xdr:colOff>
      <xdr:row>21</xdr:row>
      <xdr:rowOff>62753</xdr:rowOff>
    </xdr:from>
    <xdr:to>
      <xdr:col>19</xdr:col>
      <xdr:colOff>679078</xdr:colOff>
      <xdr:row>21</xdr:row>
      <xdr:rowOff>521697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018905" y="10744835"/>
          <a:ext cx="426085" cy="459105"/>
        </a:xfrm>
        <a:prstGeom prst="rect">
          <a:avLst/>
        </a:prstGeom>
      </xdr:spPr>
    </xdr:pic>
    <xdr:clientData/>
  </xdr:twoCellAnchor>
  <xdr:twoCellAnchor>
    <xdr:from>
      <xdr:col>19</xdr:col>
      <xdr:colOff>167005</xdr:colOff>
      <xdr:row>22</xdr:row>
      <xdr:rowOff>88900</xdr:rowOff>
    </xdr:from>
    <xdr:to>
      <xdr:col>19</xdr:col>
      <xdr:colOff>661670</xdr:colOff>
      <xdr:row>22</xdr:row>
      <xdr:rowOff>539115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933180" y="11406505"/>
          <a:ext cx="494665" cy="450215"/>
        </a:xfrm>
        <a:prstGeom prst="rect">
          <a:avLst/>
        </a:prstGeom>
      </xdr:spPr>
    </xdr:pic>
    <xdr:clientData/>
  </xdr:twoCellAnchor>
  <xdr:twoCellAnchor>
    <xdr:from>
      <xdr:col>19</xdr:col>
      <xdr:colOff>179295</xdr:colOff>
      <xdr:row>23</xdr:row>
      <xdr:rowOff>89647</xdr:rowOff>
    </xdr:from>
    <xdr:to>
      <xdr:col>19</xdr:col>
      <xdr:colOff>567145</xdr:colOff>
      <xdr:row>23</xdr:row>
      <xdr:rowOff>493059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945245" y="12042140"/>
          <a:ext cx="387985" cy="403225"/>
        </a:xfrm>
        <a:prstGeom prst="rect">
          <a:avLst/>
        </a:prstGeom>
      </xdr:spPr>
    </xdr:pic>
    <xdr:clientData/>
  </xdr:twoCellAnchor>
  <xdr:twoCellAnchor>
    <xdr:from>
      <xdr:col>19</xdr:col>
      <xdr:colOff>227965</xdr:colOff>
      <xdr:row>17</xdr:row>
      <xdr:rowOff>87630</xdr:rowOff>
    </xdr:from>
    <xdr:to>
      <xdr:col>19</xdr:col>
      <xdr:colOff>551180</xdr:colOff>
      <xdr:row>17</xdr:row>
      <xdr:rowOff>535305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994140" y="8230235"/>
          <a:ext cx="323215" cy="447675"/>
        </a:xfrm>
        <a:prstGeom prst="rect">
          <a:avLst/>
        </a:prstGeom>
      </xdr:spPr>
    </xdr:pic>
    <xdr:clientData/>
  </xdr:twoCellAnchor>
  <xdr:twoCellAnchor>
    <xdr:from>
      <xdr:col>19</xdr:col>
      <xdr:colOff>132715</xdr:colOff>
      <xdr:row>20</xdr:row>
      <xdr:rowOff>106045</xdr:rowOff>
    </xdr:from>
    <xdr:to>
      <xdr:col>19</xdr:col>
      <xdr:colOff>614568</xdr:colOff>
      <xdr:row>20</xdr:row>
      <xdr:rowOff>562150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898890" y="10153650"/>
          <a:ext cx="481330" cy="455930"/>
        </a:xfrm>
        <a:prstGeom prst="rect">
          <a:avLst/>
        </a:prstGeom>
      </xdr:spPr>
    </xdr:pic>
    <xdr:clientData/>
  </xdr:twoCellAnchor>
  <xdr:twoCellAnchor>
    <xdr:from>
      <xdr:col>19</xdr:col>
      <xdr:colOff>246530</xdr:colOff>
      <xdr:row>13</xdr:row>
      <xdr:rowOff>44824</xdr:rowOff>
    </xdr:from>
    <xdr:to>
      <xdr:col>19</xdr:col>
      <xdr:colOff>613684</xdr:colOff>
      <xdr:row>13</xdr:row>
      <xdr:rowOff>515471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012555" y="5647055"/>
          <a:ext cx="367030" cy="470535"/>
        </a:xfrm>
        <a:prstGeom prst="rect">
          <a:avLst/>
        </a:prstGeom>
      </xdr:spPr>
    </xdr:pic>
    <xdr:clientData/>
  </xdr:twoCellAnchor>
  <xdr:twoCellAnchor>
    <xdr:from>
      <xdr:col>19</xdr:col>
      <xdr:colOff>78740</xdr:colOff>
      <xdr:row>19</xdr:row>
      <xdr:rowOff>153035</xdr:rowOff>
    </xdr:from>
    <xdr:to>
      <xdr:col>19</xdr:col>
      <xdr:colOff>726644</xdr:colOff>
      <xdr:row>19</xdr:row>
      <xdr:rowOff>511623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844915" y="9565640"/>
          <a:ext cx="647700" cy="358140"/>
        </a:xfrm>
        <a:prstGeom prst="rect">
          <a:avLst/>
        </a:prstGeom>
      </xdr:spPr>
    </xdr:pic>
    <xdr:clientData/>
  </xdr:twoCellAnchor>
  <xdr:twoCellAnchor>
    <xdr:from>
      <xdr:col>19</xdr:col>
      <xdr:colOff>190500</xdr:colOff>
      <xdr:row>18</xdr:row>
      <xdr:rowOff>123265</xdr:rowOff>
    </xdr:from>
    <xdr:to>
      <xdr:col>19</xdr:col>
      <xdr:colOff>601383</xdr:colOff>
      <xdr:row>18</xdr:row>
      <xdr:rowOff>493059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956675" y="8900795"/>
          <a:ext cx="410845" cy="369570"/>
        </a:xfrm>
        <a:prstGeom prst="rect">
          <a:avLst/>
        </a:prstGeom>
      </xdr:spPr>
    </xdr:pic>
    <xdr:clientData/>
  </xdr:twoCellAnchor>
  <xdr:twoCellAnchor>
    <xdr:from>
      <xdr:col>19</xdr:col>
      <xdr:colOff>224790</xdr:colOff>
      <xdr:row>15</xdr:row>
      <xdr:rowOff>125095</xdr:rowOff>
    </xdr:from>
    <xdr:to>
      <xdr:col>19</xdr:col>
      <xdr:colOff>521970</xdr:colOff>
      <xdr:row>15</xdr:row>
      <xdr:rowOff>563880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990965" y="6997700"/>
          <a:ext cx="297180" cy="438785"/>
        </a:xfrm>
        <a:prstGeom prst="rect">
          <a:avLst/>
        </a:prstGeom>
      </xdr:spPr>
    </xdr:pic>
    <xdr:clientData/>
  </xdr:twoCellAnchor>
  <xdr:twoCellAnchor>
    <xdr:from>
      <xdr:col>19</xdr:col>
      <xdr:colOff>263898</xdr:colOff>
      <xdr:row>12</xdr:row>
      <xdr:rowOff>73399</xdr:rowOff>
    </xdr:from>
    <xdr:to>
      <xdr:col>19</xdr:col>
      <xdr:colOff>622486</xdr:colOff>
      <xdr:row>12</xdr:row>
      <xdr:rowOff>546705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29700" y="5040630"/>
          <a:ext cx="358775" cy="473075"/>
        </a:xfrm>
        <a:prstGeom prst="rect">
          <a:avLst/>
        </a:prstGeom>
      </xdr:spPr>
    </xdr:pic>
    <xdr:clientData/>
  </xdr:twoCellAnchor>
  <xdr:twoCellAnchor>
    <xdr:from>
      <xdr:col>19</xdr:col>
      <xdr:colOff>235323</xdr:colOff>
      <xdr:row>10</xdr:row>
      <xdr:rowOff>82924</xdr:rowOff>
    </xdr:from>
    <xdr:to>
      <xdr:col>19</xdr:col>
      <xdr:colOff>593911</xdr:colOff>
      <xdr:row>10</xdr:row>
      <xdr:rowOff>556230</xdr:rowOff>
    </xdr:to>
    <xdr:pic>
      <xdr:nvPicPr>
        <xdr:cNvPr id="14" name="图片 1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001125" y="3780155"/>
          <a:ext cx="358775" cy="473075"/>
        </a:xfrm>
        <a:prstGeom prst="rect">
          <a:avLst/>
        </a:prstGeom>
      </xdr:spPr>
    </xdr:pic>
    <xdr:clientData/>
  </xdr:twoCellAnchor>
  <xdr:twoCellAnchor>
    <xdr:from>
      <xdr:col>19</xdr:col>
      <xdr:colOff>224790</xdr:colOff>
      <xdr:row>14</xdr:row>
      <xdr:rowOff>125095</xdr:rowOff>
    </xdr:from>
    <xdr:to>
      <xdr:col>19</xdr:col>
      <xdr:colOff>521970</xdr:colOff>
      <xdr:row>14</xdr:row>
      <xdr:rowOff>563880</xdr:rowOff>
    </xdr:to>
    <xdr:pic>
      <xdr:nvPicPr>
        <xdr:cNvPr id="15" name="图片 14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990965" y="6362700"/>
          <a:ext cx="297180" cy="438785"/>
        </a:xfrm>
        <a:prstGeom prst="rect">
          <a:avLst/>
        </a:prstGeom>
      </xdr:spPr>
    </xdr:pic>
    <xdr:clientData/>
  </xdr:twoCellAnchor>
  <xdr:twoCellAnchor>
    <xdr:from>
      <xdr:col>19</xdr:col>
      <xdr:colOff>227965</xdr:colOff>
      <xdr:row>16</xdr:row>
      <xdr:rowOff>87630</xdr:rowOff>
    </xdr:from>
    <xdr:to>
      <xdr:col>19</xdr:col>
      <xdr:colOff>551180</xdr:colOff>
      <xdr:row>16</xdr:row>
      <xdr:rowOff>535305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994140" y="7595235"/>
          <a:ext cx="323215" cy="4476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178435</xdr:colOff>
      <xdr:row>9</xdr:row>
      <xdr:rowOff>89535</xdr:rowOff>
    </xdr:from>
    <xdr:to>
      <xdr:col>18</xdr:col>
      <xdr:colOff>391795</xdr:colOff>
      <xdr:row>9</xdr:row>
      <xdr:rowOff>530225</xdr:rowOff>
    </xdr:to>
    <xdr:pic>
      <xdr:nvPicPr>
        <xdr:cNvPr id="29" name="图片 28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969000" y="3152140"/>
          <a:ext cx="213360" cy="440690"/>
        </a:xfrm>
        <a:prstGeom prst="rect">
          <a:avLst/>
        </a:prstGeom>
      </xdr:spPr>
    </xdr:pic>
    <xdr:clientData/>
  </xdr:twoCellAnchor>
  <xdr:twoCellAnchor>
    <xdr:from>
      <xdr:col>18</xdr:col>
      <xdr:colOff>168087</xdr:colOff>
      <xdr:row>14</xdr:row>
      <xdr:rowOff>89649</xdr:rowOff>
    </xdr:from>
    <xdr:to>
      <xdr:col>18</xdr:col>
      <xdr:colOff>493207</xdr:colOff>
      <xdr:row>14</xdr:row>
      <xdr:rowOff>579234</xdr:rowOff>
    </xdr:to>
    <xdr:pic>
      <xdr:nvPicPr>
        <xdr:cNvPr id="30" name="图片 2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958205" y="6333490"/>
          <a:ext cx="325120" cy="489585"/>
        </a:xfrm>
        <a:prstGeom prst="rect">
          <a:avLst/>
        </a:prstGeom>
      </xdr:spPr>
    </xdr:pic>
    <xdr:clientData/>
  </xdr:twoCellAnchor>
  <xdr:twoCellAnchor>
    <xdr:from>
      <xdr:col>18</xdr:col>
      <xdr:colOff>290830</xdr:colOff>
      <xdr:row>18</xdr:row>
      <xdr:rowOff>133985</xdr:rowOff>
    </xdr:from>
    <xdr:to>
      <xdr:col>18</xdr:col>
      <xdr:colOff>503555</xdr:colOff>
      <xdr:row>18</xdr:row>
      <xdr:rowOff>588645</xdr:rowOff>
    </xdr:to>
    <xdr:pic>
      <xdr:nvPicPr>
        <xdr:cNvPr id="31" name="图片 3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81395" y="8923020"/>
          <a:ext cx="212725" cy="454660"/>
        </a:xfrm>
        <a:prstGeom prst="rect">
          <a:avLst/>
        </a:prstGeom>
      </xdr:spPr>
    </xdr:pic>
    <xdr:clientData/>
  </xdr:twoCellAnchor>
  <xdr:twoCellAnchor>
    <xdr:from>
      <xdr:col>18</xdr:col>
      <xdr:colOff>255270</xdr:colOff>
      <xdr:row>10</xdr:row>
      <xdr:rowOff>88900</xdr:rowOff>
    </xdr:from>
    <xdr:to>
      <xdr:col>18</xdr:col>
      <xdr:colOff>482600</xdr:colOff>
      <xdr:row>10</xdr:row>
      <xdr:rowOff>509905</xdr:rowOff>
    </xdr:to>
    <xdr:pic>
      <xdr:nvPicPr>
        <xdr:cNvPr id="69" name="图片 68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045835" y="3787775"/>
          <a:ext cx="227330" cy="421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302559</xdr:colOff>
      <xdr:row>11</xdr:row>
      <xdr:rowOff>67235</xdr:rowOff>
    </xdr:from>
    <xdr:to>
      <xdr:col>18</xdr:col>
      <xdr:colOff>504489</xdr:colOff>
      <xdr:row>11</xdr:row>
      <xdr:rowOff>566345</xdr:rowOff>
    </xdr:to>
    <xdr:pic>
      <xdr:nvPicPr>
        <xdr:cNvPr id="70" name="图片 6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092825" y="4401820"/>
          <a:ext cx="201930" cy="499110"/>
        </a:xfrm>
        <a:prstGeom prst="rect">
          <a:avLst/>
        </a:prstGeom>
      </xdr:spPr>
    </xdr:pic>
    <xdr:clientData/>
  </xdr:twoCellAnchor>
  <xdr:twoCellAnchor>
    <xdr:from>
      <xdr:col>18</xdr:col>
      <xdr:colOff>291353</xdr:colOff>
      <xdr:row>12</xdr:row>
      <xdr:rowOff>33618</xdr:rowOff>
    </xdr:from>
    <xdr:to>
      <xdr:col>18</xdr:col>
      <xdr:colOff>526938</xdr:colOff>
      <xdr:row>12</xdr:row>
      <xdr:rowOff>523838</xdr:rowOff>
    </xdr:to>
    <xdr:pic>
      <xdr:nvPicPr>
        <xdr:cNvPr id="71" name="图片 7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081395" y="5004435"/>
          <a:ext cx="235585" cy="490220"/>
        </a:xfrm>
        <a:prstGeom prst="rect">
          <a:avLst/>
        </a:prstGeom>
      </xdr:spPr>
    </xdr:pic>
    <xdr:clientData/>
  </xdr:twoCellAnchor>
  <xdr:twoCellAnchor>
    <xdr:from>
      <xdr:col>18</xdr:col>
      <xdr:colOff>201295</xdr:colOff>
      <xdr:row>13</xdr:row>
      <xdr:rowOff>89535</xdr:rowOff>
    </xdr:from>
    <xdr:to>
      <xdr:col>18</xdr:col>
      <xdr:colOff>548640</xdr:colOff>
      <xdr:row>13</xdr:row>
      <xdr:rowOff>570230</xdr:rowOff>
    </xdr:to>
    <xdr:pic>
      <xdr:nvPicPr>
        <xdr:cNvPr id="72" name="图片 71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991860" y="5697220"/>
          <a:ext cx="347345" cy="480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178435</xdr:colOff>
      <xdr:row>15</xdr:row>
      <xdr:rowOff>66040</xdr:rowOff>
    </xdr:from>
    <xdr:to>
      <xdr:col>18</xdr:col>
      <xdr:colOff>604520</xdr:colOff>
      <xdr:row>15</xdr:row>
      <xdr:rowOff>525145</xdr:rowOff>
    </xdr:to>
    <xdr:pic>
      <xdr:nvPicPr>
        <xdr:cNvPr id="73" name="图片 7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5969000" y="6946265"/>
          <a:ext cx="426085" cy="459105"/>
        </a:xfrm>
        <a:prstGeom prst="rect">
          <a:avLst/>
        </a:prstGeom>
      </xdr:spPr>
    </xdr:pic>
    <xdr:clientData/>
  </xdr:twoCellAnchor>
  <xdr:twoCellAnchor>
    <xdr:from>
      <xdr:col>18</xdr:col>
      <xdr:colOff>156210</xdr:colOff>
      <xdr:row>17</xdr:row>
      <xdr:rowOff>133350</xdr:rowOff>
    </xdr:from>
    <xdr:to>
      <xdr:col>18</xdr:col>
      <xdr:colOff>567093</xdr:colOff>
      <xdr:row>17</xdr:row>
      <xdr:rowOff>503144</xdr:rowOff>
    </xdr:to>
    <xdr:pic>
      <xdr:nvPicPr>
        <xdr:cNvPr id="74" name="图片 7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5946775" y="8286115"/>
          <a:ext cx="410845" cy="369570"/>
        </a:xfrm>
        <a:prstGeom prst="rect">
          <a:avLst/>
        </a:prstGeom>
      </xdr:spPr>
    </xdr:pic>
    <xdr:clientData/>
  </xdr:twoCellAnchor>
  <xdr:twoCellAnchor>
    <xdr:from>
      <xdr:col>18</xdr:col>
      <xdr:colOff>230505</xdr:colOff>
      <xdr:row>16</xdr:row>
      <xdr:rowOff>156845</xdr:rowOff>
    </xdr:from>
    <xdr:to>
      <xdr:col>18</xdr:col>
      <xdr:colOff>570883</xdr:colOff>
      <xdr:row>16</xdr:row>
      <xdr:rowOff>459403</xdr:rowOff>
    </xdr:to>
    <xdr:pic>
      <xdr:nvPicPr>
        <xdr:cNvPr id="87" name="图片 8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021070" y="7673340"/>
          <a:ext cx="340360" cy="30226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33</xdr:col>
      <xdr:colOff>396874</xdr:colOff>
      <xdr:row>0</xdr:row>
      <xdr:rowOff>88447</xdr:rowOff>
    </xdr:from>
    <xdr:to>
      <xdr:col>34</xdr:col>
      <xdr:colOff>970914</xdr:colOff>
      <xdr:row>1</xdr:row>
      <xdr:rowOff>143057</xdr:rowOff>
    </xdr:to>
    <xdr:pic>
      <xdr:nvPicPr>
        <xdr:cNvPr id="2" name="图片 1" descr="捕获00.PNG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21065490" y="88265"/>
          <a:ext cx="2098040" cy="27368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23</xdr:row>
      <xdr:rowOff>190501</xdr:rowOff>
    </xdr:from>
    <xdr:to>
      <xdr:col>9</xdr:col>
      <xdr:colOff>1083672</xdr:colOff>
      <xdr:row>23</xdr:row>
      <xdr:rowOff>759461</xdr:rowOff>
    </xdr:to>
    <xdr:pic>
      <xdr:nvPicPr>
        <xdr:cNvPr id="3" name="图片 9" descr="写字标.jpg"/>
        <xdr:cNvPicPr>
          <a:picLocks noChangeAspect="1"/>
        </xdr:cNvPicPr>
      </xdr:nvPicPr>
      <xdr:blipFill>
        <a:blip r:embed="rId2" cstate="print"/>
        <a:srcRect l="22929" t="36169" r="23712" b="32411"/>
        <a:stretch>
          <a:fillRect/>
        </a:stretch>
      </xdr:blipFill>
      <xdr:spPr>
        <a:xfrm>
          <a:off x="3329305" y="14408150"/>
          <a:ext cx="1002030" cy="568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68035</xdr:colOff>
      <xdr:row>21</xdr:row>
      <xdr:rowOff>163287</xdr:rowOff>
    </xdr:from>
    <xdr:to>
      <xdr:col>9</xdr:col>
      <xdr:colOff>1072605</xdr:colOff>
      <xdr:row>21</xdr:row>
      <xdr:rowOff>830037</xdr:rowOff>
    </xdr:to>
    <xdr:pic>
      <xdr:nvPicPr>
        <xdr:cNvPr id="4" name="图片 3" descr="P61018-150428.jpg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315970" y="12380595"/>
          <a:ext cx="1004570" cy="66675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108855</xdr:colOff>
      <xdr:row>33</xdr:row>
      <xdr:rowOff>108860</xdr:rowOff>
    </xdr:from>
    <xdr:to>
      <xdr:col>9</xdr:col>
      <xdr:colOff>1047385</xdr:colOff>
      <xdr:row>33</xdr:row>
      <xdr:rowOff>635910</xdr:rowOff>
    </xdr:to>
    <xdr:pic>
      <xdr:nvPicPr>
        <xdr:cNvPr id="5" name="图片 4" descr="黑色拉锁.jpg"/>
        <xdr:cNvPicPr>
          <a:picLocks noChangeAspect="1"/>
        </xdr:cNvPicPr>
      </xdr:nvPicPr>
      <xdr:blipFill>
        <a:blip r:embed="rId4" cstate="print"/>
        <a:srcRect t="25308" b="30058"/>
        <a:stretch>
          <a:fillRect/>
        </a:stretch>
      </xdr:blipFill>
      <xdr:spPr>
        <a:xfrm>
          <a:off x="3356610" y="23546435"/>
          <a:ext cx="938530" cy="52705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14</xdr:row>
      <xdr:rowOff>136071</xdr:rowOff>
    </xdr:from>
    <xdr:to>
      <xdr:col>9</xdr:col>
      <xdr:colOff>1005205</xdr:colOff>
      <xdr:row>20</xdr:row>
      <xdr:rowOff>456746</xdr:rowOff>
    </xdr:to>
    <xdr:pic>
      <xdr:nvPicPr>
        <xdr:cNvPr id="6" name="图片 5" descr="P60411-160717.jpg"/>
        <xdr:cNvPicPr>
          <a:picLocks noChangeAspect="1"/>
        </xdr:cNvPicPr>
      </xdr:nvPicPr>
      <xdr:blipFill>
        <a:blip r:embed="rId5" cstate="print"/>
        <a:srcRect l="13498" r="29444"/>
        <a:stretch>
          <a:fillRect/>
        </a:stretch>
      </xdr:blipFill>
      <xdr:spPr>
        <a:xfrm>
          <a:off x="3438525" y="7552690"/>
          <a:ext cx="814705" cy="4387850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25</xdr:row>
      <xdr:rowOff>95250</xdr:rowOff>
    </xdr:from>
    <xdr:to>
      <xdr:col>9</xdr:col>
      <xdr:colOff>979260</xdr:colOff>
      <xdr:row>25</xdr:row>
      <xdr:rowOff>815340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11220" y="16198850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27</xdr:row>
      <xdr:rowOff>81643</xdr:rowOff>
    </xdr:from>
    <xdr:to>
      <xdr:col>9</xdr:col>
      <xdr:colOff>993503</xdr:colOff>
      <xdr:row>27</xdr:row>
      <xdr:rowOff>801733</xdr:rowOff>
    </xdr:to>
    <xdr:pic>
      <xdr:nvPicPr>
        <xdr:cNvPr id="8" name="图片 7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24555" y="17975580"/>
          <a:ext cx="816610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30</xdr:row>
      <xdr:rowOff>122464</xdr:rowOff>
    </xdr:from>
    <xdr:to>
      <xdr:col>9</xdr:col>
      <xdr:colOff>1006475</xdr:colOff>
      <xdr:row>30</xdr:row>
      <xdr:rowOff>842554</xdr:rowOff>
    </xdr:to>
    <xdr:pic>
      <xdr:nvPicPr>
        <xdr:cNvPr id="9" name="图片 8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38525" y="20759420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149679</xdr:colOff>
      <xdr:row>28</xdr:row>
      <xdr:rowOff>108856</xdr:rowOff>
    </xdr:from>
    <xdr:to>
      <xdr:col>9</xdr:col>
      <xdr:colOff>966289</xdr:colOff>
      <xdr:row>28</xdr:row>
      <xdr:rowOff>828946</xdr:rowOff>
    </xdr:to>
    <xdr:pic>
      <xdr:nvPicPr>
        <xdr:cNvPr id="10" name="图片 9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397250" y="18917285"/>
          <a:ext cx="816610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163286</xdr:colOff>
      <xdr:row>29</xdr:row>
      <xdr:rowOff>108858</xdr:rowOff>
    </xdr:from>
    <xdr:to>
      <xdr:col>9</xdr:col>
      <xdr:colOff>979261</xdr:colOff>
      <xdr:row>29</xdr:row>
      <xdr:rowOff>828948</xdr:rowOff>
    </xdr:to>
    <xdr:pic>
      <xdr:nvPicPr>
        <xdr:cNvPr id="11" name="图片 10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11220" y="19831685"/>
          <a:ext cx="815975" cy="720090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31</xdr:row>
      <xdr:rowOff>122464</xdr:rowOff>
    </xdr:from>
    <xdr:to>
      <xdr:col>9</xdr:col>
      <xdr:colOff>1020808</xdr:colOff>
      <xdr:row>31</xdr:row>
      <xdr:rowOff>783499</xdr:rowOff>
    </xdr:to>
    <xdr:pic>
      <xdr:nvPicPr>
        <xdr:cNvPr id="12" name="图片 11"/>
        <xdr:cNvPicPr/>
      </xdr:nvPicPr>
      <xdr:blipFill>
        <a:blip r:embed="rId7" cstate="print"/>
        <a:stretch>
          <a:fillRect/>
        </a:stretch>
      </xdr:blipFill>
      <xdr:spPr>
        <a:xfrm>
          <a:off x="3424555" y="21692870"/>
          <a:ext cx="843915" cy="661035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32</xdr:row>
      <xdr:rowOff>109658</xdr:rowOff>
    </xdr:from>
    <xdr:to>
      <xdr:col>9</xdr:col>
      <xdr:colOff>1007109</xdr:colOff>
      <xdr:row>32</xdr:row>
      <xdr:rowOff>824668</xdr:rowOff>
    </xdr:to>
    <xdr:pic>
      <xdr:nvPicPr>
        <xdr:cNvPr id="13" name="图片 12"/>
        <xdr:cNvPicPr/>
      </xdr:nvPicPr>
      <xdr:blipFill>
        <a:blip r:embed="rId8" cstate="print"/>
        <a:stretch>
          <a:fillRect/>
        </a:stretch>
      </xdr:blipFill>
      <xdr:spPr>
        <a:xfrm>
          <a:off x="3437890" y="22613620"/>
          <a:ext cx="816610" cy="715010"/>
        </a:xfrm>
        <a:prstGeom prst="rect">
          <a:avLst/>
        </a:prstGeom>
      </xdr:spPr>
    </xdr:pic>
    <xdr:clientData/>
  </xdr:twoCellAnchor>
  <xdr:twoCellAnchor editAs="oneCell">
    <xdr:from>
      <xdr:col>9</xdr:col>
      <xdr:colOff>149678</xdr:colOff>
      <xdr:row>22</xdr:row>
      <xdr:rowOff>68036</xdr:rowOff>
    </xdr:from>
    <xdr:to>
      <xdr:col>9</xdr:col>
      <xdr:colOff>1034233</xdr:colOff>
      <xdr:row>22</xdr:row>
      <xdr:rowOff>965926</xdr:rowOff>
    </xdr:to>
    <xdr:pic>
      <xdr:nvPicPr>
        <xdr:cNvPr id="14" name="图片 13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397250" y="13275945"/>
          <a:ext cx="884555" cy="89789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11</xdr:row>
      <xdr:rowOff>238125</xdr:rowOff>
    </xdr:from>
    <xdr:to>
      <xdr:col>9</xdr:col>
      <xdr:colOff>991235</xdr:colOff>
      <xdr:row>11</xdr:row>
      <xdr:rowOff>838835</xdr:rowOff>
    </xdr:to>
    <xdr:pic>
      <xdr:nvPicPr>
        <xdr:cNvPr id="15" name="图片 14"/>
        <xdr:cNvPicPr>
          <a:picLocks noChangeAspect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89" r="13126" b="10528"/>
        <a:stretch>
          <a:fillRect/>
        </a:stretch>
      </xdr:blipFill>
      <xdr:spPr>
        <a:xfrm>
          <a:off x="3295650" y="4806950"/>
          <a:ext cx="943610" cy="60071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12</xdr:row>
      <xdr:rowOff>111125</xdr:rowOff>
    </xdr:from>
    <xdr:to>
      <xdr:col>9</xdr:col>
      <xdr:colOff>909320</xdr:colOff>
      <xdr:row>12</xdr:row>
      <xdr:rowOff>709930</xdr:rowOff>
    </xdr:to>
    <xdr:pic>
      <xdr:nvPicPr>
        <xdr:cNvPr id="16" name="图片 15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53" t="33144" r="17088" b="31163"/>
        <a:stretch>
          <a:fillRect/>
        </a:stretch>
      </xdr:blipFill>
      <xdr:spPr>
        <a:xfrm>
          <a:off x="3343275" y="5680075"/>
          <a:ext cx="814070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81642</xdr:colOff>
      <xdr:row>24</xdr:row>
      <xdr:rowOff>204106</xdr:rowOff>
    </xdr:from>
    <xdr:to>
      <xdr:col>9</xdr:col>
      <xdr:colOff>1040492</xdr:colOff>
      <xdr:row>24</xdr:row>
      <xdr:rowOff>204106</xdr:rowOff>
    </xdr:to>
    <xdr:pic>
      <xdr:nvPicPr>
        <xdr:cNvPr id="17" name="图片 16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329305" y="15316835"/>
          <a:ext cx="9588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108858</xdr:colOff>
      <xdr:row>24</xdr:row>
      <xdr:rowOff>204108</xdr:rowOff>
    </xdr:from>
    <xdr:to>
      <xdr:col>9</xdr:col>
      <xdr:colOff>1067708</xdr:colOff>
      <xdr:row>24</xdr:row>
      <xdr:rowOff>204108</xdr:rowOff>
    </xdr:to>
    <xdr:pic>
      <xdr:nvPicPr>
        <xdr:cNvPr id="18" name="图片 17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356610" y="15316835"/>
          <a:ext cx="9588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24</xdr:row>
      <xdr:rowOff>174625</xdr:rowOff>
    </xdr:from>
    <xdr:to>
      <xdr:col>9</xdr:col>
      <xdr:colOff>1085850</xdr:colOff>
      <xdr:row>24</xdr:row>
      <xdr:rowOff>859790</xdr:rowOff>
    </xdr:to>
    <xdr:pic>
      <xdr:nvPicPr>
        <xdr:cNvPr id="19" name="图片 18"/>
        <xdr:cNvPicPr>
          <a:picLocks noChangeAspect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3375025" y="15287625"/>
          <a:ext cx="958850" cy="685165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26</xdr:row>
      <xdr:rowOff>81643</xdr:rowOff>
    </xdr:from>
    <xdr:to>
      <xdr:col>9</xdr:col>
      <xdr:colOff>993503</xdr:colOff>
      <xdr:row>26</xdr:row>
      <xdr:rowOff>801733</xdr:rowOff>
    </xdr:to>
    <xdr:pic>
      <xdr:nvPicPr>
        <xdr:cNvPr id="20" name="图片 19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24555" y="17061180"/>
          <a:ext cx="816610" cy="72009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6</xdr:row>
      <xdr:rowOff>15875</xdr:rowOff>
    </xdr:from>
    <xdr:to>
      <xdr:col>7</xdr:col>
      <xdr:colOff>934085</xdr:colOff>
      <xdr:row>7</xdr:row>
      <xdr:rowOff>128270</xdr:rowOff>
    </xdr:to>
    <xdr:pic>
      <xdr:nvPicPr>
        <xdr:cNvPr id="21" name="图片 20"/>
        <xdr:cNvPicPr>
          <a:picLocks noChangeAspect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50" y="2178050"/>
          <a:ext cx="870585" cy="78867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7</xdr:row>
      <xdr:rowOff>63500</xdr:rowOff>
    </xdr:from>
    <xdr:to>
      <xdr:col>7</xdr:col>
      <xdr:colOff>1057275</xdr:colOff>
      <xdr:row>8</xdr:row>
      <xdr:rowOff>458470</xdr:rowOff>
    </xdr:to>
    <xdr:pic>
      <xdr:nvPicPr>
        <xdr:cNvPr id="22" name="图片 21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19225" y="2901950"/>
          <a:ext cx="1104900" cy="6172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103909</xdr:colOff>
      <xdr:row>11</xdr:row>
      <xdr:rowOff>155864</xdr:rowOff>
    </xdr:from>
    <xdr:to>
      <xdr:col>9</xdr:col>
      <xdr:colOff>623454</xdr:colOff>
      <xdr:row>11</xdr:row>
      <xdr:rowOff>390912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6320155" y="2513965"/>
          <a:ext cx="519430" cy="234950"/>
        </a:xfrm>
        <a:prstGeom prst="rect">
          <a:avLst/>
        </a:prstGeom>
      </xdr:spPr>
    </xdr:pic>
    <xdr:clientData/>
  </xdr:twoCellAnchor>
  <xdr:twoCellAnchor>
    <xdr:from>
      <xdr:col>9</xdr:col>
      <xdr:colOff>124239</xdr:colOff>
      <xdr:row>12</xdr:row>
      <xdr:rowOff>96378</xdr:rowOff>
    </xdr:from>
    <xdr:to>
      <xdr:col>9</xdr:col>
      <xdr:colOff>736695</xdr:colOff>
      <xdr:row>12</xdr:row>
      <xdr:rowOff>314739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6340475" y="2961005"/>
          <a:ext cx="605790" cy="218440"/>
        </a:xfrm>
        <a:prstGeom prst="rect">
          <a:avLst/>
        </a:prstGeom>
      </xdr:spPr>
    </xdr:pic>
    <xdr:clientData/>
  </xdr:twoCellAnchor>
  <xdr:twoCellAnchor>
    <xdr:from>
      <xdr:col>9</xdr:col>
      <xdr:colOff>166686</xdr:colOff>
      <xdr:row>13</xdr:row>
      <xdr:rowOff>95250</xdr:rowOff>
    </xdr:from>
    <xdr:to>
      <xdr:col>9</xdr:col>
      <xdr:colOff>703871</xdr:colOff>
      <xdr:row>13</xdr:row>
      <xdr:rowOff>428623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6383020" y="3467100"/>
          <a:ext cx="537210" cy="332740"/>
        </a:xfrm>
        <a:prstGeom prst="rect">
          <a:avLst/>
        </a:prstGeom>
      </xdr:spPr>
    </xdr:pic>
    <xdr:clientData/>
  </xdr:twoCellAnchor>
  <xdr:twoCellAnchor>
    <xdr:from>
      <xdr:col>9</xdr:col>
      <xdr:colOff>100855</xdr:colOff>
      <xdr:row>14</xdr:row>
      <xdr:rowOff>123264</xdr:rowOff>
    </xdr:from>
    <xdr:to>
      <xdr:col>9</xdr:col>
      <xdr:colOff>694509</xdr:colOff>
      <xdr:row>14</xdr:row>
      <xdr:rowOff>429896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6316980" y="4001770"/>
          <a:ext cx="593725" cy="306705"/>
        </a:xfrm>
        <a:prstGeom prst="rect">
          <a:avLst/>
        </a:prstGeom>
      </xdr:spPr>
    </xdr:pic>
    <xdr:clientData/>
  </xdr:twoCellAnchor>
  <xdr:twoCellAnchor>
    <xdr:from>
      <xdr:col>9</xdr:col>
      <xdr:colOff>78442</xdr:colOff>
      <xdr:row>15</xdr:row>
      <xdr:rowOff>97654</xdr:rowOff>
    </xdr:from>
    <xdr:to>
      <xdr:col>9</xdr:col>
      <xdr:colOff>705970</xdr:colOff>
      <xdr:row>15</xdr:row>
      <xdr:rowOff>425345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6294755" y="4482465"/>
          <a:ext cx="627380" cy="327660"/>
        </a:xfrm>
        <a:prstGeom prst="rect">
          <a:avLst/>
        </a:prstGeom>
      </xdr:spPr>
    </xdr:pic>
    <xdr:clientData/>
  </xdr:twoCellAnchor>
  <xdr:twoCellAnchor>
    <xdr:from>
      <xdr:col>9</xdr:col>
      <xdr:colOff>22413</xdr:colOff>
      <xdr:row>16</xdr:row>
      <xdr:rowOff>163056</xdr:rowOff>
    </xdr:from>
    <xdr:to>
      <xdr:col>9</xdr:col>
      <xdr:colOff>728382</xdr:colOff>
      <xdr:row>16</xdr:row>
      <xdr:rowOff>310705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6238875" y="5054600"/>
          <a:ext cx="706120" cy="147955"/>
        </a:xfrm>
        <a:prstGeom prst="rect">
          <a:avLst/>
        </a:prstGeom>
      </xdr:spPr>
    </xdr:pic>
    <xdr:clientData/>
  </xdr:twoCellAnchor>
  <xdr:twoCellAnchor>
    <xdr:from>
      <xdr:col>9</xdr:col>
      <xdr:colOff>56030</xdr:colOff>
      <xdr:row>17</xdr:row>
      <xdr:rowOff>183411</xdr:rowOff>
    </xdr:from>
    <xdr:to>
      <xdr:col>9</xdr:col>
      <xdr:colOff>649942</xdr:colOff>
      <xdr:row>17</xdr:row>
      <xdr:rowOff>362852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6272530" y="5581650"/>
          <a:ext cx="593725" cy="179705"/>
        </a:xfrm>
        <a:prstGeom prst="rect">
          <a:avLst/>
        </a:prstGeom>
      </xdr:spPr>
    </xdr:pic>
    <xdr:clientData/>
  </xdr:twoCellAnchor>
  <xdr:twoCellAnchor>
    <xdr:from>
      <xdr:col>9</xdr:col>
      <xdr:colOff>44824</xdr:colOff>
      <xdr:row>18</xdr:row>
      <xdr:rowOff>171307</xdr:rowOff>
    </xdr:from>
    <xdr:to>
      <xdr:col>9</xdr:col>
      <xdr:colOff>784411</xdr:colOff>
      <xdr:row>18</xdr:row>
      <xdr:rowOff>376901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6261100" y="6076315"/>
          <a:ext cx="685165" cy="205740"/>
        </a:xfrm>
        <a:prstGeom prst="rect">
          <a:avLst/>
        </a:prstGeom>
      </xdr:spPr>
    </xdr:pic>
    <xdr:clientData/>
  </xdr:twoCellAnchor>
  <xdr:twoCellAnchor>
    <xdr:from>
      <xdr:col>9</xdr:col>
      <xdr:colOff>33618</xdr:colOff>
      <xdr:row>20</xdr:row>
      <xdr:rowOff>208505</xdr:rowOff>
    </xdr:from>
    <xdr:to>
      <xdr:col>9</xdr:col>
      <xdr:colOff>762000</xdr:colOff>
      <xdr:row>20</xdr:row>
      <xdr:rowOff>367425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6249670" y="7127240"/>
          <a:ext cx="696595" cy="158750"/>
        </a:xfrm>
        <a:prstGeom prst="rect">
          <a:avLst/>
        </a:prstGeom>
      </xdr:spPr>
    </xdr:pic>
    <xdr:clientData/>
  </xdr:twoCellAnchor>
  <xdr:twoCellAnchor>
    <xdr:from>
      <xdr:col>9</xdr:col>
      <xdr:colOff>155864</xdr:colOff>
      <xdr:row>21</xdr:row>
      <xdr:rowOff>69273</xdr:rowOff>
    </xdr:from>
    <xdr:to>
      <xdr:col>9</xdr:col>
      <xdr:colOff>588818</xdr:colOff>
      <xdr:row>21</xdr:row>
      <xdr:rowOff>397172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6372225" y="7494905"/>
          <a:ext cx="433070" cy="327660"/>
        </a:xfrm>
        <a:prstGeom prst="rect">
          <a:avLst/>
        </a:prstGeom>
      </xdr:spPr>
    </xdr:pic>
    <xdr:clientData/>
  </xdr:twoCellAnchor>
  <xdr:twoCellAnchor>
    <xdr:from>
      <xdr:col>9</xdr:col>
      <xdr:colOff>180713</xdr:colOff>
      <xdr:row>22</xdr:row>
      <xdr:rowOff>34637</xdr:rowOff>
    </xdr:from>
    <xdr:to>
      <xdr:col>9</xdr:col>
      <xdr:colOff>561713</xdr:colOff>
      <xdr:row>22</xdr:row>
      <xdr:rowOff>455480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6396990" y="7966710"/>
          <a:ext cx="381000" cy="421005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23</xdr:row>
      <xdr:rowOff>59531</xdr:rowOff>
    </xdr:from>
    <xdr:to>
      <xdr:col>9</xdr:col>
      <xdr:colOff>550195</xdr:colOff>
      <xdr:row>23</xdr:row>
      <xdr:rowOff>443612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6407150" y="8498205"/>
          <a:ext cx="359410" cy="384175"/>
        </a:xfrm>
        <a:prstGeom prst="rect">
          <a:avLst/>
        </a:prstGeom>
      </xdr:spPr>
    </xdr:pic>
    <xdr:clientData/>
  </xdr:twoCellAnchor>
  <xdr:twoCellAnchor>
    <xdr:from>
      <xdr:col>9</xdr:col>
      <xdr:colOff>107156</xdr:colOff>
      <xdr:row>25</xdr:row>
      <xdr:rowOff>35719</xdr:rowOff>
    </xdr:from>
    <xdr:to>
      <xdr:col>9</xdr:col>
      <xdr:colOff>698519</xdr:colOff>
      <xdr:row>25</xdr:row>
      <xdr:rowOff>401511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6323330" y="9488170"/>
          <a:ext cx="591820" cy="365760"/>
        </a:xfrm>
        <a:prstGeom prst="rect">
          <a:avLst/>
        </a:prstGeom>
      </xdr:spPr>
    </xdr:pic>
    <xdr:clientData/>
  </xdr:twoCellAnchor>
  <xdr:twoCellAnchor>
    <xdr:from>
      <xdr:col>9</xdr:col>
      <xdr:colOff>164306</xdr:colOff>
      <xdr:row>26</xdr:row>
      <xdr:rowOff>33338</xdr:rowOff>
    </xdr:from>
    <xdr:to>
      <xdr:col>10</xdr:col>
      <xdr:colOff>0</xdr:colOff>
      <xdr:row>26</xdr:row>
      <xdr:rowOff>399130</xdr:rowOff>
    </xdr:to>
    <xdr:pic>
      <xdr:nvPicPr>
        <xdr:cNvPr id="15" name="图片 14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6380480" y="9992360"/>
          <a:ext cx="565785" cy="365760"/>
        </a:xfrm>
        <a:prstGeom prst="rect">
          <a:avLst/>
        </a:prstGeom>
      </xdr:spPr>
    </xdr:pic>
    <xdr:clientData/>
  </xdr:twoCellAnchor>
  <xdr:twoCellAnchor>
    <xdr:from>
      <xdr:col>9</xdr:col>
      <xdr:colOff>93849</xdr:colOff>
      <xdr:row>27</xdr:row>
      <xdr:rowOff>116261</xdr:rowOff>
    </xdr:from>
    <xdr:to>
      <xdr:col>10</xdr:col>
      <xdr:colOff>0</xdr:colOff>
      <xdr:row>28</xdr:row>
      <xdr:rowOff>1709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r:embed="rId14" cstate="print"/>
        <a:srcRect/>
        <a:stretch>
          <a:fillRect/>
        </a:stretch>
      </xdr:blipFill>
      <xdr:spPr>
        <a:xfrm>
          <a:off x="6309995" y="10582275"/>
          <a:ext cx="636270" cy="408940"/>
        </a:xfrm>
        <a:prstGeom prst="rect">
          <a:avLst/>
        </a:prstGeom>
        <a:noFill/>
      </xdr:spPr>
    </xdr:pic>
    <xdr:clientData/>
  </xdr:twoCellAnchor>
  <xdr:twoCellAnchor>
    <xdr:from>
      <xdr:col>9</xdr:col>
      <xdr:colOff>103654</xdr:colOff>
      <xdr:row>28</xdr:row>
      <xdr:rowOff>45523</xdr:rowOff>
    </xdr:from>
    <xdr:to>
      <xdr:col>9</xdr:col>
      <xdr:colOff>734686</xdr:colOff>
      <xdr:row>28</xdr:row>
      <xdr:rowOff>454846</xdr:rowOff>
    </xdr:to>
    <xdr:pic>
      <xdr:nvPicPr>
        <xdr:cNvPr id="17" name="Picture 26"/>
        <xdr:cNvPicPr>
          <a:picLocks noChangeAspect="1" noChangeArrowheads="1"/>
        </xdr:cNvPicPr>
      </xdr:nvPicPr>
      <xdr:blipFill>
        <a:blip r:embed="rId15" cstate="print"/>
        <a:srcRect/>
        <a:stretch>
          <a:fillRect/>
        </a:stretch>
      </xdr:blipFill>
      <xdr:spPr>
        <a:xfrm>
          <a:off x="6320155" y="11035030"/>
          <a:ext cx="626110" cy="409575"/>
        </a:xfrm>
        <a:prstGeom prst="rect">
          <a:avLst/>
        </a:prstGeom>
        <a:noFill/>
      </xdr:spPr>
    </xdr:pic>
    <xdr:clientData/>
  </xdr:twoCellAnchor>
  <xdr:twoCellAnchor>
    <xdr:from>
      <xdr:col>9</xdr:col>
      <xdr:colOff>178594</xdr:colOff>
      <xdr:row>24</xdr:row>
      <xdr:rowOff>47625</xdr:rowOff>
    </xdr:from>
    <xdr:to>
      <xdr:col>9</xdr:col>
      <xdr:colOff>593158</xdr:colOff>
      <xdr:row>24</xdr:row>
      <xdr:rowOff>492672</xdr:rowOff>
    </xdr:to>
    <xdr:pic>
      <xdr:nvPicPr>
        <xdr:cNvPr id="18" name="图片 17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6395085" y="8993505"/>
          <a:ext cx="414655" cy="444500"/>
        </a:xfrm>
        <a:prstGeom prst="rect">
          <a:avLst/>
        </a:prstGeom>
      </xdr:spPr>
    </xdr:pic>
    <xdr:clientData/>
  </xdr:twoCellAnchor>
  <xdr:twoCellAnchor>
    <xdr:from>
      <xdr:col>9</xdr:col>
      <xdr:colOff>132293</xdr:colOff>
      <xdr:row>29</xdr:row>
      <xdr:rowOff>101864</xdr:rowOff>
    </xdr:from>
    <xdr:to>
      <xdr:col>9</xdr:col>
      <xdr:colOff>635001</xdr:colOff>
      <xdr:row>29</xdr:row>
      <xdr:rowOff>439925</xdr:rowOff>
    </xdr:to>
    <xdr:pic>
      <xdr:nvPicPr>
        <xdr:cNvPr id="19" name="图片 18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48730" y="11615420"/>
          <a:ext cx="502920" cy="337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154781</xdr:colOff>
      <xdr:row>30</xdr:row>
      <xdr:rowOff>107156</xdr:rowOff>
    </xdr:from>
    <xdr:to>
      <xdr:col>9</xdr:col>
      <xdr:colOff>654843</xdr:colOff>
      <xdr:row>30</xdr:row>
      <xdr:rowOff>416719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70955" y="12144375"/>
          <a:ext cx="500380" cy="309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59531</xdr:colOff>
      <xdr:row>32</xdr:row>
      <xdr:rowOff>83344</xdr:rowOff>
    </xdr:from>
    <xdr:to>
      <xdr:col>9</xdr:col>
      <xdr:colOff>716637</xdr:colOff>
      <xdr:row>32</xdr:row>
      <xdr:rowOff>488157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75705" y="13168630"/>
          <a:ext cx="657225" cy="404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130970</xdr:colOff>
      <xdr:row>35</xdr:row>
      <xdr:rowOff>71437</xdr:rowOff>
    </xdr:from>
    <xdr:to>
      <xdr:col>10</xdr:col>
      <xdr:colOff>0</xdr:colOff>
      <xdr:row>35</xdr:row>
      <xdr:rowOff>523875</xdr:rowOff>
    </xdr:to>
    <xdr:pic>
      <xdr:nvPicPr>
        <xdr:cNvPr id="22" name="图片 2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47460" y="14728190"/>
          <a:ext cx="598805" cy="452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107156</xdr:colOff>
      <xdr:row>33</xdr:row>
      <xdr:rowOff>83343</xdr:rowOff>
    </xdr:from>
    <xdr:to>
      <xdr:col>9</xdr:col>
      <xdr:colOff>592065</xdr:colOff>
      <xdr:row>33</xdr:row>
      <xdr:rowOff>509569</xdr:rowOff>
    </xdr:to>
    <xdr:pic>
      <xdr:nvPicPr>
        <xdr:cNvPr id="23" name="图片 22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6323330" y="13692505"/>
          <a:ext cx="485140" cy="426085"/>
        </a:xfrm>
        <a:prstGeom prst="rect">
          <a:avLst/>
        </a:prstGeom>
      </xdr:spPr>
    </xdr:pic>
    <xdr:clientData/>
  </xdr:twoCellAnchor>
  <xdr:twoCellAnchor>
    <xdr:from>
      <xdr:col>9</xdr:col>
      <xdr:colOff>107156</xdr:colOff>
      <xdr:row>36</xdr:row>
      <xdr:rowOff>83343</xdr:rowOff>
    </xdr:from>
    <xdr:to>
      <xdr:col>9</xdr:col>
      <xdr:colOff>592065</xdr:colOff>
      <xdr:row>36</xdr:row>
      <xdr:rowOff>509569</xdr:rowOff>
    </xdr:to>
    <xdr:pic>
      <xdr:nvPicPr>
        <xdr:cNvPr id="24" name="图片 23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6323330" y="15376525"/>
          <a:ext cx="485140" cy="426085"/>
        </a:xfrm>
        <a:prstGeom prst="rect">
          <a:avLst/>
        </a:prstGeom>
      </xdr:spPr>
    </xdr:pic>
    <xdr:clientData/>
  </xdr:twoCellAnchor>
  <xdr:twoCellAnchor>
    <xdr:from>
      <xdr:col>9</xdr:col>
      <xdr:colOff>71438</xdr:colOff>
      <xdr:row>31</xdr:row>
      <xdr:rowOff>71438</xdr:rowOff>
    </xdr:from>
    <xdr:to>
      <xdr:col>9</xdr:col>
      <xdr:colOff>728544</xdr:colOff>
      <xdr:row>31</xdr:row>
      <xdr:rowOff>476251</xdr:rowOff>
    </xdr:to>
    <xdr:pic>
      <xdr:nvPicPr>
        <xdr:cNvPr id="25" name="图片 24"/>
        <xdr:cNvPicPr>
          <a:picLocks noChangeAspect="1" noChangeArrowheads="1"/>
        </xdr:cNvPicPr>
      </xdr:nvPicPr>
      <xdr:blipFill>
        <a:blip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7770" y="12632690"/>
          <a:ext cx="657225" cy="405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142875</xdr:colOff>
      <xdr:row>34</xdr:row>
      <xdr:rowOff>47625</xdr:rowOff>
    </xdr:from>
    <xdr:to>
      <xdr:col>10</xdr:col>
      <xdr:colOff>0</xdr:colOff>
      <xdr:row>34</xdr:row>
      <xdr:rowOff>500063</xdr:rowOff>
    </xdr:to>
    <xdr:pic>
      <xdr:nvPicPr>
        <xdr:cNvPr id="26" name="图片 25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359525" y="14180820"/>
          <a:ext cx="586740" cy="452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50800</xdr:colOff>
      <xdr:row>9</xdr:row>
      <xdr:rowOff>164465</xdr:rowOff>
    </xdr:from>
    <xdr:to>
      <xdr:col>9</xdr:col>
      <xdr:colOff>553069</xdr:colOff>
      <xdr:row>9</xdr:row>
      <xdr:rowOff>607352</xdr:rowOff>
    </xdr:to>
    <xdr:pic>
      <xdr:nvPicPr>
        <xdr:cNvPr id="27" name="图片 26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6267450" y="1250315"/>
          <a:ext cx="501650" cy="442595"/>
        </a:xfrm>
        <a:prstGeom prst="rect">
          <a:avLst/>
        </a:prstGeom>
      </xdr:spPr>
    </xdr:pic>
    <xdr:clientData/>
  </xdr:twoCellAnchor>
  <xdr:twoCellAnchor>
    <xdr:from>
      <xdr:col>9</xdr:col>
      <xdr:colOff>112060</xdr:colOff>
      <xdr:row>19</xdr:row>
      <xdr:rowOff>71699</xdr:rowOff>
    </xdr:from>
    <xdr:to>
      <xdr:col>9</xdr:col>
      <xdr:colOff>694765</xdr:colOff>
      <xdr:row>19</xdr:row>
      <xdr:rowOff>472019</xdr:rowOff>
    </xdr:to>
    <xdr:pic>
      <xdr:nvPicPr>
        <xdr:cNvPr id="28" name="图片 27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6328410" y="6483350"/>
          <a:ext cx="582930" cy="400685"/>
        </a:xfrm>
        <a:prstGeom prst="rect">
          <a:avLst/>
        </a:prstGeom>
      </xdr:spPr>
    </xdr:pic>
    <xdr:clientData/>
  </xdr:twoCellAnchor>
  <xdr:twoCellAnchor>
    <xdr:from>
      <xdr:col>9</xdr:col>
      <xdr:colOff>112060</xdr:colOff>
      <xdr:row>19</xdr:row>
      <xdr:rowOff>71699</xdr:rowOff>
    </xdr:from>
    <xdr:to>
      <xdr:col>9</xdr:col>
      <xdr:colOff>694990</xdr:colOff>
      <xdr:row>19</xdr:row>
      <xdr:rowOff>472384</xdr:rowOff>
    </xdr:to>
    <xdr:pic>
      <xdr:nvPicPr>
        <xdr:cNvPr id="29" name="图片 2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328410" y="6483350"/>
          <a:ext cx="582930" cy="4006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174492</xdr:colOff>
      <xdr:row>10</xdr:row>
      <xdr:rowOff>68036</xdr:rowOff>
    </xdr:from>
    <xdr:to>
      <xdr:col>9</xdr:col>
      <xdr:colOff>589110</xdr:colOff>
      <xdr:row>10</xdr:row>
      <xdr:rowOff>502828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50250" y="1976755"/>
          <a:ext cx="414655" cy="434340"/>
        </a:xfrm>
        <a:prstGeom prst="rect">
          <a:avLst/>
        </a:prstGeom>
      </xdr:spPr>
    </xdr:pic>
    <xdr:clientData/>
  </xdr:twoCellAnchor>
  <xdr:twoCellAnchor>
    <xdr:from>
      <xdr:col>9</xdr:col>
      <xdr:colOff>118462</xdr:colOff>
      <xdr:row>11</xdr:row>
      <xdr:rowOff>44824</xdr:rowOff>
    </xdr:from>
    <xdr:to>
      <xdr:col>9</xdr:col>
      <xdr:colOff>678756</xdr:colOff>
      <xdr:row>11</xdr:row>
      <xdr:rowOff>429672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294370" y="2589530"/>
          <a:ext cx="560070" cy="384810"/>
        </a:xfrm>
        <a:prstGeom prst="rect">
          <a:avLst/>
        </a:prstGeom>
      </xdr:spPr>
    </xdr:pic>
    <xdr:clientData/>
  </xdr:twoCellAnchor>
  <xdr:twoCellAnchor>
    <xdr:from>
      <xdr:col>9</xdr:col>
      <xdr:colOff>158803</xdr:colOff>
      <xdr:row>12</xdr:row>
      <xdr:rowOff>62752</xdr:rowOff>
    </xdr:from>
    <xdr:to>
      <xdr:col>9</xdr:col>
      <xdr:colOff>573421</xdr:colOff>
      <xdr:row>12</xdr:row>
      <xdr:rowOff>610403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335010" y="3243580"/>
          <a:ext cx="414655" cy="548005"/>
        </a:xfrm>
        <a:prstGeom prst="rect">
          <a:avLst/>
        </a:prstGeom>
      </xdr:spPr>
    </xdr:pic>
    <xdr:clientData/>
  </xdr:twoCellAnchor>
  <xdr:twoCellAnchor>
    <xdr:from>
      <xdr:col>9</xdr:col>
      <xdr:colOff>303920</xdr:colOff>
      <xdr:row>17</xdr:row>
      <xdr:rowOff>121025</xdr:rowOff>
    </xdr:from>
    <xdr:to>
      <xdr:col>9</xdr:col>
      <xdr:colOff>504825</xdr:colOff>
      <xdr:row>17</xdr:row>
      <xdr:rowOff>509803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79790" y="6483350"/>
          <a:ext cx="201295" cy="388620"/>
        </a:xfrm>
        <a:prstGeom prst="rect">
          <a:avLst/>
        </a:prstGeom>
      </xdr:spPr>
    </xdr:pic>
    <xdr:clientData/>
  </xdr:twoCellAnchor>
  <xdr:twoCellAnchor>
    <xdr:from>
      <xdr:col>9</xdr:col>
      <xdr:colOff>313765</xdr:colOff>
      <xdr:row>18</xdr:row>
      <xdr:rowOff>99253</xdr:rowOff>
    </xdr:from>
    <xdr:to>
      <xdr:col>9</xdr:col>
      <xdr:colOff>532925</xdr:colOff>
      <xdr:row>18</xdr:row>
      <xdr:rowOff>536283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489950" y="7098030"/>
          <a:ext cx="219075" cy="436880"/>
        </a:xfrm>
        <a:prstGeom prst="rect">
          <a:avLst/>
        </a:prstGeom>
      </xdr:spPr>
    </xdr:pic>
    <xdr:clientData/>
  </xdr:twoCellAnchor>
  <xdr:twoCellAnchor>
    <xdr:from>
      <xdr:col>9</xdr:col>
      <xdr:colOff>179535</xdr:colOff>
      <xdr:row>16</xdr:row>
      <xdr:rowOff>79562</xdr:rowOff>
    </xdr:from>
    <xdr:to>
      <xdr:col>9</xdr:col>
      <xdr:colOff>515711</xdr:colOff>
      <xdr:row>16</xdr:row>
      <xdr:rowOff>498121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355330" y="5805805"/>
          <a:ext cx="336550" cy="418465"/>
        </a:xfrm>
        <a:prstGeom prst="rect">
          <a:avLst/>
        </a:prstGeom>
      </xdr:spPr>
    </xdr:pic>
    <xdr:clientData/>
  </xdr:twoCellAnchor>
  <xdr:twoCellAnchor>
    <xdr:from>
      <xdr:col>9</xdr:col>
      <xdr:colOff>333656</xdr:colOff>
      <xdr:row>20</xdr:row>
      <xdr:rowOff>106454</xdr:rowOff>
    </xdr:from>
    <xdr:to>
      <xdr:col>9</xdr:col>
      <xdr:colOff>618819</xdr:colOff>
      <xdr:row>20</xdr:row>
      <xdr:rowOff>521073</xdr:rowOff>
    </xdr:to>
    <xdr:pic>
      <xdr:nvPicPr>
        <xdr:cNvPr id="17" name="图片 1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509635" y="8377555"/>
          <a:ext cx="285115" cy="414655"/>
        </a:xfrm>
        <a:prstGeom prst="rect">
          <a:avLst/>
        </a:prstGeom>
      </xdr:spPr>
    </xdr:pic>
    <xdr:clientData/>
  </xdr:twoCellAnchor>
  <xdr:twoCellAnchor>
    <xdr:from>
      <xdr:col>9</xdr:col>
      <xdr:colOff>75589</xdr:colOff>
      <xdr:row>49</xdr:row>
      <xdr:rowOff>99882</xdr:rowOff>
    </xdr:from>
    <xdr:to>
      <xdr:col>9</xdr:col>
      <xdr:colOff>719370</xdr:colOff>
      <xdr:row>49</xdr:row>
      <xdr:rowOff>492088</xdr:rowOff>
    </xdr:to>
    <xdr:pic>
      <xdr:nvPicPr>
        <xdr:cNvPr id="46" name="图片 45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251825" y="26823035"/>
          <a:ext cx="643255" cy="391795"/>
        </a:xfrm>
        <a:prstGeom prst="rect">
          <a:avLst/>
        </a:prstGeom>
      </xdr:spPr>
    </xdr:pic>
    <xdr:clientData/>
  </xdr:twoCellAnchor>
  <xdr:twoCellAnchor>
    <xdr:from>
      <xdr:col>9</xdr:col>
      <xdr:colOff>218756</xdr:colOff>
      <xdr:row>15</xdr:row>
      <xdr:rowOff>104776</xdr:rowOff>
    </xdr:from>
    <xdr:to>
      <xdr:col>9</xdr:col>
      <xdr:colOff>514350</xdr:colOff>
      <xdr:row>15</xdr:row>
      <xdr:rowOff>475736</xdr:rowOff>
    </xdr:to>
    <xdr:pic>
      <xdr:nvPicPr>
        <xdr:cNvPr id="48" name="图片 4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94700" y="5194935"/>
          <a:ext cx="295910" cy="370840"/>
        </a:xfrm>
        <a:prstGeom prst="rect">
          <a:avLst/>
        </a:prstGeom>
      </xdr:spPr>
    </xdr:pic>
    <xdr:clientData/>
  </xdr:twoCellAnchor>
  <xdr:twoCellAnchor>
    <xdr:from>
      <xdr:col>9</xdr:col>
      <xdr:colOff>200025</xdr:colOff>
      <xdr:row>21</xdr:row>
      <xdr:rowOff>135683</xdr:rowOff>
    </xdr:from>
    <xdr:to>
      <xdr:col>9</xdr:col>
      <xdr:colOff>705639</xdr:colOff>
      <xdr:row>21</xdr:row>
      <xdr:rowOff>438711</xdr:rowOff>
    </xdr:to>
    <xdr:pic>
      <xdr:nvPicPr>
        <xdr:cNvPr id="51" name="图片 5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376285" y="9043035"/>
          <a:ext cx="505460" cy="302895"/>
        </a:xfrm>
        <a:prstGeom prst="rect">
          <a:avLst/>
        </a:prstGeom>
      </xdr:spPr>
    </xdr:pic>
    <xdr:clientData/>
  </xdr:twoCellAnchor>
  <xdr:twoCellAnchor>
    <xdr:from>
      <xdr:col>9</xdr:col>
      <xdr:colOff>196850</xdr:colOff>
      <xdr:row>26</xdr:row>
      <xdr:rowOff>161290</xdr:rowOff>
    </xdr:from>
    <xdr:to>
      <xdr:col>9</xdr:col>
      <xdr:colOff>684698</xdr:colOff>
      <xdr:row>26</xdr:row>
      <xdr:rowOff>517713</xdr:rowOff>
    </xdr:to>
    <xdr:pic>
      <xdr:nvPicPr>
        <xdr:cNvPr id="63" name="图片 62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373110" y="12250420"/>
          <a:ext cx="487680" cy="356235"/>
        </a:xfrm>
        <a:prstGeom prst="rect">
          <a:avLst/>
        </a:prstGeom>
      </xdr:spPr>
    </xdr:pic>
    <xdr:clientData/>
  </xdr:twoCellAnchor>
  <xdr:twoCellAnchor>
    <xdr:from>
      <xdr:col>9</xdr:col>
      <xdr:colOff>152080</xdr:colOff>
      <xdr:row>22</xdr:row>
      <xdr:rowOff>44825</xdr:rowOff>
    </xdr:from>
    <xdr:to>
      <xdr:col>9</xdr:col>
      <xdr:colOff>611521</xdr:colOff>
      <xdr:row>22</xdr:row>
      <xdr:rowOff>385081</xdr:rowOff>
    </xdr:to>
    <xdr:pic>
      <xdr:nvPicPr>
        <xdr:cNvPr id="66" name="图片 65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328025" y="9588500"/>
          <a:ext cx="459740" cy="340360"/>
        </a:xfrm>
        <a:prstGeom prst="rect">
          <a:avLst/>
        </a:prstGeom>
      </xdr:spPr>
    </xdr:pic>
    <xdr:clientData/>
  </xdr:twoCellAnchor>
  <xdr:twoCellAnchor>
    <xdr:from>
      <xdr:col>9</xdr:col>
      <xdr:colOff>266699</xdr:colOff>
      <xdr:row>24</xdr:row>
      <xdr:rowOff>152379</xdr:rowOff>
    </xdr:from>
    <xdr:to>
      <xdr:col>9</xdr:col>
      <xdr:colOff>448558</xdr:colOff>
      <xdr:row>24</xdr:row>
      <xdr:rowOff>451117</xdr:rowOff>
    </xdr:to>
    <xdr:pic>
      <xdr:nvPicPr>
        <xdr:cNvPr id="67" name="图片 6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442325" y="10968355"/>
          <a:ext cx="182245" cy="299085"/>
        </a:xfrm>
        <a:prstGeom prst="rect">
          <a:avLst/>
        </a:prstGeom>
      </xdr:spPr>
    </xdr:pic>
    <xdr:clientData/>
  </xdr:twoCellAnchor>
  <xdr:twoCellAnchor>
    <xdr:from>
      <xdr:col>9</xdr:col>
      <xdr:colOff>290393</xdr:colOff>
      <xdr:row>23</xdr:row>
      <xdr:rowOff>89565</xdr:rowOff>
    </xdr:from>
    <xdr:to>
      <xdr:col>9</xdr:col>
      <xdr:colOff>498022</xdr:colOff>
      <xdr:row>23</xdr:row>
      <xdr:rowOff>469927</xdr:rowOff>
    </xdr:to>
    <xdr:pic>
      <xdr:nvPicPr>
        <xdr:cNvPr id="68" name="图片 6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466455" y="10269855"/>
          <a:ext cx="207645" cy="380365"/>
        </a:xfrm>
        <a:prstGeom prst="rect">
          <a:avLst/>
        </a:prstGeom>
      </xdr:spPr>
    </xdr:pic>
    <xdr:clientData/>
  </xdr:twoCellAnchor>
  <xdr:twoCellAnchor>
    <xdr:from>
      <xdr:col>9</xdr:col>
      <xdr:colOff>241413</xdr:colOff>
      <xdr:row>48</xdr:row>
      <xdr:rowOff>0</xdr:rowOff>
    </xdr:from>
    <xdr:to>
      <xdr:col>9</xdr:col>
      <xdr:colOff>603834</xdr:colOff>
      <xdr:row>48</xdr:row>
      <xdr:rowOff>354517</xdr:rowOff>
    </xdr:to>
    <xdr:pic>
      <xdr:nvPicPr>
        <xdr:cNvPr id="229" name="图片 228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417560" y="26087070"/>
          <a:ext cx="361950" cy="354330"/>
        </a:xfrm>
        <a:prstGeom prst="rect">
          <a:avLst/>
        </a:prstGeom>
      </xdr:spPr>
    </xdr:pic>
    <xdr:clientData/>
  </xdr:twoCellAnchor>
  <xdr:twoCellAnchor>
    <xdr:from>
      <xdr:col>9</xdr:col>
      <xdr:colOff>305601</xdr:colOff>
      <xdr:row>19</xdr:row>
      <xdr:rowOff>119022</xdr:rowOff>
    </xdr:from>
    <xdr:to>
      <xdr:col>9</xdr:col>
      <xdr:colOff>571500</xdr:colOff>
      <xdr:row>19</xdr:row>
      <xdr:rowOff>509579</xdr:rowOff>
    </xdr:to>
    <xdr:pic>
      <xdr:nvPicPr>
        <xdr:cNvPr id="246" name="图片 24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481695" y="7753985"/>
          <a:ext cx="266065" cy="390525"/>
        </a:xfrm>
        <a:prstGeom prst="rect">
          <a:avLst/>
        </a:prstGeom>
      </xdr:spPr>
    </xdr:pic>
    <xdr:clientData/>
  </xdr:twoCellAnchor>
  <xdr:twoCellAnchor>
    <xdr:from>
      <xdr:col>9</xdr:col>
      <xdr:colOff>220114</xdr:colOff>
      <xdr:row>48</xdr:row>
      <xdr:rowOff>125667</xdr:rowOff>
    </xdr:from>
    <xdr:to>
      <xdr:col>9</xdr:col>
      <xdr:colOff>581429</xdr:colOff>
      <xdr:row>48</xdr:row>
      <xdr:rowOff>483172</xdr:rowOff>
    </xdr:to>
    <xdr:pic>
      <xdr:nvPicPr>
        <xdr:cNvPr id="250" name="图片 249" descr="微信图片_20200722115644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8395970" y="26212165"/>
          <a:ext cx="361315" cy="357505"/>
        </a:xfrm>
        <a:prstGeom prst="rect">
          <a:avLst/>
        </a:prstGeom>
      </xdr:spPr>
    </xdr:pic>
    <xdr:clientData/>
  </xdr:twoCellAnchor>
  <xdr:twoCellAnchor>
    <xdr:from>
      <xdr:col>9</xdr:col>
      <xdr:colOff>47624</xdr:colOff>
      <xdr:row>66</xdr:row>
      <xdr:rowOff>66675</xdr:rowOff>
    </xdr:from>
    <xdr:to>
      <xdr:col>9</xdr:col>
      <xdr:colOff>719977</xdr:colOff>
      <xdr:row>66</xdr:row>
      <xdr:rowOff>304800</xdr:rowOff>
    </xdr:to>
    <xdr:pic>
      <xdr:nvPicPr>
        <xdr:cNvPr id="64" name="Picture 4934"/>
        <xdr:cNvPicPr>
          <a:picLocks noChangeAspect="1" noChangeArrowheads="1"/>
        </xdr:cNvPicPr>
      </xdr:nvPicPr>
      <xdr:blipFill>
        <a:blip r:embed="rId17" cstate="print"/>
        <a:srcRect/>
        <a:stretch>
          <a:fillRect/>
        </a:stretch>
      </xdr:blipFill>
      <xdr:spPr>
        <a:xfrm>
          <a:off x="8223250" y="36755070"/>
          <a:ext cx="67246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285750</xdr:colOff>
      <xdr:row>67</xdr:row>
      <xdr:rowOff>68036</xdr:rowOff>
    </xdr:from>
    <xdr:to>
      <xdr:col>9</xdr:col>
      <xdr:colOff>721178</xdr:colOff>
      <xdr:row>67</xdr:row>
      <xdr:rowOff>408214</xdr:rowOff>
    </xdr:to>
    <xdr:pic>
      <xdr:nvPicPr>
        <xdr:cNvPr id="69" name="图片 68"/>
        <xdr:cNvPicPr preferRelativeResize="0">
          <a:picLocks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010" y="37263705"/>
          <a:ext cx="434975" cy="33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219075</xdr:colOff>
      <xdr:row>71</xdr:row>
      <xdr:rowOff>104775</xdr:rowOff>
    </xdr:from>
    <xdr:to>
      <xdr:col>9</xdr:col>
      <xdr:colOff>619125</xdr:colOff>
      <xdr:row>71</xdr:row>
      <xdr:rowOff>371475</xdr:rowOff>
    </xdr:to>
    <xdr:pic>
      <xdr:nvPicPr>
        <xdr:cNvPr id="70" name="Picture 22"/>
        <xdr:cNvPicPr>
          <a:picLocks noChangeAspect="1" noChangeArrowheads="1"/>
        </xdr:cNvPicPr>
      </xdr:nvPicPr>
      <xdr:blipFill>
        <a:blip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109" b="-2109"/>
        <a:stretch>
          <a:fillRect/>
        </a:stretch>
      </xdr:blipFill>
      <xdr:spPr>
        <a:xfrm>
          <a:off x="8395335" y="39329995"/>
          <a:ext cx="4000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257175</xdr:colOff>
      <xdr:row>68</xdr:row>
      <xdr:rowOff>114300</xdr:rowOff>
    </xdr:from>
    <xdr:to>
      <xdr:col>9</xdr:col>
      <xdr:colOff>533400</xdr:colOff>
      <xdr:row>68</xdr:row>
      <xdr:rowOff>314325</xdr:rowOff>
    </xdr:to>
    <xdr:pic>
      <xdr:nvPicPr>
        <xdr:cNvPr id="72" name="图片 5"/>
        <xdr:cNvPicPr>
          <a:picLocks noChangeAspect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33435" y="37817425"/>
          <a:ext cx="2762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219075</xdr:colOff>
      <xdr:row>69</xdr:row>
      <xdr:rowOff>133350</xdr:rowOff>
    </xdr:from>
    <xdr:to>
      <xdr:col>9</xdr:col>
      <xdr:colOff>523875</xdr:colOff>
      <xdr:row>69</xdr:row>
      <xdr:rowOff>361950</xdr:rowOff>
    </xdr:to>
    <xdr:pic>
      <xdr:nvPicPr>
        <xdr:cNvPr id="73" name="图片 13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95335" y="38343840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219075</xdr:colOff>
      <xdr:row>70</xdr:row>
      <xdr:rowOff>133350</xdr:rowOff>
    </xdr:from>
    <xdr:to>
      <xdr:col>9</xdr:col>
      <xdr:colOff>523875</xdr:colOff>
      <xdr:row>70</xdr:row>
      <xdr:rowOff>361950</xdr:rowOff>
    </xdr:to>
    <xdr:pic>
      <xdr:nvPicPr>
        <xdr:cNvPr id="76" name="图片 13"/>
        <xdr:cNvPicPr>
          <a:picLocks noChangeAspect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95335" y="38851205"/>
          <a:ext cx="3048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54428</xdr:colOff>
      <xdr:row>47</xdr:row>
      <xdr:rowOff>136482</xdr:rowOff>
    </xdr:from>
    <xdr:to>
      <xdr:col>9</xdr:col>
      <xdr:colOff>599783</xdr:colOff>
      <xdr:row>47</xdr:row>
      <xdr:rowOff>493060</xdr:rowOff>
    </xdr:to>
    <xdr:pic>
      <xdr:nvPicPr>
        <xdr:cNvPr id="39" name="图片 38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8230235" y="25586690"/>
          <a:ext cx="545465" cy="356870"/>
        </a:xfrm>
        <a:prstGeom prst="rect">
          <a:avLst/>
        </a:prstGeom>
      </xdr:spPr>
    </xdr:pic>
    <xdr:clientData/>
  </xdr:twoCellAnchor>
  <xdr:twoCellAnchor>
    <xdr:from>
      <xdr:col>9</xdr:col>
      <xdr:colOff>119263</xdr:colOff>
      <xdr:row>58</xdr:row>
      <xdr:rowOff>107257</xdr:rowOff>
    </xdr:from>
    <xdr:to>
      <xdr:col>9</xdr:col>
      <xdr:colOff>657146</xdr:colOff>
      <xdr:row>58</xdr:row>
      <xdr:rowOff>411405</xdr:rowOff>
    </xdr:to>
    <xdr:pic>
      <xdr:nvPicPr>
        <xdr:cNvPr id="40" name="图片 39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8295005" y="32605980"/>
          <a:ext cx="537845" cy="304165"/>
        </a:xfrm>
        <a:prstGeom prst="rect">
          <a:avLst/>
        </a:prstGeom>
      </xdr:spPr>
    </xdr:pic>
    <xdr:clientData/>
  </xdr:twoCellAnchor>
  <xdr:twoCellAnchor>
    <xdr:from>
      <xdr:col>9</xdr:col>
      <xdr:colOff>116061</xdr:colOff>
      <xdr:row>59</xdr:row>
      <xdr:rowOff>79242</xdr:rowOff>
    </xdr:from>
    <xdr:to>
      <xdr:col>9</xdr:col>
      <xdr:colOff>642865</xdr:colOff>
      <xdr:row>59</xdr:row>
      <xdr:rowOff>449036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1830" y="33085405"/>
          <a:ext cx="527050" cy="370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125707</xdr:colOff>
      <xdr:row>60</xdr:row>
      <xdr:rowOff>153924</xdr:rowOff>
    </xdr:from>
    <xdr:to>
      <xdr:col>9</xdr:col>
      <xdr:colOff>626628</xdr:colOff>
      <xdr:row>60</xdr:row>
      <xdr:rowOff>402401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01355" y="33667700"/>
          <a:ext cx="501015" cy="248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71237</xdr:colOff>
      <xdr:row>50</xdr:row>
      <xdr:rowOff>96050</xdr:rowOff>
    </xdr:from>
    <xdr:to>
      <xdr:col>15</xdr:col>
      <xdr:colOff>14967</xdr:colOff>
      <xdr:row>50</xdr:row>
      <xdr:rowOff>571499</xdr:rowOff>
    </xdr:to>
    <xdr:pic>
      <xdr:nvPicPr>
        <xdr:cNvPr id="49" name="图片 208" descr="IMG_1128.JPG"/>
        <xdr:cNvPicPr>
          <a:picLocks noChangeAspect="1"/>
        </xdr:cNvPicPr>
      </xdr:nvPicPr>
      <xdr:blipFill>
        <a:blip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7380" y="27455495"/>
          <a:ext cx="676910" cy="474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196903</xdr:colOff>
      <xdr:row>62</xdr:row>
      <xdr:rowOff>95250</xdr:rowOff>
    </xdr:from>
    <xdr:to>
      <xdr:col>9</xdr:col>
      <xdr:colOff>611522</xdr:colOff>
      <xdr:row>62</xdr:row>
      <xdr:rowOff>381000</xdr:rowOff>
    </xdr:to>
    <xdr:pic>
      <xdr:nvPicPr>
        <xdr:cNvPr id="36" name="Picture 13589"/>
        <xdr:cNvPicPr>
          <a:picLocks noChangeAspect="1" noChangeArrowheads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3110" y="34688145"/>
          <a:ext cx="41465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135246</xdr:colOff>
      <xdr:row>64</xdr:row>
      <xdr:rowOff>84363</xdr:rowOff>
    </xdr:from>
    <xdr:to>
      <xdr:col>9</xdr:col>
      <xdr:colOff>625925</xdr:colOff>
      <xdr:row>64</xdr:row>
      <xdr:rowOff>367393</xdr:rowOff>
    </xdr:to>
    <xdr:pic>
      <xdr:nvPicPr>
        <xdr:cNvPr id="37" name="Picture 4933"/>
        <xdr:cNvPicPr>
          <a:picLocks noChangeAspect="1" noChangeArrowheads="1"/>
        </xdr:cNvPicPr>
      </xdr:nvPicPr>
      <xdr:blipFill>
        <a:blip r:embed="rId28" cstate="print"/>
        <a:srcRect/>
        <a:stretch>
          <a:fillRect/>
        </a:stretch>
      </xdr:blipFill>
      <xdr:spPr>
        <a:xfrm flipH="1">
          <a:off x="8310880" y="35757485"/>
          <a:ext cx="490855" cy="2832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</xdr:colOff>
      <xdr:row>63</xdr:row>
      <xdr:rowOff>120650</xdr:rowOff>
    </xdr:from>
    <xdr:to>
      <xdr:col>9</xdr:col>
      <xdr:colOff>633095</xdr:colOff>
      <xdr:row>63</xdr:row>
      <xdr:rowOff>624205</xdr:rowOff>
    </xdr:to>
    <xdr:pic>
      <xdr:nvPicPr>
        <xdr:cNvPr id="4" name="图片 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8300085" y="35349815"/>
          <a:ext cx="509270" cy="323850"/>
        </a:xfrm>
        <a:prstGeom prst="rect">
          <a:avLst/>
        </a:prstGeom>
      </xdr:spPr>
    </xdr:pic>
    <xdr:clientData/>
  </xdr:twoCellAnchor>
  <xdr:twoCellAnchor>
    <xdr:from>
      <xdr:col>9</xdr:col>
      <xdr:colOff>123265</xdr:colOff>
      <xdr:row>46</xdr:row>
      <xdr:rowOff>178493</xdr:rowOff>
    </xdr:from>
    <xdr:to>
      <xdr:col>9</xdr:col>
      <xdr:colOff>618565</xdr:colOff>
      <xdr:row>46</xdr:row>
      <xdr:rowOff>464243</xdr:rowOff>
    </xdr:to>
    <xdr:pic>
      <xdr:nvPicPr>
        <xdr:cNvPr id="16" name="Picture 89"/>
        <xdr:cNvPicPr>
          <a:picLocks noChangeAspect="1" noChangeArrowheads="1"/>
        </xdr:cNvPicPr>
      </xdr:nvPicPr>
      <xdr:blipFill>
        <a:blip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8299450" y="24992965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136071</xdr:colOff>
      <xdr:row>34</xdr:row>
      <xdr:rowOff>81643</xdr:rowOff>
    </xdr:from>
    <xdr:to>
      <xdr:col>9</xdr:col>
      <xdr:colOff>674725</xdr:colOff>
      <xdr:row>34</xdr:row>
      <xdr:rowOff>462643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12150" y="17260570"/>
          <a:ext cx="53848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163287</xdr:colOff>
      <xdr:row>65</xdr:row>
      <xdr:rowOff>13607</xdr:rowOff>
    </xdr:from>
    <xdr:to>
      <xdr:col>9</xdr:col>
      <xdr:colOff>605068</xdr:colOff>
      <xdr:row>65</xdr:row>
      <xdr:rowOff>476250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9455" y="36194365"/>
          <a:ext cx="441325" cy="4629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33</xdr:row>
      <xdr:rowOff>122464</xdr:rowOff>
    </xdr:from>
    <xdr:to>
      <xdr:col>9</xdr:col>
      <xdr:colOff>442130</xdr:colOff>
      <xdr:row>33</xdr:row>
      <xdr:rowOff>555826</xdr:rowOff>
    </xdr:to>
    <xdr:pic>
      <xdr:nvPicPr>
        <xdr:cNvPr id="15" name="图片 14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8366760" y="16664940"/>
          <a:ext cx="251460" cy="433705"/>
        </a:xfrm>
        <a:prstGeom prst="rect">
          <a:avLst/>
        </a:prstGeom>
      </xdr:spPr>
    </xdr:pic>
    <xdr:clientData/>
  </xdr:twoCellAnchor>
  <xdr:twoCellAnchor>
    <xdr:from>
      <xdr:col>9</xdr:col>
      <xdr:colOff>176893</xdr:colOff>
      <xdr:row>29</xdr:row>
      <xdr:rowOff>68035</xdr:rowOff>
    </xdr:from>
    <xdr:to>
      <xdr:col>9</xdr:col>
      <xdr:colOff>571500</xdr:colOff>
      <xdr:row>29</xdr:row>
      <xdr:rowOff>637225</xdr:rowOff>
    </xdr:to>
    <xdr:pic>
      <xdr:nvPicPr>
        <xdr:cNvPr id="18" name="图片 17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8352790" y="14065885"/>
          <a:ext cx="394970" cy="568325"/>
        </a:xfrm>
        <a:prstGeom prst="rect">
          <a:avLst/>
        </a:prstGeom>
      </xdr:spPr>
    </xdr:pic>
    <xdr:clientData/>
  </xdr:twoCellAnchor>
  <xdr:twoCellAnchor>
    <xdr:from>
      <xdr:col>9</xdr:col>
      <xdr:colOff>95250</xdr:colOff>
      <xdr:row>35</xdr:row>
      <xdr:rowOff>105410</xdr:rowOff>
    </xdr:from>
    <xdr:to>
      <xdr:col>9</xdr:col>
      <xdr:colOff>553720</xdr:colOff>
      <xdr:row>35</xdr:row>
      <xdr:rowOff>568325</xdr:rowOff>
    </xdr:to>
    <xdr:pic>
      <xdr:nvPicPr>
        <xdr:cNvPr id="19" name="图片 1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8271510" y="17920970"/>
          <a:ext cx="458470" cy="462915"/>
        </a:xfrm>
        <a:prstGeom prst="rect">
          <a:avLst/>
        </a:prstGeom>
      </xdr:spPr>
    </xdr:pic>
    <xdr:clientData/>
  </xdr:twoCellAnchor>
  <xdr:twoCellAnchor>
    <xdr:from>
      <xdr:col>9</xdr:col>
      <xdr:colOff>231321</xdr:colOff>
      <xdr:row>42</xdr:row>
      <xdr:rowOff>81643</xdr:rowOff>
    </xdr:from>
    <xdr:to>
      <xdr:col>9</xdr:col>
      <xdr:colOff>536147</xdr:colOff>
      <xdr:row>42</xdr:row>
      <xdr:rowOff>490110</xdr:rowOff>
    </xdr:to>
    <xdr:pic>
      <xdr:nvPicPr>
        <xdr:cNvPr id="22" name="图片 21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07400" y="22350730"/>
          <a:ext cx="304800" cy="408305"/>
        </a:xfrm>
        <a:prstGeom prst="rect">
          <a:avLst/>
        </a:prstGeom>
      </xdr:spPr>
    </xdr:pic>
    <xdr:clientData/>
  </xdr:twoCellAnchor>
  <xdr:twoCellAnchor>
    <xdr:from>
      <xdr:col>9</xdr:col>
      <xdr:colOff>92710</xdr:colOff>
      <xdr:row>25</xdr:row>
      <xdr:rowOff>175895</xdr:rowOff>
    </xdr:from>
    <xdr:to>
      <xdr:col>9</xdr:col>
      <xdr:colOff>580390</xdr:colOff>
      <xdr:row>25</xdr:row>
      <xdr:rowOff>532130</xdr:rowOff>
    </xdr:to>
    <xdr:pic>
      <xdr:nvPicPr>
        <xdr:cNvPr id="5" name="图片 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268970" y="11628755"/>
          <a:ext cx="487680" cy="356235"/>
        </a:xfrm>
        <a:prstGeom prst="rect">
          <a:avLst/>
        </a:prstGeom>
      </xdr:spPr>
    </xdr:pic>
    <xdr:clientData/>
  </xdr:twoCellAnchor>
  <xdr:twoCellAnchor>
    <xdr:from>
      <xdr:col>9</xdr:col>
      <xdr:colOff>143435</xdr:colOff>
      <xdr:row>13</xdr:row>
      <xdr:rowOff>121022</xdr:rowOff>
    </xdr:from>
    <xdr:to>
      <xdr:col>9</xdr:col>
      <xdr:colOff>703729</xdr:colOff>
      <xdr:row>13</xdr:row>
      <xdr:rowOff>505870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319135" y="3938270"/>
          <a:ext cx="560705" cy="384810"/>
        </a:xfrm>
        <a:prstGeom prst="rect">
          <a:avLst/>
        </a:prstGeom>
      </xdr:spPr>
    </xdr:pic>
    <xdr:clientData/>
  </xdr:twoCellAnchor>
  <xdr:twoCellAnchor>
    <xdr:from>
      <xdr:col>9</xdr:col>
      <xdr:colOff>291354</xdr:colOff>
      <xdr:row>14</xdr:row>
      <xdr:rowOff>78443</xdr:rowOff>
    </xdr:from>
    <xdr:to>
      <xdr:col>9</xdr:col>
      <xdr:colOff>558922</xdr:colOff>
      <xdr:row>14</xdr:row>
      <xdr:rowOff>582706</xdr:rowOff>
    </xdr:to>
    <xdr:pic>
      <xdr:nvPicPr>
        <xdr:cNvPr id="12" name="图片 11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8467090" y="4531995"/>
          <a:ext cx="267970" cy="504190"/>
        </a:xfrm>
        <a:prstGeom prst="rect">
          <a:avLst/>
        </a:prstGeom>
      </xdr:spPr>
    </xdr:pic>
    <xdr:clientData/>
  </xdr:twoCellAnchor>
  <xdr:twoCellAnchor>
    <xdr:from>
      <xdr:col>9</xdr:col>
      <xdr:colOff>277185</xdr:colOff>
      <xdr:row>27</xdr:row>
      <xdr:rowOff>34497</xdr:rowOff>
    </xdr:from>
    <xdr:to>
      <xdr:col>9</xdr:col>
      <xdr:colOff>537321</xdr:colOff>
      <xdr:row>27</xdr:row>
      <xdr:rowOff>438012</xdr:rowOff>
    </xdr:to>
    <xdr:pic>
      <xdr:nvPicPr>
        <xdr:cNvPr id="13" name="图片 12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8453120" y="12759690"/>
          <a:ext cx="260350" cy="403225"/>
        </a:xfrm>
        <a:prstGeom prst="rect">
          <a:avLst/>
        </a:prstGeom>
      </xdr:spPr>
    </xdr:pic>
    <xdr:clientData/>
  </xdr:twoCellAnchor>
  <xdr:twoCellAnchor>
    <xdr:from>
      <xdr:col>9</xdr:col>
      <xdr:colOff>203835</xdr:colOff>
      <xdr:row>28</xdr:row>
      <xdr:rowOff>28575</xdr:rowOff>
    </xdr:from>
    <xdr:to>
      <xdr:col>9</xdr:col>
      <xdr:colOff>546100</xdr:colOff>
      <xdr:row>29</xdr:row>
      <xdr:rowOff>20955</xdr:rowOff>
    </xdr:to>
    <xdr:pic>
      <xdr:nvPicPr>
        <xdr:cNvPr id="20" name="图片 1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8380095" y="13390245"/>
          <a:ext cx="342265" cy="628650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30</xdr:row>
      <xdr:rowOff>0</xdr:rowOff>
    </xdr:from>
    <xdr:to>
      <xdr:col>9</xdr:col>
      <xdr:colOff>171450</xdr:colOff>
      <xdr:row>30</xdr:row>
      <xdr:rowOff>85725</xdr:rowOff>
    </xdr:to>
    <xdr:pic>
      <xdr:nvPicPr>
        <xdr:cNvPr id="21" name="Picture 5"/>
        <xdr:cNvPicPr>
          <a:picLocks noChangeAspect="1" noChangeArrowheads="1"/>
        </xdr:cNvPicPr>
      </xdr:nvPicPr>
      <xdr:blipFill>
        <a:blip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47710" y="14634210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289912</xdr:colOff>
      <xdr:row>30</xdr:row>
      <xdr:rowOff>133316</xdr:rowOff>
    </xdr:from>
    <xdr:to>
      <xdr:col>9</xdr:col>
      <xdr:colOff>495652</xdr:colOff>
      <xdr:row>30</xdr:row>
      <xdr:rowOff>442561</xdr:rowOff>
    </xdr:to>
    <xdr:pic>
      <xdr:nvPicPr>
        <xdr:cNvPr id="23" name="图片 22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8465820" y="14766925"/>
          <a:ext cx="205740" cy="309245"/>
        </a:xfrm>
        <a:prstGeom prst="rect">
          <a:avLst/>
        </a:prstGeom>
      </xdr:spPr>
    </xdr:pic>
    <xdr:clientData/>
  </xdr:twoCellAnchor>
  <xdr:twoCellAnchor>
    <xdr:from>
      <xdr:col>9</xdr:col>
      <xdr:colOff>381000</xdr:colOff>
      <xdr:row>31</xdr:row>
      <xdr:rowOff>48652</xdr:rowOff>
    </xdr:from>
    <xdr:to>
      <xdr:col>9</xdr:col>
      <xdr:colOff>466725</xdr:colOff>
      <xdr:row>31</xdr:row>
      <xdr:rowOff>477277</xdr:rowOff>
    </xdr:to>
    <xdr:pic>
      <xdr:nvPicPr>
        <xdr:cNvPr id="24" name="图片 23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8557260" y="15318740"/>
          <a:ext cx="85725" cy="428625"/>
        </a:xfrm>
        <a:prstGeom prst="rect">
          <a:avLst/>
        </a:prstGeom>
      </xdr:spPr>
    </xdr:pic>
    <xdr:clientData/>
  </xdr:twoCellAnchor>
  <xdr:twoCellAnchor>
    <xdr:from>
      <xdr:col>9</xdr:col>
      <xdr:colOff>259657</xdr:colOff>
      <xdr:row>32</xdr:row>
      <xdr:rowOff>85725</xdr:rowOff>
    </xdr:from>
    <xdr:to>
      <xdr:col>9</xdr:col>
      <xdr:colOff>495242</xdr:colOff>
      <xdr:row>32</xdr:row>
      <xdr:rowOff>473710</xdr:rowOff>
    </xdr:to>
    <xdr:pic>
      <xdr:nvPicPr>
        <xdr:cNvPr id="25" name="图片 24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8435340" y="15992475"/>
          <a:ext cx="235585" cy="387985"/>
        </a:xfrm>
        <a:prstGeom prst="rect">
          <a:avLst/>
        </a:prstGeom>
      </xdr:spPr>
    </xdr:pic>
    <xdr:clientData/>
  </xdr:twoCellAnchor>
  <xdr:twoCellAnchor>
    <xdr:from>
      <xdr:col>9</xdr:col>
      <xdr:colOff>295276</xdr:colOff>
      <xdr:row>38</xdr:row>
      <xdr:rowOff>55770</xdr:rowOff>
    </xdr:from>
    <xdr:to>
      <xdr:col>9</xdr:col>
      <xdr:colOff>485776</xdr:colOff>
      <xdr:row>38</xdr:row>
      <xdr:rowOff>413910</xdr:rowOff>
    </xdr:to>
    <xdr:pic>
      <xdr:nvPicPr>
        <xdr:cNvPr id="26" name="图片 25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471535" y="19779615"/>
          <a:ext cx="190500" cy="358140"/>
        </a:xfrm>
        <a:prstGeom prst="rect">
          <a:avLst/>
        </a:prstGeom>
      </xdr:spPr>
    </xdr:pic>
    <xdr:clientData/>
  </xdr:twoCellAnchor>
  <xdr:twoCellAnchor>
    <xdr:from>
      <xdr:col>9</xdr:col>
      <xdr:colOff>209791</xdr:colOff>
      <xdr:row>39</xdr:row>
      <xdr:rowOff>76985</xdr:rowOff>
    </xdr:from>
    <xdr:to>
      <xdr:col>9</xdr:col>
      <xdr:colOff>543166</xdr:colOff>
      <xdr:row>39</xdr:row>
      <xdr:rowOff>457350</xdr:rowOff>
    </xdr:to>
    <xdr:pic>
      <xdr:nvPicPr>
        <xdr:cNvPr id="27" name="图片 2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8385810" y="20437475"/>
          <a:ext cx="333375" cy="380365"/>
        </a:xfrm>
        <a:prstGeom prst="rect">
          <a:avLst/>
        </a:prstGeom>
      </xdr:spPr>
    </xdr:pic>
    <xdr:clientData/>
  </xdr:twoCellAnchor>
  <xdr:twoCellAnchor>
    <xdr:from>
      <xdr:col>9</xdr:col>
      <xdr:colOff>285749</xdr:colOff>
      <xdr:row>37</xdr:row>
      <xdr:rowOff>74313</xdr:rowOff>
    </xdr:from>
    <xdr:to>
      <xdr:col>9</xdr:col>
      <xdr:colOff>466724</xdr:colOff>
      <xdr:row>37</xdr:row>
      <xdr:rowOff>436898</xdr:rowOff>
    </xdr:to>
    <xdr:pic>
      <xdr:nvPicPr>
        <xdr:cNvPr id="28" name="图片 27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8461375" y="19162395"/>
          <a:ext cx="180975" cy="362585"/>
        </a:xfrm>
        <a:prstGeom prst="rect">
          <a:avLst/>
        </a:prstGeom>
      </xdr:spPr>
    </xdr:pic>
    <xdr:clientData/>
  </xdr:twoCellAnchor>
  <xdr:twoCellAnchor>
    <xdr:from>
      <xdr:col>9</xdr:col>
      <xdr:colOff>231321</xdr:colOff>
      <xdr:row>41</xdr:row>
      <xdr:rowOff>95250</xdr:rowOff>
    </xdr:from>
    <xdr:to>
      <xdr:col>9</xdr:col>
      <xdr:colOff>536121</xdr:colOff>
      <xdr:row>41</xdr:row>
      <xdr:rowOff>507365</xdr:rowOff>
    </xdr:to>
    <xdr:pic>
      <xdr:nvPicPr>
        <xdr:cNvPr id="29" name="图片 28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07400" y="21728430"/>
          <a:ext cx="304800" cy="412115"/>
        </a:xfrm>
        <a:prstGeom prst="rect">
          <a:avLst/>
        </a:prstGeom>
      </xdr:spPr>
    </xdr:pic>
    <xdr:clientData/>
  </xdr:twoCellAnchor>
  <xdr:twoCellAnchor>
    <xdr:from>
      <xdr:col>9</xdr:col>
      <xdr:colOff>331375</xdr:colOff>
      <xdr:row>44</xdr:row>
      <xdr:rowOff>76200</xdr:rowOff>
    </xdr:from>
    <xdr:to>
      <xdr:col>9</xdr:col>
      <xdr:colOff>488220</xdr:colOff>
      <xdr:row>44</xdr:row>
      <xdr:rowOff>399415</xdr:rowOff>
    </xdr:to>
    <xdr:pic>
      <xdr:nvPicPr>
        <xdr:cNvPr id="30" name="图片 29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8507095" y="23618190"/>
          <a:ext cx="156845" cy="323215"/>
        </a:xfrm>
        <a:prstGeom prst="rect">
          <a:avLst/>
        </a:prstGeom>
      </xdr:spPr>
    </xdr:pic>
    <xdr:clientData/>
  </xdr:twoCellAnchor>
  <xdr:twoCellAnchor>
    <xdr:from>
      <xdr:col>9</xdr:col>
      <xdr:colOff>323514</xdr:colOff>
      <xdr:row>45</xdr:row>
      <xdr:rowOff>85725</xdr:rowOff>
    </xdr:from>
    <xdr:to>
      <xdr:col>9</xdr:col>
      <xdr:colOff>533064</xdr:colOff>
      <xdr:row>45</xdr:row>
      <xdr:rowOff>358775</xdr:rowOff>
    </xdr:to>
    <xdr:pic>
      <xdr:nvPicPr>
        <xdr:cNvPr id="31" name="图片 3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8499475" y="24263985"/>
          <a:ext cx="209550" cy="273050"/>
        </a:xfrm>
        <a:prstGeom prst="rect">
          <a:avLst/>
        </a:prstGeom>
      </xdr:spPr>
    </xdr:pic>
    <xdr:clientData/>
  </xdr:twoCellAnchor>
  <xdr:twoCellAnchor>
    <xdr:from>
      <xdr:col>9</xdr:col>
      <xdr:colOff>252933</xdr:colOff>
      <xdr:row>43</xdr:row>
      <xdr:rowOff>138891</xdr:rowOff>
    </xdr:from>
    <xdr:to>
      <xdr:col>9</xdr:col>
      <xdr:colOff>476453</xdr:colOff>
      <xdr:row>43</xdr:row>
      <xdr:rowOff>390986</xdr:rowOff>
    </xdr:to>
    <xdr:pic>
      <xdr:nvPicPr>
        <xdr:cNvPr id="32" name="图片 31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8428990" y="23044150"/>
          <a:ext cx="223520" cy="252095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231322</xdr:colOff>
      <xdr:row>9</xdr:row>
      <xdr:rowOff>81643</xdr:rowOff>
    </xdr:from>
    <xdr:to>
      <xdr:col>9</xdr:col>
      <xdr:colOff>600257</xdr:colOff>
      <xdr:row>9</xdr:row>
      <xdr:rowOff>585198</xdr:rowOff>
    </xdr:to>
    <xdr:pic>
      <xdr:nvPicPr>
        <xdr:cNvPr id="33" name="图片 32"/>
        <xdr:cNvPicPr>
          <a:picLocks noChangeAspect="1"/>
        </xdr:cNvPicPr>
      </xdr:nvPicPr>
      <xdr:blipFill>
        <a:blip r:embed="rId4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07400" y="1353820"/>
          <a:ext cx="368935" cy="503555"/>
        </a:xfrm>
        <a:prstGeom prst="rect">
          <a:avLst/>
        </a:prstGeom>
      </xdr:spPr>
    </xdr:pic>
    <xdr:clientData/>
  </xdr:twoCellAnchor>
  <xdr:twoCellAnchor>
    <xdr:from>
      <xdr:col>9</xdr:col>
      <xdr:colOff>228600</xdr:colOff>
      <xdr:row>40</xdr:row>
      <xdr:rowOff>70485</xdr:rowOff>
    </xdr:from>
    <xdr:to>
      <xdr:col>9</xdr:col>
      <xdr:colOff>533400</xdr:colOff>
      <xdr:row>40</xdr:row>
      <xdr:rowOff>482600</xdr:rowOff>
    </xdr:to>
    <xdr:pic>
      <xdr:nvPicPr>
        <xdr:cNvPr id="34" name="图片 33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8404860" y="21067395"/>
          <a:ext cx="304800" cy="41211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285751</xdr:colOff>
      <xdr:row>77</xdr:row>
      <xdr:rowOff>90688</xdr:rowOff>
    </xdr:from>
    <xdr:to>
      <xdr:col>9</xdr:col>
      <xdr:colOff>625476</xdr:colOff>
      <xdr:row>77</xdr:row>
      <xdr:rowOff>487563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5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462010" y="42359580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149678</xdr:colOff>
      <xdr:row>75</xdr:row>
      <xdr:rowOff>122464</xdr:rowOff>
    </xdr:from>
    <xdr:to>
      <xdr:col>9</xdr:col>
      <xdr:colOff>693873</xdr:colOff>
      <xdr:row>75</xdr:row>
      <xdr:rowOff>406944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5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5485" y="41376600"/>
          <a:ext cx="544195" cy="284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217714</xdr:colOff>
      <xdr:row>76</xdr:row>
      <xdr:rowOff>163287</xdr:rowOff>
    </xdr:from>
    <xdr:to>
      <xdr:col>9</xdr:col>
      <xdr:colOff>672374</xdr:colOff>
      <xdr:row>76</xdr:row>
      <xdr:rowOff>449037</xdr:rowOff>
    </xdr:to>
    <xdr:pic>
      <xdr:nvPicPr>
        <xdr:cNvPr id="44" name="图片 43"/>
        <xdr:cNvPicPr>
          <a:picLocks noChangeAspect="1" noChangeArrowheads="1"/>
        </xdr:cNvPicPr>
      </xdr:nvPicPr>
      <xdr:blipFill>
        <a:blip r:embed="rId5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93430" y="41925240"/>
          <a:ext cx="45466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68037</xdr:colOff>
      <xdr:row>5</xdr:row>
      <xdr:rowOff>95250</xdr:rowOff>
    </xdr:from>
    <xdr:to>
      <xdr:col>2</xdr:col>
      <xdr:colOff>857342</xdr:colOff>
      <xdr:row>9</xdr:row>
      <xdr:rowOff>471170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7945" y="2209800"/>
          <a:ext cx="1811020" cy="28143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201706</xdr:colOff>
      <xdr:row>10</xdr:row>
      <xdr:rowOff>22412</xdr:rowOff>
    </xdr:from>
    <xdr:to>
      <xdr:col>9</xdr:col>
      <xdr:colOff>616324</xdr:colOff>
      <xdr:row>10</xdr:row>
      <xdr:rowOff>570063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421755" y="1744345"/>
          <a:ext cx="414655" cy="547370"/>
        </a:xfrm>
        <a:prstGeom prst="rect">
          <a:avLst/>
        </a:prstGeom>
      </xdr:spPr>
    </xdr:pic>
    <xdr:clientData/>
  </xdr:twoCellAnchor>
  <xdr:twoCellAnchor>
    <xdr:from>
      <xdr:col>9</xdr:col>
      <xdr:colOff>145676</xdr:colOff>
      <xdr:row>11</xdr:row>
      <xdr:rowOff>89647</xdr:rowOff>
    </xdr:from>
    <xdr:to>
      <xdr:col>9</xdr:col>
      <xdr:colOff>705970</xdr:colOff>
      <xdr:row>11</xdr:row>
      <xdr:rowOff>474495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365875" y="2447925"/>
          <a:ext cx="560070" cy="384810"/>
        </a:xfrm>
        <a:prstGeom prst="rect">
          <a:avLst/>
        </a:prstGeom>
      </xdr:spPr>
    </xdr:pic>
    <xdr:clientData/>
  </xdr:twoCellAnchor>
  <xdr:twoCellAnchor>
    <xdr:from>
      <xdr:col>9</xdr:col>
      <xdr:colOff>141194</xdr:colOff>
      <xdr:row>12</xdr:row>
      <xdr:rowOff>29135</xdr:rowOff>
    </xdr:from>
    <xdr:to>
      <xdr:col>9</xdr:col>
      <xdr:colOff>555812</xdr:colOff>
      <xdr:row>12</xdr:row>
      <xdr:rowOff>576786</xdr:rowOff>
    </xdr:to>
    <xdr:pic>
      <xdr:nvPicPr>
        <xdr:cNvPr id="6" name="图片 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61430" y="3023235"/>
          <a:ext cx="414655" cy="548005"/>
        </a:xfrm>
        <a:prstGeom prst="rect">
          <a:avLst/>
        </a:prstGeom>
      </xdr:spPr>
    </xdr:pic>
    <xdr:clientData/>
  </xdr:twoCellAnchor>
  <xdr:twoCellAnchor>
    <xdr:from>
      <xdr:col>9</xdr:col>
      <xdr:colOff>302559</xdr:colOff>
      <xdr:row>15</xdr:row>
      <xdr:rowOff>44824</xdr:rowOff>
    </xdr:from>
    <xdr:to>
      <xdr:col>9</xdr:col>
      <xdr:colOff>582706</xdr:colOff>
      <xdr:row>15</xdr:row>
      <xdr:rowOff>586946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522720" y="4947920"/>
          <a:ext cx="280035" cy="542290"/>
        </a:xfrm>
        <a:prstGeom prst="rect">
          <a:avLst/>
        </a:prstGeom>
      </xdr:spPr>
    </xdr:pic>
    <xdr:clientData/>
  </xdr:twoCellAnchor>
  <xdr:twoCellAnchor>
    <xdr:from>
      <xdr:col>9</xdr:col>
      <xdr:colOff>313765</xdr:colOff>
      <xdr:row>16</xdr:row>
      <xdr:rowOff>112060</xdr:rowOff>
    </xdr:from>
    <xdr:to>
      <xdr:col>9</xdr:col>
      <xdr:colOff>532925</xdr:colOff>
      <xdr:row>16</xdr:row>
      <xdr:rowOff>549090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534150" y="5651500"/>
          <a:ext cx="219075" cy="436880"/>
        </a:xfrm>
        <a:prstGeom prst="rect">
          <a:avLst/>
        </a:prstGeom>
      </xdr:spPr>
    </xdr:pic>
    <xdr:clientData/>
  </xdr:twoCellAnchor>
  <xdr:twoCellAnchor>
    <xdr:from>
      <xdr:col>9</xdr:col>
      <xdr:colOff>235324</xdr:colOff>
      <xdr:row>14</xdr:row>
      <xdr:rowOff>89647</xdr:rowOff>
    </xdr:from>
    <xdr:to>
      <xdr:col>9</xdr:col>
      <xdr:colOff>571500</xdr:colOff>
      <xdr:row>14</xdr:row>
      <xdr:rowOff>508206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55410" y="4356735"/>
          <a:ext cx="336550" cy="418465"/>
        </a:xfrm>
        <a:prstGeom prst="rect">
          <a:avLst/>
        </a:prstGeom>
      </xdr:spPr>
    </xdr:pic>
    <xdr:clientData/>
  </xdr:twoCellAnchor>
  <xdr:twoCellAnchor>
    <xdr:from>
      <xdr:col>9</xdr:col>
      <xdr:colOff>224117</xdr:colOff>
      <xdr:row>17</xdr:row>
      <xdr:rowOff>56030</xdr:rowOff>
    </xdr:from>
    <xdr:to>
      <xdr:col>9</xdr:col>
      <xdr:colOff>582706</xdr:colOff>
      <xdr:row>17</xdr:row>
      <xdr:rowOff>494305</xdr:rowOff>
    </xdr:to>
    <xdr:pic>
      <xdr:nvPicPr>
        <xdr:cNvPr id="14" name="图片 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443980" y="6231890"/>
          <a:ext cx="358775" cy="438150"/>
        </a:xfrm>
        <a:prstGeom prst="rect">
          <a:avLst/>
        </a:prstGeom>
      </xdr:spPr>
    </xdr:pic>
    <xdr:clientData/>
  </xdr:twoCellAnchor>
  <xdr:twoCellAnchor>
    <xdr:from>
      <xdr:col>9</xdr:col>
      <xdr:colOff>265620</xdr:colOff>
      <xdr:row>18</xdr:row>
      <xdr:rowOff>78439</xdr:rowOff>
    </xdr:from>
    <xdr:to>
      <xdr:col>9</xdr:col>
      <xdr:colOff>550783</xdr:colOff>
      <xdr:row>18</xdr:row>
      <xdr:rowOff>493058</xdr:rowOff>
    </xdr:to>
    <xdr:pic>
      <xdr:nvPicPr>
        <xdr:cNvPr id="18" name="图片 1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485890" y="6890385"/>
          <a:ext cx="285115" cy="414655"/>
        </a:xfrm>
        <a:prstGeom prst="rect">
          <a:avLst/>
        </a:prstGeom>
      </xdr:spPr>
    </xdr:pic>
    <xdr:clientData/>
  </xdr:twoCellAnchor>
  <xdr:twoCellAnchor>
    <xdr:from>
      <xdr:col>9</xdr:col>
      <xdr:colOff>179294</xdr:colOff>
      <xdr:row>19</xdr:row>
      <xdr:rowOff>89647</xdr:rowOff>
    </xdr:from>
    <xdr:to>
      <xdr:col>9</xdr:col>
      <xdr:colOff>425825</xdr:colOff>
      <xdr:row>19</xdr:row>
      <xdr:rowOff>598376</xdr:rowOff>
    </xdr:to>
    <xdr:pic>
      <xdr:nvPicPr>
        <xdr:cNvPr id="30" name="图片 29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99530" y="7538085"/>
          <a:ext cx="246380" cy="508635"/>
        </a:xfrm>
        <a:prstGeom prst="rect">
          <a:avLst/>
        </a:prstGeom>
      </xdr:spPr>
    </xdr:pic>
    <xdr:clientData/>
  </xdr:twoCellAnchor>
  <xdr:twoCellAnchor>
    <xdr:from>
      <xdr:col>9</xdr:col>
      <xdr:colOff>257736</xdr:colOff>
      <xdr:row>20</xdr:row>
      <xdr:rowOff>78442</xdr:rowOff>
    </xdr:from>
    <xdr:to>
      <xdr:col>9</xdr:col>
      <xdr:colOff>526677</xdr:colOff>
      <xdr:row>20</xdr:row>
      <xdr:rowOff>449910</xdr:rowOff>
    </xdr:to>
    <xdr:pic>
      <xdr:nvPicPr>
        <xdr:cNvPr id="36" name="图片 3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77635" y="8162925"/>
          <a:ext cx="269240" cy="371475"/>
        </a:xfrm>
        <a:prstGeom prst="rect">
          <a:avLst/>
        </a:prstGeom>
      </xdr:spPr>
    </xdr:pic>
    <xdr:clientData/>
  </xdr:twoCellAnchor>
  <xdr:twoCellAnchor>
    <xdr:from>
      <xdr:col>9</xdr:col>
      <xdr:colOff>235323</xdr:colOff>
      <xdr:row>24</xdr:row>
      <xdr:rowOff>44823</xdr:rowOff>
    </xdr:from>
    <xdr:to>
      <xdr:col>9</xdr:col>
      <xdr:colOff>588000</xdr:colOff>
      <xdr:row>24</xdr:row>
      <xdr:rowOff>549088</xdr:rowOff>
    </xdr:to>
    <xdr:pic>
      <xdr:nvPicPr>
        <xdr:cNvPr id="60" name="图片 5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55410" y="10674350"/>
          <a:ext cx="352425" cy="504190"/>
        </a:xfrm>
        <a:prstGeom prst="rect">
          <a:avLst/>
        </a:prstGeom>
      </xdr:spPr>
    </xdr:pic>
    <xdr:clientData/>
  </xdr:twoCellAnchor>
  <xdr:twoCellAnchor>
    <xdr:from>
      <xdr:col>9</xdr:col>
      <xdr:colOff>224117</xdr:colOff>
      <xdr:row>25</xdr:row>
      <xdr:rowOff>112060</xdr:rowOff>
    </xdr:from>
    <xdr:to>
      <xdr:col>9</xdr:col>
      <xdr:colOff>582706</xdr:colOff>
      <xdr:row>25</xdr:row>
      <xdr:rowOff>585396</xdr:rowOff>
    </xdr:to>
    <xdr:pic>
      <xdr:nvPicPr>
        <xdr:cNvPr id="61" name="图片 6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443980" y="11377930"/>
          <a:ext cx="358775" cy="473075"/>
        </a:xfrm>
        <a:prstGeom prst="rect">
          <a:avLst/>
        </a:prstGeom>
      </xdr:spPr>
    </xdr:pic>
    <xdr:clientData/>
  </xdr:twoCellAnchor>
  <xdr:twoCellAnchor>
    <xdr:from>
      <xdr:col>9</xdr:col>
      <xdr:colOff>56029</xdr:colOff>
      <xdr:row>22</xdr:row>
      <xdr:rowOff>112060</xdr:rowOff>
    </xdr:from>
    <xdr:to>
      <xdr:col>9</xdr:col>
      <xdr:colOff>699810</xdr:colOff>
      <xdr:row>22</xdr:row>
      <xdr:rowOff>504266</xdr:rowOff>
    </xdr:to>
    <xdr:pic>
      <xdr:nvPicPr>
        <xdr:cNvPr id="62" name="图片 6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76340" y="9469120"/>
          <a:ext cx="643890" cy="392430"/>
        </a:xfrm>
        <a:prstGeom prst="rect">
          <a:avLst/>
        </a:prstGeom>
      </xdr:spPr>
    </xdr:pic>
    <xdr:clientData/>
  </xdr:twoCellAnchor>
  <xdr:twoCellAnchor>
    <xdr:from>
      <xdr:col>9</xdr:col>
      <xdr:colOff>224118</xdr:colOff>
      <xdr:row>23</xdr:row>
      <xdr:rowOff>56029</xdr:rowOff>
    </xdr:from>
    <xdr:to>
      <xdr:col>9</xdr:col>
      <xdr:colOff>515471</xdr:colOff>
      <xdr:row>23</xdr:row>
      <xdr:rowOff>565271</xdr:rowOff>
    </xdr:to>
    <xdr:pic>
      <xdr:nvPicPr>
        <xdr:cNvPr id="63" name="图片 6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443980" y="10049510"/>
          <a:ext cx="291465" cy="509270"/>
        </a:xfrm>
        <a:prstGeom prst="rect">
          <a:avLst/>
        </a:prstGeom>
      </xdr:spPr>
    </xdr:pic>
    <xdr:clientData/>
  </xdr:twoCellAnchor>
  <xdr:twoCellAnchor>
    <xdr:from>
      <xdr:col>9</xdr:col>
      <xdr:colOff>179295</xdr:colOff>
      <xdr:row>13</xdr:row>
      <xdr:rowOff>56029</xdr:rowOff>
    </xdr:from>
    <xdr:to>
      <xdr:col>9</xdr:col>
      <xdr:colOff>593913</xdr:colOff>
      <xdr:row>13</xdr:row>
      <xdr:rowOff>577960</xdr:rowOff>
    </xdr:to>
    <xdr:pic>
      <xdr:nvPicPr>
        <xdr:cNvPr id="77" name="图片 7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399530" y="3686810"/>
          <a:ext cx="414655" cy="521970"/>
        </a:xfrm>
        <a:prstGeom prst="rect">
          <a:avLst/>
        </a:prstGeom>
      </xdr:spPr>
    </xdr:pic>
    <xdr:clientData/>
  </xdr:twoCellAnchor>
  <xdr:twoCellAnchor>
    <xdr:from>
      <xdr:col>9</xdr:col>
      <xdr:colOff>169209</xdr:colOff>
      <xdr:row>34</xdr:row>
      <xdr:rowOff>73959</xdr:rowOff>
    </xdr:from>
    <xdr:to>
      <xdr:col>9</xdr:col>
      <xdr:colOff>671603</xdr:colOff>
      <xdr:row>34</xdr:row>
      <xdr:rowOff>522194</xdr:rowOff>
    </xdr:to>
    <xdr:pic>
      <xdr:nvPicPr>
        <xdr:cNvPr id="42" name="图片 41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89370" y="16803370"/>
          <a:ext cx="502285" cy="448310"/>
        </a:xfrm>
        <a:prstGeom prst="rect">
          <a:avLst/>
        </a:prstGeom>
      </xdr:spPr>
    </xdr:pic>
    <xdr:clientData/>
  </xdr:twoCellAnchor>
  <xdr:twoCellAnchor>
    <xdr:from>
      <xdr:col>9</xdr:col>
      <xdr:colOff>116060</xdr:colOff>
      <xdr:row>36</xdr:row>
      <xdr:rowOff>79555</xdr:rowOff>
    </xdr:from>
    <xdr:to>
      <xdr:col>9</xdr:col>
      <xdr:colOff>583406</xdr:colOff>
      <xdr:row>36</xdr:row>
      <xdr:rowOff>568695</xdr:rowOff>
    </xdr:to>
    <xdr:pic>
      <xdr:nvPicPr>
        <xdr:cNvPr id="26" name="图片 25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336030" y="18081625"/>
          <a:ext cx="467360" cy="488950"/>
        </a:xfrm>
        <a:prstGeom prst="rect">
          <a:avLst/>
        </a:prstGeom>
      </xdr:spPr>
    </xdr:pic>
    <xdr:clientData/>
  </xdr:twoCellAnchor>
  <xdr:twoCellAnchor>
    <xdr:from>
      <xdr:col>9</xdr:col>
      <xdr:colOff>100292</xdr:colOff>
      <xdr:row>35</xdr:row>
      <xdr:rowOff>121824</xdr:rowOff>
    </xdr:from>
    <xdr:to>
      <xdr:col>9</xdr:col>
      <xdr:colOff>602686</xdr:colOff>
      <xdr:row>35</xdr:row>
      <xdr:rowOff>570059</xdr:rowOff>
    </xdr:to>
    <xdr:pic>
      <xdr:nvPicPr>
        <xdr:cNvPr id="27" name="图片 2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320155" y="17487265"/>
          <a:ext cx="502920" cy="44831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32</xdr:row>
      <xdr:rowOff>628650</xdr:rowOff>
    </xdr:from>
    <xdr:to>
      <xdr:col>10</xdr:col>
      <xdr:colOff>0</xdr:colOff>
      <xdr:row>33</xdr:row>
      <xdr:rowOff>635020</xdr:rowOff>
    </xdr:to>
    <xdr:pic>
      <xdr:nvPicPr>
        <xdr:cNvPr id="13" name="图片 12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220460" y="16085820"/>
          <a:ext cx="733425" cy="642620"/>
        </a:xfrm>
        <a:prstGeom prst="rect">
          <a:avLst/>
        </a:prstGeom>
      </xdr:spPr>
    </xdr:pic>
    <xdr:clientData/>
  </xdr:twoCellAnchor>
  <xdr:twoCellAnchor>
    <xdr:from>
      <xdr:col>9</xdr:col>
      <xdr:colOff>179294</xdr:colOff>
      <xdr:row>19</xdr:row>
      <xdr:rowOff>89647</xdr:rowOff>
    </xdr:from>
    <xdr:to>
      <xdr:col>9</xdr:col>
      <xdr:colOff>425825</xdr:colOff>
      <xdr:row>19</xdr:row>
      <xdr:rowOff>598376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399530" y="7538085"/>
          <a:ext cx="246380" cy="508635"/>
        </a:xfrm>
        <a:prstGeom prst="rect">
          <a:avLst/>
        </a:prstGeom>
      </xdr:spPr>
    </xdr:pic>
    <xdr:clientData/>
  </xdr:twoCellAnchor>
  <xdr:twoCellAnchor>
    <xdr:from>
      <xdr:col>9</xdr:col>
      <xdr:colOff>257736</xdr:colOff>
      <xdr:row>20</xdr:row>
      <xdr:rowOff>78442</xdr:rowOff>
    </xdr:from>
    <xdr:to>
      <xdr:col>9</xdr:col>
      <xdr:colOff>526677</xdr:colOff>
      <xdr:row>20</xdr:row>
      <xdr:rowOff>449910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477635" y="8162925"/>
          <a:ext cx="269240" cy="371475"/>
        </a:xfrm>
        <a:prstGeom prst="rect">
          <a:avLst/>
        </a:prstGeom>
      </xdr:spPr>
    </xdr:pic>
    <xdr:clientData/>
  </xdr:twoCellAnchor>
  <xdr:twoCellAnchor>
    <xdr:from>
      <xdr:col>9</xdr:col>
      <xdr:colOff>123265</xdr:colOff>
      <xdr:row>21</xdr:row>
      <xdr:rowOff>178493</xdr:rowOff>
    </xdr:from>
    <xdr:to>
      <xdr:col>9</xdr:col>
      <xdr:colOff>618565</xdr:colOff>
      <xdr:row>21</xdr:row>
      <xdr:rowOff>464243</xdr:rowOff>
    </xdr:to>
    <xdr:pic>
      <xdr:nvPicPr>
        <xdr:cNvPr id="7" name="Picture 89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524" b="-1524"/>
        <a:stretch>
          <a:fillRect/>
        </a:stretch>
      </xdr:blipFill>
      <xdr:spPr>
        <a:xfrm>
          <a:off x="6343650" y="8899525"/>
          <a:ext cx="4953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285751</xdr:colOff>
      <xdr:row>38</xdr:row>
      <xdr:rowOff>90688</xdr:rowOff>
    </xdr:from>
    <xdr:to>
      <xdr:col>9</xdr:col>
      <xdr:colOff>625476</xdr:colOff>
      <xdr:row>38</xdr:row>
      <xdr:rowOff>487563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06210" y="19364960"/>
          <a:ext cx="339725" cy="39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214314</xdr:colOff>
      <xdr:row>9</xdr:row>
      <xdr:rowOff>45394</xdr:rowOff>
    </xdr:from>
    <xdr:to>
      <xdr:col>9</xdr:col>
      <xdr:colOff>554674</xdr:colOff>
      <xdr:row>9</xdr:row>
      <xdr:rowOff>547679</xdr:rowOff>
    </xdr:to>
    <xdr:pic>
      <xdr:nvPicPr>
        <xdr:cNvPr id="19" name="图片 18"/>
        <xdr:cNvPicPr>
          <a:picLocks noChangeAspect="1"/>
        </xdr:cNvPicPr>
      </xdr:nvPicPr>
      <xdr:blipFill>
        <a:blip r:embed="rId2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434455" y="1130935"/>
          <a:ext cx="340360" cy="5022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305601</xdr:colOff>
      <xdr:row>9</xdr:row>
      <xdr:rowOff>119022</xdr:rowOff>
    </xdr:from>
    <xdr:to>
      <xdr:col>12</xdr:col>
      <xdr:colOff>571666</xdr:colOff>
      <xdr:row>9</xdr:row>
      <xdr:rowOff>509547</xdr:rowOff>
    </xdr:to>
    <xdr:pic>
      <xdr:nvPicPr>
        <xdr:cNvPr id="43" name="图片 4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06895" y="3633470"/>
          <a:ext cx="266065" cy="390525"/>
        </a:xfrm>
        <a:prstGeom prst="rect">
          <a:avLst/>
        </a:prstGeom>
      </xdr:spPr>
    </xdr:pic>
    <xdr:clientData/>
  </xdr:twoCellAnchor>
  <xdr:twoCellAnchor>
    <xdr:from>
      <xdr:col>12</xdr:col>
      <xdr:colOff>186017</xdr:colOff>
      <xdr:row>10</xdr:row>
      <xdr:rowOff>107577</xdr:rowOff>
    </xdr:from>
    <xdr:to>
      <xdr:col>12</xdr:col>
      <xdr:colOff>544606</xdr:colOff>
      <xdr:row>10</xdr:row>
      <xdr:rowOff>545852</xdr:rowOff>
    </xdr:to>
    <xdr:pic>
      <xdr:nvPicPr>
        <xdr:cNvPr id="62" name="图片 6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86880" y="4258310"/>
          <a:ext cx="358775" cy="438150"/>
        </a:xfrm>
        <a:prstGeom prst="rect">
          <a:avLst/>
        </a:prstGeom>
      </xdr:spPr>
    </xdr:pic>
    <xdr:clientData/>
  </xdr:twoCellAnchor>
  <xdr:twoCellAnchor>
    <xdr:from>
      <xdr:col>12</xdr:col>
      <xdr:colOff>115570</xdr:colOff>
      <xdr:row>11</xdr:row>
      <xdr:rowOff>241300</xdr:rowOff>
    </xdr:from>
    <xdr:to>
      <xdr:col>12</xdr:col>
      <xdr:colOff>668020</xdr:colOff>
      <xdr:row>11</xdr:row>
      <xdr:rowOff>324485</xdr:rowOff>
    </xdr:to>
    <xdr:pic>
      <xdr:nvPicPr>
        <xdr:cNvPr id="63" name="图片 62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17030" y="5028565"/>
          <a:ext cx="552450" cy="8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106212</xdr:colOff>
      <xdr:row>12</xdr:row>
      <xdr:rowOff>266993</xdr:rowOff>
    </xdr:from>
    <xdr:to>
      <xdr:col>12</xdr:col>
      <xdr:colOff>658662</xdr:colOff>
      <xdr:row>12</xdr:row>
      <xdr:rowOff>349543</xdr:rowOff>
    </xdr:to>
    <xdr:pic>
      <xdr:nvPicPr>
        <xdr:cNvPr id="64" name="图片 63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07505" y="5690235"/>
          <a:ext cx="552450" cy="8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18</xdr:col>
      <xdr:colOff>238125</xdr:colOff>
      <xdr:row>2</xdr:row>
      <xdr:rowOff>89535</xdr:rowOff>
    </xdr:from>
    <xdr:to>
      <xdr:col>18</xdr:col>
      <xdr:colOff>523288</xdr:colOff>
      <xdr:row>2</xdr:row>
      <xdr:rowOff>504154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8450" y="723265"/>
          <a:ext cx="285115" cy="414020"/>
        </a:xfrm>
        <a:prstGeom prst="rect">
          <a:avLst/>
        </a:prstGeom>
      </xdr:spPr>
    </xdr:pic>
    <xdr:clientData/>
  </xdr:twoCellAnchor>
  <xdr:twoCellAnchor>
    <xdr:from>
      <xdr:col>18</xdr:col>
      <xdr:colOff>309245</xdr:colOff>
      <xdr:row>6</xdr:row>
      <xdr:rowOff>99695</xdr:rowOff>
    </xdr:from>
    <xdr:to>
      <xdr:col>18</xdr:col>
      <xdr:colOff>548953</xdr:colOff>
      <xdr:row>6</xdr:row>
      <xdr:rowOff>559136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719570" y="3278505"/>
          <a:ext cx="239395" cy="459105"/>
        </a:xfrm>
        <a:prstGeom prst="rect">
          <a:avLst/>
        </a:prstGeom>
      </xdr:spPr>
    </xdr:pic>
    <xdr:clientData/>
  </xdr:twoCellAnchor>
  <xdr:twoCellAnchor>
    <xdr:from>
      <xdr:col>18</xdr:col>
      <xdr:colOff>274955</xdr:colOff>
      <xdr:row>7</xdr:row>
      <xdr:rowOff>89535</xdr:rowOff>
    </xdr:from>
    <xdr:to>
      <xdr:col>18</xdr:col>
      <xdr:colOff>581660</xdr:colOff>
      <xdr:row>7</xdr:row>
      <xdr:rowOff>551180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685280" y="3904615"/>
          <a:ext cx="306705" cy="461645"/>
        </a:xfrm>
        <a:prstGeom prst="rect">
          <a:avLst/>
        </a:prstGeom>
      </xdr:spPr>
    </xdr:pic>
    <xdr:clientData/>
  </xdr:twoCellAnchor>
  <xdr:twoCellAnchor>
    <xdr:from>
      <xdr:col>18</xdr:col>
      <xdr:colOff>196850</xdr:colOff>
      <xdr:row>4</xdr:row>
      <xdr:rowOff>66675</xdr:rowOff>
    </xdr:from>
    <xdr:to>
      <xdr:col>18</xdr:col>
      <xdr:colOff>560887</xdr:colOff>
      <xdr:row>4</xdr:row>
      <xdr:rowOff>570940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607175" y="1972945"/>
          <a:ext cx="363855" cy="504190"/>
        </a:xfrm>
        <a:prstGeom prst="rect">
          <a:avLst/>
        </a:prstGeom>
      </xdr:spPr>
    </xdr:pic>
    <xdr:clientData/>
  </xdr:twoCellAnchor>
  <xdr:twoCellAnchor>
    <xdr:from>
      <xdr:col>18</xdr:col>
      <xdr:colOff>62230</xdr:colOff>
      <xdr:row>5</xdr:row>
      <xdr:rowOff>189865</xdr:rowOff>
    </xdr:from>
    <xdr:to>
      <xdr:col>18</xdr:col>
      <xdr:colOff>728635</xdr:colOff>
      <xdr:row>5</xdr:row>
      <xdr:rowOff>425189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472555" y="2732405"/>
          <a:ext cx="666115" cy="234950"/>
        </a:xfrm>
        <a:prstGeom prst="rect">
          <a:avLst/>
        </a:prstGeom>
      </xdr:spPr>
    </xdr:pic>
    <xdr:clientData/>
  </xdr:twoCellAnchor>
  <xdr:twoCellAnchor>
    <xdr:from>
      <xdr:col>18</xdr:col>
      <xdr:colOff>274955</xdr:colOff>
      <xdr:row>8</xdr:row>
      <xdr:rowOff>100965</xdr:rowOff>
    </xdr:from>
    <xdr:to>
      <xdr:col>18</xdr:col>
      <xdr:colOff>513276</xdr:colOff>
      <xdr:row>8</xdr:row>
      <xdr:rowOff>549199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685280" y="4552315"/>
          <a:ext cx="238125" cy="447675"/>
        </a:xfrm>
        <a:prstGeom prst="rect">
          <a:avLst/>
        </a:prstGeom>
      </xdr:spPr>
    </xdr:pic>
    <xdr:clientData/>
  </xdr:twoCellAnchor>
  <xdr:twoCellAnchor>
    <xdr:from>
      <xdr:col>18</xdr:col>
      <xdr:colOff>174492</xdr:colOff>
      <xdr:row>9</xdr:row>
      <xdr:rowOff>179294</xdr:rowOff>
    </xdr:from>
    <xdr:to>
      <xdr:col>18</xdr:col>
      <xdr:colOff>678757</xdr:colOff>
      <xdr:row>9</xdr:row>
      <xdr:rowOff>363679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584315" y="5266690"/>
          <a:ext cx="504190" cy="184150"/>
        </a:xfrm>
        <a:prstGeom prst="rect">
          <a:avLst/>
        </a:prstGeom>
      </xdr:spPr>
    </xdr:pic>
    <xdr:clientData/>
  </xdr:twoCellAnchor>
  <xdr:twoCellAnchor>
    <xdr:from>
      <xdr:col>18</xdr:col>
      <xdr:colOff>129668</xdr:colOff>
      <xdr:row>10</xdr:row>
      <xdr:rowOff>89648</xdr:rowOff>
    </xdr:from>
    <xdr:to>
      <xdr:col>18</xdr:col>
      <xdr:colOff>611521</xdr:colOff>
      <xdr:row>10</xdr:row>
      <xdr:rowOff>319523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539865" y="5813425"/>
          <a:ext cx="481965" cy="229870"/>
        </a:xfrm>
        <a:prstGeom prst="rect">
          <a:avLst/>
        </a:prstGeom>
      </xdr:spPr>
    </xdr:pic>
    <xdr:clientData/>
  </xdr:twoCellAnchor>
  <xdr:twoCellAnchor>
    <xdr:from>
      <xdr:col>18</xdr:col>
      <xdr:colOff>163286</xdr:colOff>
      <xdr:row>14</xdr:row>
      <xdr:rowOff>56030</xdr:rowOff>
    </xdr:from>
    <xdr:to>
      <xdr:col>18</xdr:col>
      <xdr:colOff>574169</xdr:colOff>
      <xdr:row>14</xdr:row>
      <xdr:rowOff>425824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573520" y="8324850"/>
          <a:ext cx="410845" cy="369570"/>
        </a:xfrm>
        <a:prstGeom prst="rect">
          <a:avLst/>
        </a:prstGeom>
      </xdr:spPr>
    </xdr:pic>
    <xdr:clientData/>
  </xdr:twoCellAnchor>
  <xdr:twoCellAnchor>
    <xdr:from>
      <xdr:col>18</xdr:col>
      <xdr:colOff>84845</xdr:colOff>
      <xdr:row>11</xdr:row>
      <xdr:rowOff>112059</xdr:rowOff>
    </xdr:from>
    <xdr:to>
      <xdr:col>18</xdr:col>
      <xdr:colOff>712375</xdr:colOff>
      <xdr:row>11</xdr:row>
      <xdr:rowOff>257950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494780" y="6471920"/>
          <a:ext cx="627380" cy="146050"/>
        </a:xfrm>
        <a:prstGeom prst="rect">
          <a:avLst/>
        </a:prstGeom>
      </xdr:spPr>
    </xdr:pic>
    <xdr:clientData/>
  </xdr:twoCellAnchor>
  <xdr:twoCellAnchor>
    <xdr:from>
      <xdr:col>18</xdr:col>
      <xdr:colOff>330835</xdr:colOff>
      <xdr:row>12</xdr:row>
      <xdr:rowOff>78105</xdr:rowOff>
    </xdr:from>
    <xdr:to>
      <xdr:col>18</xdr:col>
      <xdr:colOff>398070</xdr:colOff>
      <xdr:row>12</xdr:row>
      <xdr:rowOff>540840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741160" y="7074535"/>
          <a:ext cx="66675" cy="462280"/>
        </a:xfrm>
        <a:prstGeom prst="rect">
          <a:avLst/>
        </a:prstGeom>
      </xdr:spPr>
    </xdr:pic>
    <xdr:clientData/>
  </xdr:twoCellAnchor>
  <xdr:twoCellAnchor>
    <xdr:from>
      <xdr:col>18</xdr:col>
      <xdr:colOff>319405</xdr:colOff>
      <xdr:row>13</xdr:row>
      <xdr:rowOff>99695</xdr:rowOff>
    </xdr:from>
    <xdr:to>
      <xdr:col>18</xdr:col>
      <xdr:colOff>431464</xdr:colOff>
      <xdr:row>13</xdr:row>
      <xdr:rowOff>516228</xdr:rowOff>
    </xdr:to>
    <xdr:pic>
      <xdr:nvPicPr>
        <xdr:cNvPr id="13" name="图片 12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729730" y="7732395"/>
          <a:ext cx="111760" cy="415925"/>
        </a:xfrm>
        <a:prstGeom prst="rect">
          <a:avLst/>
        </a:prstGeom>
      </xdr:spPr>
    </xdr:pic>
    <xdr:clientData/>
  </xdr:twoCellAnchor>
  <xdr:twoCellAnchor>
    <xdr:from>
      <xdr:col>18</xdr:col>
      <xdr:colOff>238125</xdr:colOff>
      <xdr:row>3</xdr:row>
      <xdr:rowOff>89535</xdr:rowOff>
    </xdr:from>
    <xdr:to>
      <xdr:col>18</xdr:col>
      <xdr:colOff>523288</xdr:colOff>
      <xdr:row>3</xdr:row>
      <xdr:rowOff>504154</xdr:rowOff>
    </xdr:to>
    <xdr:pic>
      <xdr:nvPicPr>
        <xdr:cNvPr id="14" name="图片 1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648450" y="1359535"/>
          <a:ext cx="285115" cy="4140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11</xdr:col>
      <xdr:colOff>224117</xdr:colOff>
      <xdr:row>9</xdr:row>
      <xdr:rowOff>56030</xdr:rowOff>
    </xdr:from>
    <xdr:to>
      <xdr:col>11</xdr:col>
      <xdr:colOff>582892</xdr:colOff>
      <xdr:row>9</xdr:row>
      <xdr:rowOff>494180</xdr:rowOff>
    </xdr:to>
    <xdr:pic>
      <xdr:nvPicPr>
        <xdr:cNvPr id="12" name="图片 1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759450" y="3239770"/>
          <a:ext cx="358775" cy="438150"/>
        </a:xfrm>
        <a:prstGeom prst="rect">
          <a:avLst/>
        </a:prstGeom>
      </xdr:spPr>
    </xdr:pic>
    <xdr:clientData/>
  </xdr:twoCellAnchor>
  <xdr:twoCellAnchor>
    <xdr:from>
      <xdr:col>11</xdr:col>
      <xdr:colOff>115570</xdr:colOff>
      <xdr:row>11</xdr:row>
      <xdr:rowOff>241300</xdr:rowOff>
    </xdr:from>
    <xdr:to>
      <xdr:col>11</xdr:col>
      <xdr:colOff>668020</xdr:colOff>
      <xdr:row>11</xdr:row>
      <xdr:rowOff>324485</xdr:rowOff>
    </xdr:to>
    <xdr:pic>
      <xdr:nvPicPr>
        <xdr:cNvPr id="54" name="图片 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51500" y="4697730"/>
          <a:ext cx="552450" cy="83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106212</xdr:colOff>
      <xdr:row>12</xdr:row>
      <xdr:rowOff>266993</xdr:rowOff>
    </xdr:from>
    <xdr:to>
      <xdr:col>11</xdr:col>
      <xdr:colOff>658662</xdr:colOff>
      <xdr:row>12</xdr:row>
      <xdr:rowOff>349543</xdr:rowOff>
    </xdr:to>
    <xdr:pic>
      <xdr:nvPicPr>
        <xdr:cNvPr id="55" name="图片 54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641975" y="5359400"/>
          <a:ext cx="552450" cy="8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207010</xdr:colOff>
      <xdr:row>10</xdr:row>
      <xdr:rowOff>102870</xdr:rowOff>
    </xdr:from>
    <xdr:to>
      <xdr:col>12</xdr:col>
      <xdr:colOff>598805</xdr:colOff>
      <xdr:row>10</xdr:row>
      <xdr:rowOff>504190</xdr:rowOff>
    </xdr:to>
    <xdr:pic>
      <xdr:nvPicPr>
        <xdr:cNvPr id="65" name="图片 6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808470" y="4253865"/>
          <a:ext cx="391795" cy="401320"/>
        </a:xfrm>
        <a:prstGeom prst="rect">
          <a:avLst/>
        </a:prstGeom>
      </xdr:spPr>
    </xdr:pic>
    <xdr:clientData/>
  </xdr:twoCellAnchor>
  <xdr:twoCellAnchor>
    <xdr:from>
      <xdr:col>12</xdr:col>
      <xdr:colOff>222250</xdr:colOff>
      <xdr:row>11</xdr:row>
      <xdr:rowOff>173990</xdr:rowOff>
    </xdr:from>
    <xdr:to>
      <xdr:col>12</xdr:col>
      <xdr:colOff>508000</xdr:colOff>
      <xdr:row>11</xdr:row>
      <xdr:rowOff>507365</xdr:rowOff>
    </xdr:to>
    <xdr:pic>
      <xdr:nvPicPr>
        <xdr:cNvPr id="66" name="图片 53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23710" y="4961255"/>
          <a:ext cx="2857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235323</xdr:colOff>
      <xdr:row>12</xdr:row>
      <xdr:rowOff>148600</xdr:rowOff>
    </xdr:from>
    <xdr:to>
      <xdr:col>12</xdr:col>
      <xdr:colOff>587748</xdr:colOff>
      <xdr:row>12</xdr:row>
      <xdr:rowOff>522615</xdr:rowOff>
    </xdr:to>
    <xdr:pic>
      <xdr:nvPicPr>
        <xdr:cNvPr id="67" name="图片 55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836410" y="5572125"/>
          <a:ext cx="352425" cy="37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156845</xdr:colOff>
      <xdr:row>9</xdr:row>
      <xdr:rowOff>95885</xdr:rowOff>
    </xdr:from>
    <xdr:to>
      <xdr:col>12</xdr:col>
      <xdr:colOff>548640</xdr:colOff>
      <xdr:row>9</xdr:row>
      <xdr:rowOff>497205</xdr:rowOff>
    </xdr:to>
    <xdr:pic>
      <xdr:nvPicPr>
        <xdr:cNvPr id="70" name="图片 6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758305" y="3610610"/>
          <a:ext cx="391795" cy="401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17</xdr:col>
      <xdr:colOff>19637</xdr:colOff>
      <xdr:row>7</xdr:row>
      <xdr:rowOff>35403</xdr:rowOff>
    </xdr:from>
    <xdr:to>
      <xdr:col>17</xdr:col>
      <xdr:colOff>556752</xdr:colOff>
      <xdr:row>7</xdr:row>
      <xdr:rowOff>282464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flipH="1">
          <a:off x="6151245" y="1758950"/>
          <a:ext cx="495935" cy="24701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35624</xdr:colOff>
      <xdr:row>8</xdr:row>
      <xdr:rowOff>28549</xdr:rowOff>
    </xdr:from>
    <xdr:to>
      <xdr:col>17</xdr:col>
      <xdr:colOff>459827</xdr:colOff>
      <xdr:row>8</xdr:row>
      <xdr:rowOff>332853</xdr:rowOff>
    </xdr:to>
    <xdr:pic>
      <xdr:nvPicPr>
        <xdr:cNvPr id="7" name="图片 6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67755" y="2132965"/>
          <a:ext cx="424180" cy="3048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41435</xdr:colOff>
      <xdr:row>9</xdr:row>
      <xdr:rowOff>30823</xdr:rowOff>
    </xdr:from>
    <xdr:to>
      <xdr:col>17</xdr:col>
      <xdr:colOff>483798</xdr:colOff>
      <xdr:row>9</xdr:row>
      <xdr:rowOff>348154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173470" y="2516505"/>
          <a:ext cx="441960" cy="31750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48785</xdr:colOff>
      <xdr:row>10</xdr:row>
      <xdr:rowOff>32049</xdr:rowOff>
    </xdr:from>
    <xdr:to>
      <xdr:col>17</xdr:col>
      <xdr:colOff>389254</xdr:colOff>
      <xdr:row>10</xdr:row>
      <xdr:rowOff>348155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180455" y="2898775"/>
          <a:ext cx="340360" cy="3162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32481</xdr:colOff>
      <xdr:row>11</xdr:row>
      <xdr:rowOff>52962</xdr:rowOff>
    </xdr:from>
    <xdr:to>
      <xdr:col>17</xdr:col>
      <xdr:colOff>505810</xdr:colOff>
      <xdr:row>11</xdr:row>
      <xdr:rowOff>292772</xdr:rowOff>
    </xdr:to>
    <xdr:pic>
      <xdr:nvPicPr>
        <xdr:cNvPr id="10" name="图片 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164580" y="3300730"/>
          <a:ext cx="473075" cy="24003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21728</xdr:colOff>
      <xdr:row>12</xdr:row>
      <xdr:rowOff>35876</xdr:rowOff>
    </xdr:from>
    <xdr:to>
      <xdr:col>17</xdr:col>
      <xdr:colOff>473665</xdr:colOff>
      <xdr:row>12</xdr:row>
      <xdr:rowOff>367862</xdr:rowOff>
    </xdr:to>
    <xdr:pic>
      <xdr:nvPicPr>
        <xdr:cNvPr id="11" name="图片 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153785" y="3664585"/>
          <a:ext cx="451485" cy="3321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81025</xdr:colOff>
      <xdr:row>13</xdr:row>
      <xdr:rowOff>17685</xdr:rowOff>
    </xdr:from>
    <xdr:to>
      <xdr:col>17</xdr:col>
      <xdr:colOff>389088</xdr:colOff>
      <xdr:row>13</xdr:row>
      <xdr:rowOff>361293</xdr:rowOff>
    </xdr:to>
    <xdr:pic>
      <xdr:nvPicPr>
        <xdr:cNvPr id="12" name="图片 1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12840" y="4027170"/>
          <a:ext cx="307975" cy="3435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91965</xdr:colOff>
      <xdr:row>14</xdr:row>
      <xdr:rowOff>28628</xdr:rowOff>
    </xdr:from>
    <xdr:to>
      <xdr:col>17</xdr:col>
      <xdr:colOff>400706</xdr:colOff>
      <xdr:row>14</xdr:row>
      <xdr:rowOff>309150</xdr:rowOff>
    </xdr:to>
    <xdr:pic>
      <xdr:nvPicPr>
        <xdr:cNvPr id="13" name="图片 12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23635" y="4419600"/>
          <a:ext cx="309245" cy="28003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102071</xdr:colOff>
      <xdr:row>16</xdr:row>
      <xdr:rowOff>21222</xdr:rowOff>
    </xdr:from>
    <xdr:to>
      <xdr:col>17</xdr:col>
      <xdr:colOff>453259</xdr:colOff>
      <xdr:row>16</xdr:row>
      <xdr:rowOff>340989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33795" y="5173980"/>
          <a:ext cx="351155" cy="31940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134917</xdr:colOff>
      <xdr:row>17</xdr:row>
      <xdr:rowOff>27034</xdr:rowOff>
    </xdr:from>
    <xdr:to>
      <xdr:col>17</xdr:col>
      <xdr:colOff>459826</xdr:colOff>
      <xdr:row>17</xdr:row>
      <xdr:rowOff>338771</xdr:rowOff>
    </xdr:to>
    <xdr:pic>
      <xdr:nvPicPr>
        <xdr:cNvPr id="16" name="图片 15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66815" y="5560695"/>
          <a:ext cx="325120" cy="31178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95250</xdr:colOff>
      <xdr:row>20</xdr:row>
      <xdr:rowOff>25647</xdr:rowOff>
    </xdr:from>
    <xdr:to>
      <xdr:col>17</xdr:col>
      <xdr:colOff>427201</xdr:colOff>
      <xdr:row>20</xdr:row>
      <xdr:rowOff>322384</xdr:rowOff>
    </xdr:to>
    <xdr:pic>
      <xdr:nvPicPr>
        <xdr:cNvPr id="17" name="图片 16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27445" y="6702425"/>
          <a:ext cx="331470" cy="296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41183</xdr:colOff>
      <xdr:row>15</xdr:row>
      <xdr:rowOff>44720</xdr:rowOff>
    </xdr:from>
    <xdr:to>
      <xdr:col>17</xdr:col>
      <xdr:colOff>538215</xdr:colOff>
      <xdr:row>15</xdr:row>
      <xdr:rowOff>341586</xdr:rowOff>
    </xdr:to>
    <xdr:pic>
      <xdr:nvPicPr>
        <xdr:cNvPr id="18" name="图片 17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172835" y="4816475"/>
          <a:ext cx="474345" cy="296545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17</xdr:col>
      <xdr:colOff>87923</xdr:colOff>
      <xdr:row>18</xdr:row>
      <xdr:rowOff>21982</xdr:rowOff>
    </xdr:from>
    <xdr:to>
      <xdr:col>17</xdr:col>
      <xdr:colOff>388326</xdr:colOff>
      <xdr:row>18</xdr:row>
      <xdr:rowOff>354260</xdr:rowOff>
    </xdr:to>
    <xdr:pic>
      <xdr:nvPicPr>
        <xdr:cNvPr id="20" name="图片 19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19825" y="5936615"/>
          <a:ext cx="300355" cy="332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57978</xdr:colOff>
      <xdr:row>21</xdr:row>
      <xdr:rowOff>41412</xdr:rowOff>
    </xdr:from>
    <xdr:to>
      <xdr:col>17</xdr:col>
      <xdr:colOff>496957</xdr:colOff>
      <xdr:row>21</xdr:row>
      <xdr:rowOff>344091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189980" y="7099300"/>
          <a:ext cx="438785" cy="302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3-&#24037;&#33402;&#31867;\12.&#26032;&#39033;&#30446;\&#37325;&#27773;TX&#31995;&#21015;\T5%202021.1.30\2.&#45824;&#50808;&#44277;&#47928;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WINDOWS\TEMP\QUOTE%20FORM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49345;&#47456;\AUPMVOL3\AUPMVOL3\DBLLPG\LPG&#54217;&#44032;\FBM&#52264;&#4988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&#54924;&#51032;&#51088;&#47308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2\FI2F\AAA97\&#49345;&#48152;&#44592;\&#44277;&#52292;\&#48176;&#52824;&#44277;&#47928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801;&#51312;&#50577;&#498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1T\BUS\A1\96_3\KST\&#49548;&#54805;BUS\BUS&#51228;&#50896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G-2\Delau\A5\36147\Praesentation%20Strategievergleich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Jakobler\ZSB%20Formhimmel\F_VW_01_35097_Al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WINNT\Profiles\dpf2ogo\Desktop\Laufende%20Vorgaenge\Pr?sentation%20ZSB%20Stellelement\Praesentation%20aktuel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Delau\VW%20359\37469%20ZSB%20Stellelemente\Praesentation%20aktuel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G-2\Roehler\Formhimmel\Formhimmel%20Modul%20ohne%20Zukaufte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&#50896;&#44032;&#48516;&#49437;\&#49688;&#48520;&#48324;\95\&#50896;&#44032;&#53685;&#483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&#23004;&#21746;&#34224;\FO\HEE-DONG\AVANTE\WAGON\&#47588;&#44032;&#44208;&#51221;\DEP&#44228;&#49328;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4616;&#44592;&#51333;&#546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&#44608;&#49345;&#44368;\&#54924;&#49324;&#50577;&#49885;\&#50577;&#4988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62062\c\ODSS\WORK\EXCEL\INVEST\&#44228;&#54925;\96&#44228;&#54925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2824;&#47732;\&#49457;&#52824;&#47732;\URGENT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z\Desktop\&#20215;&#20540;&#24037;&#31243;\&#25253;&#20215;&#34920;&#26679;-&#25913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\WT\&#26032;&#39033;&#30446;\J6L\&#24037;&#33402;BOM\&#35299;&#25918;J6L&#21069;&#24231;&#24635;&#25104;MBOM202302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2.&#45824;&#50808;&#44277;&#47928;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&#44608;&#54840;&#53468;\SR-1&#53668;&#53944;\&#51068;&#51221;\&#49373;&#49328;&#51456;&#48708;\ILY\LC&#54200;&#49457;&#54364;\ILY\&#54616;&#44592;&#51333;&#5463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7412982\&#44592;&#49696;&#44228;&#54925;&#44284;\Program%20Backup\Personal\1.Dat\a&#50629;&#47924;&#44288;&#47144;&#51088;&#47308;\a&#44060;&#48156;&#44228;&#54925;&#49436;\00em%20&#44060;&#48156;&#44228;&#54925;&#49436;%20&#51088;&#47308;\AAA\WINDOWS\TEMP\DOS\RKS\AU\9511\RKS\AU\95&#51208;&#44048;\PART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NT\Profiles\dpf2ogo\Desktop\Laufende%20Vorg?nge\Pr?sentation%20ZSB%20Stellelement\Praesentation%20aktuel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cgqsu02\s\DOCUME~1\ajiangw\LOCALS~1\Temp\notes4D5FB0\DOCUME~1\awufe\LOCALS~1\Temp\notesEA312D\PROGRAM\QCJ\Seat\SCAR05\CBOM-SCar%20Seat-11.01.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-gongzuozh33\ZJ\BOM\Svw\Bora%20A4\VV%20Bora%20A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jc-web\PC\BOM\Svw\Bora%20A4\VV%20Bora%20A4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963785\c\WINNT\Profiles\9700846\Personal\1.Dat\a&#50629;&#47924;&#44288;&#47144;&#51088;&#47308;\a&#50696;&#49328;&#44288;&#47144;&#51088;&#47308;\A%202.5%202.9%20PROJECT%20&#54408;&#51032;&#50696;&#49328;(98.10.9&#54872;&#50984;1200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Guideline"/>
      <sheetName val="Quote Form"/>
      <sheetName val="Worksheet"/>
      <sheetName val="Misc. Rates"/>
      <sheetName val="StarTECH Help Sheet"/>
      <sheetName val="Import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BL LPG시험"/>
      <sheetName val="Worksheet"/>
      <sheetName val="RDLEVLST"/>
      <sheetName val="원단위"/>
      <sheetName val="첨부2"/>
      <sheetName val="총괄표"/>
      <sheetName val="Import"/>
      <sheetName val="R&amp;D"/>
      <sheetName val="기안"/>
      <sheetName val="3"/>
      <sheetName val="주행"/>
      <sheetName val="Sheet5"/>
      <sheetName val="Sheet6 (3)"/>
      <sheetName val="report_20"/>
      <sheetName val="camera_30"/>
      <sheetName val="After sales"/>
      <sheetName val="Business Plan"/>
      <sheetName val="OPT손익 내수"/>
      <sheetName val="OPT손익 수출"/>
      <sheetName val="2.대외공문"/>
      <sheetName val="신규DEP"/>
      <sheetName val="Sheet1"/>
      <sheetName val="major"/>
      <sheetName val="del"/>
      <sheetName val="원가분석"/>
      <sheetName val="Data1"/>
      <sheetName val="5.세운W-A"/>
      <sheetName val="1.2내수"/>
      <sheetName val="상용"/>
      <sheetName val="#REF"/>
      <sheetName val="계산program"/>
      <sheetName val="진행 DATA (2)"/>
      <sheetName val="RD제품개발투자비(매가)"/>
      <sheetName val="내수1.8GL"/>
      <sheetName val="TONG HOP VL-NC TT"/>
      <sheetName val="CHITIET VL-NC-TT -1p"/>
      <sheetName val="TDTKP1"/>
      <sheetName val="KPVC-BD "/>
      <sheetName val="KD율"/>
      <sheetName val="의장34반"/>
      <sheetName val="의장2반 "/>
      <sheetName val="과제"/>
      <sheetName val="FBM차시"/>
      <sheetName val="차수"/>
      <sheetName val="10"/>
      <sheetName val="90"/>
      <sheetName val="40"/>
      <sheetName val="50"/>
      <sheetName val="60"/>
      <sheetName val="70"/>
      <sheetName val="camera_10"/>
      <sheetName val="품의예산"/>
      <sheetName val="대외공문"/>
      <sheetName val="외주현황.wq1"/>
      <sheetName val="분석mast"/>
      <sheetName val="군산공장추가구매"/>
      <sheetName val="금액"/>
      <sheetName val="TOTAL"/>
      <sheetName val="DBL_LPG시험"/>
      <sheetName val="Sheet6_(3)"/>
      <sheetName val="After_sales"/>
      <sheetName val="Business_Plan"/>
      <sheetName val="OPT손익_내수"/>
      <sheetName val="OPT손익_수출"/>
      <sheetName val="2_대외공문"/>
      <sheetName val="2"/>
      <sheetName val="대차대조표"/>
      <sheetName val="원97"/>
      <sheetName val="예상투자비"/>
      <sheetName val="Anlycs"/>
      <sheetName val="예산계획"/>
      <sheetName val="Objct-Actl"/>
      <sheetName val="p2-1"/>
      <sheetName val="(BS,CF)-BACK"/>
      <sheetName val="CAUDIT"/>
      <sheetName val="Config"/>
      <sheetName val="B"/>
      <sheetName val="요인분석"/>
      <sheetName val="ML"/>
      <sheetName val="DBL_LPG시험1"/>
      <sheetName val="Sheet6_(3)1"/>
      <sheetName val="After_sales1"/>
      <sheetName val="Business_Plan1"/>
      <sheetName val="OPT손익_내수1"/>
      <sheetName val="OPT손익_수출1"/>
      <sheetName val="2_대외공문1"/>
      <sheetName val="5_세운W-A"/>
      <sheetName val="1_2내수"/>
      <sheetName val="TONG_HOP_VL-NC_TT"/>
      <sheetName val="CHITIET_VL-NC-TT_-1p"/>
      <sheetName val="KPVC-BD_"/>
      <sheetName val="내수1_8GL"/>
      <sheetName val="의장2반_"/>
      <sheetName val="진행_DATA_(2)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협조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Product Cost Summary"/>
      <sheetName val="总表"/>
      <sheetName val="차수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차수"/>
      <sheetName val="협조전"/>
      <sheetName val="공문"/>
      <sheetName val="PTR台손익"/>
      <sheetName val="Import"/>
      <sheetName val="Barwertberechnung (3)"/>
      <sheetName val="Vorbereitende Eingaben (Teil 1)"/>
      <sheetName val="총괄표"/>
      <sheetName val="home"/>
      <sheetName val="대외공문 "/>
      <sheetName val="개선대책 양식"/>
      <sheetName val="개선사례양식"/>
      <sheetName val="R&amp;D"/>
      <sheetName val="3월"/>
      <sheetName val="학교기부"/>
      <sheetName val="GRACE"/>
      <sheetName val="예산계획"/>
      <sheetName val="보증"/>
      <sheetName val="사업계획선가"/>
      <sheetName val="#REF"/>
      <sheetName val="report_20"/>
      <sheetName val="camera_30"/>
      <sheetName val="과제"/>
      <sheetName val="존4"/>
      <sheetName val="p2-1"/>
      <sheetName val="01월TTL"/>
      <sheetName val="배치공문"/>
      <sheetName val="수주월"/>
      <sheetName val="본문"/>
      <sheetName val="고정자산원본"/>
      <sheetName val="타임챠트"/>
      <sheetName val="DBL LPG시험"/>
      <sheetName val="출금실적"/>
      <sheetName val="#93"/>
      <sheetName val="Sheet2"/>
      <sheetName val="XL4Poppy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협조전"/>
      <sheetName val="2.대외공문"/>
      <sheetName val="Constant"/>
      <sheetName val="BUS제원1"/>
      <sheetName val="Import"/>
      <sheetName val="신규D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BUS제원1"/>
      <sheetName val="총괄표"/>
      <sheetName val="Constant"/>
      <sheetName val="GRACE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home"/>
      <sheetName val="Checkliste"/>
      <sheetName val="Termine FS"/>
      <sheetName val="Titel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a-und b-Preise"/>
      <sheetName val="a-und b-Preise (+Invest)"/>
      <sheetName val="a-und b-Preise (+Turnover)"/>
      <sheetName val="LOCAL CONTENT"/>
      <sheetName val="Vorbereitende Eingaben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aben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aben (Teil 3)"/>
      <sheetName val="BIDDERS LIST (3)"/>
      <sheetName val="COMPARISON SHEET (3)"/>
      <sheetName val="LONGTERM SHEET (3)"/>
      <sheetName val="RECOMMENDATION SHEET (3) "/>
      <sheetName val="Teilepreise &amp; PT-Kosten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Reference "/>
      <sheetName val="PA 191"/>
      <sheetName val="Worksheet"/>
      <sheetName val="Constant"/>
      <sheetName val="Im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Start"/>
      <sheetName val="Der_Titel"/>
      <sheetName val="BIDDERS LIST (1)"/>
      <sheetName val="Strategie&amp;Ziele"/>
      <sheetName val="Status &amp; Aufträge"/>
      <sheetName val="Visualisierung"/>
      <sheetName val="Volumen"/>
      <sheetName val="heutige Lieferbez."/>
      <sheetName val="heutige Lieferbez. (2)"/>
      <sheetName val="a-und b-Preise 1"/>
      <sheetName val="a-und b-Preise (+Invest) 1"/>
      <sheetName val="a-und b-Preise (+Turnover) 1"/>
      <sheetName val="COMPARISON SHEET (1)"/>
      <sheetName val="LONGTERM SHEET (1)"/>
      <sheetName val="RECOMMENDATION SHEET (1)"/>
      <sheetName val="Teilepreise &amp; PT-Kosten (1).1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.1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.1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.1"/>
      <sheetName val="Barwertberechnung (4)"/>
      <sheetName val="Teilepreise &amp; PT-Kosten (4)"/>
      <sheetName val="Teilepreise &amp; PT-Kosten (3)"/>
      <sheetName val="Teilepreise &amp; PT-Kosten (2)"/>
      <sheetName val="Teilepreise &amp; PT-Kosten (1)"/>
      <sheetName val="v_a-und b-Preise"/>
      <sheetName val="v_a-und b-Preise (+Invest)"/>
      <sheetName val="v_a-und b-Preise (+Turnover)"/>
      <sheetName val="LOCAL CONTEN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Vorbereitende Eing. (Teil 1)"/>
      <sheetName val="a-und b-Preise (+Turnover) 2"/>
      <sheetName val="a-und b-Preise (+Invest) 2"/>
      <sheetName val="Strategie&amp;Ziele (2)"/>
      <sheetName val="a-und b-Preise 2"/>
      <sheetName val="Import"/>
      <sheetName val="ImpInfo"/>
      <sheetName val="Amortisation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협조전"/>
    </sheet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Der_Titel"/>
      <sheetName val="a-und b-Preise 1"/>
      <sheetName val="heutige Lieferbeziehungen"/>
      <sheetName val="Lieferverteilung"/>
      <sheetName val="Strategie&amp;Ziele"/>
      <sheetName val="Prämissen"/>
      <sheetName val="Termine FS"/>
      <sheetName val="Status &amp; Aufträge"/>
      <sheetName val="Visualisierung"/>
      <sheetName val="Volumen"/>
      <sheetName val="Anbieter &amp; Standorte"/>
      <sheetName val="Konzern"/>
      <sheetName val="heutige Lieferbez."/>
      <sheetName val="a-und b-Preise 2"/>
      <sheetName val="Vorbereitende Eing. (Teil 1)"/>
      <sheetName val="BIDDERS LIST (1)"/>
      <sheetName val="COMPARISON SHEET (1)"/>
      <sheetName val="LONGTERM SHEET (1)"/>
      <sheetName val="RECOMMENDATION SHEET (1)"/>
      <sheetName val="Teilepreise &amp; PT-Kosten (1)"/>
      <sheetName val="Barwertberechnung (1)"/>
      <sheetName val="Vorbereitende Eing. (Teil 2)"/>
      <sheetName val="BIDDERS LIST (2)"/>
      <sheetName val="COMPARISON SHEET (2)"/>
      <sheetName val="LONGTERM SHEET (2)"/>
      <sheetName val="RECOMMENDATION SHEET (2)"/>
      <sheetName val="Teilepreise &amp; PT-Kosten (2)"/>
      <sheetName val="Barwertberechnung (2)"/>
      <sheetName val="Vorbereitende Eing. (Teil 3)"/>
      <sheetName val="BIDDERS LIST (3)"/>
      <sheetName val="COMPARISON SHEET (3)"/>
      <sheetName val="LONGTERM SHEET (3)"/>
      <sheetName val="RECOMMENDATION SHEET (3)"/>
      <sheetName val="Teilepreise &amp; PT-Kosten (3)"/>
      <sheetName val="Barwertberechnung (3)"/>
      <sheetName val="Vorbereitende Eing.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Vorbereitende Eing. (Teil 5)"/>
      <sheetName val="BIDDERS LIST (5)"/>
      <sheetName val="COMPARISON SHEET (5)"/>
      <sheetName val="LONGTERM SHEET (5)"/>
      <sheetName val="RECOMMENDATION SHEET (5)"/>
      <sheetName val="Teilepreise &amp; PT-Kosten (5)"/>
      <sheetName val="Barwertberechnung (5)"/>
      <sheetName val="v_a-und b-Preise"/>
      <sheetName val="Plausibilität Target"/>
      <sheetName val="v_Vorbereitende Eing. (Teil 1)"/>
      <sheetName val="v_BIDDERS LIST (1)"/>
      <sheetName val="v_COMPARISON SHEET (1)"/>
      <sheetName val="v_LONGTERM SHEET (1)"/>
      <sheetName val="v_RECOMMENDATION SHEET (1)"/>
      <sheetName val="v_Teilepreise &amp; PT-Kosten (1)"/>
      <sheetName val="v_Barwertberechnung (1)"/>
      <sheetName val="Import"/>
      <sheetName val="ImpInfo"/>
      <sheetName val="차수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-und b-Preise"/>
      <sheetName val="a-und b-Preise (+Invest)"/>
      <sheetName val="a-und b-Preise (+Turnover)"/>
      <sheetName val="COMPARISON SHEET (1)"/>
      <sheetName val="LONGTERM SHEET (1)"/>
      <sheetName val="RECOMMENDATION SHEET (1)"/>
      <sheetName val="LONGTERM SHEET (2)"/>
      <sheetName val="RECOMMENDATION SHEET (2)"/>
      <sheetName val="Vorbereitende Eingaben (Teil 1)"/>
      <sheetName val="COMPARISON SHEET (2)"/>
      <sheetName val="COMPARISON SHEET (3)"/>
      <sheetName val="RECOMMENDATION SHEET (3) "/>
      <sheetName val="Teilepreise &amp; PT-Kosten (1)"/>
      <sheetName val="Teilepreise &amp; PT-Kosten (2)"/>
      <sheetName val="Teilepreise &amp; PT-Kosten (3)"/>
      <sheetName val="home"/>
      <sheetName val="Checkliste"/>
      <sheetName val="Titel"/>
      <sheetName val="Termine FS"/>
      <sheetName val="Strategie&amp;Ziele"/>
      <sheetName val="Status &amp; Aufträge"/>
      <sheetName val="Visualisierung"/>
      <sheetName val="Verbauorte &amp; Stückz. (Gesamt)"/>
      <sheetName val="Verbauorte &amp; Stückz.  (LL&amp;RL)"/>
      <sheetName val="Konzern"/>
      <sheetName val="heutige Lieferbez."/>
      <sheetName val="Plausibilität Preis"/>
      <sheetName val="Cost break-down"/>
      <sheetName val="Anbieter &amp; Standorte"/>
      <sheetName val="Amortisation"/>
      <sheetName val="Zusammenfassung"/>
      <sheetName val="LOCAL CONTENT"/>
      <sheetName val="BIDDERS LIST (1)"/>
      <sheetName val="Barwertberechnung (1)"/>
      <sheetName val="Vorbereitende Eingaben (Teil 2)"/>
      <sheetName val="BIDDERS LIST (2)"/>
      <sheetName val="Barwertberechnung (2)"/>
      <sheetName val="Vorbereitende Eingaben (Teil 3)"/>
      <sheetName val="BIDDERS LIST (3)"/>
      <sheetName val="Barwertberechnung (3)"/>
      <sheetName val="Vorbereitende Eingaben (Teil 4)"/>
      <sheetName val="BIDDERS LIST (4)"/>
      <sheetName val="COMPARISON SHEET (4)"/>
      <sheetName val="LONGTERM SHEET (4)"/>
      <sheetName val="RECOMMENDATION SHEET (4)"/>
      <sheetName val="Teilepreise &amp; PT-Kosten (4)"/>
      <sheetName val="Barwertberechnung (4)"/>
      <sheetName val="MODST1"/>
      <sheetName val="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GRACE"/>
      <sheetName val="협조전"/>
      <sheetName val="문제점"/>
      <sheetName val="종합"/>
      <sheetName val="댓수"/>
      <sheetName val="시험비용"/>
      <sheetName val="시작비용"/>
      <sheetName val="Sheet5"/>
      <sheetName val="Sheet6"/>
      <sheetName val="양식"/>
      <sheetName val="2001년 서울모터쇼 카 예산 축소"/>
      <sheetName val="2001년 서울모터쇼 카 예산 축소 (2)"/>
      <sheetName val="Sheet1"/>
      <sheetName val="대외공문 "/>
      <sheetName val="개선대책 양식"/>
      <sheetName val="개선사례양식"/>
      <sheetName val="Auswahlliste"/>
      <sheetName val="DBL LPG시험"/>
      <sheetName val="Barwertberechnung (3)"/>
      <sheetName val="Vorbereitende Eingaben (Teil 1)"/>
      <sheetName val="총괄표"/>
      <sheetName val="RD제품개발투자비(매가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RD제품개발투자비(매가)"/>
      <sheetName val="BUS제원1"/>
      <sheetName val="2.대외공문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협조전"/>
      <sheetName val="Constant"/>
      <sheetName val="DBL LPG시험"/>
      <sheetName val="Import"/>
      <sheetName val="home"/>
      <sheetName val="GRACE"/>
      <sheetName val="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2.대외공문"/>
      <sheetName val="Import"/>
      <sheetName val="MODST"/>
      <sheetName val="RD제품개발투자비(매가)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R&amp;D"/>
      <sheetName val="기안지 (2)"/>
      <sheetName val="본사보완"/>
      <sheetName val="공장보완 (2)"/>
      <sheetName val="기술개발(2)"/>
      <sheetName val="96계획 3"/>
      <sheetName val="사업투자"/>
      <sheetName val="요약"/>
      <sheetName val="요약 (2)"/>
      <sheetName val="연구절감"/>
      <sheetName val="절감요약"/>
      <sheetName val="협조전2"/>
      <sheetName val="2001년 서울모터쇼 카 예산 축소"/>
      <sheetName val="2001년 서울모터쇼 카 예산 축소 (2)"/>
      <sheetName val="Sheet1"/>
      <sheetName val="Constant"/>
      <sheetName val="home"/>
      <sheetName val="기안"/>
      <sheetName val="2"/>
      <sheetName val="Import"/>
      <sheetName val="MODST"/>
      <sheetName val="2.대외공문"/>
      <sheetName val="5.세운W-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목차"/>
      <sheetName val="본문1"/>
      <sheetName val="본문2"/>
      <sheetName val="본문3"/>
      <sheetName val="본문4"/>
      <sheetName val="본문5"/>
      <sheetName val="본문5-1"/>
      <sheetName val="유첨"/>
      <sheetName val="본문7"/>
      <sheetName val="Sheet2 (2)"/>
      <sheetName val="Sheet1"/>
      <sheetName val="Sheet1 (2)"/>
      <sheetName val="Sheet2"/>
      <sheetName val="Sheet3"/>
      <sheetName val="30"/>
      <sheetName val="31"/>
      <sheetName val="31 (2)"/>
      <sheetName val="32"/>
      <sheetName val="32 (2)"/>
      <sheetName val="33"/>
      <sheetName val="34"/>
      <sheetName val="35"/>
      <sheetName val="37"/>
      <sheetName val="40"/>
      <sheetName val="43"/>
      <sheetName val="41"/>
      <sheetName val="42"/>
      <sheetName val="44"/>
      <sheetName val="46"/>
      <sheetName val="47"/>
      <sheetName val="49"/>
      <sheetName val="품질확보"/>
      <sheetName val="50"/>
      <sheetName val="#REF"/>
      <sheetName val="비상연락망"/>
      <sheetName val="전화"/>
      <sheetName val="대외공문 "/>
      <sheetName val="개선대책 양식"/>
      <sheetName val="개선사례양식"/>
      <sheetName val="5.세운W-A"/>
      <sheetName val="d&amp;F"/>
      <sheetName val="총괄표(2002.01)"/>
      <sheetName val="1월일지"/>
      <sheetName val="2월일지"/>
      <sheetName val="1월지급"/>
      <sheetName val="개별정산_1월"/>
      <sheetName val="총괄표(2002.02)"/>
      <sheetName val="2월지급"/>
      <sheetName val="2월방문-이성길"/>
      <sheetName val="개별정산_2월"/>
      <sheetName val="협조전"/>
      <sheetName val="기안"/>
      <sheetName val="2"/>
      <sheetName val="Constant"/>
      <sheetName val="시설업체주소록"/>
      <sheetName val="TCA"/>
      <sheetName val=""/>
      <sheetName val="전산품의"/>
      <sheetName val="OUTLINE"/>
      <sheetName val="Sheet5"/>
      <sheetName val="Sheet6 (3)"/>
      <sheetName val="ML"/>
      <sheetName val="96수출"/>
      <sheetName val="월선수금"/>
      <sheetName val="#REF!"/>
      <sheetName val="Import"/>
      <sheetName val="R&amp;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KING"/>
      <sheetName val="解放J6L座椅一览表"/>
      <sheetName val="驾驶员座椅总成首页"/>
      <sheetName val="前座 总成首页"/>
      <sheetName val="前座总成"/>
      <sheetName val="靠背泡沫"/>
      <sheetName val="座垫泡沫"/>
      <sheetName val="副驾焊接底支架降本前"/>
      <sheetName val="主边调角器"/>
      <sheetName val="副驾底支架总成新"/>
      <sheetName val="座垫泡沫总成 "/>
      <sheetName val="调角器总成"/>
      <sheetName val="SHT001497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8">
          <cell r="V18">
            <v>0.0191</v>
          </cell>
        </row>
      </sheetData>
      <sheetData sheetId="10"/>
      <sheetData sheetId="11"/>
      <sheetData sheetId="12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2"/>
      <sheetName val="2.대외공문"/>
      <sheetName val="디자인"/>
      <sheetName val="승용"/>
      <sheetName val="엔설"/>
      <sheetName val="전자"/>
      <sheetName val="2_대외공문"/>
      <sheetName val="2_____"/>
      <sheetName val="본문1"/>
      <sheetName val="본문2"/>
      <sheetName val="본문3"/>
      <sheetName val="본문4"/>
      <sheetName val="사진(공장전경)"/>
      <sheetName val="사진(생산라인)"/>
      <sheetName val="사진(시험실)"/>
      <sheetName val="사진(주요생산품)"/>
      <sheetName val="기안"/>
      <sheetName val="3"/>
      <sheetName val="2.대문"/>
      <sheetName val="●목차"/>
      <sheetName val="●현황"/>
      <sheetName val="1.POSITIONING"/>
      <sheetName val="Sheet1"/>
      <sheetName val="상용"/>
      <sheetName val="Worksheet"/>
      <sheetName val="BUS제원1"/>
      <sheetName val="RD제품개발투자비(매가)"/>
      <sheetName val="Import"/>
      <sheetName val="p2-1"/>
      <sheetName val="MC&amp;다변화"/>
      <sheetName val="#REF"/>
      <sheetName val="major"/>
      <sheetName val="표지"/>
      <sheetName val="자체실적1Q"/>
      <sheetName val="수입"/>
      <sheetName val="DATA-1"/>
      <sheetName val="불량현상별END"/>
      <sheetName val="2007"/>
      <sheetName val="PTR台손익"/>
      <sheetName val="항목(1)"/>
      <sheetName val="성적갑"/>
      <sheetName val="부품LIST"/>
      <sheetName val="CLM-MP"/>
      <sheetName val="품의서"/>
      <sheetName val="박두익"/>
      <sheetName val="가동일보"/>
      <sheetName val="국영"/>
      <sheetName val="수지표"/>
      <sheetName val="셀명"/>
      <sheetName val="LD"/>
      <sheetName val="95하U$가격"/>
      <sheetName val="재료율"/>
      <sheetName val="KD율"/>
      <sheetName val="PS일계획"/>
      <sheetName val="신규DEP"/>
      <sheetName val="IS_R"/>
      <sheetName val="아중동 종합"/>
      <sheetName val="인원계획"/>
      <sheetName val="노무비집계"/>
      <sheetName val="노무비월별"/>
      <sheetName val="갑지"/>
      <sheetName val="출금실적"/>
      <sheetName val="ML"/>
      <sheetName val="full (2)"/>
      <sheetName val="소유주(원)"/>
      <sheetName val="효율계획(당월)"/>
      <sheetName val="전체실적"/>
      <sheetName val="신1"/>
      <sheetName val="협조전"/>
      <sheetName val="95MAKER"/>
      <sheetName val="PPV"/>
      <sheetName val="DATE"/>
      <sheetName val="DAT(목표)"/>
      <sheetName val="현금경비중역"/>
      <sheetName val="GRACE"/>
      <sheetName val="712"/>
      <sheetName val="2.외공문"/>
      <sheetName val="경영현황"/>
      <sheetName val="PILOT품"/>
      <sheetName val="M96현황-동아"/>
      <sheetName val="08년"/>
      <sheetName val="Data"/>
      <sheetName val="数据"/>
      <sheetName val="대외공문"/>
      <sheetName val="24.냉각실용添1"/>
      <sheetName val="득점현황"/>
      <sheetName val="광주"/>
      <sheetName val="교육"/>
      <sheetName val="구로"/>
      <sheetName val="부품월별"/>
      <sheetName val="물류"/>
      <sheetName val="부마"/>
      <sheetName val="부판"/>
      <sheetName val="양산"/>
      <sheetName val="지원"/>
      <sheetName val="QtrComp"/>
      <sheetName val="차종별"/>
      <sheetName val="계열사현황종합"/>
      <sheetName val="DI-ESTI"/>
      <sheetName val="전공장2"/>
      <sheetName val="주행"/>
      <sheetName val="#1"/>
      <sheetName val="주차(월별)"/>
      <sheetName val="SC(월별)"/>
      <sheetName val="SPEC1"/>
      <sheetName val="05년판매계획"/>
      <sheetName val="05년선적계획"/>
      <sheetName val="64164"/>
      <sheetName val="PC%계산"/>
      <sheetName val="1~3월 지시사항"/>
      <sheetName val=" BOOST TV"/>
      <sheetName val="M1master"/>
      <sheetName val="2.대왨공문"/>
      <sheetName val="송전기본"/>
      <sheetName val="RHD"/>
      <sheetName val="W-현원가"/>
      <sheetName val="A-100전제"/>
      <sheetName val="총괄표"/>
      <sheetName val="2.____"/>
      <sheetName val="CAUDIT"/>
      <sheetName val="자산_종합"/>
      <sheetName val="카메라-지분"/>
      <sheetName val="DBL LPG시험"/>
      <sheetName val="MASTER"/>
      <sheetName val="노임단가"/>
      <sheetName val="COVER"/>
      <sheetName val="울산시산표"/>
      <sheetName val="alc code"/>
      <sheetName val="진행 DATA (2)"/>
      <sheetName val="가동_x0002_"/>
      <sheetName val="JANG_DOM"/>
      <sheetName val="직원신상"/>
      <sheetName val="존4"/>
      <sheetName val="SANTAMO"/>
      <sheetName val="수리결과"/>
      <sheetName val="지출계획"/>
      <sheetName val="TOEIC(최고)"/>
      <sheetName val="CNC810M"/>
      <sheetName val="작성양식"/>
      <sheetName val="국가별9903"/>
      <sheetName val="RDLEVLST"/>
      <sheetName val="_REF"/>
      <sheetName val="정비손익"/>
      <sheetName val="内外饰研究院绩效指标监测表"/>
      <sheetName val="가동_x005f_x000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기안"/>
      <sheetName val="Import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신규DEP"/>
      <sheetName val="Business Case(ABC)"/>
      <sheetName val="Product Cost Summary(A)"/>
      <sheetName val="Reference"/>
      <sheetName val="Model"/>
      <sheetName val="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mport"/>
      <sheetName val="GMAR Data"/>
      <sheetName val="Input Sheet"/>
      <sheetName val="Plants"/>
      <sheetName val="FIN5"/>
      <sheetName val="VTooling"/>
      <sheetName val="총괄표"/>
      <sheetName val="Reference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Model"/>
      <sheetName val="Summary"/>
      <sheetName val="PartList"/>
      <sheetName val="BOM"/>
      <sheetName val="Reference"/>
      <sheetName val="Worksheet"/>
      <sheetName val="총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h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Changes"/>
      <sheetName val="Constant"/>
      <sheetName val="BOM"/>
      <sheetName val="List"/>
      <sheetName val="DwgRelease"/>
      <sheetName val="Cache"/>
      <sheetName val="Swap"/>
      <sheetName val="Master list"/>
      <sheetName val="Obsolete"/>
      <sheetName val="Import"/>
      <sheetName val="DBL LPG시험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가솔린엔진설계2팀"/>
      <sheetName val="가솔린엔진시험1팀"/>
      <sheetName val="가솔린엔진시험2팀"/>
      <sheetName val="MT설계팀"/>
      <sheetName val="AT설계팀"/>
      <sheetName val="TM시험팀"/>
      <sheetName val="소음진동연구팀"/>
      <sheetName val="마북시작팀"/>
      <sheetName val="Vorbereitende Eingaben (Teil 1)"/>
      <sheetName val="Barwertberechnung (3)"/>
      <sheetName val="Import"/>
      <sheetName val="Work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"/>
  <sheetData/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108"/>
  <sheetViews>
    <sheetView showGridLines="0" view="pageBreakPreview" zoomScale="55" zoomScaleNormal="85" workbookViewId="0">
      <pane xSplit="14" ySplit="7" topLeftCell="S8" activePane="bottomRight" state="frozen"/>
      <selection/>
      <selection pane="topRight"/>
      <selection pane="bottomLeft"/>
      <selection pane="bottomRight" activeCell="X14" sqref="X14"/>
    </sheetView>
  </sheetViews>
  <sheetFormatPr defaultColWidth="9" defaultRowHeight="20.1" customHeight="1"/>
  <cols>
    <col min="1" max="1" width="4.5" style="516" customWidth="1"/>
    <col min="2" max="11" width="2.62727272727273" style="516" customWidth="1"/>
    <col min="12" max="12" width="12.6363636363636" style="516" customWidth="1"/>
    <col min="13" max="13" width="13.7545454545455" style="516" customWidth="1"/>
    <col min="14" max="14" width="19.5" style="516" customWidth="1"/>
    <col min="15" max="15" width="11.1272727272727" style="518" customWidth="1"/>
    <col min="16" max="16" width="5.62727272727273" style="516" hidden="1" customWidth="1" outlineLevel="1"/>
    <col min="17" max="17" width="4.87272727272727" style="516" hidden="1" customWidth="1" outlineLevel="1"/>
    <col min="18" max="18" width="7.37272727272727" style="516" customWidth="1" collapsed="1"/>
    <col min="19" max="19" width="6.25454545454545" style="519" hidden="1" customWidth="1" outlineLevel="1"/>
    <col min="20" max="20" width="11.2545454545455" style="520" hidden="1" customWidth="1" outlineLevel="1"/>
    <col min="21" max="21" width="5.25454545454545" style="521" hidden="1" customWidth="1" outlineLevel="1"/>
    <col min="22" max="22" width="8.37272727272727" style="519" customWidth="1" collapsed="1"/>
    <col min="23" max="23" width="7.62727272727273" style="519" customWidth="1"/>
    <col min="24" max="24" width="11.3727272727273" style="519" customWidth="1"/>
    <col min="25" max="25" width="7.75454545454545" style="519" customWidth="1"/>
    <col min="26" max="26" width="17.7545454545455" style="519" customWidth="1" outlineLevel="1"/>
    <col min="27" max="27" width="13.2545454545455" style="516" customWidth="1" outlineLevel="1"/>
    <col min="28" max="28" width="8.75454545454545" style="522" customWidth="1"/>
    <col min="29" max="29" width="7.45454545454545" style="516" customWidth="1"/>
    <col min="30" max="33" width="8.63636363636364" style="516" customWidth="1" outlineLevel="1"/>
    <col min="34" max="34" width="8.63636363636364" style="523" customWidth="1" outlineLevel="1"/>
    <col min="35" max="35" width="8.63636363636364" style="524" customWidth="1" outlineLevel="1"/>
    <col min="36" max="37" width="8.63636363636364" style="516" customWidth="1" outlineLevel="1"/>
    <col min="38" max="38" width="10.6363636363636" style="516" customWidth="1"/>
    <col min="39" max="39" width="30.6363636363636" style="516" customWidth="1"/>
    <col min="40" max="40" width="8.25454545454545" style="516" customWidth="1"/>
    <col min="41" max="41" width="9.5" style="516" customWidth="1"/>
    <col min="42" max="16384" width="9" style="516"/>
  </cols>
  <sheetData>
    <row r="1" ht="19.5" customHeight="1" spans="1:41">
      <c r="A1" s="525" t="s">
        <v>543</v>
      </c>
      <c r="B1" s="526"/>
      <c r="C1" s="526"/>
      <c r="D1" s="526"/>
      <c r="E1" s="527"/>
      <c r="F1" s="525" t="s">
        <v>628</v>
      </c>
      <c r="G1" s="526"/>
      <c r="H1" s="526"/>
      <c r="I1" s="526"/>
      <c r="J1" s="526"/>
      <c r="K1" s="527"/>
      <c r="L1" s="527"/>
      <c r="M1" s="529" t="s">
        <v>629</v>
      </c>
      <c r="N1" s="529"/>
      <c r="O1" s="538" t="s">
        <v>630</v>
      </c>
      <c r="P1" s="520"/>
      <c r="Q1" s="520"/>
      <c r="R1" s="520"/>
      <c r="S1" s="520"/>
      <c r="T1" s="550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  <c r="AF1" s="520"/>
      <c r="AG1" s="520"/>
      <c r="AH1" s="571"/>
      <c r="AI1" s="572"/>
      <c r="AJ1" s="520"/>
      <c r="AK1" s="520"/>
      <c r="AL1" s="520"/>
      <c r="AM1" s="520"/>
      <c r="AN1" s="537" t="s">
        <v>28</v>
      </c>
      <c r="AO1" s="587"/>
    </row>
    <row r="2" ht="30" customHeight="1" spans="1:41">
      <c r="A2" s="528" t="s">
        <v>40</v>
      </c>
      <c r="B2" s="528"/>
      <c r="C2" s="528"/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38"/>
      <c r="P2" s="520"/>
      <c r="Q2" s="520"/>
      <c r="R2" s="520"/>
      <c r="S2" s="520"/>
      <c r="T2" s="550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  <c r="AF2" s="520"/>
      <c r="AG2" s="520"/>
      <c r="AH2" s="571"/>
      <c r="AI2" s="572"/>
      <c r="AJ2" s="520"/>
      <c r="AK2" s="520"/>
      <c r="AL2" s="520"/>
      <c r="AM2" s="520"/>
      <c r="AN2" s="537" t="s">
        <v>631</v>
      </c>
      <c r="AO2" s="588" t="s">
        <v>632</v>
      </c>
    </row>
    <row r="3" ht="21" customHeight="1" spans="1:41">
      <c r="A3" s="529" t="s">
        <v>633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 t="s">
        <v>43</v>
      </c>
      <c r="N3" s="529"/>
      <c r="O3" s="538"/>
      <c r="P3" s="520"/>
      <c r="Q3" s="520"/>
      <c r="R3" s="520"/>
      <c r="S3" s="520"/>
      <c r="T3" s="55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71"/>
      <c r="AI3" s="572"/>
      <c r="AJ3" s="520"/>
      <c r="AK3" s="520"/>
      <c r="AL3" s="520"/>
      <c r="AM3" s="520"/>
      <c r="AN3" s="537" t="s">
        <v>44</v>
      </c>
      <c r="AO3" s="589"/>
    </row>
    <row r="4" ht="15.75" customHeight="1" spans="1:41">
      <c r="A4" s="529" t="s">
        <v>634</v>
      </c>
      <c r="B4" s="529"/>
      <c r="C4" s="529"/>
      <c r="D4" s="529"/>
      <c r="E4" s="529"/>
      <c r="F4" s="529"/>
      <c r="G4" s="529"/>
      <c r="H4" s="529"/>
      <c r="I4" s="529"/>
      <c r="J4" s="529"/>
      <c r="K4" s="529"/>
      <c r="L4" s="529"/>
      <c r="M4" s="529"/>
      <c r="N4" s="529"/>
      <c r="O4" s="538"/>
      <c r="P4" s="520"/>
      <c r="Q4" s="520"/>
      <c r="R4" s="520"/>
      <c r="S4" s="520"/>
      <c r="T4" s="550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  <c r="AF4" s="520"/>
      <c r="AG4" s="520"/>
      <c r="AH4" s="571"/>
      <c r="AI4" s="572"/>
      <c r="AJ4" s="520"/>
      <c r="AK4" s="520"/>
      <c r="AL4" s="520"/>
      <c r="AM4" s="520"/>
      <c r="AN4" s="537" t="s">
        <v>19</v>
      </c>
      <c r="AO4" s="589"/>
    </row>
    <row r="5" ht="16.5" customHeight="1" spans="1:41">
      <c r="A5" s="530" t="s">
        <v>47</v>
      </c>
      <c r="B5" s="531"/>
      <c r="C5" s="531"/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9"/>
      <c r="O5" s="538"/>
      <c r="P5" s="520"/>
      <c r="Q5" s="520"/>
      <c r="R5" s="520"/>
      <c r="S5" s="520"/>
      <c r="T5" s="550"/>
      <c r="U5" s="520"/>
      <c r="V5" s="520"/>
      <c r="W5" s="520"/>
      <c r="X5" s="520"/>
      <c r="Y5" s="520"/>
      <c r="Z5" s="520"/>
      <c r="AA5" s="520"/>
      <c r="AB5" s="520"/>
      <c r="AC5" s="520"/>
      <c r="AD5" s="520"/>
      <c r="AE5" s="520"/>
      <c r="AF5" s="520"/>
      <c r="AG5" s="520"/>
      <c r="AH5" s="571"/>
      <c r="AI5" s="572"/>
      <c r="AJ5" s="520"/>
      <c r="AK5" s="520"/>
      <c r="AL5" s="520"/>
      <c r="AM5" s="520"/>
      <c r="AN5" s="536" t="s">
        <v>635</v>
      </c>
      <c r="AO5" s="590"/>
    </row>
    <row r="6" s="516" customFormat="1" ht="15" customHeight="1" spans="1:41">
      <c r="A6" s="532" t="s">
        <v>49</v>
      </c>
      <c r="B6" s="533" t="s">
        <v>50</v>
      </c>
      <c r="C6" s="534"/>
      <c r="D6" s="534"/>
      <c r="E6" s="534"/>
      <c r="F6" s="534"/>
      <c r="G6" s="534"/>
      <c r="H6" s="534"/>
      <c r="I6" s="534"/>
      <c r="J6" s="534"/>
      <c r="K6" s="540"/>
      <c r="L6" s="541" t="s">
        <v>52</v>
      </c>
      <c r="M6" s="541" t="s">
        <v>28</v>
      </c>
      <c r="N6" s="542" t="s">
        <v>29</v>
      </c>
      <c r="O6" s="542" t="s">
        <v>546</v>
      </c>
      <c r="P6" s="542" t="s">
        <v>54</v>
      </c>
      <c r="Q6" s="542" t="s">
        <v>55</v>
      </c>
      <c r="R6" s="542" t="s">
        <v>14</v>
      </c>
      <c r="S6" s="551" t="s">
        <v>56</v>
      </c>
      <c r="T6" s="537" t="s">
        <v>547</v>
      </c>
      <c r="U6" s="552" t="s">
        <v>548</v>
      </c>
      <c r="V6" s="541" t="s">
        <v>59</v>
      </c>
      <c r="W6" s="553" t="s">
        <v>549</v>
      </c>
      <c r="X6" s="553" t="s">
        <v>550</v>
      </c>
      <c r="Y6" s="553" t="s">
        <v>62</v>
      </c>
      <c r="Z6" s="553" t="s">
        <v>64</v>
      </c>
      <c r="AA6" s="558" t="s">
        <v>65</v>
      </c>
      <c r="AB6" s="559" t="s">
        <v>67</v>
      </c>
      <c r="AC6" s="542" t="s">
        <v>71</v>
      </c>
      <c r="AD6" s="560" t="s">
        <v>72</v>
      </c>
      <c r="AE6" s="561" t="s">
        <v>74</v>
      </c>
      <c r="AF6" s="562"/>
      <c r="AG6" s="573"/>
      <c r="AH6" s="574" t="s">
        <v>569</v>
      </c>
      <c r="AI6" s="575" t="s">
        <v>76</v>
      </c>
      <c r="AJ6" s="576" t="s">
        <v>570</v>
      </c>
      <c r="AK6" s="576" t="s">
        <v>636</v>
      </c>
      <c r="AL6" s="577" t="s">
        <v>553</v>
      </c>
      <c r="AM6" s="577" t="s">
        <v>637</v>
      </c>
      <c r="AN6" s="578" t="s">
        <v>20</v>
      </c>
      <c r="AO6" s="542" t="s">
        <v>92</v>
      </c>
    </row>
    <row r="7" s="517" customFormat="1" ht="18" customHeight="1" spans="1:41">
      <c r="A7" s="535"/>
      <c r="B7" s="536">
        <v>0</v>
      </c>
      <c r="C7" s="536">
        <v>1</v>
      </c>
      <c r="D7" s="536">
        <v>2</v>
      </c>
      <c r="E7" s="536">
        <v>3</v>
      </c>
      <c r="F7" s="536">
        <v>4</v>
      </c>
      <c r="G7" s="536">
        <v>5</v>
      </c>
      <c r="H7" s="536">
        <v>6</v>
      </c>
      <c r="I7" s="536">
        <v>7</v>
      </c>
      <c r="J7" s="536">
        <v>8</v>
      </c>
      <c r="K7" s="543">
        <v>9</v>
      </c>
      <c r="L7" s="544"/>
      <c r="M7" s="544"/>
      <c r="N7" s="545"/>
      <c r="O7" s="545"/>
      <c r="P7" s="545"/>
      <c r="Q7" s="545"/>
      <c r="R7" s="545"/>
      <c r="S7" s="554"/>
      <c r="T7" s="537"/>
      <c r="U7" s="555"/>
      <c r="V7" s="544"/>
      <c r="W7" s="556"/>
      <c r="X7" s="556"/>
      <c r="Y7" s="556"/>
      <c r="Z7" s="556"/>
      <c r="AA7" s="563"/>
      <c r="AB7" s="564"/>
      <c r="AC7" s="545"/>
      <c r="AD7" s="565"/>
      <c r="AE7" s="566" t="s">
        <v>93</v>
      </c>
      <c r="AF7" s="566" t="s">
        <v>94</v>
      </c>
      <c r="AG7" s="566" t="s">
        <v>95</v>
      </c>
      <c r="AH7" s="579"/>
      <c r="AI7" s="580"/>
      <c r="AJ7" s="581"/>
      <c r="AK7" s="581"/>
      <c r="AL7" s="582"/>
      <c r="AM7" s="582"/>
      <c r="AN7" s="583"/>
      <c r="AO7" s="545"/>
    </row>
    <row r="8" ht="30" customHeight="1" spans="1:41">
      <c r="A8" s="537">
        <f t="shared" ref="A8:A22" si="0">ROW()-7</f>
        <v>1</v>
      </c>
      <c r="B8" s="537" t="s">
        <v>638</v>
      </c>
      <c r="C8" s="537"/>
      <c r="D8" s="537"/>
      <c r="E8" s="537"/>
      <c r="F8" s="537"/>
      <c r="G8" s="537"/>
      <c r="H8" s="537"/>
      <c r="I8" s="537"/>
      <c r="J8" s="537"/>
      <c r="K8" s="537"/>
      <c r="L8" s="537" t="s">
        <v>177</v>
      </c>
      <c r="M8" s="537" t="s">
        <v>177</v>
      </c>
      <c r="N8" s="546" t="s">
        <v>178</v>
      </c>
      <c r="O8" s="547" t="s">
        <v>639</v>
      </c>
      <c r="P8" s="537" t="s">
        <v>111</v>
      </c>
      <c r="Q8" s="537" t="s">
        <v>99</v>
      </c>
      <c r="R8" s="537"/>
      <c r="S8" s="537" t="s">
        <v>98</v>
      </c>
      <c r="T8" s="537" t="s">
        <v>640</v>
      </c>
      <c r="U8" s="537" t="s">
        <v>98</v>
      </c>
      <c r="V8" s="557" t="s">
        <v>100</v>
      </c>
      <c r="W8" s="557" t="s">
        <v>101</v>
      </c>
      <c r="X8" s="557" t="s">
        <v>314</v>
      </c>
      <c r="Y8" s="537" t="s">
        <v>103</v>
      </c>
      <c r="Z8" s="557" t="s">
        <v>45</v>
      </c>
      <c r="AA8" s="537" t="s">
        <v>180</v>
      </c>
      <c r="AB8" s="567">
        <f>AB9+AB12+AB13+AB14+AB15+AB16+AB17+AB18+AB19+AB20*3+AB21+AB22</f>
        <v>0.8667</v>
      </c>
      <c r="AC8" s="537"/>
      <c r="AD8" s="568"/>
      <c r="AE8" s="568"/>
      <c r="AF8" s="568"/>
      <c r="AG8" s="568"/>
      <c r="AH8" s="584"/>
      <c r="AI8" s="585"/>
      <c r="AJ8" s="568"/>
      <c r="AK8" s="568"/>
      <c r="AL8" s="586" t="s">
        <v>107</v>
      </c>
      <c r="AM8" s="586" t="s">
        <v>641</v>
      </c>
      <c r="AN8" s="537"/>
      <c r="AO8" s="537">
        <v>1</v>
      </c>
    </row>
    <row r="9" ht="30" customHeight="1" spans="1:41">
      <c r="A9" s="537">
        <f t="shared" si="0"/>
        <v>2</v>
      </c>
      <c r="B9" s="537"/>
      <c r="C9" s="537" t="s">
        <v>638</v>
      </c>
      <c r="D9" s="537"/>
      <c r="E9" s="537"/>
      <c r="F9" s="537"/>
      <c r="G9" s="537"/>
      <c r="H9" s="537"/>
      <c r="I9" s="537"/>
      <c r="J9" s="537"/>
      <c r="K9" s="537"/>
      <c r="L9" s="537"/>
      <c r="M9" s="537" t="s">
        <v>642</v>
      </c>
      <c r="N9" s="546" t="s">
        <v>643</v>
      </c>
      <c r="O9" s="547" t="s">
        <v>639</v>
      </c>
      <c r="P9" s="537" t="s">
        <v>111</v>
      </c>
      <c r="Q9" s="537" t="s">
        <v>99</v>
      </c>
      <c r="R9" s="537"/>
      <c r="S9" s="537" t="s">
        <v>98</v>
      </c>
      <c r="T9" s="537" t="s">
        <v>644</v>
      </c>
      <c r="U9" s="537" t="s">
        <v>98</v>
      </c>
      <c r="V9" s="557" t="s">
        <v>100</v>
      </c>
      <c r="W9" s="557" t="s">
        <v>101</v>
      </c>
      <c r="X9" s="557" t="s">
        <v>123</v>
      </c>
      <c r="Y9" s="537" t="s">
        <v>103</v>
      </c>
      <c r="Z9" s="557" t="s">
        <v>45</v>
      </c>
      <c r="AA9" s="537" t="s">
        <v>645</v>
      </c>
      <c r="AB9" s="567">
        <f>AB10+AB11</f>
        <v>0.24</v>
      </c>
      <c r="AC9" s="537"/>
      <c r="AD9" s="568"/>
      <c r="AE9" s="568"/>
      <c r="AF9" s="568"/>
      <c r="AG9" s="568"/>
      <c r="AH9" s="584"/>
      <c r="AI9" s="585"/>
      <c r="AJ9" s="568"/>
      <c r="AK9" s="568"/>
      <c r="AL9" s="586" t="s">
        <v>113</v>
      </c>
      <c r="AM9" s="586"/>
      <c r="AN9" s="537"/>
      <c r="AO9" s="537">
        <v>1</v>
      </c>
    </row>
    <row r="10" ht="30" customHeight="1" spans="1:41">
      <c r="A10" s="537">
        <f t="shared" si="0"/>
        <v>3</v>
      </c>
      <c r="B10" s="537"/>
      <c r="C10" s="537"/>
      <c r="D10" s="537" t="s">
        <v>638</v>
      </c>
      <c r="E10" s="537"/>
      <c r="F10" s="537"/>
      <c r="G10" s="537"/>
      <c r="H10" s="537"/>
      <c r="I10" s="537"/>
      <c r="J10" s="537"/>
      <c r="K10" s="537"/>
      <c r="L10" s="537" t="s">
        <v>646</v>
      </c>
      <c r="M10" s="537" t="s">
        <v>646</v>
      </c>
      <c r="N10" s="546" t="s">
        <v>647</v>
      </c>
      <c r="O10" s="547" t="s">
        <v>639</v>
      </c>
      <c r="P10" s="537" t="s">
        <v>111</v>
      </c>
      <c r="Q10" s="537" t="s">
        <v>99</v>
      </c>
      <c r="R10" s="537"/>
      <c r="S10" s="537" t="s">
        <v>98</v>
      </c>
      <c r="T10" s="537" t="s">
        <v>644</v>
      </c>
      <c r="U10" s="537" t="s">
        <v>98</v>
      </c>
      <c r="V10" s="557" t="s">
        <v>100</v>
      </c>
      <c r="W10" s="557" t="s">
        <v>101</v>
      </c>
      <c r="X10" s="557" t="s">
        <v>648</v>
      </c>
      <c r="Y10" s="537" t="s">
        <v>129</v>
      </c>
      <c r="Z10" s="557" t="s">
        <v>45</v>
      </c>
      <c r="AA10" s="537" t="s">
        <v>645</v>
      </c>
      <c r="AB10" s="567">
        <v>0.152</v>
      </c>
      <c r="AC10" s="537"/>
      <c r="AD10" s="568" t="s">
        <v>124</v>
      </c>
      <c r="AE10" s="568" t="s">
        <v>557</v>
      </c>
      <c r="AF10" s="568"/>
      <c r="AG10" s="568"/>
      <c r="AH10" s="584">
        <f>AB10*1.08</f>
        <v>0.16416</v>
      </c>
      <c r="AI10" s="585">
        <f t="shared" ref="AI9:AI19" si="1">AB10/AH10</f>
        <v>0.925925925925926</v>
      </c>
      <c r="AJ10" s="568"/>
      <c r="AK10" s="568"/>
      <c r="AL10" s="586" t="s">
        <v>118</v>
      </c>
      <c r="AM10" s="586" t="s">
        <v>649</v>
      </c>
      <c r="AN10" s="537"/>
      <c r="AO10" s="537">
        <v>1</v>
      </c>
    </row>
    <row r="11" ht="30" customHeight="1" spans="1:41">
      <c r="A11" s="537">
        <f t="shared" si="0"/>
        <v>4</v>
      </c>
      <c r="B11" s="537"/>
      <c r="C11" s="537"/>
      <c r="D11" s="537" t="s">
        <v>638</v>
      </c>
      <c r="E11" s="537"/>
      <c r="F11" s="537"/>
      <c r="G11" s="537"/>
      <c r="H11" s="537"/>
      <c r="I11" s="537"/>
      <c r="J11" s="537"/>
      <c r="K11" s="537"/>
      <c r="L11" s="537" t="s">
        <v>650</v>
      </c>
      <c r="M11" s="537" t="s">
        <v>650</v>
      </c>
      <c r="N11" s="546" t="s">
        <v>651</v>
      </c>
      <c r="O11" s="547" t="s">
        <v>207</v>
      </c>
      <c r="P11" s="537" t="s">
        <v>111</v>
      </c>
      <c r="Q11" s="537" t="s">
        <v>99</v>
      </c>
      <c r="R11" s="537"/>
      <c r="S11" s="537" t="s">
        <v>98</v>
      </c>
      <c r="T11" s="537" t="s">
        <v>644</v>
      </c>
      <c r="U11" s="537" t="s">
        <v>98</v>
      </c>
      <c r="V11" s="557" t="s">
        <v>100</v>
      </c>
      <c r="W11" s="557" t="s">
        <v>101</v>
      </c>
      <c r="X11" s="557" t="s">
        <v>123</v>
      </c>
      <c r="Y11" s="537" t="s">
        <v>329</v>
      </c>
      <c r="Z11" s="537" t="s">
        <v>652</v>
      </c>
      <c r="AA11" s="537" t="s">
        <v>653</v>
      </c>
      <c r="AB11" s="567">
        <v>0.088</v>
      </c>
      <c r="AC11" s="537"/>
      <c r="AD11" s="568" t="s">
        <v>152</v>
      </c>
      <c r="AE11" s="568" t="s">
        <v>153</v>
      </c>
      <c r="AF11" s="568"/>
      <c r="AG11" s="568"/>
      <c r="AH11" s="584">
        <f t="shared" ref="AH9:AH15" si="2">AB11*1.02</f>
        <v>0.08976</v>
      </c>
      <c r="AI11" s="585">
        <f t="shared" si="1"/>
        <v>0.980392156862745</v>
      </c>
      <c r="AJ11" s="568"/>
      <c r="AK11" s="568"/>
      <c r="AL11" s="586" t="s">
        <v>107</v>
      </c>
      <c r="AM11" s="586" t="s">
        <v>182</v>
      </c>
      <c r="AN11" s="537"/>
      <c r="AO11" s="537">
        <v>1</v>
      </c>
    </row>
    <row r="12" ht="30" customHeight="1" spans="1:41">
      <c r="A12" s="537">
        <f t="shared" si="0"/>
        <v>5</v>
      </c>
      <c r="B12" s="537"/>
      <c r="C12" s="537" t="s">
        <v>638</v>
      </c>
      <c r="D12" s="537"/>
      <c r="E12" s="537"/>
      <c r="F12" s="537"/>
      <c r="G12" s="537"/>
      <c r="H12" s="537"/>
      <c r="I12" s="537"/>
      <c r="J12" s="537"/>
      <c r="K12" s="537"/>
      <c r="L12" s="537" t="s">
        <v>654</v>
      </c>
      <c r="M12" s="537" t="s">
        <v>654</v>
      </c>
      <c r="N12" s="546" t="s">
        <v>655</v>
      </c>
      <c r="O12" s="547" t="s">
        <v>207</v>
      </c>
      <c r="P12" s="537" t="s">
        <v>111</v>
      </c>
      <c r="Q12" s="537" t="s">
        <v>99</v>
      </c>
      <c r="R12" s="537"/>
      <c r="S12" s="537" t="s">
        <v>98</v>
      </c>
      <c r="T12" s="537" t="s">
        <v>654</v>
      </c>
      <c r="U12" s="537" t="s">
        <v>98</v>
      </c>
      <c r="V12" s="557" t="s">
        <v>100</v>
      </c>
      <c r="W12" s="557" t="s">
        <v>101</v>
      </c>
      <c r="X12" s="557" t="s">
        <v>123</v>
      </c>
      <c r="Y12" s="537" t="s">
        <v>195</v>
      </c>
      <c r="Z12" s="557" t="s">
        <v>45</v>
      </c>
      <c r="AA12" s="537" t="s">
        <v>656</v>
      </c>
      <c r="AB12" s="567">
        <v>0.388</v>
      </c>
      <c r="AC12" s="537" t="s">
        <v>657</v>
      </c>
      <c r="AD12" s="568" t="s">
        <v>152</v>
      </c>
      <c r="AE12" s="568" t="s">
        <v>153</v>
      </c>
      <c r="AF12" s="568"/>
      <c r="AG12" s="568"/>
      <c r="AH12" s="584">
        <f t="shared" si="2"/>
        <v>0.39576</v>
      </c>
      <c r="AI12" s="585">
        <f t="shared" si="1"/>
        <v>0.980392156862745</v>
      </c>
      <c r="AJ12" s="568"/>
      <c r="AK12" s="568"/>
      <c r="AL12" s="586" t="s">
        <v>107</v>
      </c>
      <c r="AM12" s="586" t="s">
        <v>182</v>
      </c>
      <c r="AN12" s="537"/>
      <c r="AO12" s="537">
        <v>1</v>
      </c>
    </row>
    <row r="13" ht="30" customHeight="1" spans="1:41">
      <c r="A13" s="537">
        <f t="shared" si="0"/>
        <v>6</v>
      </c>
      <c r="B13" s="537"/>
      <c r="C13" s="537" t="s">
        <v>638</v>
      </c>
      <c r="D13" s="537"/>
      <c r="E13" s="537"/>
      <c r="F13" s="537"/>
      <c r="G13" s="537"/>
      <c r="H13" s="537"/>
      <c r="I13" s="537"/>
      <c r="J13" s="537"/>
      <c r="K13" s="537"/>
      <c r="L13" s="537" t="s">
        <v>658</v>
      </c>
      <c r="M13" s="537" t="s">
        <v>658</v>
      </c>
      <c r="N13" s="546" t="s">
        <v>659</v>
      </c>
      <c r="O13" s="547" t="s">
        <v>207</v>
      </c>
      <c r="P13" s="537" t="s">
        <v>111</v>
      </c>
      <c r="Q13" s="537" t="s">
        <v>99</v>
      </c>
      <c r="R13" s="537"/>
      <c r="S13" s="537" t="s">
        <v>98</v>
      </c>
      <c r="T13" s="537" t="s">
        <v>658</v>
      </c>
      <c r="U13" s="537" t="s">
        <v>98</v>
      </c>
      <c r="V13" s="557" t="s">
        <v>100</v>
      </c>
      <c r="W13" s="557" t="s">
        <v>101</v>
      </c>
      <c r="X13" s="557" t="s">
        <v>123</v>
      </c>
      <c r="Y13" s="537" t="s">
        <v>329</v>
      </c>
      <c r="Z13" s="537" t="s">
        <v>652</v>
      </c>
      <c r="AA13" s="537" t="s">
        <v>660</v>
      </c>
      <c r="AB13" s="567">
        <v>0.067</v>
      </c>
      <c r="AC13" s="537" t="s">
        <v>661</v>
      </c>
      <c r="AD13" s="568" t="s">
        <v>152</v>
      </c>
      <c r="AE13" s="568" t="s">
        <v>153</v>
      </c>
      <c r="AF13" s="568"/>
      <c r="AG13" s="568"/>
      <c r="AH13" s="584">
        <f t="shared" si="2"/>
        <v>0.06834</v>
      </c>
      <c r="AI13" s="585">
        <f t="shared" si="1"/>
        <v>0.980392156862745</v>
      </c>
      <c r="AJ13" s="568"/>
      <c r="AK13" s="568"/>
      <c r="AL13" s="586" t="s">
        <v>107</v>
      </c>
      <c r="AM13" s="586" t="s">
        <v>182</v>
      </c>
      <c r="AN13" s="537"/>
      <c r="AO13" s="537">
        <v>1</v>
      </c>
    </row>
    <row r="14" ht="30" customHeight="1" spans="1:41">
      <c r="A14" s="537">
        <f t="shared" si="0"/>
        <v>7</v>
      </c>
      <c r="B14" s="537"/>
      <c r="C14" s="537" t="s">
        <v>638</v>
      </c>
      <c r="D14" s="537"/>
      <c r="E14" s="537"/>
      <c r="F14" s="537"/>
      <c r="G14" s="537"/>
      <c r="H14" s="537"/>
      <c r="I14" s="537"/>
      <c r="J14" s="537"/>
      <c r="K14" s="537"/>
      <c r="L14" s="537" t="s">
        <v>662</v>
      </c>
      <c r="M14" s="537" t="s">
        <v>662</v>
      </c>
      <c r="N14" s="546" t="s">
        <v>663</v>
      </c>
      <c r="O14" s="547" t="s">
        <v>207</v>
      </c>
      <c r="P14" s="537" t="s">
        <v>111</v>
      </c>
      <c r="Q14" s="537" t="s">
        <v>99</v>
      </c>
      <c r="R14" s="537"/>
      <c r="S14" s="537" t="s">
        <v>98</v>
      </c>
      <c r="T14" s="537" t="s">
        <v>662</v>
      </c>
      <c r="U14" s="537" t="s">
        <v>98</v>
      </c>
      <c r="V14" s="557" t="s">
        <v>100</v>
      </c>
      <c r="W14" s="557" t="s">
        <v>101</v>
      </c>
      <c r="X14" s="557" t="s">
        <v>123</v>
      </c>
      <c r="Y14" s="537" t="s">
        <v>412</v>
      </c>
      <c r="Z14" s="557" t="s">
        <v>45</v>
      </c>
      <c r="AA14" s="536" t="s">
        <v>664</v>
      </c>
      <c r="AB14" s="569">
        <v>0.004</v>
      </c>
      <c r="AC14" s="537"/>
      <c r="AD14" s="568" t="s">
        <v>152</v>
      </c>
      <c r="AE14" s="568" t="s">
        <v>153</v>
      </c>
      <c r="AF14" s="568"/>
      <c r="AG14" s="568"/>
      <c r="AH14" s="584">
        <f t="shared" si="2"/>
        <v>0.00408</v>
      </c>
      <c r="AI14" s="585">
        <f t="shared" si="1"/>
        <v>0.980392156862745</v>
      </c>
      <c r="AJ14" s="568"/>
      <c r="AK14" s="568"/>
      <c r="AL14" s="586" t="s">
        <v>107</v>
      </c>
      <c r="AM14" s="586" t="s">
        <v>182</v>
      </c>
      <c r="AN14" s="537"/>
      <c r="AO14" s="537">
        <v>1</v>
      </c>
    </row>
    <row r="15" ht="30" customHeight="1" spans="1:41">
      <c r="A15" s="537">
        <f t="shared" si="0"/>
        <v>8</v>
      </c>
      <c r="B15" s="537"/>
      <c r="C15" s="537" t="s">
        <v>638</v>
      </c>
      <c r="D15" s="537"/>
      <c r="E15" s="537"/>
      <c r="F15" s="537"/>
      <c r="G15" s="537"/>
      <c r="H15" s="537"/>
      <c r="I15" s="537"/>
      <c r="J15" s="537"/>
      <c r="K15" s="537"/>
      <c r="L15" s="537" t="s">
        <v>665</v>
      </c>
      <c r="M15" s="537" t="s">
        <v>665</v>
      </c>
      <c r="N15" s="546" t="s">
        <v>666</v>
      </c>
      <c r="O15" s="547" t="s">
        <v>207</v>
      </c>
      <c r="P15" s="537" t="s">
        <v>111</v>
      </c>
      <c r="Q15" s="537" t="s">
        <v>99</v>
      </c>
      <c r="R15" s="537"/>
      <c r="S15" s="537" t="s">
        <v>98</v>
      </c>
      <c r="T15" s="537" t="s">
        <v>667</v>
      </c>
      <c r="U15" s="537" t="s">
        <v>98</v>
      </c>
      <c r="V15" s="557" t="s">
        <v>100</v>
      </c>
      <c r="W15" s="557" t="s">
        <v>101</v>
      </c>
      <c r="X15" s="557" t="s">
        <v>123</v>
      </c>
      <c r="Y15" s="537" t="s">
        <v>412</v>
      </c>
      <c r="Z15" s="557" t="s">
        <v>45</v>
      </c>
      <c r="AA15" s="536" t="s">
        <v>668</v>
      </c>
      <c r="AB15" s="569">
        <v>0.001</v>
      </c>
      <c r="AC15" s="537"/>
      <c r="AD15" s="568" t="s">
        <v>152</v>
      </c>
      <c r="AE15" s="568" t="s">
        <v>153</v>
      </c>
      <c r="AF15" s="568"/>
      <c r="AG15" s="568"/>
      <c r="AH15" s="584">
        <f t="shared" si="2"/>
        <v>0.00102</v>
      </c>
      <c r="AI15" s="585">
        <f t="shared" si="1"/>
        <v>0.980392156862745</v>
      </c>
      <c r="AJ15" s="568"/>
      <c r="AK15" s="568"/>
      <c r="AL15" s="586" t="s">
        <v>107</v>
      </c>
      <c r="AM15" s="586" t="s">
        <v>182</v>
      </c>
      <c r="AN15" s="537"/>
      <c r="AO15" s="537">
        <v>1</v>
      </c>
    </row>
    <row r="16" ht="30" customHeight="1" spans="1:41">
      <c r="A16" s="537">
        <f t="shared" si="0"/>
        <v>9</v>
      </c>
      <c r="B16" s="537"/>
      <c r="C16" s="537" t="s">
        <v>638</v>
      </c>
      <c r="D16" s="537"/>
      <c r="E16" s="537"/>
      <c r="F16" s="537"/>
      <c r="G16" s="537"/>
      <c r="H16" s="537"/>
      <c r="I16" s="537"/>
      <c r="J16" s="537"/>
      <c r="K16" s="537"/>
      <c r="L16" s="537" t="s">
        <v>669</v>
      </c>
      <c r="M16" s="537" t="s">
        <v>669</v>
      </c>
      <c r="N16" s="546" t="s">
        <v>670</v>
      </c>
      <c r="O16" s="547"/>
      <c r="P16" s="537" t="s">
        <v>111</v>
      </c>
      <c r="Q16" s="537" t="s">
        <v>99</v>
      </c>
      <c r="R16" s="537"/>
      <c r="S16" s="537" t="s">
        <v>98</v>
      </c>
      <c r="T16" s="537" t="s">
        <v>671</v>
      </c>
      <c r="U16" s="537" t="s">
        <v>98</v>
      </c>
      <c r="V16" s="557" t="s">
        <v>100</v>
      </c>
      <c r="W16" s="557" t="s">
        <v>101</v>
      </c>
      <c r="X16" s="557" t="s">
        <v>186</v>
      </c>
      <c r="Y16" s="537" t="s">
        <v>672</v>
      </c>
      <c r="Z16" s="537" t="s">
        <v>673</v>
      </c>
      <c r="AA16" s="537" t="s">
        <v>674</v>
      </c>
      <c r="AB16" s="567">
        <v>0.127</v>
      </c>
      <c r="AC16" s="537"/>
      <c r="AD16" s="568" t="s">
        <v>189</v>
      </c>
      <c r="AE16" s="568">
        <v>235</v>
      </c>
      <c r="AF16" s="568">
        <v>10</v>
      </c>
      <c r="AG16" s="568"/>
      <c r="AH16" s="584">
        <v>0.14</v>
      </c>
      <c r="AI16" s="585">
        <f t="shared" si="1"/>
        <v>0.907142857142857</v>
      </c>
      <c r="AJ16" s="568"/>
      <c r="AK16" s="568"/>
      <c r="AL16" s="586" t="s">
        <v>118</v>
      </c>
      <c r="AM16" s="586" t="s">
        <v>675</v>
      </c>
      <c r="AN16" s="537"/>
      <c r="AO16" s="537">
        <v>1</v>
      </c>
    </row>
    <row r="17" ht="30" customHeight="1" spans="1:41">
      <c r="A17" s="537">
        <f t="shared" si="0"/>
        <v>10</v>
      </c>
      <c r="B17" s="537"/>
      <c r="C17" s="537" t="s">
        <v>638</v>
      </c>
      <c r="D17" s="537"/>
      <c r="E17" s="537"/>
      <c r="F17" s="537"/>
      <c r="G17" s="537"/>
      <c r="H17" s="537"/>
      <c r="I17" s="537"/>
      <c r="J17" s="537"/>
      <c r="K17" s="537"/>
      <c r="L17" s="548" t="s">
        <v>676</v>
      </c>
      <c r="M17" s="548" t="s">
        <v>676</v>
      </c>
      <c r="N17" s="546" t="s">
        <v>677</v>
      </c>
      <c r="O17" s="547" t="s">
        <v>207</v>
      </c>
      <c r="P17" s="537" t="s">
        <v>111</v>
      </c>
      <c r="Q17" s="537" t="s">
        <v>99</v>
      </c>
      <c r="R17" s="537"/>
      <c r="S17" s="537" t="s">
        <v>98</v>
      </c>
      <c r="T17" s="537" t="s">
        <v>676</v>
      </c>
      <c r="U17" s="537" t="s">
        <v>98</v>
      </c>
      <c r="V17" s="557" t="s">
        <v>100</v>
      </c>
      <c r="W17" s="557" t="s">
        <v>101</v>
      </c>
      <c r="X17" s="557" t="s">
        <v>648</v>
      </c>
      <c r="Y17" s="537" t="s">
        <v>129</v>
      </c>
      <c r="Z17" s="557" t="s">
        <v>45</v>
      </c>
      <c r="AA17" s="537" t="s">
        <v>678</v>
      </c>
      <c r="AB17" s="567">
        <v>0.0002</v>
      </c>
      <c r="AC17" s="537"/>
      <c r="AD17" s="568" t="s">
        <v>124</v>
      </c>
      <c r="AE17" s="568" t="s">
        <v>557</v>
      </c>
      <c r="AF17" s="568"/>
      <c r="AG17" s="568"/>
      <c r="AH17" s="584">
        <f>AB17*1.08</f>
        <v>0.000216</v>
      </c>
      <c r="AI17" s="585">
        <f t="shared" si="1"/>
        <v>0.925925925925926</v>
      </c>
      <c r="AJ17" s="568"/>
      <c r="AK17" s="568"/>
      <c r="AL17" s="586" t="s">
        <v>118</v>
      </c>
      <c r="AM17" s="586" t="s">
        <v>679</v>
      </c>
      <c r="AN17" s="537"/>
      <c r="AO17" s="537">
        <v>1</v>
      </c>
    </row>
    <row r="18" ht="30" customHeight="1" spans="1:41">
      <c r="A18" s="537">
        <f t="shared" si="0"/>
        <v>11</v>
      </c>
      <c r="B18" s="537"/>
      <c r="C18" s="537" t="s">
        <v>638</v>
      </c>
      <c r="D18" s="537"/>
      <c r="E18" s="537"/>
      <c r="F18" s="537"/>
      <c r="G18" s="537"/>
      <c r="H18" s="537"/>
      <c r="I18" s="537"/>
      <c r="J18" s="537"/>
      <c r="K18" s="537"/>
      <c r="L18" s="537" t="s">
        <v>680</v>
      </c>
      <c r="M18" s="537" t="s">
        <v>680</v>
      </c>
      <c r="N18" s="549" t="s">
        <v>681</v>
      </c>
      <c r="O18" s="547" t="s">
        <v>207</v>
      </c>
      <c r="P18" s="537" t="s">
        <v>111</v>
      </c>
      <c r="Q18" s="537" t="s">
        <v>99</v>
      </c>
      <c r="R18" s="537"/>
      <c r="S18" s="537" t="s">
        <v>98</v>
      </c>
      <c r="T18" s="537" t="s">
        <v>680</v>
      </c>
      <c r="U18" s="537" t="s">
        <v>98</v>
      </c>
      <c r="V18" s="557" t="s">
        <v>100</v>
      </c>
      <c r="W18" s="557" t="s">
        <v>101</v>
      </c>
      <c r="X18" s="557" t="s">
        <v>123</v>
      </c>
      <c r="Y18" s="537" t="s">
        <v>682</v>
      </c>
      <c r="Z18" s="557" t="s">
        <v>45</v>
      </c>
      <c r="AA18" s="537" t="s">
        <v>683</v>
      </c>
      <c r="AB18" s="567">
        <v>0.0005</v>
      </c>
      <c r="AC18" s="537" t="s">
        <v>657</v>
      </c>
      <c r="AD18" s="568" t="s">
        <v>152</v>
      </c>
      <c r="AE18" s="568" t="s">
        <v>153</v>
      </c>
      <c r="AF18" s="568"/>
      <c r="AG18" s="568"/>
      <c r="AH18" s="584">
        <f>AB18*1.02</f>
        <v>0.00051</v>
      </c>
      <c r="AI18" s="585">
        <f t="shared" si="1"/>
        <v>0.980392156862745</v>
      </c>
      <c r="AJ18" s="568"/>
      <c r="AK18" s="568"/>
      <c r="AL18" s="586" t="s">
        <v>118</v>
      </c>
      <c r="AM18" s="586" t="s">
        <v>684</v>
      </c>
      <c r="AN18" s="537"/>
      <c r="AO18" s="537">
        <v>1</v>
      </c>
    </row>
    <row r="19" ht="30" customHeight="1" spans="1:41">
      <c r="A19" s="537">
        <f t="shared" si="0"/>
        <v>12</v>
      </c>
      <c r="B19" s="537"/>
      <c r="C19" s="537" t="s">
        <v>638</v>
      </c>
      <c r="D19" s="537"/>
      <c r="E19" s="537"/>
      <c r="F19" s="537"/>
      <c r="G19" s="537"/>
      <c r="H19" s="537"/>
      <c r="I19" s="537"/>
      <c r="J19" s="537"/>
      <c r="K19" s="537"/>
      <c r="L19" s="537" t="s">
        <v>685</v>
      </c>
      <c r="M19" s="537" t="s">
        <v>685</v>
      </c>
      <c r="N19" s="549" t="s">
        <v>686</v>
      </c>
      <c r="O19" s="547"/>
      <c r="P19" s="537" t="s">
        <v>111</v>
      </c>
      <c r="Q19" s="537" t="s">
        <v>99</v>
      </c>
      <c r="R19" s="537"/>
      <c r="S19" s="537" t="s">
        <v>98</v>
      </c>
      <c r="T19" s="537" t="s">
        <v>687</v>
      </c>
      <c r="U19" s="537" t="s">
        <v>98</v>
      </c>
      <c r="V19" s="557" t="s">
        <v>100</v>
      </c>
      <c r="W19" s="557" t="s">
        <v>101</v>
      </c>
      <c r="X19" s="557" t="s">
        <v>186</v>
      </c>
      <c r="Y19" s="537" t="s">
        <v>688</v>
      </c>
      <c r="Z19" s="537" t="s">
        <v>689</v>
      </c>
      <c r="AA19" s="537" t="s">
        <v>690</v>
      </c>
      <c r="AB19" s="570">
        <v>0.024</v>
      </c>
      <c r="AC19" s="537" t="s">
        <v>691</v>
      </c>
      <c r="AD19" s="568" t="s">
        <v>189</v>
      </c>
      <c r="AE19" s="568">
        <v>21</v>
      </c>
      <c r="AF19" s="568">
        <v>21</v>
      </c>
      <c r="AG19" s="568">
        <v>8</v>
      </c>
      <c r="AH19" s="584">
        <f>AE19*AF19*AG19*7860/1000000000</f>
        <v>0.02773008</v>
      </c>
      <c r="AI19" s="585">
        <f t="shared" si="1"/>
        <v>0.865486143566842</v>
      </c>
      <c r="AJ19" s="568"/>
      <c r="AK19" s="568"/>
      <c r="AL19" s="586" t="s">
        <v>118</v>
      </c>
      <c r="AM19" s="586" t="s">
        <v>692</v>
      </c>
      <c r="AN19" s="537"/>
      <c r="AO19" s="537">
        <v>1</v>
      </c>
    </row>
    <row r="20" ht="30" customHeight="1" spans="1:41">
      <c r="A20" s="537">
        <f t="shared" si="0"/>
        <v>13</v>
      </c>
      <c r="B20" s="537"/>
      <c r="C20" s="537" t="s">
        <v>638</v>
      </c>
      <c r="D20" s="537"/>
      <c r="E20" s="537"/>
      <c r="F20" s="537"/>
      <c r="G20" s="537"/>
      <c r="H20" s="537"/>
      <c r="I20" s="537"/>
      <c r="J20" s="537"/>
      <c r="K20" s="537"/>
      <c r="L20" s="546" t="s">
        <v>693</v>
      </c>
      <c r="M20" s="546" t="s">
        <v>693</v>
      </c>
      <c r="N20" s="546" t="s">
        <v>694</v>
      </c>
      <c r="O20" s="547" t="s">
        <v>207</v>
      </c>
      <c r="P20" s="537" t="s">
        <v>111</v>
      </c>
      <c r="Q20" s="537" t="s">
        <v>99</v>
      </c>
      <c r="R20" s="537"/>
      <c r="S20" s="537" t="s">
        <v>98</v>
      </c>
      <c r="T20" s="557" t="s">
        <v>45</v>
      </c>
      <c r="U20" s="537" t="s">
        <v>98</v>
      </c>
      <c r="V20" s="557" t="s">
        <v>100</v>
      </c>
      <c r="W20" s="557" t="s">
        <v>101</v>
      </c>
      <c r="X20" s="557" t="s">
        <v>307</v>
      </c>
      <c r="Y20" s="537" t="s">
        <v>695</v>
      </c>
      <c r="Z20" s="537" t="s">
        <v>696</v>
      </c>
      <c r="AA20" s="549" t="s">
        <v>697</v>
      </c>
      <c r="AB20" s="569">
        <v>0.003</v>
      </c>
      <c r="AC20" s="537" t="s">
        <v>698</v>
      </c>
      <c r="AD20" s="568"/>
      <c r="AE20" s="568"/>
      <c r="AF20" s="568"/>
      <c r="AG20" s="568"/>
      <c r="AH20" s="584"/>
      <c r="AI20" s="585"/>
      <c r="AJ20" s="568"/>
      <c r="AK20" s="568"/>
      <c r="AL20" s="586" t="s">
        <v>118</v>
      </c>
      <c r="AM20" s="586" t="s">
        <v>699</v>
      </c>
      <c r="AN20" s="537"/>
      <c r="AO20" s="537">
        <v>3</v>
      </c>
    </row>
    <row r="21" ht="30" customHeight="1" spans="1:41">
      <c r="A21" s="537">
        <f t="shared" si="0"/>
        <v>14</v>
      </c>
      <c r="B21" s="537"/>
      <c r="C21" s="537" t="s">
        <v>638</v>
      </c>
      <c r="D21" s="537"/>
      <c r="E21" s="537"/>
      <c r="F21" s="537"/>
      <c r="G21" s="537"/>
      <c r="H21" s="537"/>
      <c r="I21" s="537"/>
      <c r="J21" s="537"/>
      <c r="K21" s="537"/>
      <c r="L21" s="549" t="s">
        <v>700</v>
      </c>
      <c r="M21" s="549" t="s">
        <v>700</v>
      </c>
      <c r="N21" s="549" t="s">
        <v>701</v>
      </c>
      <c r="O21" s="547" t="s">
        <v>207</v>
      </c>
      <c r="P21" s="537" t="s">
        <v>111</v>
      </c>
      <c r="Q21" s="537" t="s">
        <v>99</v>
      </c>
      <c r="R21" s="537"/>
      <c r="S21" s="537" t="s">
        <v>98</v>
      </c>
      <c r="T21" s="557" t="s">
        <v>45</v>
      </c>
      <c r="U21" s="537" t="s">
        <v>98</v>
      </c>
      <c r="V21" s="557" t="s">
        <v>100</v>
      </c>
      <c r="W21" s="557" t="s">
        <v>101</v>
      </c>
      <c r="X21" s="557" t="s">
        <v>307</v>
      </c>
      <c r="Y21" s="537" t="s">
        <v>187</v>
      </c>
      <c r="Z21" s="537" t="s">
        <v>702</v>
      </c>
      <c r="AA21" s="549" t="s">
        <v>703</v>
      </c>
      <c r="AB21" s="569">
        <v>0.0007</v>
      </c>
      <c r="AC21" s="537" t="s">
        <v>704</v>
      </c>
      <c r="AD21" s="568"/>
      <c r="AE21" s="568"/>
      <c r="AF21" s="568"/>
      <c r="AG21" s="568"/>
      <c r="AH21" s="584"/>
      <c r="AI21" s="585"/>
      <c r="AJ21" s="568"/>
      <c r="AK21" s="568"/>
      <c r="AL21" s="586" t="s">
        <v>118</v>
      </c>
      <c r="AM21" s="586" t="s">
        <v>692</v>
      </c>
      <c r="AN21" s="537"/>
      <c r="AO21" s="537">
        <v>1</v>
      </c>
    </row>
    <row r="22" ht="30" customHeight="1" spans="1:41">
      <c r="A22" s="537">
        <f t="shared" si="0"/>
        <v>15</v>
      </c>
      <c r="B22" s="537"/>
      <c r="C22" s="537" t="s">
        <v>638</v>
      </c>
      <c r="D22" s="537"/>
      <c r="E22" s="537"/>
      <c r="F22" s="537"/>
      <c r="G22" s="537"/>
      <c r="H22" s="537"/>
      <c r="I22" s="537"/>
      <c r="J22" s="537"/>
      <c r="K22" s="537"/>
      <c r="L22" s="549" t="s">
        <v>705</v>
      </c>
      <c r="M22" s="549" t="s">
        <v>705</v>
      </c>
      <c r="N22" s="549" t="s">
        <v>706</v>
      </c>
      <c r="O22" s="547" t="s">
        <v>207</v>
      </c>
      <c r="P22" s="537" t="s">
        <v>111</v>
      </c>
      <c r="Q22" s="537" t="s">
        <v>99</v>
      </c>
      <c r="R22" s="537"/>
      <c r="S22" s="537" t="s">
        <v>98</v>
      </c>
      <c r="T22" s="549" t="s">
        <v>705</v>
      </c>
      <c r="U22" s="537" t="s">
        <v>98</v>
      </c>
      <c r="V22" s="557" t="s">
        <v>100</v>
      </c>
      <c r="W22" s="557" t="s">
        <v>101</v>
      </c>
      <c r="X22" s="537" t="s">
        <v>707</v>
      </c>
      <c r="Y22" s="537" t="s">
        <v>187</v>
      </c>
      <c r="Z22" s="537" t="s">
        <v>708</v>
      </c>
      <c r="AA22" s="549" t="s">
        <v>709</v>
      </c>
      <c r="AB22" s="569">
        <v>0.0053</v>
      </c>
      <c r="AC22" s="537"/>
      <c r="AD22" s="568"/>
      <c r="AE22" s="568"/>
      <c r="AF22" s="568"/>
      <c r="AG22" s="568"/>
      <c r="AH22" s="584"/>
      <c r="AI22" s="585"/>
      <c r="AJ22" s="568"/>
      <c r="AK22" s="568"/>
      <c r="AL22" s="586" t="s">
        <v>118</v>
      </c>
      <c r="AM22" s="586" t="s">
        <v>710</v>
      </c>
      <c r="AN22" s="537"/>
      <c r="AO22" s="537">
        <v>1</v>
      </c>
    </row>
    <row r="23" customHeight="1" spans="19:26">
      <c r="S23" s="516"/>
      <c r="U23" s="516"/>
      <c r="V23" s="516"/>
      <c r="W23" s="516"/>
      <c r="X23" s="516"/>
      <c r="Y23" s="516"/>
      <c r="Z23" s="516"/>
    </row>
    <row r="24" customHeight="1" spans="19:26">
      <c r="S24" s="516"/>
      <c r="U24" s="516"/>
      <c r="V24" s="516"/>
      <c r="W24" s="516"/>
      <c r="X24" s="516"/>
      <c r="Y24" s="516"/>
      <c r="Z24" s="516"/>
    </row>
    <row r="25" customHeight="1" spans="19:26">
      <c r="S25" s="516"/>
      <c r="U25" s="516"/>
      <c r="V25" s="516"/>
      <c r="W25" s="516"/>
      <c r="X25" s="516"/>
      <c r="Y25" s="516"/>
      <c r="Z25" s="516"/>
    </row>
    <row r="26" customHeight="1" spans="19:26">
      <c r="S26" s="516"/>
      <c r="U26" s="516"/>
      <c r="V26" s="516"/>
      <c r="W26" s="516"/>
      <c r="X26" s="516"/>
      <c r="Y26" s="516"/>
      <c r="Z26" s="516"/>
    </row>
    <row r="27" customHeight="1" spans="19:26">
      <c r="S27" s="516"/>
      <c r="U27" s="516"/>
      <c r="V27" s="516"/>
      <c r="W27" s="516"/>
      <c r="X27" s="516"/>
      <c r="Y27" s="516"/>
      <c r="Z27" s="516"/>
    </row>
    <row r="28" customHeight="1" spans="19:26">
      <c r="S28" s="516"/>
      <c r="U28" s="516"/>
      <c r="V28" s="516"/>
      <c r="W28" s="516"/>
      <c r="X28" s="516"/>
      <c r="Y28" s="516"/>
      <c r="Z28" s="516"/>
    </row>
    <row r="29" customHeight="1" spans="19:26">
      <c r="S29" s="516"/>
      <c r="U29" s="516"/>
      <c r="V29" s="516"/>
      <c r="W29" s="516"/>
      <c r="X29" s="516"/>
      <c r="Y29" s="516"/>
      <c r="Z29" s="516"/>
    </row>
    <row r="30" customHeight="1" spans="19:26">
      <c r="S30" s="516"/>
      <c r="U30" s="516"/>
      <c r="V30" s="516"/>
      <c r="W30" s="516"/>
      <c r="X30" s="516"/>
      <c r="Y30" s="516"/>
      <c r="Z30" s="516"/>
    </row>
    <row r="31" customHeight="1" spans="19:26">
      <c r="S31" s="516"/>
      <c r="U31" s="516"/>
      <c r="V31" s="516"/>
      <c r="W31" s="516"/>
      <c r="X31" s="516"/>
      <c r="Y31" s="516"/>
      <c r="Z31" s="516"/>
    </row>
    <row r="32" customHeight="1" spans="19:26">
      <c r="S32" s="516"/>
      <c r="U32" s="516"/>
      <c r="V32" s="516"/>
      <c r="W32" s="516"/>
      <c r="X32" s="516"/>
      <c r="Y32" s="516"/>
      <c r="Z32" s="516"/>
    </row>
    <row r="33" customHeight="1" spans="19:26">
      <c r="S33" s="516"/>
      <c r="U33" s="516"/>
      <c r="V33" s="516"/>
      <c r="W33" s="516"/>
      <c r="X33" s="516"/>
      <c r="Y33" s="516"/>
      <c r="Z33" s="516"/>
    </row>
    <row r="34" customHeight="1" spans="19:26">
      <c r="S34" s="516"/>
      <c r="U34" s="516"/>
      <c r="V34" s="516"/>
      <c r="W34" s="516"/>
      <c r="X34" s="516"/>
      <c r="Y34" s="516"/>
      <c r="Z34" s="516"/>
    </row>
    <row r="35" customHeight="1" spans="19:26">
      <c r="S35" s="516"/>
      <c r="U35" s="516"/>
      <c r="V35" s="516"/>
      <c r="W35" s="516"/>
      <c r="X35" s="516"/>
      <c r="Y35" s="516"/>
      <c r="Z35" s="516"/>
    </row>
    <row r="36" customHeight="1" spans="19:26">
      <c r="S36" s="516"/>
      <c r="U36" s="516"/>
      <c r="V36" s="516"/>
      <c r="W36" s="516"/>
      <c r="X36" s="516"/>
      <c r="Y36" s="516"/>
      <c r="Z36" s="516"/>
    </row>
    <row r="37" customHeight="1" spans="19:26">
      <c r="S37" s="516"/>
      <c r="U37" s="516"/>
      <c r="V37" s="516"/>
      <c r="W37" s="516"/>
      <c r="X37" s="516"/>
      <c r="Y37" s="516"/>
      <c r="Z37" s="516"/>
    </row>
    <row r="38" customHeight="1" spans="19:26">
      <c r="S38" s="516"/>
      <c r="U38" s="516"/>
      <c r="V38" s="516"/>
      <c r="W38" s="516"/>
      <c r="X38" s="516"/>
      <c r="Y38" s="516"/>
      <c r="Z38" s="516"/>
    </row>
    <row r="39" customHeight="1" spans="19:26">
      <c r="S39" s="516"/>
      <c r="U39" s="516"/>
      <c r="V39" s="516"/>
      <c r="W39" s="516"/>
      <c r="X39" s="516"/>
      <c r="Y39" s="516"/>
      <c r="Z39" s="516"/>
    </row>
    <row r="40" customHeight="1" spans="19:26">
      <c r="S40" s="516"/>
      <c r="U40" s="516"/>
      <c r="V40" s="516"/>
      <c r="W40" s="516"/>
      <c r="X40" s="516"/>
      <c r="Y40" s="516"/>
      <c r="Z40" s="516"/>
    </row>
    <row r="41" customHeight="1" spans="19:26">
      <c r="S41" s="516"/>
      <c r="U41" s="516"/>
      <c r="V41" s="516"/>
      <c r="W41" s="516"/>
      <c r="X41" s="516"/>
      <c r="Y41" s="516"/>
      <c r="Z41" s="516"/>
    </row>
    <row r="42" customHeight="1" spans="19:26">
      <c r="S42" s="516"/>
      <c r="U42" s="516"/>
      <c r="V42" s="516"/>
      <c r="W42" s="516"/>
      <c r="X42" s="516"/>
      <c r="Y42" s="516"/>
      <c r="Z42" s="516"/>
    </row>
    <row r="43" customHeight="1" spans="19:26">
      <c r="S43" s="516"/>
      <c r="U43" s="516"/>
      <c r="V43" s="516"/>
      <c r="W43" s="516"/>
      <c r="X43" s="516"/>
      <c r="Y43" s="516"/>
      <c r="Z43" s="516"/>
    </row>
    <row r="44" customHeight="1" spans="19:26">
      <c r="S44" s="516"/>
      <c r="U44" s="516"/>
      <c r="V44" s="516"/>
      <c r="W44" s="516"/>
      <c r="X44" s="516"/>
      <c r="Y44" s="516"/>
      <c r="Z44" s="516"/>
    </row>
    <row r="45" customHeight="1" spans="19:26">
      <c r="S45" s="516"/>
      <c r="U45" s="516"/>
      <c r="V45" s="516"/>
      <c r="W45" s="516"/>
      <c r="X45" s="516"/>
      <c r="Y45" s="516"/>
      <c r="Z45" s="516"/>
    </row>
    <row r="46" customHeight="1" spans="19:26">
      <c r="S46" s="516"/>
      <c r="U46" s="516"/>
      <c r="V46" s="516"/>
      <c r="W46" s="516"/>
      <c r="X46" s="516"/>
      <c r="Y46" s="516"/>
      <c r="Z46" s="516"/>
    </row>
    <row r="47" customHeight="1" spans="19:26">
      <c r="S47" s="516"/>
      <c r="U47" s="516"/>
      <c r="V47" s="516"/>
      <c r="W47" s="516"/>
      <c r="X47" s="516"/>
      <c r="Y47" s="516"/>
      <c r="Z47" s="516"/>
    </row>
    <row r="48" customHeight="1" spans="19:26">
      <c r="S48" s="516"/>
      <c r="U48" s="516"/>
      <c r="V48" s="516"/>
      <c r="W48" s="516"/>
      <c r="X48" s="516"/>
      <c r="Y48" s="516"/>
      <c r="Z48" s="516"/>
    </row>
    <row r="49" customHeight="1" spans="19:26">
      <c r="S49" s="516"/>
      <c r="U49" s="516"/>
      <c r="V49" s="516"/>
      <c r="W49" s="516"/>
      <c r="X49" s="516"/>
      <c r="Y49" s="516"/>
      <c r="Z49" s="516"/>
    </row>
    <row r="50" customHeight="1" spans="19:26">
      <c r="S50" s="516"/>
      <c r="U50" s="516"/>
      <c r="V50" s="516"/>
      <c r="W50" s="516"/>
      <c r="X50" s="516"/>
      <c r="Y50" s="516"/>
      <c r="Z50" s="516"/>
    </row>
    <row r="51" customHeight="1" spans="19:26">
      <c r="S51" s="516"/>
      <c r="U51" s="516"/>
      <c r="V51" s="516"/>
      <c r="W51" s="516"/>
      <c r="X51" s="516"/>
      <c r="Y51" s="516"/>
      <c r="Z51" s="516"/>
    </row>
    <row r="52" customHeight="1" spans="19:26">
      <c r="S52" s="516"/>
      <c r="U52" s="516"/>
      <c r="V52" s="516"/>
      <c r="W52" s="516"/>
      <c r="X52" s="516"/>
      <c r="Y52" s="516"/>
      <c r="Z52" s="516"/>
    </row>
    <row r="53" customHeight="1" spans="19:26">
      <c r="S53" s="516"/>
      <c r="U53" s="516"/>
      <c r="V53" s="516"/>
      <c r="W53" s="516"/>
      <c r="X53" s="516"/>
      <c r="Y53" s="516"/>
      <c r="Z53" s="516"/>
    </row>
    <row r="54" customHeight="1" spans="19:26">
      <c r="S54" s="516"/>
      <c r="U54" s="516"/>
      <c r="V54" s="516"/>
      <c r="W54" s="516"/>
      <c r="X54" s="516"/>
      <c r="Y54" s="516"/>
      <c r="Z54" s="516"/>
    </row>
    <row r="55" customHeight="1" spans="19:26">
      <c r="S55" s="516"/>
      <c r="U55" s="516"/>
      <c r="V55" s="516"/>
      <c r="W55" s="516"/>
      <c r="X55" s="516"/>
      <c r="Y55" s="516"/>
      <c r="Z55" s="516"/>
    </row>
    <row r="56" customHeight="1" spans="19:26">
      <c r="S56" s="516"/>
      <c r="U56" s="516"/>
      <c r="V56" s="516"/>
      <c r="W56" s="516"/>
      <c r="X56" s="516"/>
      <c r="Y56" s="516"/>
      <c r="Z56" s="516"/>
    </row>
    <row r="57" customHeight="1" spans="19:26">
      <c r="S57" s="516"/>
      <c r="U57" s="516"/>
      <c r="V57" s="516"/>
      <c r="W57" s="516"/>
      <c r="X57" s="516"/>
      <c r="Y57" s="516"/>
      <c r="Z57" s="516"/>
    </row>
    <row r="58" customHeight="1" spans="19:26">
      <c r="S58" s="516"/>
      <c r="U58" s="516"/>
      <c r="V58" s="516"/>
      <c r="W58" s="516"/>
      <c r="X58" s="516"/>
      <c r="Y58" s="516"/>
      <c r="Z58" s="516"/>
    </row>
    <row r="59" customHeight="1" spans="19:26">
      <c r="S59" s="516"/>
      <c r="U59" s="516"/>
      <c r="V59" s="516"/>
      <c r="W59" s="516"/>
      <c r="X59" s="516"/>
      <c r="Y59" s="516"/>
      <c r="Z59" s="516"/>
    </row>
    <row r="60" customHeight="1" spans="19:26">
      <c r="S60" s="516"/>
      <c r="U60" s="516"/>
      <c r="V60" s="516"/>
      <c r="W60" s="516"/>
      <c r="X60" s="516"/>
      <c r="Y60" s="516"/>
      <c r="Z60" s="516"/>
    </row>
    <row r="61" customHeight="1" spans="19:26">
      <c r="S61" s="516"/>
      <c r="U61" s="516"/>
      <c r="V61" s="516"/>
      <c r="W61" s="516"/>
      <c r="X61" s="516"/>
      <c r="Y61" s="516"/>
      <c r="Z61" s="516"/>
    </row>
    <row r="62" customHeight="1" spans="19:26">
      <c r="S62" s="516"/>
      <c r="U62" s="516"/>
      <c r="V62" s="516"/>
      <c r="W62" s="516"/>
      <c r="X62" s="516"/>
      <c r="Y62" s="516"/>
      <c r="Z62" s="516"/>
    </row>
    <row r="63" customHeight="1" spans="19:26">
      <c r="S63" s="516"/>
      <c r="U63" s="516"/>
      <c r="V63" s="516"/>
      <c r="W63" s="516"/>
      <c r="X63" s="516"/>
      <c r="Y63" s="516"/>
      <c r="Z63" s="516"/>
    </row>
    <row r="64" customHeight="1" spans="19:26">
      <c r="S64" s="516"/>
      <c r="U64" s="516"/>
      <c r="V64" s="516"/>
      <c r="W64" s="516"/>
      <c r="X64" s="516"/>
      <c r="Y64" s="516"/>
      <c r="Z64" s="516"/>
    </row>
    <row r="65" customHeight="1" spans="19:26">
      <c r="S65" s="516"/>
      <c r="U65" s="516"/>
      <c r="V65" s="516"/>
      <c r="W65" s="516"/>
      <c r="X65" s="516"/>
      <c r="Y65" s="516"/>
      <c r="Z65" s="516"/>
    </row>
    <row r="66" customHeight="1" spans="19:26">
      <c r="S66" s="516"/>
      <c r="U66" s="516"/>
      <c r="V66" s="516"/>
      <c r="W66" s="516"/>
      <c r="X66" s="516"/>
      <c r="Y66" s="516"/>
      <c r="Z66" s="516"/>
    </row>
    <row r="67" customHeight="1" spans="19:26">
      <c r="S67" s="516"/>
      <c r="U67" s="516"/>
      <c r="V67" s="516"/>
      <c r="W67" s="516"/>
      <c r="X67" s="516"/>
      <c r="Y67" s="516"/>
      <c r="Z67" s="516"/>
    </row>
    <row r="68" customHeight="1" spans="19:26">
      <c r="S68" s="516"/>
      <c r="U68" s="516"/>
      <c r="V68" s="516"/>
      <c r="W68" s="516"/>
      <c r="X68" s="516"/>
      <c r="Y68" s="516"/>
      <c r="Z68" s="516"/>
    </row>
    <row r="69" customHeight="1" spans="19:26">
      <c r="S69" s="516"/>
      <c r="U69" s="516"/>
      <c r="V69" s="516"/>
      <c r="W69" s="516"/>
      <c r="X69" s="516"/>
      <c r="Y69" s="516"/>
      <c r="Z69" s="516"/>
    </row>
    <row r="70" customHeight="1" spans="19:26">
      <c r="S70" s="516"/>
      <c r="U70" s="516"/>
      <c r="V70" s="516"/>
      <c r="W70" s="516"/>
      <c r="X70" s="516"/>
      <c r="Y70" s="516"/>
      <c r="Z70" s="516"/>
    </row>
    <row r="71" customHeight="1" spans="19:26">
      <c r="S71" s="516"/>
      <c r="U71" s="516"/>
      <c r="V71" s="516"/>
      <c r="W71" s="516"/>
      <c r="X71" s="516"/>
      <c r="Y71" s="516"/>
      <c r="Z71" s="516"/>
    </row>
    <row r="72" customHeight="1" spans="19:26">
      <c r="S72" s="516"/>
      <c r="U72" s="516"/>
      <c r="V72" s="516"/>
      <c r="W72" s="516"/>
      <c r="X72" s="516"/>
      <c r="Y72" s="516"/>
      <c r="Z72" s="516"/>
    </row>
    <row r="73" customHeight="1" spans="19:26">
      <c r="S73" s="516"/>
      <c r="U73" s="516"/>
      <c r="V73" s="516"/>
      <c r="W73" s="516"/>
      <c r="X73" s="516"/>
      <c r="Y73" s="516"/>
      <c r="Z73" s="516"/>
    </row>
    <row r="74" customHeight="1" spans="19:26">
      <c r="S74" s="516"/>
      <c r="U74" s="516"/>
      <c r="V74" s="516"/>
      <c r="W74" s="516"/>
      <c r="X74" s="516"/>
      <c r="Y74" s="516"/>
      <c r="Z74" s="516"/>
    </row>
    <row r="75" customHeight="1" spans="19:26">
      <c r="S75" s="516"/>
      <c r="U75" s="516"/>
      <c r="V75" s="516"/>
      <c r="W75" s="516"/>
      <c r="X75" s="516"/>
      <c r="Y75" s="516"/>
      <c r="Z75" s="516"/>
    </row>
    <row r="76" customHeight="1" spans="19:26">
      <c r="S76" s="516"/>
      <c r="U76" s="516"/>
      <c r="V76" s="516"/>
      <c r="W76" s="516"/>
      <c r="X76" s="516"/>
      <c r="Y76" s="516"/>
      <c r="Z76" s="516"/>
    </row>
    <row r="77" customHeight="1" spans="19:26">
      <c r="S77" s="516"/>
      <c r="U77" s="516"/>
      <c r="V77" s="516"/>
      <c r="W77" s="516"/>
      <c r="X77" s="516"/>
      <c r="Y77" s="516"/>
      <c r="Z77" s="516"/>
    </row>
    <row r="78" customHeight="1" spans="19:26">
      <c r="S78" s="516"/>
      <c r="U78" s="516"/>
      <c r="V78" s="516"/>
      <c r="W78" s="516"/>
      <c r="X78" s="516"/>
      <c r="Y78" s="516"/>
      <c r="Z78" s="516"/>
    </row>
    <row r="79" customHeight="1" spans="19:26">
      <c r="S79" s="516"/>
      <c r="U79" s="516"/>
      <c r="V79" s="516"/>
      <c r="W79" s="516"/>
      <c r="X79" s="516"/>
      <c r="Y79" s="516"/>
      <c r="Z79" s="516"/>
    </row>
    <row r="80" customHeight="1" spans="19:26">
      <c r="S80" s="516"/>
      <c r="U80" s="516"/>
      <c r="V80" s="516"/>
      <c r="W80" s="516"/>
      <c r="X80" s="516"/>
      <c r="Y80" s="516"/>
      <c r="Z80" s="516"/>
    </row>
    <row r="81" customHeight="1" spans="19:26">
      <c r="S81" s="516"/>
      <c r="U81" s="516"/>
      <c r="V81" s="516"/>
      <c r="W81" s="516"/>
      <c r="X81" s="516"/>
      <c r="Y81" s="516"/>
      <c r="Z81" s="516"/>
    </row>
    <row r="82" customHeight="1" spans="19:26">
      <c r="S82" s="516"/>
      <c r="U82" s="516"/>
      <c r="V82" s="516"/>
      <c r="W82" s="516"/>
      <c r="X82" s="516"/>
      <c r="Y82" s="516"/>
      <c r="Z82" s="516"/>
    </row>
    <row r="83" customHeight="1" spans="19:26">
      <c r="S83" s="516"/>
      <c r="U83" s="516"/>
      <c r="V83" s="516"/>
      <c r="W83" s="516"/>
      <c r="X83" s="516"/>
      <c r="Y83" s="516"/>
      <c r="Z83" s="516"/>
    </row>
    <row r="84" customHeight="1" spans="19:26">
      <c r="S84" s="516"/>
      <c r="U84" s="516"/>
      <c r="V84" s="516"/>
      <c r="W84" s="516"/>
      <c r="X84" s="516"/>
      <c r="Y84" s="516"/>
      <c r="Z84" s="516"/>
    </row>
    <row r="85" customHeight="1" spans="19:26">
      <c r="S85" s="516"/>
      <c r="U85" s="516"/>
      <c r="V85" s="516"/>
      <c r="W85" s="516"/>
      <c r="X85" s="516"/>
      <c r="Y85" s="516"/>
      <c r="Z85" s="516"/>
    </row>
    <row r="86" customHeight="1" spans="19:26">
      <c r="S86" s="516"/>
      <c r="U86" s="516"/>
      <c r="V86" s="516"/>
      <c r="W86" s="516"/>
      <c r="X86" s="516"/>
      <c r="Y86" s="516"/>
      <c r="Z86" s="516"/>
    </row>
    <row r="87" customHeight="1" spans="19:26">
      <c r="S87" s="516"/>
      <c r="U87" s="516"/>
      <c r="V87" s="516"/>
      <c r="W87" s="516"/>
      <c r="X87" s="516"/>
      <c r="Y87" s="516"/>
      <c r="Z87" s="516"/>
    </row>
    <row r="88" customHeight="1" spans="19:26">
      <c r="S88" s="516"/>
      <c r="U88" s="516"/>
      <c r="V88" s="516"/>
      <c r="W88" s="516"/>
      <c r="X88" s="516"/>
      <c r="Y88" s="516"/>
      <c r="Z88" s="516"/>
    </row>
    <row r="89" customHeight="1" spans="19:26">
      <c r="S89" s="516"/>
      <c r="U89" s="516"/>
      <c r="V89" s="516"/>
      <c r="W89" s="516"/>
      <c r="X89" s="516"/>
      <c r="Y89" s="516"/>
      <c r="Z89" s="516"/>
    </row>
    <row r="90" customHeight="1" spans="19:26">
      <c r="S90" s="516"/>
      <c r="U90" s="516"/>
      <c r="V90" s="516"/>
      <c r="W90" s="516"/>
      <c r="X90" s="516"/>
      <c r="Y90" s="516"/>
      <c r="Z90" s="516"/>
    </row>
    <row r="91" customHeight="1" spans="19:26">
      <c r="S91" s="516"/>
      <c r="U91" s="516"/>
      <c r="V91" s="516"/>
      <c r="W91" s="516"/>
      <c r="X91" s="516"/>
      <c r="Y91" s="516"/>
      <c r="Z91" s="516"/>
    </row>
    <row r="92" customHeight="1" spans="19:26">
      <c r="S92" s="516"/>
      <c r="U92" s="516"/>
      <c r="V92" s="516"/>
      <c r="W92" s="516"/>
      <c r="X92" s="516"/>
      <c r="Y92" s="516"/>
      <c r="Z92" s="516"/>
    </row>
    <row r="93" customHeight="1" spans="19:26">
      <c r="S93" s="516"/>
      <c r="U93" s="516"/>
      <c r="V93" s="516"/>
      <c r="W93" s="516"/>
      <c r="X93" s="516"/>
      <c r="Y93" s="516"/>
      <c r="Z93" s="516"/>
    </row>
    <row r="94" customHeight="1" spans="19:26">
      <c r="S94" s="516"/>
      <c r="U94" s="516"/>
      <c r="V94" s="516"/>
      <c r="W94" s="516"/>
      <c r="X94" s="516"/>
      <c r="Y94" s="516"/>
      <c r="Z94" s="516"/>
    </row>
    <row r="95" customHeight="1" spans="19:26">
      <c r="S95" s="516"/>
      <c r="U95" s="516"/>
      <c r="V95" s="516"/>
      <c r="W95" s="516"/>
      <c r="X95" s="516"/>
      <c r="Y95" s="516"/>
      <c r="Z95" s="516"/>
    </row>
    <row r="96" customHeight="1" spans="19:26">
      <c r="S96" s="516"/>
      <c r="U96" s="516"/>
      <c r="V96" s="516"/>
      <c r="W96" s="516"/>
      <c r="X96" s="516"/>
      <c r="Y96" s="516"/>
      <c r="Z96" s="516"/>
    </row>
    <row r="97" customHeight="1" spans="19:26">
      <c r="S97" s="516"/>
      <c r="U97" s="516"/>
      <c r="V97" s="516"/>
      <c r="W97" s="516"/>
      <c r="X97" s="516"/>
      <c r="Y97" s="516"/>
      <c r="Z97" s="516"/>
    </row>
    <row r="98" customHeight="1" spans="19:26">
      <c r="S98" s="516"/>
      <c r="U98" s="516"/>
      <c r="V98" s="516"/>
      <c r="W98" s="516"/>
      <c r="X98" s="516"/>
      <c r="Y98" s="516"/>
      <c r="Z98" s="516"/>
    </row>
    <row r="99" customHeight="1" spans="19:26">
      <c r="S99" s="516"/>
      <c r="U99" s="516"/>
      <c r="V99" s="516"/>
      <c r="W99" s="516"/>
      <c r="X99" s="516"/>
      <c r="Y99" s="516"/>
      <c r="Z99" s="516"/>
    </row>
    <row r="100" customHeight="1" spans="19:26">
      <c r="S100" s="516"/>
      <c r="U100" s="516"/>
      <c r="V100" s="516"/>
      <c r="W100" s="516"/>
      <c r="X100" s="516"/>
      <c r="Y100" s="516"/>
      <c r="Z100" s="516"/>
    </row>
    <row r="101" customHeight="1" spans="19:26">
      <c r="S101" s="516"/>
      <c r="U101" s="516"/>
      <c r="V101" s="516"/>
      <c r="W101" s="516"/>
      <c r="X101" s="516"/>
      <c r="Y101" s="516"/>
      <c r="Z101" s="516"/>
    </row>
    <row r="102" customHeight="1" spans="19:26">
      <c r="S102" s="516"/>
      <c r="U102" s="516"/>
      <c r="V102" s="516"/>
      <c r="W102" s="516"/>
      <c r="X102" s="516"/>
      <c r="Y102" s="516"/>
      <c r="Z102" s="516"/>
    </row>
    <row r="103" customHeight="1" spans="19:26">
      <c r="S103" s="516"/>
      <c r="U103" s="516"/>
      <c r="V103" s="516"/>
      <c r="W103" s="516"/>
      <c r="X103" s="516"/>
      <c r="Y103" s="516"/>
      <c r="Z103" s="516"/>
    </row>
    <row r="104" customHeight="1" spans="19:26">
      <c r="S104" s="516"/>
      <c r="U104" s="516"/>
      <c r="V104" s="516"/>
      <c r="W104" s="516"/>
      <c r="X104" s="516"/>
      <c r="Y104" s="516"/>
      <c r="Z104" s="516"/>
    </row>
    <row r="105" customHeight="1" spans="19:26">
      <c r="S105" s="516"/>
      <c r="U105" s="516"/>
      <c r="V105" s="516"/>
      <c r="W105" s="516"/>
      <c r="X105" s="516"/>
      <c r="Y105" s="516"/>
      <c r="Z105" s="516"/>
    </row>
    <row r="106" customHeight="1" spans="19:26">
      <c r="S106" s="516"/>
      <c r="U106" s="516"/>
      <c r="V106" s="516"/>
      <c r="W106" s="516"/>
      <c r="X106" s="516"/>
      <c r="Y106" s="516"/>
      <c r="Z106" s="516"/>
    </row>
    <row r="107" customHeight="1" spans="19:26">
      <c r="S107" s="516"/>
      <c r="U107" s="516"/>
      <c r="V107" s="516"/>
      <c r="W107" s="516"/>
      <c r="X107" s="516"/>
      <c r="Y107" s="516"/>
      <c r="Z107" s="516"/>
    </row>
    <row r="108" customHeight="1" spans="19:26">
      <c r="S108" s="516"/>
      <c r="U108" s="516"/>
      <c r="V108" s="516"/>
      <c r="W108" s="516"/>
      <c r="X108" s="516"/>
      <c r="Y108" s="516"/>
      <c r="Z108" s="516"/>
    </row>
  </sheetData>
  <autoFilter ref="A7:AO22">
    <extLst/>
  </autoFilter>
  <mergeCells count="39">
    <mergeCell ref="A1:E1"/>
    <mergeCell ref="F1:K1"/>
    <mergeCell ref="M1:N1"/>
    <mergeCell ref="A2:N2"/>
    <mergeCell ref="A3:K3"/>
    <mergeCell ref="M3:N3"/>
    <mergeCell ref="A4:N4"/>
    <mergeCell ref="A5:N5"/>
    <mergeCell ref="B6:K6"/>
    <mergeCell ref="AE6:AG6"/>
    <mergeCell ref="A6:A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C6:AC7"/>
    <mergeCell ref="AD6:AD7"/>
    <mergeCell ref="AH6:AH7"/>
    <mergeCell ref="AI6:AI7"/>
    <mergeCell ref="AJ6:AJ7"/>
    <mergeCell ref="AK6:AK7"/>
    <mergeCell ref="AL6:AL7"/>
    <mergeCell ref="AM6:AM7"/>
    <mergeCell ref="AN6:AN7"/>
    <mergeCell ref="AO6:AO7"/>
    <mergeCell ref="O1:AC5"/>
  </mergeCells>
  <conditionalFormatting sqref="M$1:M$1048576">
    <cfRule type="duplicateValues" dxfId="0" priority="1"/>
  </conditionalFormatting>
  <dataValidations count="3">
    <dataValidation type="list" allowBlank="1" showInputMessage="1" showErrorMessage="1" sqref="X8 X1:X7 X9:X15 X16:X18 X19:X21 X23:X1048576">
      <formula1>"装配总成件,焊接总成件,钣金件,机加工件,冷镦件,注塑件,标准件,非标件,发泡件,"</formula1>
    </dataValidation>
    <dataValidation type="list" allowBlank="1" showInputMessage="1" showErrorMessage="1" sqref="P8 P9:P15 P16:P18 P19:P22">
      <formula1>"A,B,C,"</formula1>
    </dataValidation>
    <dataValidation type="list" allowBlank="1" showInputMessage="1" showErrorMessage="1" sqref="V8 V9">
      <formula1>"Y,N"</formula1>
    </dataValidation>
  </dataValidations>
  <pageMargins left="0.7" right="0.7" top="0.75" bottom="0.75" header="0.3" footer="0.3"/>
  <pageSetup paperSize="8" scale="75" orientation="landscape" verticalDpi="300"/>
  <headerFooter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X13"/>
  <sheetViews>
    <sheetView view="pageBreakPreview" zoomScale="55" zoomScaleNormal="100" workbookViewId="0">
      <pane ySplit="9" topLeftCell="A10" activePane="bottomLeft" state="frozen"/>
      <selection/>
      <selection pane="bottomLeft" activeCell="AQ14" sqref="AQ14"/>
    </sheetView>
  </sheetViews>
  <sheetFormatPr defaultColWidth="9" defaultRowHeight="14"/>
  <cols>
    <col min="1" max="1" width="5.87272727272727" style="188" customWidth="1"/>
    <col min="2" max="2" width="6.25454545454545" style="188" customWidth="1"/>
    <col min="3" max="3" width="8" style="188" customWidth="1"/>
    <col min="4" max="4" width="22" style="188" customWidth="1"/>
    <col min="5" max="5" width="22.1272727272727" style="188" customWidth="1"/>
    <col min="6" max="6" width="22" style="188" customWidth="1"/>
    <col min="7" max="7" width="20.3727272727273" style="189" hidden="1" customWidth="1" outlineLevel="1"/>
    <col min="8" max="8" width="4.87272727272727" style="188" hidden="1" customWidth="1" outlineLevel="1"/>
    <col min="9" max="9" width="5.25454545454545" style="188" hidden="1" customWidth="1" outlineLevel="1"/>
    <col min="10" max="10" width="10.5" style="188" customWidth="1" collapsed="1"/>
    <col min="11" max="11" width="6.12727272727273" style="190" hidden="1" customWidth="1" outlineLevel="1"/>
    <col min="12" max="12" width="21.2545454545455" style="188" hidden="1" customWidth="1" outlineLevel="1"/>
    <col min="13" max="13" width="8.12727272727273" style="191" hidden="1" customWidth="1" outlineLevel="1"/>
    <col min="14" max="15" width="7.25454545454545" style="190" hidden="1" customWidth="1" outlineLevel="1"/>
    <col min="16" max="16" width="11.2545454545455" style="190" customWidth="1" collapsed="1"/>
    <col min="17" max="18" width="24.2545454545455" style="190" hidden="1" customWidth="1" outlineLevel="1"/>
    <col min="19" max="19" width="11.8727272727273" style="190" hidden="1" customWidth="1" outlineLevel="1"/>
    <col min="20" max="21" width="10.3727272727273" style="188" hidden="1" customWidth="1" outlineLevel="1"/>
    <col min="22" max="22" width="14.6272727272727" style="408" customWidth="1" collapsed="1"/>
    <col min="23" max="25" width="14.6272727272727" style="408" hidden="1" customWidth="1" outlineLevel="1"/>
    <col min="26" max="26" width="12.5" style="188" customWidth="1" collapsed="1"/>
    <col min="27" max="36" width="12.5" style="188" hidden="1" customWidth="1" outlineLevel="1"/>
    <col min="37" max="37" width="12.5" style="188" customWidth="1" collapsed="1"/>
    <col min="38" max="38" width="12.5" style="188" customWidth="1"/>
    <col min="39" max="39" width="11.1272727272727" style="188" customWidth="1"/>
    <col min="40" max="40" width="11.6272727272727" style="188" customWidth="1"/>
    <col min="41" max="16384" width="9" style="188"/>
  </cols>
  <sheetData>
    <row r="1" ht="20.25" customHeight="1" spans="1:40">
      <c r="A1" s="409"/>
      <c r="B1" s="409"/>
      <c r="C1" s="409"/>
      <c r="D1" s="409"/>
      <c r="E1" s="409"/>
      <c r="F1" s="409"/>
      <c r="G1" s="409"/>
      <c r="H1" s="409"/>
      <c r="I1" s="409"/>
      <c r="J1" s="409"/>
      <c r="K1" s="409"/>
      <c r="L1" s="409"/>
      <c r="M1" s="409"/>
      <c r="N1" s="409"/>
      <c r="O1" s="409"/>
      <c r="P1" s="409"/>
      <c r="Q1" s="409"/>
      <c r="R1" s="409"/>
      <c r="S1" s="409"/>
      <c r="T1" s="409"/>
      <c r="U1" s="409"/>
      <c r="V1" s="409"/>
      <c r="W1" s="409"/>
      <c r="X1" s="409"/>
      <c r="Y1" s="409"/>
      <c r="Z1" s="409"/>
      <c r="AA1" s="470"/>
      <c r="AB1" s="470"/>
      <c r="AC1" s="470"/>
      <c r="AD1" s="470"/>
      <c r="AE1" s="470"/>
      <c r="AF1" s="470"/>
      <c r="AG1" s="470"/>
      <c r="AH1" s="470"/>
      <c r="AI1" s="470"/>
      <c r="AJ1" s="470"/>
      <c r="AK1" s="470"/>
      <c r="AL1" s="470"/>
      <c r="AM1" s="409"/>
      <c r="AN1" s="491"/>
    </row>
    <row r="2" ht="27.75" customHeight="1" spans="1:40">
      <c r="A2" s="410" t="s">
        <v>711</v>
      </c>
      <c r="B2" s="410"/>
      <c r="C2" s="411" t="s">
        <v>712</v>
      </c>
      <c r="D2" s="411"/>
      <c r="E2" s="411"/>
      <c r="F2" s="411"/>
      <c r="G2" s="412"/>
      <c r="H2" s="412"/>
      <c r="I2" s="412"/>
      <c r="J2" s="412"/>
      <c r="K2" s="412"/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W2" s="412"/>
      <c r="X2" s="412"/>
      <c r="Y2" s="412"/>
      <c r="Z2" s="471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92"/>
      <c r="AM2" s="493" t="s">
        <v>28</v>
      </c>
      <c r="AN2" s="494"/>
    </row>
    <row r="3" ht="27.75" customHeight="1" spans="1:40">
      <c r="A3" s="410"/>
      <c r="B3" s="410"/>
      <c r="C3" s="411"/>
      <c r="D3" s="411"/>
      <c r="E3" s="411"/>
      <c r="F3" s="411"/>
      <c r="G3" s="412"/>
      <c r="H3" s="412"/>
      <c r="I3" s="412"/>
      <c r="J3" s="412"/>
      <c r="K3" s="412"/>
      <c r="L3" s="412"/>
      <c r="M3" s="412"/>
      <c r="N3" s="412"/>
      <c r="O3" s="412"/>
      <c r="P3" s="412"/>
      <c r="Q3" s="412"/>
      <c r="R3" s="412"/>
      <c r="S3" s="412"/>
      <c r="T3" s="412"/>
      <c r="U3" s="412"/>
      <c r="V3" s="412"/>
      <c r="W3" s="412"/>
      <c r="X3" s="412"/>
      <c r="Y3" s="412"/>
      <c r="Z3" s="471"/>
      <c r="AA3" s="473"/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95"/>
      <c r="AM3" s="493" t="s">
        <v>713</v>
      </c>
      <c r="AN3" s="496"/>
    </row>
    <row r="4" ht="27" customHeight="1" spans="1:40">
      <c r="A4" s="413" t="s">
        <v>40</v>
      </c>
      <c r="B4" s="413"/>
      <c r="C4" s="413"/>
      <c r="D4" s="413"/>
      <c r="E4" s="413"/>
      <c r="F4" s="413"/>
      <c r="G4" s="412"/>
      <c r="H4" s="412"/>
      <c r="I4" s="412"/>
      <c r="J4" s="412"/>
      <c r="K4" s="412"/>
      <c r="L4" s="412"/>
      <c r="M4" s="412"/>
      <c r="N4" s="412"/>
      <c r="O4" s="412"/>
      <c r="P4" s="412"/>
      <c r="Q4" s="412"/>
      <c r="R4" s="412"/>
      <c r="S4" s="412"/>
      <c r="T4" s="412"/>
      <c r="U4" s="412"/>
      <c r="V4" s="412"/>
      <c r="W4" s="412"/>
      <c r="X4" s="412"/>
      <c r="Y4" s="412"/>
      <c r="Z4" s="471"/>
      <c r="AA4" s="473"/>
      <c r="AB4" s="473"/>
      <c r="AC4" s="473"/>
      <c r="AD4" s="473"/>
      <c r="AE4" s="473"/>
      <c r="AF4" s="473"/>
      <c r="AG4" s="473"/>
      <c r="AH4" s="473"/>
      <c r="AI4" s="473"/>
      <c r="AJ4" s="473"/>
      <c r="AK4" s="473"/>
      <c r="AL4" s="495"/>
      <c r="AM4" s="493" t="s">
        <v>41</v>
      </c>
      <c r="AN4" s="497"/>
    </row>
    <row r="5" ht="31.5" customHeight="1" spans="1:40">
      <c r="A5" s="414" t="s">
        <v>42</v>
      </c>
      <c r="B5" s="414"/>
      <c r="C5" s="414"/>
      <c r="D5" s="414"/>
      <c r="E5" s="414" t="s">
        <v>43</v>
      </c>
      <c r="F5" s="415"/>
      <c r="G5" s="412"/>
      <c r="H5" s="412"/>
      <c r="I5" s="412"/>
      <c r="J5" s="412"/>
      <c r="K5" s="412"/>
      <c r="L5" s="412"/>
      <c r="M5" s="412"/>
      <c r="N5" s="412"/>
      <c r="O5" s="412"/>
      <c r="P5" s="412"/>
      <c r="Q5" s="412"/>
      <c r="R5" s="412"/>
      <c r="S5" s="412"/>
      <c r="T5" s="412"/>
      <c r="U5" s="412"/>
      <c r="V5" s="412"/>
      <c r="W5" s="412"/>
      <c r="X5" s="412"/>
      <c r="Y5" s="412"/>
      <c r="Z5" s="471"/>
      <c r="AA5" s="473"/>
      <c r="AB5" s="473"/>
      <c r="AC5" s="473"/>
      <c r="AD5" s="473"/>
      <c r="AE5" s="473"/>
      <c r="AF5" s="473"/>
      <c r="AG5" s="473"/>
      <c r="AH5" s="473"/>
      <c r="AI5" s="473"/>
      <c r="AJ5" s="473"/>
      <c r="AK5" s="473"/>
      <c r="AL5" s="495"/>
      <c r="AM5" s="493" t="s">
        <v>44</v>
      </c>
      <c r="AN5" s="497"/>
    </row>
    <row r="6" ht="28.5" customHeight="1" spans="1:40">
      <c r="A6" s="416" t="s">
        <v>46</v>
      </c>
      <c r="B6" s="416"/>
      <c r="C6" s="416"/>
      <c r="D6" s="416"/>
      <c r="E6" s="416"/>
      <c r="F6" s="416"/>
      <c r="G6" s="412"/>
      <c r="H6" s="412"/>
      <c r="I6" s="412"/>
      <c r="J6" s="412"/>
      <c r="K6" s="412"/>
      <c r="L6" s="412"/>
      <c r="M6" s="412"/>
      <c r="N6" s="412"/>
      <c r="O6" s="412"/>
      <c r="P6" s="412"/>
      <c r="Q6" s="412"/>
      <c r="R6" s="412"/>
      <c r="S6" s="412"/>
      <c r="T6" s="412"/>
      <c r="U6" s="412"/>
      <c r="V6" s="412"/>
      <c r="W6" s="412"/>
      <c r="X6" s="412"/>
      <c r="Y6" s="412"/>
      <c r="Z6" s="471"/>
      <c r="AA6" s="473"/>
      <c r="AB6" s="473"/>
      <c r="AC6" s="473"/>
      <c r="AD6" s="473"/>
      <c r="AE6" s="473"/>
      <c r="AF6" s="473"/>
      <c r="AG6" s="473"/>
      <c r="AH6" s="473"/>
      <c r="AI6" s="473"/>
      <c r="AJ6" s="473"/>
      <c r="AK6" s="473"/>
      <c r="AL6" s="495"/>
      <c r="AM6" s="493" t="s">
        <v>19</v>
      </c>
      <c r="AN6" s="497"/>
    </row>
    <row r="7" ht="28.5" customHeight="1" spans="1:40">
      <c r="A7" s="417" t="s">
        <v>47</v>
      </c>
      <c r="B7" s="417"/>
      <c r="C7" s="417"/>
      <c r="D7" s="417"/>
      <c r="E7" s="417"/>
      <c r="F7" s="417"/>
      <c r="G7" s="412"/>
      <c r="H7" s="412"/>
      <c r="I7" s="412"/>
      <c r="J7" s="412"/>
      <c r="K7" s="412"/>
      <c r="L7" s="412"/>
      <c r="M7" s="412"/>
      <c r="N7" s="412"/>
      <c r="O7" s="412"/>
      <c r="P7" s="412"/>
      <c r="Q7" s="412"/>
      <c r="R7" s="412"/>
      <c r="S7" s="412"/>
      <c r="T7" s="412"/>
      <c r="U7" s="412"/>
      <c r="V7" s="412"/>
      <c r="W7" s="412"/>
      <c r="X7" s="412"/>
      <c r="Y7" s="412"/>
      <c r="Z7" s="471"/>
      <c r="AA7" s="474"/>
      <c r="AB7" s="474"/>
      <c r="AC7" s="474"/>
      <c r="AD7" s="474"/>
      <c r="AE7" s="474"/>
      <c r="AF7" s="474"/>
      <c r="AG7" s="474"/>
      <c r="AH7" s="474"/>
      <c r="AI7" s="474"/>
      <c r="AJ7" s="474"/>
      <c r="AK7" s="474"/>
      <c r="AL7" s="498"/>
      <c r="AM7" s="499" t="s">
        <v>48</v>
      </c>
      <c r="AN7" s="500"/>
    </row>
    <row r="8" ht="28.5" customHeight="1" spans="1:40">
      <c r="A8" s="418" t="s">
        <v>49</v>
      </c>
      <c r="B8" s="419" t="s">
        <v>50</v>
      </c>
      <c r="C8" s="419" t="s">
        <v>51</v>
      </c>
      <c r="D8" s="419" t="s">
        <v>545</v>
      </c>
      <c r="E8" s="420" t="s">
        <v>28</v>
      </c>
      <c r="F8" s="419" t="s">
        <v>41</v>
      </c>
      <c r="G8" s="421" t="s">
        <v>546</v>
      </c>
      <c r="H8" s="419" t="s">
        <v>54</v>
      </c>
      <c r="I8" s="419" t="s">
        <v>55</v>
      </c>
      <c r="J8" s="419" t="s">
        <v>14</v>
      </c>
      <c r="K8" s="420" t="s">
        <v>56</v>
      </c>
      <c r="L8" s="438" t="s">
        <v>547</v>
      </c>
      <c r="M8" s="439" t="s">
        <v>548</v>
      </c>
      <c r="N8" s="420" t="s">
        <v>59</v>
      </c>
      <c r="O8" s="440" t="s">
        <v>549</v>
      </c>
      <c r="P8" s="440" t="s">
        <v>550</v>
      </c>
      <c r="Q8" s="453" t="s">
        <v>62</v>
      </c>
      <c r="R8" s="453" t="s">
        <v>63</v>
      </c>
      <c r="S8" s="453" t="s">
        <v>64</v>
      </c>
      <c r="T8" s="419" t="s">
        <v>65</v>
      </c>
      <c r="U8" s="419" t="s">
        <v>66</v>
      </c>
      <c r="V8" s="454" t="s">
        <v>714</v>
      </c>
      <c r="W8" s="455" t="s">
        <v>68</v>
      </c>
      <c r="X8" s="454" t="s">
        <v>69</v>
      </c>
      <c r="Y8" s="454" t="s">
        <v>70</v>
      </c>
      <c r="Z8" s="475" t="s">
        <v>71</v>
      </c>
      <c r="AA8" s="476" t="s">
        <v>72</v>
      </c>
      <c r="AB8" s="477" t="s">
        <v>74</v>
      </c>
      <c r="AC8" s="477"/>
      <c r="AD8" s="477"/>
      <c r="AE8" s="478" t="s">
        <v>75</v>
      </c>
      <c r="AF8" s="479" t="s">
        <v>76</v>
      </c>
      <c r="AG8" s="477" t="s">
        <v>77</v>
      </c>
      <c r="AH8" s="478" t="s">
        <v>78</v>
      </c>
      <c r="AI8" s="501" t="s">
        <v>551</v>
      </c>
      <c r="AJ8" s="478" t="s">
        <v>552</v>
      </c>
      <c r="AK8" s="502" t="s">
        <v>553</v>
      </c>
      <c r="AL8" s="503" t="s">
        <v>80</v>
      </c>
      <c r="AM8" s="499"/>
      <c r="AN8" s="500"/>
    </row>
    <row r="9" ht="24.95" customHeight="1" spans="1:40">
      <c r="A9" s="418"/>
      <c r="B9" s="422"/>
      <c r="C9" s="422"/>
      <c r="D9" s="422"/>
      <c r="E9" s="423"/>
      <c r="F9" s="422"/>
      <c r="G9" s="424"/>
      <c r="H9" s="422"/>
      <c r="I9" s="422"/>
      <c r="J9" s="422"/>
      <c r="K9" s="423"/>
      <c r="L9" s="441"/>
      <c r="M9" s="442"/>
      <c r="N9" s="423"/>
      <c r="O9" s="440"/>
      <c r="P9" s="440"/>
      <c r="Q9" s="453"/>
      <c r="R9" s="453"/>
      <c r="S9" s="453"/>
      <c r="T9" s="422"/>
      <c r="U9" s="422"/>
      <c r="V9" s="456"/>
      <c r="W9" s="457"/>
      <c r="X9" s="456"/>
      <c r="Y9" s="456"/>
      <c r="Z9" s="480"/>
      <c r="AA9" s="476"/>
      <c r="AB9" s="477" t="s">
        <v>93</v>
      </c>
      <c r="AC9" s="477" t="s">
        <v>94</v>
      </c>
      <c r="AD9" s="477" t="s">
        <v>95</v>
      </c>
      <c r="AE9" s="478"/>
      <c r="AF9" s="479"/>
      <c r="AG9" s="477"/>
      <c r="AH9" s="478"/>
      <c r="AI9" s="501"/>
      <c r="AJ9" s="478"/>
      <c r="AK9" s="502"/>
      <c r="AL9" s="504"/>
      <c r="AM9" s="505" t="s">
        <v>715</v>
      </c>
      <c r="AN9" s="506" t="s">
        <v>92</v>
      </c>
    </row>
    <row r="10" s="406" customFormat="1" ht="39.95" customHeight="1" spans="1:40">
      <c r="A10" s="37">
        <f>ROW()-9</f>
        <v>1</v>
      </c>
      <c r="B10" s="425">
        <v>1</v>
      </c>
      <c r="C10" s="426" t="s">
        <v>120</v>
      </c>
      <c r="D10" s="425" t="s">
        <v>372</v>
      </c>
      <c r="E10" s="425" t="s">
        <v>372</v>
      </c>
      <c r="F10" s="85" t="s">
        <v>373</v>
      </c>
      <c r="G10" s="85" t="s">
        <v>124</v>
      </c>
      <c r="H10" s="427" t="s">
        <v>111</v>
      </c>
      <c r="I10" s="37" t="s">
        <v>208</v>
      </c>
      <c r="J10" s="443"/>
      <c r="K10" s="444" t="s">
        <v>98</v>
      </c>
      <c r="L10" s="425" t="s">
        <v>372</v>
      </c>
      <c r="M10" s="444" t="s">
        <v>98</v>
      </c>
      <c r="N10" s="425" t="s">
        <v>100</v>
      </c>
      <c r="O10" s="443" t="s">
        <v>101</v>
      </c>
      <c r="P10" s="85" t="s">
        <v>124</v>
      </c>
      <c r="Q10" s="37" t="s">
        <v>103</v>
      </c>
      <c r="R10" s="85" t="s">
        <v>45</v>
      </c>
      <c r="S10" s="37" t="s">
        <v>45</v>
      </c>
      <c r="T10" s="37" t="s">
        <v>374</v>
      </c>
      <c r="U10" s="85" t="s">
        <v>45</v>
      </c>
      <c r="V10" s="458">
        <v>0.539</v>
      </c>
      <c r="W10" s="459">
        <v>2</v>
      </c>
      <c r="X10" s="460" t="s">
        <v>45</v>
      </c>
      <c r="Y10" s="460" t="s">
        <v>45</v>
      </c>
      <c r="Z10" s="481" t="s">
        <v>45</v>
      </c>
      <c r="AA10" s="482" t="s">
        <v>124</v>
      </c>
      <c r="AB10" s="483" t="s">
        <v>557</v>
      </c>
      <c r="AC10" s="467"/>
      <c r="AD10" s="467"/>
      <c r="AE10" s="484">
        <f>V10*1.08</f>
        <v>0.58212</v>
      </c>
      <c r="AF10" s="485">
        <f>V10/AE10</f>
        <v>0.925925925925926</v>
      </c>
      <c r="AG10" s="481"/>
      <c r="AH10" s="481"/>
      <c r="AI10" s="481"/>
      <c r="AJ10" s="481"/>
      <c r="AK10" s="481" t="s">
        <v>107</v>
      </c>
      <c r="AL10" s="481" t="s">
        <v>163</v>
      </c>
      <c r="AM10" s="425"/>
      <c r="AN10" s="507" t="s">
        <v>375</v>
      </c>
    </row>
    <row r="11" s="406" customFormat="1" ht="39.95" customHeight="1" spans="1:40">
      <c r="A11" s="37"/>
      <c r="B11" s="425"/>
      <c r="C11" s="426"/>
      <c r="D11" s="425"/>
      <c r="E11" s="428" t="s">
        <v>716</v>
      </c>
      <c r="F11" s="429" t="s">
        <v>621</v>
      </c>
      <c r="G11" s="429" t="s">
        <v>113</v>
      </c>
      <c r="H11" s="430" t="s">
        <v>111</v>
      </c>
      <c r="I11" s="445" t="s">
        <v>99</v>
      </c>
      <c r="J11" s="446"/>
      <c r="K11" s="430" t="s">
        <v>98</v>
      </c>
      <c r="L11" s="428" t="s">
        <v>45</v>
      </c>
      <c r="M11" s="430" t="s">
        <v>98</v>
      </c>
      <c r="N11" s="428" t="s">
        <v>134</v>
      </c>
      <c r="O11" s="446" t="s">
        <v>135</v>
      </c>
      <c r="P11" s="429" t="s">
        <v>124</v>
      </c>
      <c r="Q11" s="445" t="s">
        <v>717</v>
      </c>
      <c r="R11" s="445" t="s">
        <v>45</v>
      </c>
      <c r="T11" s="445" t="s">
        <v>374</v>
      </c>
      <c r="V11" s="461">
        <v>0.511</v>
      </c>
      <c r="W11" s="459"/>
      <c r="X11" s="460"/>
      <c r="Y11" s="460"/>
      <c r="Z11" s="481"/>
      <c r="AA11" s="467"/>
      <c r="AB11" s="467"/>
      <c r="AC11" s="467"/>
      <c r="AD11" s="467"/>
      <c r="AE11" s="467">
        <v>0.98</v>
      </c>
      <c r="AF11" s="485"/>
      <c r="AG11" s="481"/>
      <c r="AH11" s="481"/>
      <c r="AI11" s="481"/>
      <c r="AJ11" s="481"/>
      <c r="AK11" s="481" t="s">
        <v>113</v>
      </c>
      <c r="AL11" s="481"/>
      <c r="AM11" s="425"/>
      <c r="AN11" s="507" t="s">
        <v>375</v>
      </c>
    </row>
    <row r="12" s="407" customFormat="1" ht="39.95" customHeight="1" spans="1:16378">
      <c r="A12" s="431"/>
      <c r="B12" s="432">
        <v>2</v>
      </c>
      <c r="C12" s="433"/>
      <c r="D12" s="432" t="s">
        <v>558</v>
      </c>
      <c r="E12" s="432" t="s">
        <v>558</v>
      </c>
      <c r="F12" s="81" t="s">
        <v>559</v>
      </c>
      <c r="G12" s="434" t="s">
        <v>560</v>
      </c>
      <c r="H12" s="435"/>
      <c r="I12" s="447" t="s">
        <v>99</v>
      </c>
      <c r="J12" s="448"/>
      <c r="K12" s="449" t="s">
        <v>98</v>
      </c>
      <c r="L12" s="450" t="str">
        <f>E12</f>
        <v>SLT0001092</v>
      </c>
      <c r="M12" s="436" t="s">
        <v>98</v>
      </c>
      <c r="N12" s="436" t="s">
        <v>100</v>
      </c>
      <c r="O12" s="451" t="s">
        <v>101</v>
      </c>
      <c r="P12" s="452" t="s">
        <v>560</v>
      </c>
      <c r="Q12" s="462" t="s">
        <v>561</v>
      </c>
      <c r="R12" s="452" t="s">
        <v>212</v>
      </c>
      <c r="S12" s="463"/>
      <c r="T12" s="464" t="s">
        <v>562</v>
      </c>
      <c r="V12" s="465">
        <v>0.006</v>
      </c>
      <c r="W12" s="466"/>
      <c r="X12" s="467"/>
      <c r="Y12" s="486"/>
      <c r="Z12" s="486"/>
      <c r="AA12" s="451" t="s">
        <v>563</v>
      </c>
      <c r="AB12" s="467"/>
      <c r="AC12" s="467"/>
      <c r="AD12" s="467"/>
      <c r="AE12" s="487">
        <v>0.006</v>
      </c>
      <c r="AF12" s="488">
        <v>1</v>
      </c>
      <c r="AG12" s="508"/>
      <c r="AH12" s="487"/>
      <c r="AI12" s="463"/>
      <c r="AJ12" s="463"/>
      <c r="AK12" s="509" t="s">
        <v>118</v>
      </c>
      <c r="AL12" s="510" t="s">
        <v>564</v>
      </c>
      <c r="AM12" s="463"/>
      <c r="AN12" s="463">
        <v>1</v>
      </c>
      <c r="XEC12" s="431"/>
      <c r="XED12" s="432"/>
      <c r="XEE12" s="433"/>
      <c r="XEF12" s="432"/>
      <c r="XEG12" s="432"/>
      <c r="XEH12" s="81"/>
      <c r="XEI12" s="81"/>
      <c r="XEJ12" s="81"/>
      <c r="XEK12" s="431"/>
      <c r="XEL12" s="511"/>
      <c r="XEM12" s="81"/>
      <c r="XEN12" s="512"/>
      <c r="XEO12" s="513"/>
      <c r="XEP12" s="513"/>
      <c r="XEQ12" s="513"/>
      <c r="XER12" s="432"/>
      <c r="XES12" s="486"/>
      <c r="XET12" s="514"/>
      <c r="XEU12" s="514"/>
      <c r="XEV12" s="486"/>
      <c r="XEW12" s="515"/>
      <c r="XEX12" s="486"/>
    </row>
    <row r="13" s="407" customFormat="1" ht="39.95" customHeight="1" spans="1:16378">
      <c r="A13" s="431"/>
      <c r="B13" s="432">
        <v>2</v>
      </c>
      <c r="C13" s="433"/>
      <c r="D13" s="432" t="s">
        <v>622</v>
      </c>
      <c r="E13" s="432" t="s">
        <v>622</v>
      </c>
      <c r="F13" s="81" t="s">
        <v>623</v>
      </c>
      <c r="G13" s="436" t="s">
        <v>560</v>
      </c>
      <c r="H13" s="437" t="s">
        <v>306</v>
      </c>
      <c r="I13" s="164" t="s">
        <v>99</v>
      </c>
      <c r="J13" s="451"/>
      <c r="K13" s="449" t="s">
        <v>98</v>
      </c>
      <c r="L13" s="436" t="s">
        <v>624</v>
      </c>
      <c r="M13" s="449" t="s">
        <v>625</v>
      </c>
      <c r="N13" s="436" t="s">
        <v>100</v>
      </c>
      <c r="O13" s="451" t="s">
        <v>101</v>
      </c>
      <c r="P13" s="437" t="s">
        <v>560</v>
      </c>
      <c r="Q13" s="468"/>
      <c r="R13" s="447" t="s">
        <v>718</v>
      </c>
      <c r="S13" s="447" t="s">
        <v>212</v>
      </c>
      <c r="T13" s="447" t="s">
        <v>626</v>
      </c>
      <c r="V13" s="469">
        <f>0.025*420/1000</f>
        <v>0.0105</v>
      </c>
      <c r="X13" s="467"/>
      <c r="Y13" s="486"/>
      <c r="Z13" s="486"/>
      <c r="AA13" s="489" t="s">
        <v>563</v>
      </c>
      <c r="AB13" s="467"/>
      <c r="AC13" s="467"/>
      <c r="AD13" s="467"/>
      <c r="AE13" s="490">
        <v>0.0105</v>
      </c>
      <c r="AF13" s="488">
        <v>1</v>
      </c>
      <c r="AG13" s="436"/>
      <c r="AH13" s="436"/>
      <c r="AI13" s="436"/>
      <c r="AJ13" s="436"/>
      <c r="AK13" s="436" t="s">
        <v>118</v>
      </c>
      <c r="AL13" s="436" t="s">
        <v>564</v>
      </c>
      <c r="AM13" s="463"/>
      <c r="AN13" s="463">
        <v>2</v>
      </c>
      <c r="XEC13" s="431"/>
      <c r="XED13" s="432"/>
      <c r="XEE13" s="433"/>
      <c r="XEF13" s="432"/>
      <c r="XEG13" s="432"/>
      <c r="XEH13" s="81"/>
      <c r="XEI13" s="81"/>
      <c r="XEJ13" s="81"/>
      <c r="XEK13" s="431"/>
      <c r="XEL13" s="511"/>
      <c r="XEM13" s="81"/>
      <c r="XEN13" s="512"/>
      <c r="XEO13" s="513"/>
      <c r="XEP13" s="513"/>
      <c r="XEQ13" s="513"/>
      <c r="XER13" s="432"/>
      <c r="XES13" s="486"/>
      <c r="XET13" s="514"/>
      <c r="XEU13" s="514"/>
      <c r="XEV13" s="486"/>
      <c r="XEW13" s="515"/>
      <c r="XEX13" s="486"/>
    </row>
  </sheetData>
  <autoFilter ref="A9:AN13">
    <extLst/>
  </autoFilter>
  <mergeCells count="45">
    <mergeCell ref="A1:AM1"/>
    <mergeCell ref="A4:F4"/>
    <mergeCell ref="A5:C5"/>
    <mergeCell ref="E5:F5"/>
    <mergeCell ref="A6:F6"/>
    <mergeCell ref="A7:F7"/>
    <mergeCell ref="AB8:AD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E8:AE9"/>
    <mergeCell ref="AF8:AF9"/>
    <mergeCell ref="AG8:AG9"/>
    <mergeCell ref="AH8:AH9"/>
    <mergeCell ref="AI8:AI9"/>
    <mergeCell ref="AJ8:AJ9"/>
    <mergeCell ref="AK8:AK9"/>
    <mergeCell ref="AL8:AL9"/>
    <mergeCell ref="A2:B3"/>
    <mergeCell ref="C2:F3"/>
    <mergeCell ref="G2:Z7"/>
  </mergeCells>
  <conditionalFormatting sqref="AN2">
    <cfRule type="duplicateValues" dxfId="0" priority="94"/>
  </conditionalFormatting>
  <conditionalFormatting sqref="D12">
    <cfRule type="duplicateValues" dxfId="0" priority="29"/>
    <cfRule type="duplicateValues" dxfId="0" priority="33"/>
  </conditionalFormatting>
  <conditionalFormatting sqref="E12">
    <cfRule type="duplicateValues" dxfId="0" priority="37"/>
  </conditionalFormatting>
  <conditionalFormatting sqref="XEF12">
    <cfRule type="duplicateValues" dxfId="0" priority="28"/>
    <cfRule type="duplicateValues" dxfId="0" priority="32"/>
  </conditionalFormatting>
  <conditionalFormatting sqref="XEG12">
    <cfRule type="duplicateValues" dxfId="0" priority="36"/>
  </conditionalFormatting>
  <conditionalFormatting sqref="D13">
    <cfRule type="duplicateValues" dxfId="0" priority="27"/>
    <cfRule type="duplicateValues" dxfId="0" priority="31"/>
  </conditionalFormatting>
  <conditionalFormatting sqref="E13">
    <cfRule type="duplicateValues" dxfId="0" priority="35"/>
  </conditionalFormatting>
  <conditionalFormatting sqref="XEF13">
    <cfRule type="duplicateValues" dxfId="0" priority="26"/>
    <cfRule type="duplicateValues" dxfId="0" priority="30"/>
  </conditionalFormatting>
  <conditionalFormatting sqref="XEG13">
    <cfRule type="duplicateValues" dxfId="0" priority="34"/>
  </conditionalFormatting>
  <conditionalFormatting sqref="D10:D11">
    <cfRule type="duplicateValues" dxfId="0" priority="64"/>
  </conditionalFormatting>
  <conditionalFormatting sqref="L10:L11">
    <cfRule type="duplicateValues" dxfId="0" priority="103"/>
  </conditionalFormatting>
  <conditionalFormatting sqref="D1:D11 D14:D1048576">
    <cfRule type="duplicateValues" dxfId="0" priority="50"/>
  </conditionalFormatting>
  <conditionalFormatting sqref="E1:E8 E10:E11 E14:E1048576">
    <cfRule type="duplicateValues" dxfId="0" priority="92"/>
  </conditionalFormatting>
  <conditionalFormatting sqref="L1:L8 L14:L1048576">
    <cfRule type="duplicateValues" dxfId="0" priority="91"/>
  </conditionalFormatting>
  <conditionalFormatting sqref="N1:O8 N10:O11 N14:O1048576">
    <cfRule type="containsText" dxfId="9" priority="89" operator="between" text="Y">
      <formula>NOT(ISERROR(SEARCH("Y",N1)))</formula>
    </cfRule>
    <cfRule type="containsText" dxfId="10" priority="90" operator="between" text="N">
      <formula>NOT(ISERROR(SEARCH("N",N1)))</formula>
    </cfRule>
  </conditionalFormatting>
  <printOptions horizontalCentered="1"/>
  <pageMargins left="0.236220472440945" right="0.236220472440945" top="0.748031496062992" bottom="0.748031496062992" header="0.31496062992126" footer="0.31496062992126"/>
  <pageSetup paperSize="8" scale="79" fitToHeight="0" orientation="portrait"/>
  <headerFooter>
    <oddFooter>&amp;C第 &amp;P 页，共 &amp;N 页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P11"/>
  <sheetViews>
    <sheetView showGridLines="0" zoomScale="55" zoomScaleNormal="55" zoomScaleSheetLayoutView="115" workbookViewId="0">
      <pane ySplit="7" topLeftCell="A8" activePane="bottomLeft" state="frozen"/>
      <selection/>
      <selection pane="bottomLeft" activeCell="AH12" sqref="AH12"/>
    </sheetView>
  </sheetViews>
  <sheetFormatPr defaultColWidth="9" defaultRowHeight="24.95" customHeight="1"/>
  <cols>
    <col min="1" max="1" width="4.5" style="188" customWidth="1"/>
    <col min="2" max="11" width="2.5" style="188" customWidth="1"/>
    <col min="12" max="12" width="5.37272727272727" style="188" customWidth="1"/>
    <col min="13" max="13" width="18.0454545454545" style="188" customWidth="1"/>
    <col min="14" max="14" width="15.7545454545455" style="188" customWidth="1"/>
    <col min="15" max="15" width="15.1272727272727" style="188" customWidth="1"/>
    <col min="16" max="16" width="14.8727272727273" style="188" hidden="1" customWidth="1" outlineLevel="1"/>
    <col min="17" max="17" width="4.75454545454545" style="188" hidden="1" customWidth="1" outlineLevel="1"/>
    <col min="18" max="18" width="4" style="188" hidden="1" customWidth="1" outlineLevel="1"/>
    <col min="19" max="19" width="7.37272727272727" style="188" customWidth="1" collapsed="1"/>
    <col min="20" max="20" width="4.87272727272727" style="190" hidden="1" customWidth="1" outlineLevel="1"/>
    <col min="21" max="21" width="14.7545454545455" style="190" hidden="1" customWidth="1" outlineLevel="1"/>
    <col min="22" max="22" width="4.87272727272727" style="190" hidden="1" customWidth="1" outlineLevel="1"/>
    <col min="23" max="23" width="7.37272727272727" style="190" hidden="1" customWidth="1" outlineLevel="1"/>
    <col min="24" max="24" width="5.62727272727273" style="190" hidden="1" customWidth="1" outlineLevel="1"/>
    <col min="25" max="25" width="9.37272727272727" style="190" customWidth="1" collapsed="1"/>
    <col min="26" max="26" width="18.2545454545455" style="190" customWidth="1"/>
    <col min="27" max="27" width="9.5" style="190" customWidth="1" outlineLevel="1"/>
    <col min="28" max="28" width="9.87272727272727" style="188" customWidth="1" outlineLevel="1"/>
    <col min="29" max="29" width="8.25454545454545" style="196" customWidth="1"/>
    <col min="30" max="30" width="5.87272727272727" style="188" customWidth="1"/>
    <col min="31" max="31" width="10.5727272727273" style="188" customWidth="1"/>
    <col min="32" max="34" width="10.5727272727273" style="357" customWidth="1"/>
    <col min="35" max="35" width="14.5454545454545" style="196" customWidth="1"/>
    <col min="36" max="36" width="10.5727272727273" style="197" customWidth="1"/>
    <col min="37" max="40" width="10.5727272727273" style="188" customWidth="1"/>
    <col min="41" max="41" width="8.5" style="188" customWidth="1"/>
    <col min="42" max="42" width="12.6272727272727" style="358" customWidth="1" outlineLevel="1"/>
    <col min="43" max="16384" width="9" style="188"/>
  </cols>
  <sheetData>
    <row r="1" ht="20.25" customHeight="1" outlineLevel="1" spans="1:42">
      <c r="A1" s="359" t="s">
        <v>543</v>
      </c>
      <c r="B1" s="359"/>
      <c r="C1" s="359"/>
      <c r="D1" s="359"/>
      <c r="E1" s="359"/>
      <c r="F1" s="359" t="s">
        <v>628</v>
      </c>
      <c r="G1" s="359"/>
      <c r="H1" s="359"/>
      <c r="I1" s="359"/>
      <c r="J1" s="359"/>
      <c r="K1" s="359"/>
      <c r="L1" s="360" t="s">
        <v>629</v>
      </c>
      <c r="M1" s="360"/>
      <c r="N1" s="360"/>
      <c r="O1" s="360"/>
      <c r="P1" s="368" t="s">
        <v>719</v>
      </c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401" t="s">
        <v>28</v>
      </c>
      <c r="AP1" s="373" t="s">
        <v>377</v>
      </c>
    </row>
    <row r="2" ht="33" outlineLevel="1" spans="1:42">
      <c r="A2" s="359" t="s">
        <v>40</v>
      </c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60"/>
      <c r="P2" s="369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376"/>
      <c r="AN2" s="376"/>
      <c r="AO2" s="401" t="s">
        <v>631</v>
      </c>
      <c r="AP2" s="374" t="s">
        <v>720</v>
      </c>
    </row>
    <row r="3" ht="33" outlineLevel="1" spans="1:42">
      <c r="A3" s="360" t="s">
        <v>721</v>
      </c>
      <c r="B3" s="360"/>
      <c r="C3" s="360"/>
      <c r="D3" s="360"/>
      <c r="E3" s="360"/>
      <c r="F3" s="360"/>
      <c r="G3" s="360"/>
      <c r="H3" s="360"/>
      <c r="I3" s="360"/>
      <c r="J3" s="360"/>
      <c r="K3" s="360"/>
      <c r="L3" s="360" t="s">
        <v>43</v>
      </c>
      <c r="M3" s="360"/>
      <c r="N3" s="360"/>
      <c r="O3" s="360"/>
      <c r="P3" s="369"/>
      <c r="Q3" s="376"/>
      <c r="R3" s="376"/>
      <c r="S3" s="376"/>
      <c r="T3" s="376"/>
      <c r="U3" s="376"/>
      <c r="V3" s="376"/>
      <c r="W3" s="376"/>
      <c r="X3" s="376"/>
      <c r="Y3" s="376"/>
      <c r="Z3" s="376"/>
      <c r="AA3" s="376"/>
      <c r="AB3" s="376"/>
      <c r="AC3" s="376"/>
      <c r="AD3" s="376"/>
      <c r="AE3" s="376"/>
      <c r="AF3" s="376"/>
      <c r="AG3" s="376"/>
      <c r="AH3" s="376"/>
      <c r="AI3" s="376"/>
      <c r="AJ3" s="376"/>
      <c r="AK3" s="376"/>
      <c r="AL3" s="376"/>
      <c r="AM3" s="376"/>
      <c r="AN3" s="376"/>
      <c r="AO3" s="401" t="s">
        <v>44</v>
      </c>
      <c r="AP3" s="402"/>
    </row>
    <row r="4" ht="28.5" customHeight="1" outlineLevel="1" spans="1:42">
      <c r="A4" s="360" t="s">
        <v>46</v>
      </c>
      <c r="B4" s="360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9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376"/>
      <c r="AK4" s="376"/>
      <c r="AL4" s="376"/>
      <c r="AM4" s="376"/>
      <c r="AN4" s="376"/>
      <c r="AO4" s="401" t="s">
        <v>19</v>
      </c>
      <c r="AP4" s="373" t="s">
        <v>331</v>
      </c>
    </row>
    <row r="5" ht="28.5" customHeight="1" outlineLevel="1" spans="1:42">
      <c r="A5" s="361" t="s">
        <v>722</v>
      </c>
      <c r="B5" s="361"/>
      <c r="C5" s="361"/>
      <c r="D5" s="361"/>
      <c r="E5" s="361"/>
      <c r="F5" s="361"/>
      <c r="G5" s="361"/>
      <c r="H5" s="361"/>
      <c r="I5" s="361"/>
      <c r="J5" s="361"/>
      <c r="K5" s="361"/>
      <c r="L5" s="361"/>
      <c r="M5" s="361"/>
      <c r="N5" s="361"/>
      <c r="O5" s="361"/>
      <c r="P5" s="370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377"/>
      <c r="AH5" s="377"/>
      <c r="AI5" s="377"/>
      <c r="AJ5" s="377"/>
      <c r="AK5" s="377"/>
      <c r="AL5" s="377"/>
      <c r="AM5" s="377"/>
      <c r="AN5" s="377"/>
      <c r="AO5" s="401" t="s">
        <v>723</v>
      </c>
      <c r="AP5" s="403"/>
    </row>
    <row r="6" s="355" customFormat="1" ht="18" customHeight="1" spans="1:42">
      <c r="A6" s="362" t="s">
        <v>49</v>
      </c>
      <c r="B6" s="363" t="s">
        <v>50</v>
      </c>
      <c r="C6" s="363"/>
      <c r="D6" s="363"/>
      <c r="E6" s="363"/>
      <c r="F6" s="363"/>
      <c r="G6" s="363"/>
      <c r="H6" s="363"/>
      <c r="I6" s="363"/>
      <c r="J6" s="363"/>
      <c r="K6" s="363"/>
      <c r="L6" s="363" t="s">
        <v>724</v>
      </c>
      <c r="M6" s="363" t="s">
        <v>52</v>
      </c>
      <c r="N6" s="371" t="s">
        <v>28</v>
      </c>
      <c r="O6" s="363" t="s">
        <v>631</v>
      </c>
      <c r="P6" s="363" t="s">
        <v>546</v>
      </c>
      <c r="Q6" s="363" t="s">
        <v>54</v>
      </c>
      <c r="R6" s="363" t="s">
        <v>55</v>
      </c>
      <c r="S6" s="363" t="s">
        <v>14</v>
      </c>
      <c r="T6" s="371" t="s">
        <v>56</v>
      </c>
      <c r="U6" s="371" t="s">
        <v>547</v>
      </c>
      <c r="V6" s="371" t="s">
        <v>548</v>
      </c>
      <c r="W6" s="371" t="s">
        <v>59</v>
      </c>
      <c r="X6" s="378" t="s">
        <v>725</v>
      </c>
      <c r="Y6" s="378" t="s">
        <v>550</v>
      </c>
      <c r="Z6" s="378" t="s">
        <v>62</v>
      </c>
      <c r="AA6" s="378" t="s">
        <v>64</v>
      </c>
      <c r="AB6" s="363" t="s">
        <v>65</v>
      </c>
      <c r="AC6" s="383" t="s">
        <v>726</v>
      </c>
      <c r="AD6" s="363" t="s">
        <v>71</v>
      </c>
      <c r="AE6" s="264" t="s">
        <v>72</v>
      </c>
      <c r="AF6" s="384" t="s">
        <v>74</v>
      </c>
      <c r="AG6" s="390"/>
      <c r="AH6" s="391"/>
      <c r="AI6" s="282" t="s">
        <v>569</v>
      </c>
      <c r="AJ6" s="283" t="s">
        <v>76</v>
      </c>
      <c r="AK6" s="392" t="s">
        <v>570</v>
      </c>
      <c r="AL6" s="282" t="s">
        <v>727</v>
      </c>
      <c r="AM6" s="393" t="s">
        <v>553</v>
      </c>
      <c r="AN6" s="285" t="s">
        <v>572</v>
      </c>
      <c r="AO6" s="363" t="s">
        <v>20</v>
      </c>
      <c r="AP6" s="404" t="s">
        <v>92</v>
      </c>
    </row>
    <row r="7" s="356" customFormat="1" ht="36.75" customHeight="1" spans="1:42">
      <c r="A7" s="362"/>
      <c r="B7" s="364">
        <v>0</v>
      </c>
      <c r="C7" s="364">
        <v>1</v>
      </c>
      <c r="D7" s="364">
        <v>2</v>
      </c>
      <c r="E7" s="364">
        <v>3</v>
      </c>
      <c r="F7" s="364">
        <v>4</v>
      </c>
      <c r="G7" s="364">
        <v>5</v>
      </c>
      <c r="H7" s="364">
        <v>6</v>
      </c>
      <c r="I7" s="364">
        <v>7</v>
      </c>
      <c r="J7" s="364">
        <v>8</v>
      </c>
      <c r="K7" s="362">
        <v>9</v>
      </c>
      <c r="L7" s="363"/>
      <c r="M7" s="363"/>
      <c r="N7" s="371"/>
      <c r="O7" s="363"/>
      <c r="P7" s="363"/>
      <c r="Q7" s="363"/>
      <c r="R7" s="363"/>
      <c r="S7" s="363"/>
      <c r="T7" s="371"/>
      <c r="U7" s="371"/>
      <c r="V7" s="371"/>
      <c r="W7" s="371"/>
      <c r="X7" s="378"/>
      <c r="Y7" s="378"/>
      <c r="Z7" s="378"/>
      <c r="AA7" s="378"/>
      <c r="AB7" s="363"/>
      <c r="AC7" s="383"/>
      <c r="AD7" s="363"/>
      <c r="AE7" s="264"/>
      <c r="AF7" s="385" t="s">
        <v>93</v>
      </c>
      <c r="AG7" s="385" t="s">
        <v>94</v>
      </c>
      <c r="AH7" s="385" t="s">
        <v>95</v>
      </c>
      <c r="AI7" s="282"/>
      <c r="AJ7" s="283"/>
      <c r="AK7" s="392"/>
      <c r="AL7" s="282"/>
      <c r="AM7" s="394"/>
      <c r="AN7" s="395"/>
      <c r="AO7" s="363"/>
      <c r="AP7" s="404"/>
    </row>
    <row r="8" s="198" customFormat="1" ht="30" customHeight="1" spans="1:42">
      <c r="A8" s="365">
        <f>ROW()-7</f>
        <v>1</v>
      </c>
      <c r="B8" s="366">
        <v>0</v>
      </c>
      <c r="C8" s="366"/>
      <c r="D8" s="367"/>
      <c r="E8" s="367"/>
      <c r="F8" s="367"/>
      <c r="G8" s="367"/>
      <c r="H8" s="367"/>
      <c r="I8" s="367"/>
      <c r="J8" s="367"/>
      <c r="K8" s="367"/>
      <c r="L8" s="372"/>
      <c r="M8" s="372" t="s">
        <v>377</v>
      </c>
      <c r="N8" s="373" t="s">
        <v>377</v>
      </c>
      <c r="O8" s="374" t="s">
        <v>720</v>
      </c>
      <c r="P8" s="373" t="s">
        <v>331</v>
      </c>
      <c r="Q8" s="366" t="s">
        <v>98</v>
      </c>
      <c r="R8" s="365" t="s">
        <v>208</v>
      </c>
      <c r="S8" s="379"/>
      <c r="T8" s="380" t="s">
        <v>98</v>
      </c>
      <c r="U8" s="366" t="s">
        <v>45</v>
      </c>
      <c r="V8" s="380" t="s">
        <v>98</v>
      </c>
      <c r="W8" s="381" t="s">
        <v>100</v>
      </c>
      <c r="X8" s="382" t="s">
        <v>101</v>
      </c>
      <c r="Y8" s="367" t="s">
        <v>492</v>
      </c>
      <c r="Z8" s="365" t="s">
        <v>103</v>
      </c>
      <c r="AA8" s="367" t="s">
        <v>45</v>
      </c>
      <c r="AB8" s="386" t="s">
        <v>728</v>
      </c>
      <c r="AC8" s="387">
        <f>AC9+AC10+AC11*2</f>
        <v>1.9402</v>
      </c>
      <c r="AD8" s="386" t="s">
        <v>729</v>
      </c>
      <c r="AE8" s="386" t="s">
        <v>729</v>
      </c>
      <c r="AF8" s="388"/>
      <c r="AG8" s="388"/>
      <c r="AH8" s="388"/>
      <c r="AI8" s="387"/>
      <c r="AJ8" s="396"/>
      <c r="AK8" s="386"/>
      <c r="AL8" s="397">
        <v>0.631512</v>
      </c>
      <c r="AM8" s="386" t="s">
        <v>118</v>
      </c>
      <c r="AN8" s="386"/>
      <c r="AO8" s="367"/>
      <c r="AP8" s="405">
        <v>1</v>
      </c>
    </row>
    <row r="9" s="198" customFormat="1" ht="30" customHeight="1" spans="1:42">
      <c r="A9" s="365">
        <f>ROW()-7</f>
        <v>2</v>
      </c>
      <c r="B9" s="366"/>
      <c r="C9" s="366">
        <v>1</v>
      </c>
      <c r="D9" s="367"/>
      <c r="E9" s="367"/>
      <c r="F9" s="367"/>
      <c r="G9" s="367"/>
      <c r="H9" s="367"/>
      <c r="I9" s="367"/>
      <c r="J9" s="367"/>
      <c r="K9" s="367"/>
      <c r="L9" s="366"/>
      <c r="M9" s="366"/>
      <c r="N9" s="366" t="s">
        <v>730</v>
      </c>
      <c r="O9" s="366" t="s">
        <v>731</v>
      </c>
      <c r="P9" s="366" t="s">
        <v>218</v>
      </c>
      <c r="Q9" s="366" t="s">
        <v>98</v>
      </c>
      <c r="R9" s="365" t="s">
        <v>208</v>
      </c>
      <c r="S9" s="379"/>
      <c r="T9" s="380" t="s">
        <v>732</v>
      </c>
      <c r="U9" s="366" t="s">
        <v>730</v>
      </c>
      <c r="V9" s="380" t="s">
        <v>732</v>
      </c>
      <c r="W9" s="381" t="s">
        <v>101</v>
      </c>
      <c r="X9" s="382" t="s">
        <v>100</v>
      </c>
      <c r="Y9" s="367" t="s">
        <v>232</v>
      </c>
      <c r="Z9" s="365" t="s">
        <v>733</v>
      </c>
      <c r="AA9" s="367" t="s">
        <v>734</v>
      </c>
      <c r="AB9" s="386" t="s">
        <v>735</v>
      </c>
      <c r="AC9" s="387">
        <v>1.8928</v>
      </c>
      <c r="AD9" s="367" t="s">
        <v>45</v>
      </c>
      <c r="AE9" s="367" t="s">
        <v>223</v>
      </c>
      <c r="AF9" s="389">
        <v>551.3</v>
      </c>
      <c r="AG9" s="389">
        <v>500</v>
      </c>
      <c r="AH9" s="389">
        <v>1</v>
      </c>
      <c r="AI9" s="398">
        <f>AF9*AG9*AH9*7860/1000000000</f>
        <v>2.166609</v>
      </c>
      <c r="AJ9" s="399">
        <f>AC9/AI9</f>
        <v>0.873623251818856</v>
      </c>
      <c r="AK9" s="367"/>
      <c r="AL9" s="367"/>
      <c r="AM9" s="400"/>
      <c r="AN9" s="400"/>
      <c r="AO9" s="367"/>
      <c r="AP9" s="405">
        <v>1</v>
      </c>
    </row>
    <row r="10" s="198" customFormat="1" ht="30" customHeight="1" spans="1:42">
      <c r="A10" s="365">
        <f>ROW()-7</f>
        <v>3</v>
      </c>
      <c r="B10" s="366"/>
      <c r="C10" s="366">
        <v>1</v>
      </c>
      <c r="D10" s="367"/>
      <c r="E10" s="367"/>
      <c r="F10" s="367"/>
      <c r="G10" s="367"/>
      <c r="H10" s="367"/>
      <c r="I10" s="367"/>
      <c r="J10" s="367"/>
      <c r="K10" s="367"/>
      <c r="L10" s="366"/>
      <c r="M10" s="366"/>
      <c r="N10" s="366" t="s">
        <v>736</v>
      </c>
      <c r="O10" s="366" t="s">
        <v>737</v>
      </c>
      <c r="P10" s="366" t="s">
        <v>218</v>
      </c>
      <c r="Q10" s="366" t="s">
        <v>98</v>
      </c>
      <c r="R10" s="365" t="s">
        <v>208</v>
      </c>
      <c r="S10" s="379"/>
      <c r="T10" s="380" t="s">
        <v>306</v>
      </c>
      <c r="U10" s="366" t="s">
        <v>736</v>
      </c>
      <c r="V10" s="380" t="s">
        <v>306</v>
      </c>
      <c r="W10" s="381" t="s">
        <v>101</v>
      </c>
      <c r="X10" s="382" t="s">
        <v>100</v>
      </c>
      <c r="Y10" s="367" t="s">
        <v>232</v>
      </c>
      <c r="Z10" s="365" t="s">
        <v>738</v>
      </c>
      <c r="AA10" s="367" t="s">
        <v>739</v>
      </c>
      <c r="AB10" s="386" t="s">
        <v>740</v>
      </c>
      <c r="AC10" s="387">
        <v>0.0428</v>
      </c>
      <c r="AD10" s="367" t="s">
        <v>45</v>
      </c>
      <c r="AE10" s="367" t="s">
        <v>223</v>
      </c>
      <c r="AF10" s="388">
        <v>90</v>
      </c>
      <c r="AG10" s="388">
        <v>33.5</v>
      </c>
      <c r="AH10" s="388">
        <v>2.5</v>
      </c>
      <c r="AI10" s="387">
        <f>AF10*AG10*AH10*7860/1000000000</f>
        <v>0.05924475</v>
      </c>
      <c r="AJ10" s="396">
        <f>AC10/AI10</f>
        <v>0.722426881706818</v>
      </c>
      <c r="AK10" s="367"/>
      <c r="AL10" s="367"/>
      <c r="AM10" s="400"/>
      <c r="AN10" s="400"/>
      <c r="AO10" s="367"/>
      <c r="AP10" s="405">
        <v>1</v>
      </c>
    </row>
    <row r="11" s="198" customFormat="1" ht="30" customHeight="1" spans="1:42">
      <c r="A11" s="365">
        <f>ROW()-7</f>
        <v>4</v>
      </c>
      <c r="B11" s="366"/>
      <c r="C11" s="366">
        <v>1</v>
      </c>
      <c r="D11" s="367"/>
      <c r="E11" s="367"/>
      <c r="F11" s="367"/>
      <c r="G11" s="367"/>
      <c r="H11" s="367"/>
      <c r="I11" s="367"/>
      <c r="J11" s="367"/>
      <c r="K11" s="367"/>
      <c r="L11" s="366"/>
      <c r="M11" s="366"/>
      <c r="N11" s="366" t="s">
        <v>741</v>
      </c>
      <c r="O11" s="366" t="s">
        <v>742</v>
      </c>
      <c r="P11" s="366" t="s">
        <v>743</v>
      </c>
      <c r="Q11" s="366" t="s">
        <v>111</v>
      </c>
      <c r="R11" s="365" t="s">
        <v>208</v>
      </c>
      <c r="S11" s="379"/>
      <c r="T11" s="380" t="s">
        <v>98</v>
      </c>
      <c r="U11" s="366" t="s">
        <v>45</v>
      </c>
      <c r="V11" s="380" t="s">
        <v>45</v>
      </c>
      <c r="W11" s="381" t="s">
        <v>101</v>
      </c>
      <c r="X11" s="382" t="s">
        <v>100</v>
      </c>
      <c r="Y11" s="367" t="s">
        <v>744</v>
      </c>
      <c r="Z11" s="365" t="s">
        <v>745</v>
      </c>
      <c r="AA11" s="367" t="s">
        <v>746</v>
      </c>
      <c r="AB11" s="386" t="s">
        <v>747</v>
      </c>
      <c r="AC11" s="387">
        <v>0.0023</v>
      </c>
      <c r="AD11" s="367" t="s">
        <v>45</v>
      </c>
      <c r="AE11" s="367" t="s">
        <v>189</v>
      </c>
      <c r="AF11" s="388"/>
      <c r="AG11" s="388"/>
      <c r="AH11" s="388"/>
      <c r="AI11" s="387">
        <f>3.14*4.5*4.5*7.7*7860/1000000000</f>
        <v>0.00384829137</v>
      </c>
      <c r="AJ11" s="396">
        <f>AC11/AI11</f>
        <v>0.597667842391051</v>
      </c>
      <c r="AK11" s="367"/>
      <c r="AL11" s="367"/>
      <c r="AM11" s="400"/>
      <c r="AN11" s="400"/>
      <c r="AO11" s="367"/>
      <c r="AP11" s="405">
        <v>2</v>
      </c>
    </row>
  </sheetData>
  <autoFilter ref="A7:AP11">
    <extLst/>
  </autoFilter>
  <mergeCells count="40">
    <mergeCell ref="A1:E1"/>
    <mergeCell ref="F1:K1"/>
    <mergeCell ref="L1:O1"/>
    <mergeCell ref="A2:O2"/>
    <mergeCell ref="A3:K3"/>
    <mergeCell ref="L3:O3"/>
    <mergeCell ref="A4:O4"/>
    <mergeCell ref="A5:O5"/>
    <mergeCell ref="B6:K6"/>
    <mergeCell ref="AF6:AH6"/>
    <mergeCell ref="A6:A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X6:X7"/>
    <mergeCell ref="Y6:Y7"/>
    <mergeCell ref="Z6:Z7"/>
    <mergeCell ref="AA6:AA7"/>
    <mergeCell ref="AB6:AB7"/>
    <mergeCell ref="AC6:AC7"/>
    <mergeCell ref="AD6:AD7"/>
    <mergeCell ref="AE6:AE7"/>
    <mergeCell ref="AI6:AI7"/>
    <mergeCell ref="AJ6:AJ7"/>
    <mergeCell ref="AK6:AK7"/>
    <mergeCell ref="AL6:AL7"/>
    <mergeCell ref="AM6:AM7"/>
    <mergeCell ref="AN6:AN7"/>
    <mergeCell ref="AO6:AO7"/>
    <mergeCell ref="AP6:AP7"/>
    <mergeCell ref="P1:AN5"/>
  </mergeCells>
  <printOptions horizontalCentered="1"/>
  <pageMargins left="0.31496062992126" right="0.275590551181102" top="0.393700787401575" bottom="0.551181102362205" header="0.31496062992126" footer="0.31496062992126"/>
  <pageSetup paperSize="8" scale="76" orientation="landscape"/>
  <headerFooter>
    <oddFooter>&amp;C第 &amp;P 页，共 &amp;N 页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T24"/>
  <sheetViews>
    <sheetView view="pageBreakPreview" zoomScale="55" zoomScaleNormal="100" topLeftCell="A20" workbookViewId="0">
      <selection activeCell="Q30" sqref="Q30"/>
    </sheetView>
  </sheetViews>
  <sheetFormatPr defaultColWidth="9" defaultRowHeight="14"/>
  <cols>
    <col min="1" max="1" width="4.5" style="188" customWidth="1"/>
    <col min="2" max="11" width="2.62727272727273" style="188" customWidth="1"/>
    <col min="12" max="12" width="7.34545454545455" style="188" customWidth="1"/>
    <col min="13" max="13" width="12.6272727272727" style="188" customWidth="1"/>
    <col min="14" max="14" width="14.6272727272727" style="188" customWidth="1"/>
    <col min="15" max="15" width="16.6272727272727" style="188" customWidth="1"/>
    <col min="16" max="16" width="17.8727272727273" style="188" customWidth="1"/>
    <col min="17" max="17" width="20.3727272727273" style="189" customWidth="1"/>
    <col min="18" max="18" width="4.87272727272727" style="188" hidden="1" customWidth="1" outlineLevel="1"/>
    <col min="19" max="19" width="5.25454545454545" style="188" customWidth="1" collapsed="1"/>
    <col min="20" max="20" width="10.5" style="188" customWidth="1"/>
    <col min="21" max="21" width="6.12727272727273" style="190" hidden="1" customWidth="1" outlineLevel="1"/>
    <col min="22" max="22" width="11.6272727272727" style="188" hidden="1" customWidth="1" outlineLevel="1"/>
    <col min="23" max="23" width="8.12727272727273" style="191" hidden="1" customWidth="1" outlineLevel="1"/>
    <col min="24" max="24" width="7.25454545454545" style="190" hidden="1" customWidth="1" outlineLevel="1"/>
    <col min="25" max="25" width="7.25454545454545" style="190" customWidth="1" collapsed="1"/>
    <col min="26" max="26" width="11.2545454545455" style="190" customWidth="1"/>
    <col min="27" max="27" width="11.7545454545455" style="190" customWidth="1"/>
    <col min="28" max="28" width="9.62727272727273" style="190" hidden="1" customWidth="1" outlineLevel="1"/>
    <col min="29" max="29" width="10.3727272727273" style="188" hidden="1" customWidth="1" outlineLevel="1"/>
    <col min="30" max="30" width="9.37272727272727" style="196" customWidth="1" collapsed="1"/>
    <col min="31" max="31" width="12.5" style="188" customWidth="1"/>
    <col min="32" max="35" width="6.75454545454545" style="188" customWidth="1" outlineLevel="1"/>
    <col min="36" max="36" width="7.62727272727273" style="196" customWidth="1" outlineLevel="1"/>
    <col min="37" max="37" width="7.62727272727273" style="188" customWidth="1" outlineLevel="1"/>
    <col min="38" max="38" width="6.62727272727273" style="195" customWidth="1" outlineLevel="1"/>
    <col min="39" max="39" width="9.36363636363636" style="196" customWidth="1" outlineLevel="1"/>
    <col min="40" max="42" width="9.62727272727273" style="188" customWidth="1"/>
    <col min="43" max="43" width="11.1272727272727" style="188" customWidth="1"/>
    <col min="44" max="46" width="7.62727272727273" style="188" customWidth="1"/>
    <col min="47" max="16384" width="9" style="188"/>
  </cols>
  <sheetData>
    <row r="1" ht="20.25" customHeight="1" outlineLevel="1" spans="1:46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Q1" s="216"/>
      <c r="R1" s="216"/>
      <c r="S1" s="216"/>
      <c r="T1" s="216"/>
      <c r="U1" s="216"/>
      <c r="V1" s="216"/>
      <c r="W1" s="216"/>
      <c r="X1" s="216"/>
      <c r="Y1" s="216"/>
      <c r="Z1" s="216"/>
      <c r="AA1" s="216"/>
      <c r="AB1" s="216"/>
      <c r="AC1" s="216"/>
      <c r="AD1" s="275"/>
      <c r="AE1" s="216"/>
      <c r="AF1" s="216"/>
      <c r="AG1" s="216"/>
      <c r="AH1" s="216"/>
      <c r="AI1" s="216"/>
      <c r="AJ1" s="275"/>
      <c r="AK1" s="216"/>
      <c r="AL1" s="258"/>
      <c r="AM1" s="275"/>
      <c r="AN1" s="216"/>
      <c r="AO1" s="216"/>
      <c r="AP1" s="216"/>
      <c r="AQ1" s="200"/>
      <c r="AR1" s="200"/>
      <c r="AS1" s="200"/>
      <c r="AT1" s="200"/>
    </row>
    <row r="2" ht="27.75" customHeight="1" outlineLevel="1" spans="1:46">
      <c r="A2" s="201" t="s">
        <v>748</v>
      </c>
      <c r="B2" s="201"/>
      <c r="C2" s="201"/>
      <c r="D2" s="201"/>
      <c r="E2" s="201"/>
      <c r="F2" s="202" t="s">
        <v>628</v>
      </c>
      <c r="G2" s="202"/>
      <c r="H2" s="202"/>
      <c r="I2" s="202"/>
      <c r="J2" s="202"/>
      <c r="K2" s="202"/>
      <c r="L2" s="217" t="s">
        <v>629</v>
      </c>
      <c r="M2" s="217"/>
      <c r="N2" s="217"/>
      <c r="O2" s="217"/>
      <c r="P2" s="217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317"/>
      <c r="AE2" s="219"/>
      <c r="AF2" s="219"/>
      <c r="AG2" s="219"/>
      <c r="AH2" s="219"/>
      <c r="AI2" s="219"/>
      <c r="AJ2" s="317"/>
      <c r="AK2" s="219"/>
      <c r="AL2" s="329"/>
      <c r="AM2" s="317"/>
      <c r="AN2" s="219"/>
      <c r="AO2" s="219"/>
      <c r="AP2" s="219"/>
      <c r="AQ2" s="254" t="s">
        <v>28</v>
      </c>
      <c r="AR2" s="294" t="s">
        <v>491</v>
      </c>
      <c r="AS2" s="294" t="s">
        <v>749</v>
      </c>
      <c r="AT2" s="294" t="s">
        <v>750</v>
      </c>
    </row>
    <row r="3" ht="27.75" customHeight="1" outlineLevel="1" spans="1:46">
      <c r="A3" s="201"/>
      <c r="B3" s="201"/>
      <c r="C3" s="201"/>
      <c r="D3" s="201"/>
      <c r="E3" s="201"/>
      <c r="F3" s="202"/>
      <c r="G3" s="202"/>
      <c r="H3" s="202"/>
      <c r="I3" s="202"/>
      <c r="J3" s="202"/>
      <c r="K3" s="202"/>
      <c r="L3" s="217"/>
      <c r="M3" s="217"/>
      <c r="N3" s="217"/>
      <c r="O3" s="217"/>
      <c r="P3" s="217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317"/>
      <c r="AE3" s="219"/>
      <c r="AF3" s="219"/>
      <c r="AG3" s="219"/>
      <c r="AH3" s="219"/>
      <c r="AI3" s="219"/>
      <c r="AJ3" s="317"/>
      <c r="AK3" s="219"/>
      <c r="AL3" s="329"/>
      <c r="AM3" s="317"/>
      <c r="AN3" s="219"/>
      <c r="AO3" s="219"/>
      <c r="AP3" s="219"/>
      <c r="AQ3" s="254" t="s">
        <v>39</v>
      </c>
      <c r="AR3" s="294" t="s">
        <v>751</v>
      </c>
      <c r="AS3" s="294" t="s">
        <v>752</v>
      </c>
      <c r="AT3" s="294" t="s">
        <v>753</v>
      </c>
    </row>
    <row r="4" ht="27" customHeight="1" outlineLevel="1" spans="1:46">
      <c r="A4" s="203" t="s">
        <v>40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317"/>
      <c r="AE4" s="219"/>
      <c r="AF4" s="219"/>
      <c r="AG4" s="219"/>
      <c r="AH4" s="219"/>
      <c r="AI4" s="219"/>
      <c r="AJ4" s="317"/>
      <c r="AK4" s="219"/>
      <c r="AL4" s="329"/>
      <c r="AM4" s="317"/>
      <c r="AN4" s="219"/>
      <c r="AO4" s="219"/>
      <c r="AP4" s="219"/>
      <c r="AQ4" s="254" t="s">
        <v>41</v>
      </c>
      <c r="AR4" s="295" t="s">
        <v>754</v>
      </c>
      <c r="AS4" s="295" t="s">
        <v>754</v>
      </c>
      <c r="AT4" s="295" t="s">
        <v>754</v>
      </c>
    </row>
    <row r="5" ht="31.5" customHeight="1" outlineLevel="1" spans="1:46">
      <c r="A5" s="204" t="s">
        <v>42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21"/>
      <c r="M5" s="221"/>
      <c r="N5" s="221"/>
      <c r="O5" s="206" t="s">
        <v>43</v>
      </c>
      <c r="P5" s="223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317"/>
      <c r="AE5" s="219"/>
      <c r="AF5" s="219"/>
      <c r="AG5" s="219"/>
      <c r="AH5" s="219"/>
      <c r="AI5" s="219"/>
      <c r="AJ5" s="317"/>
      <c r="AK5" s="219"/>
      <c r="AL5" s="329"/>
      <c r="AM5" s="317"/>
      <c r="AN5" s="219"/>
      <c r="AO5" s="219"/>
      <c r="AP5" s="219"/>
      <c r="AQ5" s="254" t="s">
        <v>44</v>
      </c>
      <c r="AR5" s="296" t="s">
        <v>45</v>
      </c>
      <c r="AS5" s="296" t="s">
        <v>45</v>
      </c>
      <c r="AT5" s="296" t="s">
        <v>45</v>
      </c>
    </row>
    <row r="6" ht="28.5" customHeight="1" outlineLevel="1" spans="1:46">
      <c r="A6" s="206" t="s">
        <v>46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317"/>
      <c r="AE6" s="219"/>
      <c r="AF6" s="219"/>
      <c r="AG6" s="219"/>
      <c r="AH6" s="219"/>
      <c r="AI6" s="219"/>
      <c r="AJ6" s="317"/>
      <c r="AK6" s="219"/>
      <c r="AL6" s="329"/>
      <c r="AM6" s="317"/>
      <c r="AN6" s="219"/>
      <c r="AO6" s="219"/>
      <c r="AP6" s="219"/>
      <c r="AQ6" s="254" t="s">
        <v>19</v>
      </c>
      <c r="AR6" s="254" t="s">
        <v>120</v>
      </c>
      <c r="AS6" s="254" t="s">
        <v>120</v>
      </c>
      <c r="AT6" s="254" t="s">
        <v>120</v>
      </c>
    </row>
    <row r="7" ht="28.5" customHeight="1" outlineLevel="1" spans="1:46">
      <c r="A7" s="207" t="s">
        <v>47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08"/>
      <c r="N7" s="208"/>
      <c r="O7" s="208"/>
      <c r="P7" s="226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317"/>
      <c r="AE7" s="219"/>
      <c r="AF7" s="219"/>
      <c r="AG7" s="219"/>
      <c r="AH7" s="219"/>
      <c r="AI7" s="219"/>
      <c r="AJ7" s="317"/>
      <c r="AK7" s="219"/>
      <c r="AL7" s="329"/>
      <c r="AM7" s="317"/>
      <c r="AN7" s="219"/>
      <c r="AO7" s="219"/>
      <c r="AP7" s="219"/>
      <c r="AQ7" s="252" t="s">
        <v>48</v>
      </c>
      <c r="AR7" s="296" t="s">
        <v>45</v>
      </c>
      <c r="AS7" s="296" t="s">
        <v>45</v>
      </c>
      <c r="AT7" s="296" t="s">
        <v>45</v>
      </c>
    </row>
    <row r="8" s="185" customFormat="1" ht="24.95" customHeight="1" spans="1:46">
      <c r="A8" s="301" t="s">
        <v>49</v>
      </c>
      <c r="B8" s="302" t="s">
        <v>50</v>
      </c>
      <c r="C8" s="303"/>
      <c r="D8" s="303"/>
      <c r="E8" s="303"/>
      <c r="F8" s="303"/>
      <c r="G8" s="303"/>
      <c r="H8" s="303"/>
      <c r="I8" s="303"/>
      <c r="J8" s="303"/>
      <c r="K8" s="305"/>
      <c r="L8" s="306" t="s">
        <v>51</v>
      </c>
      <c r="M8" s="307" t="s">
        <v>52</v>
      </c>
      <c r="N8" s="306" t="s">
        <v>755</v>
      </c>
      <c r="O8" s="307" t="s">
        <v>28</v>
      </c>
      <c r="P8" s="306" t="s">
        <v>41</v>
      </c>
      <c r="Q8" s="306" t="s">
        <v>546</v>
      </c>
      <c r="R8" s="306" t="s">
        <v>54</v>
      </c>
      <c r="S8" s="306" t="s">
        <v>55</v>
      </c>
      <c r="T8" s="306" t="s">
        <v>14</v>
      </c>
      <c r="U8" s="307" t="s">
        <v>56</v>
      </c>
      <c r="V8" s="306" t="s">
        <v>547</v>
      </c>
      <c r="W8" s="307" t="s">
        <v>548</v>
      </c>
      <c r="X8" s="307" t="s">
        <v>59</v>
      </c>
      <c r="Y8" s="318" t="s">
        <v>549</v>
      </c>
      <c r="Z8" s="318" t="s">
        <v>550</v>
      </c>
      <c r="AA8" s="318" t="s">
        <v>62</v>
      </c>
      <c r="AB8" s="318" t="s">
        <v>64</v>
      </c>
      <c r="AC8" s="306" t="s">
        <v>65</v>
      </c>
      <c r="AD8" s="319" t="s">
        <v>67</v>
      </c>
      <c r="AE8" s="306" t="s">
        <v>71</v>
      </c>
      <c r="AF8" s="320" t="s">
        <v>72</v>
      </c>
      <c r="AG8" s="330" t="s">
        <v>74</v>
      </c>
      <c r="AH8" s="331"/>
      <c r="AI8" s="332"/>
      <c r="AJ8" s="333" t="s">
        <v>75</v>
      </c>
      <c r="AK8" s="334" t="s">
        <v>76</v>
      </c>
      <c r="AL8" s="335" t="s">
        <v>77</v>
      </c>
      <c r="AM8" s="333" t="s">
        <v>78</v>
      </c>
      <c r="AN8" s="336" t="s">
        <v>553</v>
      </c>
      <c r="AO8" s="336" t="s">
        <v>637</v>
      </c>
      <c r="AP8" s="336" t="s">
        <v>756</v>
      </c>
      <c r="AQ8" s="352" t="s">
        <v>20</v>
      </c>
      <c r="AR8" s="306" t="s">
        <v>92</v>
      </c>
      <c r="AS8" s="306" t="s">
        <v>92</v>
      </c>
      <c r="AT8" s="306" t="s">
        <v>92</v>
      </c>
    </row>
    <row r="9" s="186" customFormat="1" ht="24.95" customHeight="1" spans="1:46">
      <c r="A9" s="304"/>
      <c r="B9" s="284">
        <v>0</v>
      </c>
      <c r="C9" s="284">
        <v>1</v>
      </c>
      <c r="D9" s="284">
        <v>2</v>
      </c>
      <c r="E9" s="284">
        <v>3</v>
      </c>
      <c r="F9" s="284">
        <v>4</v>
      </c>
      <c r="G9" s="284">
        <v>5</v>
      </c>
      <c r="H9" s="284">
        <v>6</v>
      </c>
      <c r="I9" s="284">
        <v>7</v>
      </c>
      <c r="J9" s="284">
        <v>8</v>
      </c>
      <c r="K9" s="301">
        <v>9</v>
      </c>
      <c r="L9" s="308"/>
      <c r="M9" s="309"/>
      <c r="N9" s="308"/>
      <c r="O9" s="309"/>
      <c r="P9" s="308"/>
      <c r="Q9" s="308"/>
      <c r="R9" s="308"/>
      <c r="S9" s="308"/>
      <c r="T9" s="308"/>
      <c r="U9" s="309"/>
      <c r="V9" s="308"/>
      <c r="W9" s="309"/>
      <c r="X9" s="309"/>
      <c r="Y9" s="321"/>
      <c r="Z9" s="321"/>
      <c r="AA9" s="321"/>
      <c r="AB9" s="321"/>
      <c r="AC9" s="308"/>
      <c r="AD9" s="322"/>
      <c r="AE9" s="308"/>
      <c r="AF9" s="323"/>
      <c r="AG9" s="337" t="s">
        <v>93</v>
      </c>
      <c r="AH9" s="337" t="s">
        <v>94</v>
      </c>
      <c r="AI9" s="337" t="s">
        <v>95</v>
      </c>
      <c r="AJ9" s="338"/>
      <c r="AK9" s="339"/>
      <c r="AL9" s="340"/>
      <c r="AM9" s="338"/>
      <c r="AN9" s="341"/>
      <c r="AO9" s="341"/>
      <c r="AP9" s="341"/>
      <c r="AQ9" s="353"/>
      <c r="AR9" s="308"/>
      <c r="AS9" s="308"/>
      <c r="AT9" s="308"/>
    </row>
    <row r="10" s="186" customFormat="1" ht="50" customHeight="1" spans="1:46">
      <c r="A10" s="304">
        <f t="shared" ref="A10:A24" si="0">ROW()-9</f>
        <v>1</v>
      </c>
      <c r="B10" s="285"/>
      <c r="C10" s="285">
        <v>1</v>
      </c>
      <c r="D10" s="285"/>
      <c r="E10" s="285"/>
      <c r="F10" s="285"/>
      <c r="G10" s="285"/>
      <c r="H10" s="285"/>
      <c r="I10" s="285"/>
      <c r="J10" s="285"/>
      <c r="K10" s="285"/>
      <c r="L10" s="285" t="s">
        <v>120</v>
      </c>
      <c r="M10" s="310" t="s">
        <v>502</v>
      </c>
      <c r="N10" s="285"/>
      <c r="O10" s="310" t="s">
        <v>502</v>
      </c>
      <c r="P10" s="310" t="s">
        <v>503</v>
      </c>
      <c r="Q10" s="312" t="s">
        <v>166</v>
      </c>
      <c r="R10" s="313"/>
      <c r="S10" s="308" t="s">
        <v>99</v>
      </c>
      <c r="T10" s="314"/>
      <c r="U10" s="313" t="s">
        <v>98</v>
      </c>
      <c r="V10" s="310" t="s">
        <v>502</v>
      </c>
      <c r="W10" s="313" t="s">
        <v>98</v>
      </c>
      <c r="X10" s="315" t="s">
        <v>100</v>
      </c>
      <c r="Y10" s="324" t="s">
        <v>101</v>
      </c>
      <c r="Z10" s="316" t="s">
        <v>166</v>
      </c>
      <c r="AA10" s="289" t="s">
        <v>103</v>
      </c>
      <c r="AB10" s="289"/>
      <c r="AC10" s="289"/>
      <c r="AD10" s="325">
        <f>SUM(AD13:AD19)</f>
        <v>3.8085</v>
      </c>
      <c r="AE10" s="289" t="s">
        <v>45</v>
      </c>
      <c r="AF10" s="326" t="s">
        <v>171</v>
      </c>
      <c r="AG10" s="326"/>
      <c r="AH10" s="326"/>
      <c r="AI10" s="326"/>
      <c r="AJ10" s="342"/>
      <c r="AK10" s="326"/>
      <c r="AL10" s="343">
        <v>3</v>
      </c>
      <c r="AM10" s="342"/>
      <c r="AN10" s="344" t="s">
        <v>107</v>
      </c>
      <c r="AO10" s="344" t="s">
        <v>204</v>
      </c>
      <c r="AP10" s="344"/>
      <c r="AQ10" s="289"/>
      <c r="AR10" s="310">
        <v>1</v>
      </c>
      <c r="AS10" s="310">
        <v>1</v>
      </c>
      <c r="AT10" s="310">
        <v>1</v>
      </c>
    </row>
    <row r="11" s="186" customFormat="1" ht="50" customHeight="1" spans="1:46">
      <c r="A11" s="304">
        <f t="shared" si="0"/>
        <v>2</v>
      </c>
      <c r="B11" s="285"/>
      <c r="C11" s="285"/>
      <c r="D11" s="285">
        <v>2</v>
      </c>
      <c r="E11" s="285"/>
      <c r="F11" s="285"/>
      <c r="G11" s="285"/>
      <c r="H11" s="285"/>
      <c r="I11" s="285"/>
      <c r="J11" s="285"/>
      <c r="K11" s="285"/>
      <c r="L11" s="285" t="s">
        <v>120</v>
      </c>
      <c r="M11" s="285" t="s">
        <v>757</v>
      </c>
      <c r="N11" s="285"/>
      <c r="O11" s="310"/>
      <c r="P11" s="310" t="s">
        <v>758</v>
      </c>
      <c r="Q11" s="312" t="s">
        <v>759</v>
      </c>
      <c r="R11" s="313"/>
      <c r="S11" s="308" t="s">
        <v>99</v>
      </c>
      <c r="T11" s="314"/>
      <c r="U11" s="313" t="s">
        <v>98</v>
      </c>
      <c r="V11" s="310" t="s">
        <v>45</v>
      </c>
      <c r="W11" s="313" t="s">
        <v>98</v>
      </c>
      <c r="X11" s="315" t="s">
        <v>100</v>
      </c>
      <c r="Y11" s="324" t="s">
        <v>101</v>
      </c>
      <c r="Z11" s="316" t="s">
        <v>759</v>
      </c>
      <c r="AA11" s="327" t="s">
        <v>103</v>
      </c>
      <c r="AB11" s="327" t="s">
        <v>45</v>
      </c>
      <c r="AC11" s="327" t="s">
        <v>45</v>
      </c>
      <c r="AD11" s="325">
        <f>AD12+AD13</f>
        <v>0.7296</v>
      </c>
      <c r="AE11" s="327" t="s">
        <v>170</v>
      </c>
      <c r="AF11" s="328" t="s">
        <v>170</v>
      </c>
      <c r="AG11" s="345"/>
      <c r="AH11" s="345"/>
      <c r="AI11" s="345"/>
      <c r="AJ11" s="328"/>
      <c r="AK11" s="328"/>
      <c r="AL11" s="345"/>
      <c r="AM11" s="346">
        <f>AM13+AM14</f>
        <v>0.04489164</v>
      </c>
      <c r="AN11" s="347" t="s">
        <v>107</v>
      </c>
      <c r="AO11" s="347" t="s">
        <v>200</v>
      </c>
      <c r="AP11" s="344"/>
      <c r="AQ11" s="289"/>
      <c r="AR11" s="310">
        <v>1</v>
      </c>
      <c r="AS11" s="310">
        <v>1</v>
      </c>
      <c r="AT11" s="310">
        <v>1</v>
      </c>
    </row>
    <row r="12" s="186" customFormat="1" ht="50" customHeight="1" spans="1:46">
      <c r="A12" s="304">
        <f t="shared" si="0"/>
        <v>3</v>
      </c>
      <c r="B12" s="285"/>
      <c r="C12" s="285"/>
      <c r="D12" s="285"/>
      <c r="E12" s="285">
        <v>3</v>
      </c>
      <c r="F12" s="285"/>
      <c r="G12" s="285"/>
      <c r="H12" s="285"/>
      <c r="I12" s="285"/>
      <c r="J12" s="285"/>
      <c r="K12" s="285"/>
      <c r="L12" s="285" t="s">
        <v>120</v>
      </c>
      <c r="M12" s="310" t="s">
        <v>760</v>
      </c>
      <c r="N12" s="285"/>
      <c r="O12" s="310" t="s">
        <v>760</v>
      </c>
      <c r="P12" s="310" t="s">
        <v>761</v>
      </c>
      <c r="Q12" s="312" t="s">
        <v>264</v>
      </c>
      <c r="R12" s="313"/>
      <c r="S12" s="308" t="s">
        <v>99</v>
      </c>
      <c r="T12" s="314"/>
      <c r="U12" s="313" t="s">
        <v>98</v>
      </c>
      <c r="V12" s="310" t="s">
        <v>45</v>
      </c>
      <c r="W12" s="313" t="s">
        <v>98</v>
      </c>
      <c r="X12" s="315" t="s">
        <v>100</v>
      </c>
      <c r="Y12" s="324" t="s">
        <v>101</v>
      </c>
      <c r="Z12" s="316" t="s">
        <v>264</v>
      </c>
      <c r="AA12" s="327" t="s">
        <v>103</v>
      </c>
      <c r="AB12" s="327" t="s">
        <v>45</v>
      </c>
      <c r="AC12" s="327" t="s">
        <v>45</v>
      </c>
      <c r="AD12" s="325">
        <f>AD13+AD14</f>
        <v>0.3705</v>
      </c>
      <c r="AE12" s="327"/>
      <c r="AF12" s="328" t="s">
        <v>171</v>
      </c>
      <c r="AG12" s="345"/>
      <c r="AH12" s="345"/>
      <c r="AI12" s="345"/>
      <c r="AJ12" s="328"/>
      <c r="AK12" s="328"/>
      <c r="AL12" s="345">
        <v>3</v>
      </c>
      <c r="AM12" s="346"/>
      <c r="AN12" s="348" t="s">
        <v>118</v>
      </c>
      <c r="AO12" s="347"/>
      <c r="AP12" s="344"/>
      <c r="AQ12" s="289"/>
      <c r="AR12" s="310">
        <v>1</v>
      </c>
      <c r="AS12" s="310">
        <v>1</v>
      </c>
      <c r="AT12" s="310">
        <v>1</v>
      </c>
    </row>
    <row r="13" s="186" customFormat="1" ht="50" customHeight="1" spans="1:46">
      <c r="A13" s="304">
        <f t="shared" si="0"/>
        <v>4</v>
      </c>
      <c r="B13" s="285"/>
      <c r="C13" s="285"/>
      <c r="D13" s="285"/>
      <c r="E13" s="285"/>
      <c r="F13" s="285">
        <v>4</v>
      </c>
      <c r="G13" s="285"/>
      <c r="H13" s="285"/>
      <c r="I13" s="285"/>
      <c r="J13" s="285"/>
      <c r="K13" s="285"/>
      <c r="L13" s="285" t="s">
        <v>120</v>
      </c>
      <c r="M13" s="310"/>
      <c r="N13" s="285"/>
      <c r="O13" s="310" t="s">
        <v>762</v>
      </c>
      <c r="P13" s="310" t="s">
        <v>763</v>
      </c>
      <c r="Q13" s="316" t="s">
        <v>232</v>
      </c>
      <c r="R13" s="313"/>
      <c r="S13" s="308" t="s">
        <v>99</v>
      </c>
      <c r="T13" s="314"/>
      <c r="U13" s="313" t="s">
        <v>98</v>
      </c>
      <c r="V13" s="310" t="s">
        <v>762</v>
      </c>
      <c r="W13" s="313" t="s">
        <v>98</v>
      </c>
      <c r="X13" s="315" t="s">
        <v>100</v>
      </c>
      <c r="Y13" s="324" t="s">
        <v>101</v>
      </c>
      <c r="Z13" s="316" t="s">
        <v>232</v>
      </c>
      <c r="AA13" s="310" t="s">
        <v>764</v>
      </c>
      <c r="AB13" s="316" t="s">
        <v>235</v>
      </c>
      <c r="AC13" s="327" t="s">
        <v>236</v>
      </c>
      <c r="AD13" s="325">
        <v>0.3591</v>
      </c>
      <c r="AE13" s="327" t="s">
        <v>45</v>
      </c>
      <c r="AF13" s="328" t="s">
        <v>223</v>
      </c>
      <c r="AG13" s="345">
        <v>216</v>
      </c>
      <c r="AH13" s="345">
        <v>103</v>
      </c>
      <c r="AI13" s="345">
        <v>3</v>
      </c>
      <c r="AJ13" s="291">
        <f>AG13*AH13*AI13*7860/1000000000</f>
        <v>0.52460784</v>
      </c>
      <c r="AK13" s="292">
        <f t="shared" ref="AK13:AK18" si="1">AD13/AJ13</f>
        <v>0.684511310391396</v>
      </c>
      <c r="AL13" s="349"/>
      <c r="AM13" s="291">
        <f>AG13*AH13*2*AS13/1000000</f>
        <v>0.044496</v>
      </c>
      <c r="AN13" s="350"/>
      <c r="AO13" s="354"/>
      <c r="AP13" s="344"/>
      <c r="AQ13" s="289"/>
      <c r="AR13" s="310">
        <v>1</v>
      </c>
      <c r="AS13" s="310">
        <v>1</v>
      </c>
      <c r="AT13" s="310">
        <v>1</v>
      </c>
    </row>
    <row r="14" s="186" customFormat="1" ht="50" customHeight="1" spans="1:46">
      <c r="A14" s="304">
        <f t="shared" si="0"/>
        <v>5</v>
      </c>
      <c r="B14" s="285"/>
      <c r="C14" s="285"/>
      <c r="D14" s="285"/>
      <c r="E14" s="285"/>
      <c r="F14" s="285">
        <v>4</v>
      </c>
      <c r="G14" s="285"/>
      <c r="H14" s="285"/>
      <c r="I14" s="285"/>
      <c r="J14" s="285"/>
      <c r="K14" s="285"/>
      <c r="L14" s="285" t="s">
        <v>238</v>
      </c>
      <c r="M14" s="285"/>
      <c r="N14" s="285"/>
      <c r="O14" s="310" t="s">
        <v>271</v>
      </c>
      <c r="P14" s="310" t="s">
        <v>272</v>
      </c>
      <c r="Q14" s="316" t="s">
        <v>186</v>
      </c>
      <c r="R14" s="313"/>
      <c r="S14" s="308" t="s">
        <v>99</v>
      </c>
      <c r="T14" s="314"/>
      <c r="U14" s="313" t="s">
        <v>98</v>
      </c>
      <c r="V14" s="289" t="s">
        <v>45</v>
      </c>
      <c r="W14" s="289" t="s">
        <v>45</v>
      </c>
      <c r="X14" s="315" t="s">
        <v>134</v>
      </c>
      <c r="Y14" s="324" t="s">
        <v>135</v>
      </c>
      <c r="Z14" s="316" t="s">
        <v>186</v>
      </c>
      <c r="AA14" s="327" t="s">
        <v>745</v>
      </c>
      <c r="AB14" s="327" t="s">
        <v>45</v>
      </c>
      <c r="AC14" s="327" t="s">
        <v>274</v>
      </c>
      <c r="AD14" s="325">
        <v>0.0114</v>
      </c>
      <c r="AE14" s="327" t="s">
        <v>45</v>
      </c>
      <c r="AF14" s="328" t="s">
        <v>189</v>
      </c>
      <c r="AG14" s="345">
        <v>7</v>
      </c>
      <c r="AH14" s="345">
        <v>18</v>
      </c>
      <c r="AI14" s="345"/>
      <c r="AJ14" s="291">
        <f>AH14/2*AH14/2*3.14*AG14*7860/1000000000</f>
        <v>0.0139937868</v>
      </c>
      <c r="AK14" s="292">
        <f t="shared" si="1"/>
        <v>0.814647254737367</v>
      </c>
      <c r="AL14" s="349"/>
      <c r="AM14" s="351">
        <f>AG14*AH14*3.14*AR14/1000000</f>
        <v>0.00039564</v>
      </c>
      <c r="AN14" s="350"/>
      <c r="AO14" s="354"/>
      <c r="AP14" s="344"/>
      <c r="AQ14" s="289"/>
      <c r="AR14" s="310">
        <v>1</v>
      </c>
      <c r="AS14" s="310">
        <v>1</v>
      </c>
      <c r="AT14" s="310">
        <v>1</v>
      </c>
    </row>
    <row r="15" s="186" customFormat="1" ht="50" customHeight="1" spans="1:46">
      <c r="A15" s="304">
        <f t="shared" si="0"/>
        <v>6</v>
      </c>
      <c r="B15" s="285"/>
      <c r="C15" s="285"/>
      <c r="D15" s="285">
        <v>2</v>
      </c>
      <c r="E15" s="285"/>
      <c r="F15" s="285"/>
      <c r="G15" s="285"/>
      <c r="H15" s="285"/>
      <c r="I15" s="285"/>
      <c r="J15" s="285"/>
      <c r="K15" s="285"/>
      <c r="L15" s="285" t="s">
        <v>120</v>
      </c>
      <c r="M15" s="310" t="s">
        <v>765</v>
      </c>
      <c r="N15" s="285"/>
      <c r="O15" s="310"/>
      <c r="P15" s="310" t="s">
        <v>766</v>
      </c>
      <c r="Q15" s="316" t="s">
        <v>759</v>
      </c>
      <c r="R15" s="313"/>
      <c r="S15" s="308" t="s">
        <v>99</v>
      </c>
      <c r="T15" s="314"/>
      <c r="U15" s="313" t="s">
        <v>98</v>
      </c>
      <c r="V15" s="289" t="s">
        <v>45</v>
      </c>
      <c r="W15" s="313" t="s">
        <v>98</v>
      </c>
      <c r="X15" s="315" t="s">
        <v>100</v>
      </c>
      <c r="Y15" s="324" t="s">
        <v>101</v>
      </c>
      <c r="Z15" s="316" t="s">
        <v>767</v>
      </c>
      <c r="AA15" s="289" t="s">
        <v>103</v>
      </c>
      <c r="AB15" s="289" t="s">
        <v>45</v>
      </c>
      <c r="AC15" s="289" t="s">
        <v>45</v>
      </c>
      <c r="AD15" s="325">
        <f>SUM(AD16:AD19)</f>
        <v>1.719</v>
      </c>
      <c r="AE15" s="289" t="s">
        <v>170</v>
      </c>
      <c r="AF15" s="328" t="s">
        <v>170</v>
      </c>
      <c r="AG15" s="345"/>
      <c r="AH15" s="345"/>
      <c r="AI15" s="345"/>
      <c r="AJ15" s="328"/>
      <c r="AK15" s="328"/>
      <c r="AL15" s="345"/>
      <c r="AM15" s="346">
        <f>SUM(AM18:AM22)</f>
        <v>0.0415184</v>
      </c>
      <c r="AN15" s="347" t="s">
        <v>107</v>
      </c>
      <c r="AO15" s="347" t="s">
        <v>200</v>
      </c>
      <c r="AP15" s="344"/>
      <c r="AQ15" s="289"/>
      <c r="AR15" s="310">
        <v>1</v>
      </c>
      <c r="AS15" s="310">
        <v>1</v>
      </c>
      <c r="AT15" s="310">
        <v>1</v>
      </c>
    </row>
    <row r="16" s="186" customFormat="1" ht="50" customHeight="1" spans="1:46">
      <c r="A16" s="304">
        <f t="shared" si="0"/>
        <v>7</v>
      </c>
      <c r="B16" s="285"/>
      <c r="C16" s="285"/>
      <c r="D16" s="285"/>
      <c r="E16" s="285">
        <v>3</v>
      </c>
      <c r="F16" s="285"/>
      <c r="G16" s="285"/>
      <c r="H16" s="285"/>
      <c r="I16" s="285"/>
      <c r="J16" s="285"/>
      <c r="K16" s="285"/>
      <c r="L16" s="285" t="s">
        <v>120</v>
      </c>
      <c r="M16" s="310" t="s">
        <v>768</v>
      </c>
      <c r="N16" s="285"/>
      <c r="O16" s="310" t="s">
        <v>768</v>
      </c>
      <c r="P16" s="310" t="s">
        <v>769</v>
      </c>
      <c r="Q16" s="316" t="s">
        <v>264</v>
      </c>
      <c r="R16" s="313"/>
      <c r="S16" s="308" t="s">
        <v>99</v>
      </c>
      <c r="T16" s="314"/>
      <c r="U16" s="313" t="s">
        <v>98</v>
      </c>
      <c r="V16" s="289" t="s">
        <v>45</v>
      </c>
      <c r="W16" s="313" t="s">
        <v>98</v>
      </c>
      <c r="X16" s="315" t="s">
        <v>100</v>
      </c>
      <c r="Y16" s="324" t="s">
        <v>101</v>
      </c>
      <c r="Z16" s="316" t="s">
        <v>166</v>
      </c>
      <c r="AA16" s="289" t="s">
        <v>103</v>
      </c>
      <c r="AB16" s="289" t="s">
        <v>45</v>
      </c>
      <c r="AC16" s="289" t="s">
        <v>45</v>
      </c>
      <c r="AD16" s="325">
        <f>SUM(AD18:AD22)</f>
        <v>0.593</v>
      </c>
      <c r="AE16" s="289" t="s">
        <v>45</v>
      </c>
      <c r="AF16" s="328" t="s">
        <v>171</v>
      </c>
      <c r="AG16" s="345"/>
      <c r="AH16" s="345"/>
      <c r="AI16" s="345"/>
      <c r="AJ16" s="328"/>
      <c r="AK16" s="328"/>
      <c r="AL16" s="345">
        <v>6</v>
      </c>
      <c r="AM16" s="346"/>
      <c r="AN16" s="348" t="s">
        <v>107</v>
      </c>
      <c r="AO16" s="347" t="s">
        <v>204</v>
      </c>
      <c r="AP16" s="344"/>
      <c r="AQ16" s="289"/>
      <c r="AR16" s="310">
        <v>1</v>
      </c>
      <c r="AS16" s="310">
        <v>1</v>
      </c>
      <c r="AT16" s="310">
        <v>1</v>
      </c>
    </row>
    <row r="17" s="186" customFormat="1" ht="50" customHeight="1" spans="1:46">
      <c r="A17" s="304">
        <f t="shared" si="0"/>
        <v>8</v>
      </c>
      <c r="B17" s="285"/>
      <c r="C17" s="285"/>
      <c r="D17" s="285"/>
      <c r="E17" s="285"/>
      <c r="F17" s="285">
        <v>4</v>
      </c>
      <c r="G17" s="285"/>
      <c r="H17" s="285"/>
      <c r="I17" s="285"/>
      <c r="J17" s="285"/>
      <c r="K17" s="285"/>
      <c r="L17" s="285" t="s">
        <v>238</v>
      </c>
      <c r="M17" s="285"/>
      <c r="N17" s="285"/>
      <c r="O17" s="310"/>
      <c r="P17" s="311" t="s">
        <v>770</v>
      </c>
      <c r="Q17" s="316" t="s">
        <v>264</v>
      </c>
      <c r="R17" s="313"/>
      <c r="S17" s="308" t="s">
        <v>99</v>
      </c>
      <c r="T17" s="314"/>
      <c r="U17" s="313" t="s">
        <v>98</v>
      </c>
      <c r="V17" s="289" t="s">
        <v>45</v>
      </c>
      <c r="W17" s="289" t="s">
        <v>45</v>
      </c>
      <c r="X17" s="315" t="s">
        <v>134</v>
      </c>
      <c r="Y17" s="324" t="s">
        <v>135</v>
      </c>
      <c r="Z17" s="316" t="s">
        <v>166</v>
      </c>
      <c r="AA17" s="289" t="s">
        <v>103</v>
      </c>
      <c r="AB17" s="316" t="s">
        <v>235</v>
      </c>
      <c r="AC17" s="289" t="s">
        <v>771</v>
      </c>
      <c r="AD17" s="325">
        <f>AD18+AD19*2</f>
        <v>0.568</v>
      </c>
      <c r="AE17" s="289" t="s">
        <v>45</v>
      </c>
      <c r="AF17" s="328" t="s">
        <v>772</v>
      </c>
      <c r="AG17" s="345"/>
      <c r="AH17" s="345"/>
      <c r="AI17" s="345"/>
      <c r="AJ17" s="291"/>
      <c r="AK17" s="292"/>
      <c r="AL17" s="349">
        <v>2</v>
      </c>
      <c r="AM17" s="291"/>
      <c r="AN17" s="348" t="s">
        <v>107</v>
      </c>
      <c r="AO17" s="347" t="s">
        <v>204</v>
      </c>
      <c r="AP17" s="344"/>
      <c r="AQ17" s="289"/>
      <c r="AR17" s="310">
        <v>1</v>
      </c>
      <c r="AS17" s="310">
        <v>1</v>
      </c>
      <c r="AT17" s="310">
        <v>1</v>
      </c>
    </row>
    <row r="18" s="186" customFormat="1" ht="50" customHeight="1" spans="1:46">
      <c r="A18" s="304">
        <f t="shared" si="0"/>
        <v>9</v>
      </c>
      <c r="B18" s="285"/>
      <c r="C18" s="285"/>
      <c r="D18" s="285"/>
      <c r="E18" s="285"/>
      <c r="F18" s="285"/>
      <c r="G18" s="285">
        <v>5</v>
      </c>
      <c r="H18" s="285"/>
      <c r="I18" s="285"/>
      <c r="J18" s="285"/>
      <c r="K18" s="285"/>
      <c r="L18" s="285" t="s">
        <v>238</v>
      </c>
      <c r="M18" s="285" t="s">
        <v>773</v>
      </c>
      <c r="N18" s="285" t="s">
        <v>774</v>
      </c>
      <c r="O18" s="310" t="s">
        <v>775</v>
      </c>
      <c r="P18" s="310" t="s">
        <v>776</v>
      </c>
      <c r="Q18" s="316" t="s">
        <v>232</v>
      </c>
      <c r="R18" s="313"/>
      <c r="S18" s="308" t="s">
        <v>99</v>
      </c>
      <c r="T18" s="314"/>
      <c r="U18" s="313" t="s">
        <v>98</v>
      </c>
      <c r="V18" s="289" t="s">
        <v>45</v>
      </c>
      <c r="W18" s="289" t="s">
        <v>45</v>
      </c>
      <c r="X18" s="315" t="s">
        <v>134</v>
      </c>
      <c r="Y18" s="324" t="s">
        <v>135</v>
      </c>
      <c r="Z18" s="316" t="s">
        <v>232</v>
      </c>
      <c r="AA18" s="316" t="s">
        <v>777</v>
      </c>
      <c r="AB18" s="316" t="s">
        <v>235</v>
      </c>
      <c r="AC18" s="289" t="s">
        <v>771</v>
      </c>
      <c r="AD18" s="325">
        <v>0.548</v>
      </c>
      <c r="AE18" s="289" t="s">
        <v>45</v>
      </c>
      <c r="AF18" s="328" t="s">
        <v>223</v>
      </c>
      <c r="AG18" s="345">
        <v>186</v>
      </c>
      <c r="AH18" s="345">
        <v>104</v>
      </c>
      <c r="AI18" s="345">
        <v>5</v>
      </c>
      <c r="AJ18" s="291">
        <f>AG18*AH18*AI18*7860/1000000000</f>
        <v>0.7602192</v>
      </c>
      <c r="AK18" s="292">
        <f t="shared" si="1"/>
        <v>0.720844724784641</v>
      </c>
      <c r="AL18" s="349"/>
      <c r="AM18" s="291">
        <f>AG18*AH18*2*AS18/1000000</f>
        <v>0.038688</v>
      </c>
      <c r="AN18" s="348" t="s">
        <v>118</v>
      </c>
      <c r="AO18" s="347"/>
      <c r="AP18" s="344"/>
      <c r="AQ18" s="289"/>
      <c r="AR18" s="310">
        <v>1</v>
      </c>
      <c r="AS18" s="310">
        <v>1</v>
      </c>
      <c r="AT18" s="310">
        <v>1</v>
      </c>
    </row>
    <row r="19" s="186" customFormat="1" ht="50" customHeight="1" spans="1:46">
      <c r="A19" s="304">
        <f t="shared" si="0"/>
        <v>10</v>
      </c>
      <c r="B19" s="285"/>
      <c r="C19" s="285"/>
      <c r="D19" s="285"/>
      <c r="E19" s="285"/>
      <c r="F19" s="285"/>
      <c r="G19" s="285">
        <v>5</v>
      </c>
      <c r="H19" s="285"/>
      <c r="I19" s="285"/>
      <c r="J19" s="285"/>
      <c r="K19" s="285"/>
      <c r="L19" s="285" t="s">
        <v>120</v>
      </c>
      <c r="M19" s="285" t="s">
        <v>778</v>
      </c>
      <c r="N19" s="285" t="s">
        <v>779</v>
      </c>
      <c r="O19" s="310" t="s">
        <v>617</v>
      </c>
      <c r="P19" s="310" t="s">
        <v>780</v>
      </c>
      <c r="Q19" s="316" t="s">
        <v>307</v>
      </c>
      <c r="R19" s="313"/>
      <c r="S19" s="308" t="s">
        <v>99</v>
      </c>
      <c r="T19" s="314"/>
      <c r="U19" s="313" t="s">
        <v>98</v>
      </c>
      <c r="V19" s="289" t="s">
        <v>45</v>
      </c>
      <c r="W19" s="289" t="s">
        <v>45</v>
      </c>
      <c r="X19" s="315" t="s">
        <v>134</v>
      </c>
      <c r="Y19" s="324" t="s">
        <v>135</v>
      </c>
      <c r="Z19" s="316" t="s">
        <v>307</v>
      </c>
      <c r="AA19" s="289" t="s">
        <v>45</v>
      </c>
      <c r="AB19" s="289" t="s">
        <v>45</v>
      </c>
      <c r="AC19" s="289" t="s">
        <v>45</v>
      </c>
      <c r="AD19" s="325">
        <v>0.01</v>
      </c>
      <c r="AE19" s="289" t="s">
        <v>45</v>
      </c>
      <c r="AF19" s="328"/>
      <c r="AG19" s="345"/>
      <c r="AH19" s="345"/>
      <c r="AI19" s="345"/>
      <c r="AJ19" s="328"/>
      <c r="AK19" s="328"/>
      <c r="AL19" s="345"/>
      <c r="AM19" s="346"/>
      <c r="AN19" s="348" t="s">
        <v>118</v>
      </c>
      <c r="AO19" s="347"/>
      <c r="AP19" s="344"/>
      <c r="AQ19" s="289"/>
      <c r="AR19" s="310">
        <v>2</v>
      </c>
      <c r="AS19" s="310">
        <v>2</v>
      </c>
      <c r="AT19" s="310">
        <v>2</v>
      </c>
    </row>
    <row r="20" s="186" customFormat="1" ht="50" customHeight="1" spans="1:46">
      <c r="A20" s="304">
        <f t="shared" si="0"/>
        <v>11</v>
      </c>
      <c r="B20" s="285"/>
      <c r="C20" s="285"/>
      <c r="D20" s="285"/>
      <c r="E20" s="285"/>
      <c r="F20" s="285">
        <v>4</v>
      </c>
      <c r="G20" s="285"/>
      <c r="H20" s="285"/>
      <c r="I20" s="285"/>
      <c r="J20" s="285"/>
      <c r="K20" s="285"/>
      <c r="L20" s="285" t="s">
        <v>238</v>
      </c>
      <c r="M20" s="285" t="s">
        <v>285</v>
      </c>
      <c r="N20" s="285" t="s">
        <v>781</v>
      </c>
      <c r="O20" s="310" t="s">
        <v>286</v>
      </c>
      <c r="P20" s="310" t="s">
        <v>782</v>
      </c>
      <c r="Q20" s="316" t="s">
        <v>186</v>
      </c>
      <c r="R20" s="313"/>
      <c r="S20" s="308" t="s">
        <v>99</v>
      </c>
      <c r="T20" s="314"/>
      <c r="U20" s="313" t="s">
        <v>98</v>
      </c>
      <c r="V20" s="289" t="s">
        <v>45</v>
      </c>
      <c r="W20" s="289" t="s">
        <v>45</v>
      </c>
      <c r="X20" s="315" t="s">
        <v>134</v>
      </c>
      <c r="Y20" s="324" t="s">
        <v>135</v>
      </c>
      <c r="Z20" s="316" t="s">
        <v>186</v>
      </c>
      <c r="AA20" s="289" t="s">
        <v>288</v>
      </c>
      <c r="AB20" s="289" t="s">
        <v>45</v>
      </c>
      <c r="AC20" s="289" t="s">
        <v>289</v>
      </c>
      <c r="AD20" s="325">
        <v>0.006</v>
      </c>
      <c r="AE20" s="289" t="s">
        <v>45</v>
      </c>
      <c r="AF20" s="328" t="s">
        <v>613</v>
      </c>
      <c r="AG20" s="345">
        <v>20</v>
      </c>
      <c r="AH20" s="345">
        <v>8</v>
      </c>
      <c r="AI20" s="345"/>
      <c r="AJ20" s="291">
        <f t="shared" ref="AJ20:AJ23" si="2">AH20/2*AH20/2*3.14*AG20*7860/1000000000</f>
        <v>0.007897728</v>
      </c>
      <c r="AK20" s="292">
        <f t="shared" ref="AK20:AK23" si="3">AD20/AJ20</f>
        <v>0.759712160256722</v>
      </c>
      <c r="AL20" s="349"/>
      <c r="AM20" s="351">
        <f t="shared" ref="AM20:AM23" si="4">AG20*AH20*3.14*AR20/1000000</f>
        <v>0.0005024</v>
      </c>
      <c r="AN20" s="348" t="s">
        <v>118</v>
      </c>
      <c r="AO20" s="347"/>
      <c r="AP20" s="344"/>
      <c r="AQ20" s="289"/>
      <c r="AR20" s="310">
        <v>1</v>
      </c>
      <c r="AS20" s="310">
        <v>1</v>
      </c>
      <c r="AT20" s="310">
        <v>1</v>
      </c>
    </row>
    <row r="21" s="186" customFormat="1" ht="50" customHeight="1" spans="1:46">
      <c r="A21" s="304">
        <f t="shared" si="0"/>
        <v>12</v>
      </c>
      <c r="B21" s="285"/>
      <c r="C21" s="285"/>
      <c r="D21" s="285"/>
      <c r="E21" s="285"/>
      <c r="F21" s="285">
        <v>4</v>
      </c>
      <c r="G21" s="285"/>
      <c r="H21" s="285"/>
      <c r="I21" s="285"/>
      <c r="J21" s="285"/>
      <c r="K21" s="285"/>
      <c r="L21" s="285" t="s">
        <v>238</v>
      </c>
      <c r="M21" s="285" t="s">
        <v>783</v>
      </c>
      <c r="N21" s="285" t="s">
        <v>784</v>
      </c>
      <c r="O21" s="310" t="s">
        <v>785</v>
      </c>
      <c r="P21" s="310" t="s">
        <v>786</v>
      </c>
      <c r="Q21" s="316" t="s">
        <v>232</v>
      </c>
      <c r="R21" s="313"/>
      <c r="S21" s="308" t="s">
        <v>99</v>
      </c>
      <c r="T21" s="314"/>
      <c r="U21" s="313" t="s">
        <v>98</v>
      </c>
      <c r="V21" s="289" t="s">
        <v>45</v>
      </c>
      <c r="W21" s="289" t="s">
        <v>45</v>
      </c>
      <c r="X21" s="315" t="s">
        <v>134</v>
      </c>
      <c r="Y21" s="324" t="s">
        <v>135</v>
      </c>
      <c r="Z21" s="316" t="s">
        <v>232</v>
      </c>
      <c r="AA21" s="289" t="s">
        <v>787</v>
      </c>
      <c r="AB21" s="289" t="s">
        <v>45</v>
      </c>
      <c r="AC21" s="289" t="s">
        <v>788</v>
      </c>
      <c r="AD21" s="325">
        <v>0.004</v>
      </c>
      <c r="AE21" s="289" t="s">
        <v>45</v>
      </c>
      <c r="AF21" s="328" t="s">
        <v>223</v>
      </c>
      <c r="AG21" s="345">
        <v>33</v>
      </c>
      <c r="AH21" s="345">
        <v>21</v>
      </c>
      <c r="AI21" s="345">
        <v>1.5</v>
      </c>
      <c r="AJ21" s="291">
        <f>AG21*AH21*AI21*7860/1000000000</f>
        <v>0.00817047</v>
      </c>
      <c r="AK21" s="292">
        <f t="shared" si="3"/>
        <v>0.489567919593365</v>
      </c>
      <c r="AL21" s="349"/>
      <c r="AM21" s="291">
        <f>AG21*AH21*2*AS21/1000000</f>
        <v>0.001386</v>
      </c>
      <c r="AN21" s="348" t="s">
        <v>118</v>
      </c>
      <c r="AO21" s="347"/>
      <c r="AP21" s="344"/>
      <c r="AQ21" s="289"/>
      <c r="AR21" s="310">
        <v>1</v>
      </c>
      <c r="AS21" s="310">
        <v>1</v>
      </c>
      <c r="AT21" s="310">
        <v>1</v>
      </c>
    </row>
    <row r="22" s="186" customFormat="1" ht="50" customHeight="1" spans="1:46">
      <c r="A22" s="304">
        <f t="shared" si="0"/>
        <v>13</v>
      </c>
      <c r="B22" s="285"/>
      <c r="C22" s="285"/>
      <c r="D22" s="285"/>
      <c r="E22" s="285"/>
      <c r="F22" s="285">
        <v>4</v>
      </c>
      <c r="G22" s="285"/>
      <c r="H22" s="285"/>
      <c r="I22" s="285"/>
      <c r="J22" s="285"/>
      <c r="K22" s="285"/>
      <c r="L22" s="285" t="s">
        <v>238</v>
      </c>
      <c r="M22" s="285" t="s">
        <v>789</v>
      </c>
      <c r="N22" s="285" t="s">
        <v>790</v>
      </c>
      <c r="O22" s="310" t="s">
        <v>791</v>
      </c>
      <c r="P22" s="310" t="s">
        <v>792</v>
      </c>
      <c r="Q22" s="312" t="s">
        <v>186</v>
      </c>
      <c r="R22" s="313"/>
      <c r="S22" s="308" t="s">
        <v>99</v>
      </c>
      <c r="T22" s="314"/>
      <c r="U22" s="313" t="s">
        <v>98</v>
      </c>
      <c r="V22" s="289" t="s">
        <v>45</v>
      </c>
      <c r="W22" s="289" t="s">
        <v>45</v>
      </c>
      <c r="X22" s="315" t="s">
        <v>134</v>
      </c>
      <c r="Y22" s="324" t="s">
        <v>135</v>
      </c>
      <c r="Z22" s="312" t="s">
        <v>186</v>
      </c>
      <c r="AA22" s="289" t="s">
        <v>288</v>
      </c>
      <c r="AB22" s="289" t="s">
        <v>45</v>
      </c>
      <c r="AC22" s="289" t="s">
        <v>793</v>
      </c>
      <c r="AD22" s="325">
        <v>0.025</v>
      </c>
      <c r="AE22" s="289" t="s">
        <v>45</v>
      </c>
      <c r="AF22" s="328" t="s">
        <v>189</v>
      </c>
      <c r="AG22" s="345">
        <v>20</v>
      </c>
      <c r="AH22" s="345">
        <v>15</v>
      </c>
      <c r="AI22" s="345"/>
      <c r="AJ22" s="291">
        <f t="shared" si="2"/>
        <v>0.02776545</v>
      </c>
      <c r="AK22" s="292">
        <f t="shared" si="3"/>
        <v>0.9003995973413</v>
      </c>
      <c r="AL22" s="349"/>
      <c r="AM22" s="351">
        <f t="shared" si="4"/>
        <v>0.000942</v>
      </c>
      <c r="AN22" s="348" t="s">
        <v>118</v>
      </c>
      <c r="AO22" s="347"/>
      <c r="AP22" s="344"/>
      <c r="AQ22" s="289"/>
      <c r="AR22" s="310">
        <v>1</v>
      </c>
      <c r="AS22" s="310">
        <v>1</v>
      </c>
      <c r="AT22" s="310">
        <v>1</v>
      </c>
    </row>
    <row r="23" s="186" customFormat="1" ht="50" customHeight="1" spans="1:46">
      <c r="A23" s="304">
        <f t="shared" si="0"/>
        <v>14</v>
      </c>
      <c r="B23" s="285"/>
      <c r="C23" s="285"/>
      <c r="D23" s="285">
        <v>2</v>
      </c>
      <c r="E23" s="285"/>
      <c r="F23" s="285"/>
      <c r="G23" s="285"/>
      <c r="H23" s="285"/>
      <c r="I23" s="285"/>
      <c r="J23" s="285"/>
      <c r="K23" s="285"/>
      <c r="L23" s="285" t="s">
        <v>238</v>
      </c>
      <c r="M23" s="285" t="s">
        <v>290</v>
      </c>
      <c r="N23" s="285" t="s">
        <v>794</v>
      </c>
      <c r="O23" s="310" t="s">
        <v>795</v>
      </c>
      <c r="P23" s="310" t="s">
        <v>796</v>
      </c>
      <c r="Q23" s="316" t="s">
        <v>186</v>
      </c>
      <c r="R23" s="313"/>
      <c r="S23" s="308" t="s">
        <v>99</v>
      </c>
      <c r="T23" s="314"/>
      <c r="U23" s="313" t="s">
        <v>98</v>
      </c>
      <c r="V23" s="289" t="s">
        <v>45</v>
      </c>
      <c r="W23" s="289" t="s">
        <v>45</v>
      </c>
      <c r="X23" s="315" t="s">
        <v>134</v>
      </c>
      <c r="Y23" s="324" t="s">
        <v>135</v>
      </c>
      <c r="Z23" s="316" t="s">
        <v>186</v>
      </c>
      <c r="AA23" s="289" t="s">
        <v>293</v>
      </c>
      <c r="AB23" s="289" t="s">
        <v>45</v>
      </c>
      <c r="AC23" s="289" t="s">
        <v>294</v>
      </c>
      <c r="AD23" s="325">
        <v>0.062</v>
      </c>
      <c r="AE23" s="289" t="s">
        <v>45</v>
      </c>
      <c r="AF23" s="328" t="s">
        <v>189</v>
      </c>
      <c r="AG23" s="345">
        <v>27</v>
      </c>
      <c r="AH23" s="345">
        <v>20</v>
      </c>
      <c r="AI23" s="345"/>
      <c r="AJ23" s="291">
        <f t="shared" si="2"/>
        <v>0.06663708</v>
      </c>
      <c r="AK23" s="292">
        <f t="shared" si="3"/>
        <v>0.930412917252677</v>
      </c>
      <c r="AL23" s="349"/>
      <c r="AM23" s="351">
        <f t="shared" si="4"/>
        <v>0.0016956</v>
      </c>
      <c r="AN23" s="348" t="s">
        <v>118</v>
      </c>
      <c r="AO23" s="347"/>
      <c r="AP23" s="344"/>
      <c r="AQ23" s="289"/>
      <c r="AR23" s="310">
        <v>1</v>
      </c>
      <c r="AS23" s="310">
        <v>1</v>
      </c>
      <c r="AT23" s="310">
        <v>1</v>
      </c>
    </row>
    <row r="24" s="186" customFormat="1" ht="50" customHeight="1" spans="1:46">
      <c r="A24" s="304">
        <f t="shared" si="0"/>
        <v>15</v>
      </c>
      <c r="B24" s="285"/>
      <c r="C24" s="285"/>
      <c r="D24" s="285">
        <v>2</v>
      </c>
      <c r="E24" s="285"/>
      <c r="F24" s="285"/>
      <c r="G24" s="285"/>
      <c r="H24" s="285"/>
      <c r="I24" s="285"/>
      <c r="J24" s="285"/>
      <c r="K24" s="285"/>
      <c r="L24" s="285" t="s">
        <v>238</v>
      </c>
      <c r="M24" s="285" t="s">
        <v>296</v>
      </c>
      <c r="N24" s="285" t="s">
        <v>797</v>
      </c>
      <c r="O24" s="310" t="s">
        <v>798</v>
      </c>
      <c r="P24" s="310" t="s">
        <v>799</v>
      </c>
      <c r="Q24" s="316" t="s">
        <v>299</v>
      </c>
      <c r="R24" s="313"/>
      <c r="S24" s="308" t="s">
        <v>99</v>
      </c>
      <c r="T24" s="314"/>
      <c r="U24" s="313" t="s">
        <v>98</v>
      </c>
      <c r="V24" s="289" t="s">
        <v>45</v>
      </c>
      <c r="W24" s="289" t="s">
        <v>45</v>
      </c>
      <c r="X24" s="315" t="s">
        <v>134</v>
      </c>
      <c r="Y24" s="324" t="s">
        <v>135</v>
      </c>
      <c r="Z24" s="316" t="s">
        <v>299</v>
      </c>
      <c r="AA24" s="289" t="s">
        <v>187</v>
      </c>
      <c r="AB24" s="289" t="s">
        <v>45</v>
      </c>
      <c r="AC24" s="289" t="s">
        <v>301</v>
      </c>
      <c r="AD24" s="325">
        <v>0.218</v>
      </c>
      <c r="AE24" s="289" t="s">
        <v>45</v>
      </c>
      <c r="AF24" s="328"/>
      <c r="AG24" s="345"/>
      <c r="AH24" s="345"/>
      <c r="AI24" s="345"/>
      <c r="AJ24" s="328">
        <f>AD24</f>
        <v>0.218</v>
      </c>
      <c r="AK24" s="328"/>
      <c r="AL24" s="345"/>
      <c r="AM24" s="346"/>
      <c r="AN24" s="348" t="s">
        <v>118</v>
      </c>
      <c r="AO24" s="347"/>
      <c r="AP24" s="344"/>
      <c r="AQ24" s="289"/>
      <c r="AR24" s="310">
        <v>1</v>
      </c>
      <c r="AS24" s="310">
        <v>1</v>
      </c>
      <c r="AT24" s="310">
        <v>1</v>
      </c>
    </row>
  </sheetData>
  <autoFilter ref="A9:AT24">
    <extLst/>
  </autoFilter>
  <mergeCells count="45">
    <mergeCell ref="A1:AT1"/>
    <mergeCell ref="A4:P4"/>
    <mergeCell ref="A5:L5"/>
    <mergeCell ref="O5:P5"/>
    <mergeCell ref="A6:P6"/>
    <mergeCell ref="A7:P7"/>
    <mergeCell ref="B8:K8"/>
    <mergeCell ref="AG8:AI8"/>
    <mergeCell ref="A8:A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F8:AF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2:E3"/>
    <mergeCell ref="F2:K3"/>
    <mergeCell ref="L2:P3"/>
    <mergeCell ref="Q2:AP7"/>
  </mergeCells>
  <conditionalFormatting sqref="M10">
    <cfRule type="duplicateValues" dxfId="0" priority="14"/>
  </conditionalFormatting>
  <conditionalFormatting sqref="O11">
    <cfRule type="duplicateValues" dxfId="0" priority="12"/>
  </conditionalFormatting>
  <conditionalFormatting sqref="V11">
    <cfRule type="duplicateValues" dxfId="0" priority="11"/>
  </conditionalFormatting>
  <conditionalFormatting sqref="M12">
    <cfRule type="duplicateValues" dxfId="0" priority="5"/>
  </conditionalFormatting>
  <conditionalFormatting sqref="M13">
    <cfRule type="duplicateValues" dxfId="0" priority="13"/>
  </conditionalFormatting>
  <conditionalFormatting sqref="V13">
    <cfRule type="duplicateValues" dxfId="0" priority="17"/>
  </conditionalFormatting>
  <conditionalFormatting sqref="AA13">
    <cfRule type="duplicateValues" dxfId="0" priority="6"/>
  </conditionalFormatting>
  <conditionalFormatting sqref="M15">
    <cfRule type="duplicateValues" dxfId="0" priority="8"/>
  </conditionalFormatting>
  <conditionalFormatting sqref="O15">
    <cfRule type="duplicateValues" dxfId="0" priority="9"/>
  </conditionalFormatting>
  <conditionalFormatting sqref="M16">
    <cfRule type="duplicateValues" dxfId="0" priority="10"/>
  </conditionalFormatting>
  <conditionalFormatting sqref="O17">
    <cfRule type="duplicateValues" dxfId="0" priority="7"/>
  </conditionalFormatting>
  <conditionalFormatting sqref="O19">
    <cfRule type="duplicateValues" dxfId="0" priority="16"/>
  </conditionalFormatting>
  <conditionalFormatting sqref="M8:M9">
    <cfRule type="duplicateValues" dxfId="0" priority="15"/>
  </conditionalFormatting>
  <conditionalFormatting sqref="O$1:O$1048576">
    <cfRule type="duplicateValues" dxfId="0" priority="1"/>
  </conditionalFormatting>
  <conditionalFormatting sqref="O2:O3">
    <cfRule type="duplicateValues" dxfId="0" priority="20"/>
  </conditionalFormatting>
  <conditionalFormatting sqref="O4:O9 O1 O25:O1048576">
    <cfRule type="duplicateValues" dxfId="0" priority="22"/>
  </conditionalFormatting>
  <conditionalFormatting sqref="AR2:AT3">
    <cfRule type="duplicateValues" dxfId="7" priority="21"/>
  </conditionalFormatting>
  <conditionalFormatting sqref="O10 O20:O24 O12:O14 O18 O16">
    <cfRule type="duplicateValues" dxfId="0" priority="19"/>
  </conditionalFormatting>
  <conditionalFormatting sqref="V10 V12">
    <cfRule type="duplicateValues" dxfId="0" priority="18"/>
  </conditionalFormatting>
  <printOptions horizontalCentered="1"/>
  <pageMargins left="0.31496062992126" right="0.275590551181102" top="0.393700787401575" bottom="0.551181102362205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R19"/>
  <sheetViews>
    <sheetView view="pageBreakPreview" zoomScale="55" zoomScaleNormal="100" workbookViewId="0">
      <selection activeCell="AD34" sqref="AD34"/>
    </sheetView>
  </sheetViews>
  <sheetFormatPr defaultColWidth="9" defaultRowHeight="15.5"/>
  <cols>
    <col min="1" max="1" width="4.5" style="188" customWidth="1"/>
    <col min="2" max="11" width="2.62727272727273" style="188" customWidth="1"/>
    <col min="12" max="12" width="5" style="188" customWidth="1"/>
    <col min="13" max="13" width="12.6272727272727" style="185" customWidth="1"/>
    <col min="14" max="14" width="16.6272727272727" style="188" customWidth="1"/>
    <col min="15" max="15" width="17.8727272727273" style="188" customWidth="1"/>
    <col min="16" max="16" width="18.6272727272727" style="189" hidden="1" customWidth="1" outlineLevel="1"/>
    <col min="17" max="17" width="4.87272727272727" style="188" hidden="1" customWidth="1" outlineLevel="1"/>
    <col min="18" max="18" width="5.25454545454545" style="188" hidden="1" customWidth="1" outlineLevel="1"/>
    <col min="19" max="19" width="10.5" style="188" customWidth="1" collapsed="1"/>
    <col min="20" max="20" width="6.12727272727273" style="190" hidden="1" customWidth="1" outlineLevel="1"/>
    <col min="21" max="21" width="11.6272727272727" style="188" hidden="1" customWidth="1" outlineLevel="1"/>
    <col min="22" max="22" width="8.12727272727273" style="191" hidden="1" customWidth="1" outlineLevel="1"/>
    <col min="23" max="23" width="7.25454545454545" style="190" hidden="1" customWidth="1" outlineLevel="1"/>
    <col min="24" max="24" width="7.25454545454545" style="192" customWidth="1" collapsed="1"/>
    <col min="25" max="25" width="11.2545454545455" style="190" customWidth="1"/>
    <col min="26" max="26" width="11.7545454545455" style="193" customWidth="1"/>
    <col min="27" max="27" width="9.62727272727273" style="190" hidden="1" customWidth="1" outlineLevel="1"/>
    <col min="28" max="28" width="10.3727272727273" style="188" hidden="1" customWidth="1" outlineLevel="1"/>
    <col min="29" max="29" width="10.3727272727273" style="194" customWidth="1" collapsed="1"/>
    <col min="30" max="30" width="8.62727272727273" style="188" customWidth="1"/>
    <col min="31" max="31" width="8.62727272727273" style="188" customWidth="1" outlineLevel="1"/>
    <col min="32" max="34" width="7.62727272727273" style="195" customWidth="1" outlineLevel="1"/>
    <col min="35" max="35" width="8.62727272727273" style="196" customWidth="1" outlineLevel="1"/>
    <col min="36" max="36" width="8.62727272727273" style="197" customWidth="1" outlineLevel="1"/>
    <col min="37" max="37" width="8.62727272727273" style="195" customWidth="1" outlineLevel="1"/>
    <col min="38" max="38" width="8.62727272727273" style="196" customWidth="1" outlineLevel="1"/>
    <col min="39" max="39" width="9.10909090909091" style="198" customWidth="1"/>
    <col min="40" max="40" width="9.55454545454545" style="198" customWidth="1"/>
    <col min="41" max="42" width="7.25454545454545" style="198" customWidth="1"/>
    <col min="43" max="43" width="11.1272727272727" style="188" customWidth="1"/>
    <col min="44" max="44" width="16.1272727272727" style="188" customWidth="1"/>
    <col min="45" max="16381" width="9" style="188"/>
    <col min="16382" max="16382" width="9" style="199"/>
  </cols>
  <sheetData>
    <row r="1" ht="20.25" customHeight="1" spans="1:44">
      <c r="A1" s="200"/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15"/>
      <c r="N1" s="200"/>
      <c r="O1" s="200"/>
      <c r="P1" s="216"/>
      <c r="Q1" s="216"/>
      <c r="R1" s="216"/>
      <c r="S1" s="216"/>
      <c r="T1" s="216"/>
      <c r="U1" s="216"/>
      <c r="V1" s="216"/>
      <c r="W1" s="216"/>
      <c r="X1" s="239"/>
      <c r="Y1" s="216"/>
      <c r="Z1" s="256"/>
      <c r="AA1" s="216"/>
      <c r="AB1" s="216"/>
      <c r="AC1" s="257"/>
      <c r="AD1" s="216"/>
      <c r="AE1" s="216"/>
      <c r="AF1" s="258"/>
      <c r="AG1" s="258"/>
      <c r="AH1" s="258"/>
      <c r="AI1" s="275"/>
      <c r="AJ1" s="276"/>
      <c r="AK1" s="258"/>
      <c r="AL1" s="275"/>
      <c r="AM1" s="277"/>
      <c r="AN1" s="277"/>
      <c r="AO1" s="277"/>
      <c r="AP1" s="277"/>
      <c r="AQ1" s="200"/>
      <c r="AR1" s="200"/>
    </row>
    <row r="2" ht="27.75" customHeight="1" spans="1:44">
      <c r="A2" s="201" t="s">
        <v>748</v>
      </c>
      <c r="B2" s="201"/>
      <c r="C2" s="201"/>
      <c r="D2" s="201"/>
      <c r="E2" s="201"/>
      <c r="F2" s="202" t="s">
        <v>628</v>
      </c>
      <c r="G2" s="202"/>
      <c r="H2" s="202"/>
      <c r="I2" s="202"/>
      <c r="J2" s="202"/>
      <c r="K2" s="202"/>
      <c r="L2" s="217" t="s">
        <v>629</v>
      </c>
      <c r="M2" s="218"/>
      <c r="N2" s="217"/>
      <c r="O2" s="217"/>
      <c r="P2" s="219"/>
      <c r="Q2" s="219"/>
      <c r="R2" s="219"/>
      <c r="S2" s="219"/>
      <c r="T2" s="219"/>
      <c r="U2" s="219"/>
      <c r="V2" s="219"/>
      <c r="W2" s="219"/>
      <c r="X2" s="240"/>
      <c r="Y2" s="219"/>
      <c r="Z2" s="240"/>
      <c r="AA2" s="219"/>
      <c r="AB2" s="219"/>
      <c r="AC2" s="259"/>
      <c r="AD2" s="219"/>
      <c r="AE2" s="260"/>
      <c r="AF2" s="261"/>
      <c r="AG2" s="261"/>
      <c r="AH2" s="261"/>
      <c r="AI2" s="278"/>
      <c r="AJ2" s="279"/>
      <c r="AK2" s="261"/>
      <c r="AL2" s="278"/>
      <c r="AM2" s="260"/>
      <c r="AN2" s="260"/>
      <c r="AO2" s="260"/>
      <c r="AP2" s="260"/>
      <c r="AQ2" s="254" t="s">
        <v>28</v>
      </c>
      <c r="AR2" s="294"/>
    </row>
    <row r="3" ht="27.75" customHeight="1" spans="1:44">
      <c r="A3" s="201"/>
      <c r="B3" s="201"/>
      <c r="C3" s="201"/>
      <c r="D3" s="201"/>
      <c r="E3" s="201"/>
      <c r="F3" s="202"/>
      <c r="G3" s="202"/>
      <c r="H3" s="202"/>
      <c r="I3" s="202"/>
      <c r="J3" s="202"/>
      <c r="K3" s="202"/>
      <c r="L3" s="217"/>
      <c r="M3" s="218"/>
      <c r="N3" s="217"/>
      <c r="O3" s="217"/>
      <c r="P3" s="219"/>
      <c r="Q3" s="219"/>
      <c r="R3" s="219"/>
      <c r="S3" s="219"/>
      <c r="T3" s="219"/>
      <c r="U3" s="219"/>
      <c r="V3" s="219"/>
      <c r="W3" s="219"/>
      <c r="X3" s="240"/>
      <c r="Y3" s="219"/>
      <c r="Z3" s="240"/>
      <c r="AA3" s="219"/>
      <c r="AB3" s="219"/>
      <c r="AC3" s="259"/>
      <c r="AD3" s="219"/>
      <c r="AE3" s="260"/>
      <c r="AF3" s="261"/>
      <c r="AG3" s="261"/>
      <c r="AH3" s="261"/>
      <c r="AI3" s="278"/>
      <c r="AJ3" s="279"/>
      <c r="AK3" s="261"/>
      <c r="AL3" s="278"/>
      <c r="AM3" s="260"/>
      <c r="AN3" s="260"/>
      <c r="AO3" s="260"/>
      <c r="AP3" s="260"/>
      <c r="AQ3" s="254" t="s">
        <v>39</v>
      </c>
      <c r="AR3" s="294"/>
    </row>
    <row r="4" ht="27" customHeight="1" spans="1:44">
      <c r="A4" s="203" t="s">
        <v>40</v>
      </c>
      <c r="B4" s="203"/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20"/>
      <c r="N4" s="203"/>
      <c r="O4" s="203"/>
      <c r="P4" s="219"/>
      <c r="Q4" s="219"/>
      <c r="R4" s="219"/>
      <c r="S4" s="219"/>
      <c r="T4" s="219"/>
      <c r="U4" s="219"/>
      <c r="V4" s="219"/>
      <c r="W4" s="219"/>
      <c r="X4" s="240"/>
      <c r="Y4" s="219"/>
      <c r="Z4" s="240"/>
      <c r="AA4" s="219"/>
      <c r="AB4" s="219"/>
      <c r="AC4" s="259"/>
      <c r="AD4" s="219"/>
      <c r="AE4" s="260"/>
      <c r="AF4" s="261"/>
      <c r="AG4" s="261"/>
      <c r="AH4" s="261"/>
      <c r="AI4" s="278"/>
      <c r="AJ4" s="279"/>
      <c r="AK4" s="261"/>
      <c r="AL4" s="278"/>
      <c r="AM4" s="260"/>
      <c r="AN4" s="260"/>
      <c r="AO4" s="260"/>
      <c r="AP4" s="260"/>
      <c r="AQ4" s="254" t="s">
        <v>41</v>
      </c>
      <c r="AR4" s="295"/>
    </row>
    <row r="5" ht="31.5" customHeight="1" spans="1:44">
      <c r="A5" s="204" t="s">
        <v>42</v>
      </c>
      <c r="B5" s="205"/>
      <c r="C5" s="205"/>
      <c r="D5" s="205"/>
      <c r="E5" s="205"/>
      <c r="F5" s="205"/>
      <c r="G5" s="205"/>
      <c r="H5" s="205"/>
      <c r="I5" s="205"/>
      <c r="J5" s="205"/>
      <c r="K5" s="205"/>
      <c r="L5" s="221"/>
      <c r="M5" s="222"/>
      <c r="N5" s="206" t="s">
        <v>43</v>
      </c>
      <c r="O5" s="223"/>
      <c r="P5" s="219"/>
      <c r="Q5" s="219"/>
      <c r="R5" s="219"/>
      <c r="S5" s="219"/>
      <c r="T5" s="219"/>
      <c r="U5" s="219"/>
      <c r="V5" s="219"/>
      <c r="W5" s="219"/>
      <c r="X5" s="240"/>
      <c r="Y5" s="219"/>
      <c r="Z5" s="240"/>
      <c r="AA5" s="219"/>
      <c r="AB5" s="219"/>
      <c r="AC5" s="259"/>
      <c r="AD5" s="219"/>
      <c r="AE5" s="260"/>
      <c r="AF5" s="261"/>
      <c r="AG5" s="261"/>
      <c r="AH5" s="261"/>
      <c r="AI5" s="278"/>
      <c r="AJ5" s="279"/>
      <c r="AK5" s="261"/>
      <c r="AL5" s="278"/>
      <c r="AM5" s="260"/>
      <c r="AN5" s="260"/>
      <c r="AO5" s="260"/>
      <c r="AP5" s="260"/>
      <c r="AQ5" s="254" t="s">
        <v>44</v>
      </c>
      <c r="AR5" s="296"/>
    </row>
    <row r="6" ht="28.5" customHeight="1" spans="1:44">
      <c r="A6" s="206" t="s">
        <v>46</v>
      </c>
      <c r="B6" s="206"/>
      <c r="C6" s="206"/>
      <c r="D6" s="206"/>
      <c r="E6" s="206"/>
      <c r="F6" s="206"/>
      <c r="G6" s="206"/>
      <c r="H6" s="206"/>
      <c r="I6" s="206"/>
      <c r="J6" s="206"/>
      <c r="K6" s="206"/>
      <c r="L6" s="206"/>
      <c r="M6" s="224"/>
      <c r="N6" s="206"/>
      <c r="O6" s="206"/>
      <c r="P6" s="219"/>
      <c r="Q6" s="219"/>
      <c r="R6" s="219"/>
      <c r="S6" s="219"/>
      <c r="T6" s="219"/>
      <c r="U6" s="219"/>
      <c r="V6" s="219"/>
      <c r="W6" s="219"/>
      <c r="X6" s="240"/>
      <c r="Y6" s="219"/>
      <c r="Z6" s="240"/>
      <c r="AA6" s="219"/>
      <c r="AB6" s="219"/>
      <c r="AC6" s="259"/>
      <c r="AD6" s="219"/>
      <c r="AE6" s="260"/>
      <c r="AF6" s="261"/>
      <c r="AG6" s="261"/>
      <c r="AH6" s="261"/>
      <c r="AI6" s="278"/>
      <c r="AJ6" s="279"/>
      <c r="AK6" s="261"/>
      <c r="AL6" s="278"/>
      <c r="AM6" s="260"/>
      <c r="AN6" s="260"/>
      <c r="AO6" s="260"/>
      <c r="AP6" s="260"/>
      <c r="AQ6" s="254" t="s">
        <v>19</v>
      </c>
      <c r="AR6" s="254"/>
    </row>
    <row r="7" ht="28.5" customHeight="1" spans="1:44">
      <c r="A7" s="207" t="s">
        <v>47</v>
      </c>
      <c r="B7" s="208"/>
      <c r="C7" s="208"/>
      <c r="D7" s="208"/>
      <c r="E7" s="208"/>
      <c r="F7" s="208"/>
      <c r="G7" s="208"/>
      <c r="H7" s="208"/>
      <c r="I7" s="208"/>
      <c r="J7" s="208"/>
      <c r="K7" s="208"/>
      <c r="L7" s="208"/>
      <c r="M7" s="225"/>
      <c r="N7" s="208"/>
      <c r="O7" s="226"/>
      <c r="P7" s="219"/>
      <c r="Q7" s="219"/>
      <c r="R7" s="219"/>
      <c r="S7" s="219"/>
      <c r="T7" s="219"/>
      <c r="U7" s="219"/>
      <c r="V7" s="219"/>
      <c r="W7" s="219"/>
      <c r="X7" s="240"/>
      <c r="Y7" s="219"/>
      <c r="Z7" s="240"/>
      <c r="AA7" s="219"/>
      <c r="AB7" s="219"/>
      <c r="AC7" s="259"/>
      <c r="AD7" s="219"/>
      <c r="AE7" s="260"/>
      <c r="AF7" s="261"/>
      <c r="AG7" s="261"/>
      <c r="AH7" s="261"/>
      <c r="AI7" s="278"/>
      <c r="AJ7" s="279"/>
      <c r="AK7" s="261"/>
      <c r="AL7" s="278"/>
      <c r="AM7" s="260"/>
      <c r="AN7" s="260"/>
      <c r="AO7" s="260"/>
      <c r="AP7" s="260"/>
      <c r="AQ7" s="252" t="s">
        <v>48</v>
      </c>
      <c r="AR7" s="296"/>
    </row>
    <row r="8" s="185" customFormat="1" ht="24.95" customHeight="1" spans="1:44">
      <c r="A8" s="209" t="s">
        <v>49</v>
      </c>
      <c r="B8" s="210" t="s">
        <v>50</v>
      </c>
      <c r="C8" s="211"/>
      <c r="D8" s="211"/>
      <c r="E8" s="211"/>
      <c r="F8" s="211"/>
      <c r="G8" s="211"/>
      <c r="H8" s="211"/>
      <c r="I8" s="211"/>
      <c r="J8" s="211"/>
      <c r="K8" s="227"/>
      <c r="L8" s="228" t="s">
        <v>51</v>
      </c>
      <c r="M8" s="228"/>
      <c r="N8" s="229" t="s">
        <v>28</v>
      </c>
      <c r="O8" s="228" t="s">
        <v>41</v>
      </c>
      <c r="P8" s="230" t="s">
        <v>800</v>
      </c>
      <c r="Q8" s="228" t="s">
        <v>54</v>
      </c>
      <c r="R8" s="228" t="s">
        <v>55</v>
      </c>
      <c r="S8" s="228" t="s">
        <v>14</v>
      </c>
      <c r="T8" s="229" t="s">
        <v>56</v>
      </c>
      <c r="U8" s="230" t="s">
        <v>801</v>
      </c>
      <c r="V8" s="241" t="s">
        <v>802</v>
      </c>
      <c r="W8" s="229" t="s">
        <v>59</v>
      </c>
      <c r="X8" s="242" t="s">
        <v>549</v>
      </c>
      <c r="Y8" s="262" t="s">
        <v>803</v>
      </c>
      <c r="Z8" s="242" t="s">
        <v>62</v>
      </c>
      <c r="AA8" s="242" t="s">
        <v>64</v>
      </c>
      <c r="AB8" s="228" t="s">
        <v>65</v>
      </c>
      <c r="AC8" s="263" t="s">
        <v>67</v>
      </c>
      <c r="AD8" s="228" t="s">
        <v>71</v>
      </c>
      <c r="AE8" s="264" t="s">
        <v>72</v>
      </c>
      <c r="AF8" s="265" t="s">
        <v>74</v>
      </c>
      <c r="AG8" s="280"/>
      <c r="AH8" s="281"/>
      <c r="AI8" s="282" t="s">
        <v>569</v>
      </c>
      <c r="AJ8" s="283" t="s">
        <v>76</v>
      </c>
      <c r="AK8" s="268" t="s">
        <v>570</v>
      </c>
      <c r="AL8" s="282" t="s">
        <v>727</v>
      </c>
      <c r="AM8" s="284" t="s">
        <v>553</v>
      </c>
      <c r="AN8" s="285" t="s">
        <v>572</v>
      </c>
      <c r="AO8" s="297" t="s">
        <v>573</v>
      </c>
      <c r="AP8" s="297" t="s">
        <v>574</v>
      </c>
      <c r="AQ8" s="298" t="s">
        <v>804</v>
      </c>
      <c r="AR8" s="228" t="s">
        <v>92</v>
      </c>
    </row>
    <row r="9" s="186" customFormat="1" ht="24.95" customHeight="1" spans="1:44">
      <c r="A9" s="212"/>
      <c r="B9" s="213">
        <v>0</v>
      </c>
      <c r="C9" s="213">
        <v>1</v>
      </c>
      <c r="D9" s="213">
        <v>2</v>
      </c>
      <c r="E9" s="213">
        <v>3</v>
      </c>
      <c r="F9" s="213">
        <v>4</v>
      </c>
      <c r="G9" s="213">
        <v>5</v>
      </c>
      <c r="H9" s="213">
        <v>6</v>
      </c>
      <c r="I9" s="213">
        <v>7</v>
      </c>
      <c r="J9" s="213">
        <v>8</v>
      </c>
      <c r="K9" s="231">
        <v>9</v>
      </c>
      <c r="L9" s="232"/>
      <c r="M9" s="232"/>
      <c r="N9" s="233"/>
      <c r="O9" s="234"/>
      <c r="P9" s="234"/>
      <c r="Q9" s="232"/>
      <c r="R9" s="232"/>
      <c r="S9" s="232"/>
      <c r="T9" s="233"/>
      <c r="U9" s="234"/>
      <c r="V9" s="243"/>
      <c r="W9" s="233"/>
      <c r="X9" s="244"/>
      <c r="Y9" s="266"/>
      <c r="Z9" s="244"/>
      <c r="AA9" s="244"/>
      <c r="AB9" s="232"/>
      <c r="AC9" s="267"/>
      <c r="AD9" s="232"/>
      <c r="AE9" s="264"/>
      <c r="AF9" s="268" t="s">
        <v>93</v>
      </c>
      <c r="AG9" s="268" t="s">
        <v>94</v>
      </c>
      <c r="AH9" s="268" t="s">
        <v>95</v>
      </c>
      <c r="AI9" s="282"/>
      <c r="AJ9" s="283"/>
      <c r="AK9" s="268"/>
      <c r="AL9" s="282"/>
      <c r="AM9" s="286"/>
      <c r="AN9" s="285"/>
      <c r="AO9" s="299"/>
      <c r="AP9" s="299"/>
      <c r="AQ9" s="300"/>
      <c r="AR9" s="232"/>
    </row>
    <row r="10" s="187" customFormat="1" ht="50.1" customHeight="1" spans="1:44">
      <c r="A10" s="212">
        <f t="shared" ref="A10:A35" si="0">ROW()-9</f>
        <v>1</v>
      </c>
      <c r="B10" s="214"/>
      <c r="C10" s="214">
        <v>1</v>
      </c>
      <c r="D10" s="214"/>
      <c r="E10" s="214"/>
      <c r="F10" s="214"/>
      <c r="G10" s="214"/>
      <c r="H10" s="214"/>
      <c r="I10" s="214"/>
      <c r="J10" s="214"/>
      <c r="K10" s="214"/>
      <c r="L10" s="214" t="s">
        <v>120</v>
      </c>
      <c r="M10" s="235" t="s">
        <v>499</v>
      </c>
      <c r="N10" s="235" t="s">
        <v>499</v>
      </c>
      <c r="O10" s="235" t="s">
        <v>500</v>
      </c>
      <c r="P10" s="236" t="s">
        <v>166</v>
      </c>
      <c r="Q10" s="245"/>
      <c r="R10" s="214"/>
      <c r="S10" s="246"/>
      <c r="T10" s="247" t="s">
        <v>98</v>
      </c>
      <c r="U10" s="235" t="s">
        <v>499</v>
      </c>
      <c r="V10" s="247" t="s">
        <v>98</v>
      </c>
      <c r="W10" s="248" t="s">
        <v>100</v>
      </c>
      <c r="X10" s="249" t="s">
        <v>101</v>
      </c>
      <c r="Y10" s="237" t="s">
        <v>199</v>
      </c>
      <c r="Z10" s="250" t="s">
        <v>103</v>
      </c>
      <c r="AA10" s="237" t="s">
        <v>45</v>
      </c>
      <c r="AB10" s="250" t="s">
        <v>229</v>
      </c>
      <c r="AC10" s="269">
        <f>AC11+AC14+AC19</f>
        <v>1.2375</v>
      </c>
      <c r="AD10" s="250" t="s">
        <v>45</v>
      </c>
      <c r="AE10" s="270"/>
      <c r="AF10" s="271"/>
      <c r="AG10" s="271"/>
      <c r="AH10" s="271"/>
      <c r="AI10" s="287"/>
      <c r="AJ10" s="288"/>
      <c r="AK10" s="271">
        <v>23</v>
      </c>
      <c r="AL10" s="287">
        <f>AL12+AL15+AL16+AL19</f>
        <v>0.0976244</v>
      </c>
      <c r="AM10" s="289" t="s">
        <v>118</v>
      </c>
      <c r="AN10" s="289" t="s">
        <v>805</v>
      </c>
      <c r="AO10" s="289"/>
      <c r="AP10" s="289"/>
      <c r="AQ10" s="250"/>
      <c r="AR10" s="235">
        <v>1</v>
      </c>
    </row>
    <row r="11" s="187" customFormat="1" ht="50.1" customHeight="1" spans="1:44">
      <c r="A11" s="212">
        <f t="shared" si="0"/>
        <v>2</v>
      </c>
      <c r="B11" s="214"/>
      <c r="C11" s="214"/>
      <c r="D11" s="214">
        <v>2</v>
      </c>
      <c r="E11" s="214"/>
      <c r="F11" s="214"/>
      <c r="G11" s="214"/>
      <c r="H11" s="214"/>
      <c r="I11" s="214"/>
      <c r="J11" s="214"/>
      <c r="K11" s="214"/>
      <c r="L11" s="214"/>
      <c r="M11" s="214"/>
      <c r="N11" s="235"/>
      <c r="O11" s="235"/>
      <c r="P11" s="236" t="s">
        <v>806</v>
      </c>
      <c r="Q11" s="245"/>
      <c r="R11" s="214"/>
      <c r="S11" s="246"/>
      <c r="T11" s="247"/>
      <c r="U11" s="235"/>
      <c r="V11" s="247"/>
      <c r="W11" s="248"/>
      <c r="X11" s="249" t="s">
        <v>101</v>
      </c>
      <c r="Y11" s="237" t="s">
        <v>199</v>
      </c>
      <c r="Z11" s="250" t="s">
        <v>103</v>
      </c>
      <c r="AA11" s="237"/>
      <c r="AB11" s="250"/>
      <c r="AC11" s="269">
        <f>AC12+AC13</f>
        <v>0.5551</v>
      </c>
      <c r="AD11" s="250" t="s">
        <v>170</v>
      </c>
      <c r="AE11" s="270"/>
      <c r="AF11" s="271"/>
      <c r="AG11" s="271"/>
      <c r="AH11" s="271"/>
      <c r="AI11" s="287"/>
      <c r="AJ11" s="288"/>
      <c r="AK11" s="271"/>
      <c r="AL11" s="287"/>
      <c r="AM11" s="290"/>
      <c r="AN11" s="289"/>
      <c r="AO11" s="289"/>
      <c r="AP11" s="289"/>
      <c r="AQ11" s="250"/>
      <c r="AR11" s="235">
        <v>1</v>
      </c>
    </row>
    <row r="12" s="187" customFormat="1" ht="50.1" customHeight="1" spans="1:44">
      <c r="A12" s="212">
        <f t="shared" si="0"/>
        <v>3</v>
      </c>
      <c r="B12" s="214"/>
      <c r="C12" s="214"/>
      <c r="D12" s="214"/>
      <c r="E12" s="214">
        <v>3</v>
      </c>
      <c r="F12" s="214"/>
      <c r="G12" s="214"/>
      <c r="H12" s="214"/>
      <c r="I12" s="214"/>
      <c r="J12" s="214"/>
      <c r="K12" s="214"/>
      <c r="L12" s="214" t="s">
        <v>120</v>
      </c>
      <c r="M12" s="214"/>
      <c r="N12" s="235" t="s">
        <v>807</v>
      </c>
      <c r="O12" s="235" t="s">
        <v>808</v>
      </c>
      <c r="P12" s="237" t="s">
        <v>232</v>
      </c>
      <c r="Q12" s="245"/>
      <c r="R12" s="214"/>
      <c r="S12" s="246"/>
      <c r="T12" s="247" t="s">
        <v>98</v>
      </c>
      <c r="U12" s="235" t="s">
        <v>807</v>
      </c>
      <c r="V12" s="247" t="s">
        <v>98</v>
      </c>
      <c r="W12" s="248" t="s">
        <v>100</v>
      </c>
      <c r="X12" s="249" t="s">
        <v>101</v>
      </c>
      <c r="Y12" s="237" t="s">
        <v>232</v>
      </c>
      <c r="Z12" s="237" t="s">
        <v>764</v>
      </c>
      <c r="AA12" s="237" t="s">
        <v>235</v>
      </c>
      <c r="AB12" s="250" t="s">
        <v>236</v>
      </c>
      <c r="AC12" s="269">
        <v>0.3591</v>
      </c>
      <c r="AD12" s="250" t="s">
        <v>45</v>
      </c>
      <c r="AE12" s="270" t="s">
        <v>223</v>
      </c>
      <c r="AF12" s="271">
        <v>218</v>
      </c>
      <c r="AG12" s="271">
        <v>105</v>
      </c>
      <c r="AH12" s="271">
        <v>3</v>
      </c>
      <c r="AI12" s="291">
        <f>AF12*AG12*AH12*7860/1000000000</f>
        <v>0.5397462</v>
      </c>
      <c r="AJ12" s="292">
        <f t="shared" ref="AJ12:AJ16" si="1">AC12/AI12</f>
        <v>0.665312696967575</v>
      </c>
      <c r="AK12" s="293"/>
      <c r="AL12" s="291">
        <f>AF12*AG12*2*AR12/1000000</f>
        <v>0.04578</v>
      </c>
      <c r="AM12" s="290"/>
      <c r="AN12" s="289"/>
      <c r="AO12" s="289"/>
      <c r="AP12" s="289"/>
      <c r="AQ12" s="250"/>
      <c r="AR12" s="235">
        <v>1</v>
      </c>
    </row>
    <row r="13" s="187" customFormat="1" ht="50.1" customHeight="1" spans="1:44">
      <c r="A13" s="212">
        <f t="shared" si="0"/>
        <v>4</v>
      </c>
      <c r="B13" s="214"/>
      <c r="C13" s="214"/>
      <c r="D13" s="214"/>
      <c r="E13" s="214">
        <v>3</v>
      </c>
      <c r="F13" s="214"/>
      <c r="G13" s="214"/>
      <c r="H13" s="214"/>
      <c r="I13" s="214"/>
      <c r="J13" s="214"/>
      <c r="K13" s="214"/>
      <c r="L13" s="214" t="s">
        <v>238</v>
      </c>
      <c r="M13" s="214"/>
      <c r="N13" s="235" t="s">
        <v>244</v>
      </c>
      <c r="O13" s="235" t="s">
        <v>245</v>
      </c>
      <c r="P13" s="236" t="s">
        <v>102</v>
      </c>
      <c r="Q13" s="245"/>
      <c r="R13" s="214"/>
      <c r="S13" s="246"/>
      <c r="T13" s="247" t="s">
        <v>98</v>
      </c>
      <c r="U13" s="250" t="s">
        <v>45</v>
      </c>
      <c r="V13" s="250" t="s">
        <v>45</v>
      </c>
      <c r="W13" s="248" t="s">
        <v>134</v>
      </c>
      <c r="X13" s="249" t="s">
        <v>135</v>
      </c>
      <c r="Y13" s="236" t="s">
        <v>809</v>
      </c>
      <c r="Z13" s="250" t="s">
        <v>103</v>
      </c>
      <c r="AA13" s="250" t="s">
        <v>45</v>
      </c>
      <c r="AB13" s="250" t="s">
        <v>246</v>
      </c>
      <c r="AC13" s="269">
        <v>0.196</v>
      </c>
      <c r="AD13" s="250" t="s">
        <v>45</v>
      </c>
      <c r="AE13" s="270"/>
      <c r="AF13" s="271"/>
      <c r="AG13" s="271"/>
      <c r="AH13" s="271"/>
      <c r="AI13" s="287"/>
      <c r="AJ13" s="288"/>
      <c r="AK13" s="271"/>
      <c r="AL13" s="287"/>
      <c r="AM13" s="290"/>
      <c r="AN13" s="289"/>
      <c r="AO13" s="289"/>
      <c r="AP13" s="289"/>
      <c r="AQ13" s="250"/>
      <c r="AR13" s="235">
        <v>1</v>
      </c>
    </row>
    <row r="14" s="187" customFormat="1" ht="50.1" customHeight="1" spans="1:44">
      <c r="A14" s="212">
        <f t="shared" si="0"/>
        <v>5</v>
      </c>
      <c r="B14" s="214"/>
      <c r="C14" s="214"/>
      <c r="D14" s="214">
        <v>2</v>
      </c>
      <c r="E14" s="214"/>
      <c r="F14" s="214"/>
      <c r="G14" s="214"/>
      <c r="H14" s="214"/>
      <c r="I14" s="214"/>
      <c r="J14" s="214"/>
      <c r="K14" s="214"/>
      <c r="L14" s="214"/>
      <c r="M14" s="214"/>
      <c r="N14" s="235"/>
      <c r="O14" s="235"/>
      <c r="P14" s="236"/>
      <c r="Q14" s="245"/>
      <c r="R14" s="214"/>
      <c r="S14" s="246"/>
      <c r="T14" s="247"/>
      <c r="U14" s="235"/>
      <c r="V14" s="247"/>
      <c r="W14" s="248"/>
      <c r="X14" s="249" t="s">
        <v>101</v>
      </c>
      <c r="Y14" s="237" t="s">
        <v>199</v>
      </c>
      <c r="Z14" s="250" t="s">
        <v>103</v>
      </c>
      <c r="AA14" s="237"/>
      <c r="AB14" s="250"/>
      <c r="AC14" s="269">
        <f>AC15+AC16+AC18*AR18</f>
        <v>0.6337</v>
      </c>
      <c r="AD14" s="250" t="s">
        <v>170</v>
      </c>
      <c r="AE14" s="270" t="s">
        <v>171</v>
      </c>
      <c r="AF14" s="271"/>
      <c r="AG14" s="271"/>
      <c r="AH14" s="271"/>
      <c r="AI14" s="287"/>
      <c r="AJ14" s="288"/>
      <c r="AK14" s="271"/>
      <c r="AL14" s="287"/>
      <c r="AM14" s="290"/>
      <c r="AN14" s="289"/>
      <c r="AO14" s="289"/>
      <c r="AP14" s="289"/>
      <c r="AQ14" s="250"/>
      <c r="AR14" s="235">
        <v>1</v>
      </c>
    </row>
    <row r="15" s="187" customFormat="1" ht="50.1" customHeight="1" spans="1:44">
      <c r="A15" s="212">
        <f t="shared" si="0"/>
        <v>6</v>
      </c>
      <c r="B15" s="214"/>
      <c r="C15" s="214"/>
      <c r="D15" s="214"/>
      <c r="E15" s="214">
        <v>3</v>
      </c>
      <c r="F15" s="214"/>
      <c r="G15" s="214"/>
      <c r="H15" s="214"/>
      <c r="I15" s="214"/>
      <c r="J15" s="214"/>
      <c r="K15" s="214"/>
      <c r="L15" s="214" t="s">
        <v>238</v>
      </c>
      <c r="M15" s="214"/>
      <c r="N15" s="235" t="s">
        <v>810</v>
      </c>
      <c r="O15" s="235" t="s">
        <v>811</v>
      </c>
      <c r="P15" s="237" t="s">
        <v>232</v>
      </c>
      <c r="Q15" s="245"/>
      <c r="R15" s="214"/>
      <c r="S15" s="246"/>
      <c r="T15" s="247" t="s">
        <v>98</v>
      </c>
      <c r="U15" s="250" t="s">
        <v>45</v>
      </c>
      <c r="V15" s="250" t="s">
        <v>45</v>
      </c>
      <c r="W15" s="248" t="s">
        <v>134</v>
      </c>
      <c r="X15" s="249" t="s">
        <v>135</v>
      </c>
      <c r="Y15" s="237" t="s">
        <v>232</v>
      </c>
      <c r="Z15" s="237" t="s">
        <v>812</v>
      </c>
      <c r="AA15" s="237" t="s">
        <v>235</v>
      </c>
      <c r="AB15" s="250" t="s">
        <v>771</v>
      </c>
      <c r="AC15" s="269">
        <v>0.5871</v>
      </c>
      <c r="AD15" s="250" t="s">
        <v>45</v>
      </c>
      <c r="AE15" s="270" t="s">
        <v>223</v>
      </c>
      <c r="AF15" s="271">
        <v>188</v>
      </c>
      <c r="AG15" s="271">
        <v>104</v>
      </c>
      <c r="AH15" s="271">
        <v>5</v>
      </c>
      <c r="AI15" s="291">
        <f>AF15*AG15*AH15*7860/1000000000</f>
        <v>0.7683936</v>
      </c>
      <c r="AJ15" s="292">
        <f t="shared" si="1"/>
        <v>0.764061543458977</v>
      </c>
      <c r="AK15" s="293"/>
      <c r="AL15" s="291">
        <f>AF15*AG15*2*AR15/1000000</f>
        <v>0.039104</v>
      </c>
      <c r="AM15" s="290"/>
      <c r="AN15" s="289"/>
      <c r="AO15" s="289"/>
      <c r="AP15" s="289"/>
      <c r="AQ15" s="250"/>
      <c r="AR15" s="235">
        <v>1</v>
      </c>
    </row>
    <row r="16" s="187" customFormat="1" ht="50.1" customHeight="1" spans="1:44">
      <c r="A16" s="212">
        <f t="shared" si="0"/>
        <v>7</v>
      </c>
      <c r="B16" s="214"/>
      <c r="C16" s="214"/>
      <c r="D16" s="214"/>
      <c r="E16" s="214">
        <v>3</v>
      </c>
      <c r="F16" s="214"/>
      <c r="G16" s="214"/>
      <c r="H16" s="214"/>
      <c r="I16" s="214"/>
      <c r="J16" s="214"/>
      <c r="K16" s="214"/>
      <c r="L16" s="214" t="s">
        <v>238</v>
      </c>
      <c r="M16" s="214"/>
      <c r="N16" s="235" t="s">
        <v>791</v>
      </c>
      <c r="O16" s="235" t="s">
        <v>792</v>
      </c>
      <c r="P16" s="236" t="s">
        <v>186</v>
      </c>
      <c r="Q16" s="245"/>
      <c r="R16" s="214"/>
      <c r="S16" s="246"/>
      <c r="T16" s="247" t="s">
        <v>98</v>
      </c>
      <c r="U16" s="250" t="s">
        <v>45</v>
      </c>
      <c r="V16" s="250" t="s">
        <v>45</v>
      </c>
      <c r="W16" s="248" t="s">
        <v>134</v>
      </c>
      <c r="X16" s="249" t="s">
        <v>135</v>
      </c>
      <c r="Y16" s="236" t="s">
        <v>186</v>
      </c>
      <c r="Z16" s="250" t="s">
        <v>288</v>
      </c>
      <c r="AA16" s="250"/>
      <c r="AB16" s="250" t="s">
        <v>793</v>
      </c>
      <c r="AC16" s="269">
        <v>0.025</v>
      </c>
      <c r="AD16" s="250" t="s">
        <v>45</v>
      </c>
      <c r="AE16" s="270" t="s">
        <v>189</v>
      </c>
      <c r="AF16" s="271">
        <v>20</v>
      </c>
      <c r="AG16" s="271">
        <v>18</v>
      </c>
      <c r="AH16" s="271"/>
      <c r="AI16" s="287">
        <f>AG16/2*AG16/2*3.14*AF16*7860/1000000000</f>
        <v>0.039982248</v>
      </c>
      <c r="AJ16" s="292">
        <f t="shared" si="1"/>
        <v>0.625277498153681</v>
      </c>
      <c r="AK16" s="271"/>
      <c r="AL16" s="287">
        <f>3.14*AG16*AF16/1000000</f>
        <v>0.0011304</v>
      </c>
      <c r="AM16" s="290"/>
      <c r="AN16" s="289"/>
      <c r="AO16" s="289"/>
      <c r="AP16" s="289"/>
      <c r="AQ16" s="250"/>
      <c r="AR16" s="235">
        <v>1</v>
      </c>
    </row>
    <row r="17" s="187" customFormat="1" ht="50.1" customHeight="1" spans="1:44">
      <c r="A17" s="212">
        <f t="shared" si="0"/>
        <v>8</v>
      </c>
      <c r="B17" s="214"/>
      <c r="C17" s="214"/>
      <c r="D17" s="214"/>
      <c r="E17" s="214">
        <v>3</v>
      </c>
      <c r="F17" s="214"/>
      <c r="G17" s="214"/>
      <c r="H17" s="214"/>
      <c r="I17" s="214"/>
      <c r="J17" s="214"/>
      <c r="K17" s="214"/>
      <c r="L17" s="214" t="s">
        <v>238</v>
      </c>
      <c r="M17" s="214"/>
      <c r="N17" s="235" t="s">
        <v>813</v>
      </c>
      <c r="O17" s="235" t="s">
        <v>814</v>
      </c>
      <c r="P17" s="238" t="s">
        <v>815</v>
      </c>
      <c r="Q17" s="251"/>
      <c r="R17" s="252"/>
      <c r="S17" s="246"/>
      <c r="T17" s="251" t="s">
        <v>98</v>
      </c>
      <c r="U17" s="253" t="s">
        <v>45</v>
      </c>
      <c r="V17" s="253" t="s">
        <v>45</v>
      </c>
      <c r="W17" s="254" t="s">
        <v>134</v>
      </c>
      <c r="X17" s="255" t="s">
        <v>135</v>
      </c>
      <c r="Y17" s="272" t="s">
        <v>307</v>
      </c>
      <c r="Z17" s="253" t="s">
        <v>815</v>
      </c>
      <c r="AA17" s="253" t="s">
        <v>45</v>
      </c>
      <c r="AB17" s="253" t="s">
        <v>45</v>
      </c>
      <c r="AC17" s="253">
        <v>0.006</v>
      </c>
      <c r="AD17" s="253" t="s">
        <v>45</v>
      </c>
      <c r="AE17" s="273"/>
      <c r="AF17" s="273"/>
      <c r="AG17" s="273"/>
      <c r="AH17" s="273"/>
      <c r="AI17" s="273"/>
      <c r="AJ17" s="273"/>
      <c r="AK17" s="273"/>
      <c r="AL17" s="273"/>
      <c r="AM17" s="253"/>
      <c r="AN17" s="253"/>
      <c r="AO17" s="253"/>
      <c r="AP17" s="253"/>
      <c r="AQ17" s="253"/>
      <c r="AR17" s="235">
        <v>2</v>
      </c>
    </row>
    <row r="18" s="187" customFormat="1" ht="50.1" customHeight="1" spans="1:44">
      <c r="A18" s="212">
        <f t="shared" si="0"/>
        <v>9</v>
      </c>
      <c r="B18" s="214"/>
      <c r="C18" s="214"/>
      <c r="D18" s="214"/>
      <c r="E18" s="214">
        <v>3</v>
      </c>
      <c r="F18" s="214"/>
      <c r="G18" s="214"/>
      <c r="H18" s="214"/>
      <c r="I18" s="214"/>
      <c r="J18" s="214"/>
      <c r="K18" s="214"/>
      <c r="L18" s="214" t="s">
        <v>120</v>
      </c>
      <c r="M18" s="214"/>
      <c r="N18" s="235" t="s">
        <v>617</v>
      </c>
      <c r="O18" s="235" t="s">
        <v>780</v>
      </c>
      <c r="P18" s="237" t="s">
        <v>307</v>
      </c>
      <c r="Q18" s="245"/>
      <c r="R18" s="214"/>
      <c r="S18" s="246"/>
      <c r="T18" s="247" t="s">
        <v>98</v>
      </c>
      <c r="U18" s="250" t="s">
        <v>45</v>
      </c>
      <c r="V18" s="250" t="s">
        <v>45</v>
      </c>
      <c r="W18" s="248" t="s">
        <v>134</v>
      </c>
      <c r="X18" s="249" t="s">
        <v>135</v>
      </c>
      <c r="Y18" s="237" t="s">
        <v>307</v>
      </c>
      <c r="Z18" s="250" t="s">
        <v>619</v>
      </c>
      <c r="AA18" s="250" t="s">
        <v>45</v>
      </c>
      <c r="AB18" s="250" t="s">
        <v>45</v>
      </c>
      <c r="AC18" s="274">
        <v>0.0108</v>
      </c>
      <c r="AD18" s="250" t="s">
        <v>45</v>
      </c>
      <c r="AE18" s="270"/>
      <c r="AF18" s="271"/>
      <c r="AG18" s="271"/>
      <c r="AH18" s="271"/>
      <c r="AI18" s="287"/>
      <c r="AJ18" s="288"/>
      <c r="AK18" s="271"/>
      <c r="AL18" s="287"/>
      <c r="AM18" s="290"/>
      <c r="AN18" s="289"/>
      <c r="AO18" s="289"/>
      <c r="AP18" s="289"/>
      <c r="AQ18" s="250"/>
      <c r="AR18" s="235">
        <v>2</v>
      </c>
    </row>
    <row r="19" s="187" customFormat="1" ht="50.1" customHeight="1" spans="1:44">
      <c r="A19" s="212">
        <f t="shared" si="0"/>
        <v>10</v>
      </c>
      <c r="B19" s="214"/>
      <c r="C19" s="214"/>
      <c r="D19" s="214">
        <v>2</v>
      </c>
      <c r="E19" s="214"/>
      <c r="F19" s="214"/>
      <c r="G19" s="214"/>
      <c r="H19" s="214"/>
      <c r="I19" s="214"/>
      <c r="J19" s="214"/>
      <c r="K19" s="214"/>
      <c r="L19" s="214" t="s">
        <v>238</v>
      </c>
      <c r="M19" s="214"/>
      <c r="N19" s="235" t="s">
        <v>816</v>
      </c>
      <c r="O19" s="235" t="s">
        <v>240</v>
      </c>
      <c r="P19" s="237" t="s">
        <v>232</v>
      </c>
      <c r="Q19" s="245"/>
      <c r="R19" s="214"/>
      <c r="S19" s="246"/>
      <c r="T19" s="247" t="s">
        <v>98</v>
      </c>
      <c r="U19" s="250" t="s">
        <v>45</v>
      </c>
      <c r="V19" s="250" t="s">
        <v>45</v>
      </c>
      <c r="W19" s="248" t="s">
        <v>134</v>
      </c>
      <c r="X19" s="249" t="s">
        <v>135</v>
      </c>
      <c r="Y19" s="237" t="s">
        <v>232</v>
      </c>
      <c r="Z19" s="237" t="s">
        <v>817</v>
      </c>
      <c r="AA19" s="237" t="s">
        <v>235</v>
      </c>
      <c r="AB19" s="250" t="s">
        <v>242</v>
      </c>
      <c r="AC19" s="269">
        <v>0.0487</v>
      </c>
      <c r="AD19" s="250" t="s">
        <v>170</v>
      </c>
      <c r="AE19" s="270" t="s">
        <v>223</v>
      </c>
      <c r="AF19" s="271">
        <v>129</v>
      </c>
      <c r="AG19" s="271">
        <v>45</v>
      </c>
      <c r="AH19" s="271">
        <v>2.5</v>
      </c>
      <c r="AI19" s="291">
        <f>AF19*AG19*AH19*7860/1000000000</f>
        <v>0.11406825</v>
      </c>
      <c r="AJ19" s="292">
        <f>AC19/AI19</f>
        <v>0.426937381786781</v>
      </c>
      <c r="AK19" s="293"/>
      <c r="AL19" s="291">
        <f>AF19*AG19*2*AR19/1000000</f>
        <v>0.01161</v>
      </c>
      <c r="AM19" s="290"/>
      <c r="AN19" s="289"/>
      <c r="AO19" s="289"/>
      <c r="AP19" s="289"/>
      <c r="AQ19" s="250"/>
      <c r="AR19" s="235">
        <v>1</v>
      </c>
    </row>
  </sheetData>
  <autoFilter ref="A9:AR19">
    <extLst/>
  </autoFilter>
  <mergeCells count="42">
    <mergeCell ref="A1:AR1"/>
    <mergeCell ref="A4:O4"/>
    <mergeCell ref="A5:L5"/>
    <mergeCell ref="N5:O5"/>
    <mergeCell ref="A6:O6"/>
    <mergeCell ref="A7:O7"/>
    <mergeCell ref="B8:K8"/>
    <mergeCell ref="AF8:AH8"/>
    <mergeCell ref="A8:A9"/>
    <mergeCell ref="L8:L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E8:AE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2:E3"/>
    <mergeCell ref="F2:K3"/>
    <mergeCell ref="L2:O3"/>
    <mergeCell ref="P2:AP7"/>
  </mergeCells>
  <conditionalFormatting sqref="M10">
    <cfRule type="duplicateValues" dxfId="0" priority="36"/>
  </conditionalFormatting>
  <conditionalFormatting sqref="N12">
    <cfRule type="duplicateValues" dxfId="0" priority="52"/>
  </conditionalFormatting>
  <conditionalFormatting sqref="U12">
    <cfRule type="duplicateValues" dxfId="0" priority="51"/>
  </conditionalFormatting>
  <conditionalFormatting sqref="N13">
    <cfRule type="duplicateValues" dxfId="0" priority="50"/>
  </conditionalFormatting>
  <conditionalFormatting sqref="N16">
    <cfRule type="duplicateValues" dxfId="0" priority="49"/>
  </conditionalFormatting>
  <conditionalFormatting sqref="N18">
    <cfRule type="duplicateValues" dxfId="0" priority="48"/>
  </conditionalFormatting>
  <conditionalFormatting sqref="N$1:N$1048576">
    <cfRule type="duplicateValues" dxfId="0" priority="1"/>
  </conditionalFormatting>
  <conditionalFormatting sqref="N2:N3">
    <cfRule type="duplicateValues" dxfId="0" priority="54"/>
  </conditionalFormatting>
  <conditionalFormatting sqref="AR2:AR3">
    <cfRule type="duplicateValues" dxfId="7" priority="115"/>
  </conditionalFormatting>
  <conditionalFormatting sqref="N1 N4:N9 N20:N1048576">
    <cfRule type="duplicateValues" dxfId="0" priority="117"/>
  </conditionalFormatting>
  <conditionalFormatting sqref="N10:N11 N14:N15 N19">
    <cfRule type="duplicateValues" dxfId="0" priority="116"/>
  </conditionalFormatting>
  <conditionalFormatting sqref="U10:U11 U14">
    <cfRule type="duplicateValues" dxfId="0" priority="118"/>
  </conditionalFormatting>
  <printOptions horizontalCentered="1"/>
  <pageMargins left="0.31496062992126" right="0.275590551181102" top="0.393700787401575" bottom="0.551181102362205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9"/>
  <sheetViews>
    <sheetView zoomScale="60" zoomScaleNormal="60" topLeftCell="I1" workbookViewId="0">
      <pane ySplit="11" topLeftCell="A12" activePane="bottomLeft" state="frozen"/>
      <selection/>
      <selection pane="bottomLeft" activeCell="J3" sqref="J3:AC9"/>
    </sheetView>
  </sheetViews>
  <sheetFormatPr defaultColWidth="9.81818181818182" defaultRowHeight="14"/>
  <cols>
    <col min="1" max="1" width="4.63636363636364" style="116" customWidth="1"/>
    <col min="2" max="7" width="2.72727272727273" style="116" customWidth="1"/>
    <col min="8" max="8" width="16.9090909090909" style="117" customWidth="1"/>
    <col min="9" max="9" width="8.59090909090909" style="118" customWidth="1"/>
    <col min="10" max="10" width="16.6363636363636" style="116" customWidth="1"/>
    <col min="11" max="11" width="12.8181818181818" style="118" customWidth="1"/>
    <col min="12" max="12" width="11.8636363636364" style="117" customWidth="1"/>
    <col min="13" max="13" width="14.1818181818182" style="116" customWidth="1"/>
    <col min="14" max="14" width="7.36363636363636" style="119" customWidth="1"/>
    <col min="15" max="15" width="6" style="116" customWidth="1"/>
    <col min="16" max="16" width="8.86363636363636" style="116" customWidth="1"/>
    <col min="17" max="17" width="5.18181818181818" style="116" customWidth="1"/>
    <col min="18" max="18" width="7.36363636363636" style="116" customWidth="1"/>
    <col min="19" max="19" width="5.59090909090909" style="116" hidden="1" customWidth="1"/>
    <col min="20" max="20" width="7.09090909090909" style="119" customWidth="1"/>
    <col min="21" max="23" width="6" style="119" customWidth="1"/>
    <col min="24" max="26" width="6" style="119" hidden="1" customWidth="1"/>
    <col min="27" max="27" width="8.31818181818182" style="116" customWidth="1"/>
    <col min="28" max="28" width="6" style="119" customWidth="1"/>
    <col min="29" max="29" width="20.0454545454545" style="116" customWidth="1"/>
    <col min="30" max="30" width="36.2727272727273" style="116" customWidth="1"/>
    <col min="31" max="31" width="22.6363636363636" style="116" customWidth="1"/>
    <col min="32" max="32" width="21.8181818181818" style="116" customWidth="1"/>
    <col min="33" max="33" width="18.9545454545455" style="116" customWidth="1"/>
    <col min="34" max="35" width="21.8181818181818" style="116" customWidth="1"/>
    <col min="36" max="16384" width="9.81818181818182" style="116"/>
  </cols>
  <sheetData>
    <row r="1" ht="17.25" customHeight="1" spans="1:35">
      <c r="A1" s="120" t="s">
        <v>818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  <c r="M1" s="120"/>
      <c r="N1" s="120"/>
      <c r="O1" s="120"/>
      <c r="P1" s="120"/>
      <c r="Q1" s="120"/>
      <c r="R1" s="120"/>
      <c r="S1" s="120"/>
      <c r="T1" s="120"/>
      <c r="U1" s="120"/>
      <c r="V1" s="120"/>
      <c r="W1" s="120"/>
      <c r="X1" s="120"/>
      <c r="Y1" s="120"/>
      <c r="Z1" s="120"/>
      <c r="AA1" s="120"/>
      <c r="AB1" s="120"/>
      <c r="AC1" s="120"/>
      <c r="AD1" s="120"/>
      <c r="AE1" s="120"/>
      <c r="AF1" s="120"/>
      <c r="AG1" s="120"/>
      <c r="AH1" s="120"/>
      <c r="AI1" s="120"/>
    </row>
    <row r="2" ht="21.75" customHeight="1" spans="1:35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</row>
    <row r="3" ht="17.5" spans="1:35">
      <c r="A3" s="121" t="s">
        <v>819</v>
      </c>
      <c r="B3" s="121"/>
      <c r="C3" s="121"/>
      <c r="D3" s="121"/>
      <c r="E3" s="121"/>
      <c r="F3" s="121"/>
      <c r="G3" s="121"/>
      <c r="H3" s="121"/>
      <c r="I3" s="121"/>
      <c r="J3" s="135" t="s">
        <v>820</v>
      </c>
      <c r="K3" s="135"/>
      <c r="L3" s="135"/>
      <c r="M3" s="135"/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29" t="s">
        <v>28</v>
      </c>
      <c r="AE3" s="160" t="s">
        <v>114</v>
      </c>
      <c r="AF3" s="161" t="s">
        <v>144</v>
      </c>
      <c r="AG3" s="161" t="s">
        <v>369</v>
      </c>
      <c r="AH3" s="161" t="s">
        <v>495</v>
      </c>
      <c r="AI3" s="161" t="s">
        <v>532</v>
      </c>
    </row>
    <row r="4" ht="33" spans="1:35">
      <c r="A4" s="121"/>
      <c r="B4" s="121"/>
      <c r="C4" s="121"/>
      <c r="D4" s="121"/>
      <c r="E4" s="121"/>
      <c r="F4" s="121"/>
      <c r="G4" s="121"/>
      <c r="H4" s="121"/>
      <c r="I4" s="121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29" t="s">
        <v>631</v>
      </c>
      <c r="AE4" s="162" t="s">
        <v>115</v>
      </c>
      <c r="AF4" s="162" t="s">
        <v>821</v>
      </c>
      <c r="AG4" s="162" t="s">
        <v>822</v>
      </c>
      <c r="AH4" s="162" t="s">
        <v>823</v>
      </c>
      <c r="AI4" s="162" t="s">
        <v>824</v>
      </c>
    </row>
    <row r="5" ht="35" spans="1:35">
      <c r="A5" s="121"/>
      <c r="B5" s="121"/>
      <c r="C5" s="121"/>
      <c r="D5" s="121"/>
      <c r="E5" s="121"/>
      <c r="F5" s="121"/>
      <c r="G5" s="121"/>
      <c r="H5" s="121"/>
      <c r="I5" s="121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29" t="s">
        <v>825</v>
      </c>
      <c r="AE5" s="163" t="s">
        <v>98</v>
      </c>
      <c r="AF5" s="163" t="s">
        <v>98</v>
      </c>
      <c r="AG5" s="180" t="s">
        <v>98</v>
      </c>
      <c r="AH5" s="163" t="s">
        <v>98</v>
      </c>
      <c r="AI5" s="180" t="s">
        <v>98</v>
      </c>
    </row>
    <row r="6" ht="45.75" customHeight="1" spans="1:35">
      <c r="A6" s="122" t="s">
        <v>826</v>
      </c>
      <c r="B6" s="122"/>
      <c r="C6" s="122"/>
      <c r="D6" s="123" t="s">
        <v>827</v>
      </c>
      <c r="E6" s="123"/>
      <c r="F6" s="123"/>
      <c r="G6" s="123"/>
      <c r="H6" s="123"/>
      <c r="I6" s="123"/>
      <c r="J6" s="135"/>
      <c r="K6" s="135"/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29" t="s">
        <v>44</v>
      </c>
      <c r="AE6" s="163" t="s">
        <v>96</v>
      </c>
      <c r="AF6" s="163" t="s">
        <v>96</v>
      </c>
      <c r="AG6" s="163" t="s">
        <v>96</v>
      </c>
      <c r="AH6" s="163" t="s">
        <v>96</v>
      </c>
      <c r="AI6" s="163" t="s">
        <v>96</v>
      </c>
    </row>
    <row r="7" ht="53.25" customHeight="1" spans="1:35">
      <c r="A7" s="123" t="s">
        <v>828</v>
      </c>
      <c r="B7" s="123"/>
      <c r="C7" s="123"/>
      <c r="D7" s="124"/>
      <c r="E7" s="124"/>
      <c r="F7" s="124"/>
      <c r="G7" s="124"/>
      <c r="H7" s="124"/>
      <c r="I7" s="124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29" t="s">
        <v>19</v>
      </c>
      <c r="AE7" s="163" t="s">
        <v>105</v>
      </c>
      <c r="AF7" s="163" t="s">
        <v>105</v>
      </c>
      <c r="AG7" s="163" t="s">
        <v>213</v>
      </c>
      <c r="AH7" s="163" t="s">
        <v>105</v>
      </c>
      <c r="AI7" s="163" t="s">
        <v>105</v>
      </c>
    </row>
    <row r="8" ht="17.5" spans="1:35">
      <c r="A8" s="123" t="s">
        <v>42</v>
      </c>
      <c r="B8" s="123"/>
      <c r="C8" s="123"/>
      <c r="D8" s="124"/>
      <c r="E8" s="124"/>
      <c r="F8" s="124"/>
      <c r="G8" s="124"/>
      <c r="H8" s="124"/>
      <c r="I8" s="124"/>
      <c r="J8" s="135"/>
      <c r="K8" s="135"/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28" t="s">
        <v>48</v>
      </c>
      <c r="AE8" s="163" t="s">
        <v>829</v>
      </c>
      <c r="AF8" s="163" t="s">
        <v>829</v>
      </c>
      <c r="AG8" s="163" t="s">
        <v>829</v>
      </c>
      <c r="AH8" s="163" t="s">
        <v>829</v>
      </c>
      <c r="AI8" s="163" t="s">
        <v>829</v>
      </c>
    </row>
    <row r="9" ht="39.75" customHeight="1" spans="1:35">
      <c r="A9" s="123"/>
      <c r="B9" s="123"/>
      <c r="C9" s="123"/>
      <c r="D9" s="124"/>
      <c r="E9" s="124"/>
      <c r="F9" s="124"/>
      <c r="G9" s="124"/>
      <c r="H9" s="124"/>
      <c r="I9" s="124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28" t="s">
        <v>830</v>
      </c>
      <c r="AE9" s="137" t="s">
        <v>831</v>
      </c>
      <c r="AF9" s="137" t="s">
        <v>831</v>
      </c>
      <c r="AG9" s="137" t="s">
        <v>831</v>
      </c>
      <c r="AH9" s="137" t="s">
        <v>831</v>
      </c>
      <c r="AI9" s="137" t="s">
        <v>831</v>
      </c>
    </row>
    <row r="10" s="110" customFormat="1" ht="17.5" spans="1:35">
      <c r="A10" s="125" t="s">
        <v>49</v>
      </c>
      <c r="B10" s="126" t="s">
        <v>50</v>
      </c>
      <c r="C10" s="126"/>
      <c r="D10" s="126"/>
      <c r="E10" s="126"/>
      <c r="F10" s="126"/>
      <c r="G10" s="126"/>
      <c r="H10" s="127" t="s">
        <v>28</v>
      </c>
      <c r="I10" s="136" t="s">
        <v>631</v>
      </c>
      <c r="J10" s="137" t="s">
        <v>14</v>
      </c>
      <c r="K10" s="126" t="s">
        <v>832</v>
      </c>
      <c r="L10" s="137" t="s">
        <v>825</v>
      </c>
      <c r="M10" s="126" t="s">
        <v>65</v>
      </c>
      <c r="N10" s="137" t="s">
        <v>62</v>
      </c>
      <c r="O10" s="126" t="s">
        <v>67</v>
      </c>
      <c r="P10" s="126"/>
      <c r="Q10" s="126" t="s">
        <v>54</v>
      </c>
      <c r="R10" s="126" t="s">
        <v>55</v>
      </c>
      <c r="S10" s="126" t="s">
        <v>833</v>
      </c>
      <c r="T10" s="137" t="s">
        <v>550</v>
      </c>
      <c r="U10" s="137" t="s">
        <v>549</v>
      </c>
      <c r="V10" s="137" t="s">
        <v>834</v>
      </c>
      <c r="W10" s="137" t="s">
        <v>835</v>
      </c>
      <c r="X10" s="130" t="s">
        <v>836</v>
      </c>
      <c r="Y10" s="130" t="s">
        <v>837</v>
      </c>
      <c r="Z10" s="130" t="s">
        <v>838</v>
      </c>
      <c r="AA10" s="126" t="s">
        <v>71</v>
      </c>
      <c r="AB10" s="137" t="s">
        <v>64</v>
      </c>
      <c r="AC10" s="164" t="s">
        <v>839</v>
      </c>
      <c r="AD10" s="165" t="s">
        <v>20</v>
      </c>
      <c r="AE10" s="126" t="s">
        <v>92</v>
      </c>
      <c r="AF10" s="126" t="s">
        <v>92</v>
      </c>
      <c r="AG10" s="126" t="s">
        <v>92</v>
      </c>
      <c r="AH10" s="126" t="s">
        <v>92</v>
      </c>
      <c r="AI10" s="126" t="s">
        <v>92</v>
      </c>
    </row>
    <row r="11" s="111" customFormat="1" ht="61.5" customHeight="1" spans="1:35">
      <c r="A11" s="125"/>
      <c r="B11" s="128">
        <v>0</v>
      </c>
      <c r="C11" s="128">
        <v>1</v>
      </c>
      <c r="D11" s="128">
        <v>2</v>
      </c>
      <c r="E11" s="128">
        <v>3</v>
      </c>
      <c r="F11" s="128">
        <v>4</v>
      </c>
      <c r="G11" s="128">
        <v>5</v>
      </c>
      <c r="H11" s="127"/>
      <c r="I11" s="136"/>
      <c r="J11" s="137"/>
      <c r="K11" s="126"/>
      <c r="L11" s="137"/>
      <c r="M11" s="126"/>
      <c r="N11" s="137"/>
      <c r="O11" s="126" t="s">
        <v>840</v>
      </c>
      <c r="P11" s="126" t="s">
        <v>841</v>
      </c>
      <c r="Q11" s="126"/>
      <c r="R11" s="126"/>
      <c r="S11" s="126"/>
      <c r="T11" s="137"/>
      <c r="U11" s="137"/>
      <c r="V11" s="137"/>
      <c r="W11" s="137"/>
      <c r="X11" s="130"/>
      <c r="Y11" s="130"/>
      <c r="Z11" s="130"/>
      <c r="AA11" s="126"/>
      <c r="AB11" s="137"/>
      <c r="AC11" s="164"/>
      <c r="AD11" s="165"/>
      <c r="AE11" s="126"/>
      <c r="AF11" s="126"/>
      <c r="AG11" s="126"/>
      <c r="AH11" s="126"/>
      <c r="AI11" s="126"/>
    </row>
    <row r="12" s="112" customFormat="1" ht="78.75" customHeight="1" spans="1:35">
      <c r="A12" s="128">
        <v>1</v>
      </c>
      <c r="B12" s="128"/>
      <c r="C12" s="128"/>
      <c r="D12" s="128"/>
      <c r="E12" s="128"/>
      <c r="F12" s="128">
        <v>4</v>
      </c>
      <c r="G12" s="129"/>
      <c r="H12" s="130" t="s">
        <v>842</v>
      </c>
      <c r="I12" s="130" t="s">
        <v>843</v>
      </c>
      <c r="J12" s="137" t="s">
        <v>831</v>
      </c>
      <c r="K12" s="130" t="s">
        <v>844</v>
      </c>
      <c r="L12" s="137" t="s">
        <v>831</v>
      </c>
      <c r="M12" s="137" t="s">
        <v>845</v>
      </c>
      <c r="N12" s="128" t="s">
        <v>846</v>
      </c>
      <c r="O12" s="137" t="s">
        <v>831</v>
      </c>
      <c r="P12" s="137" t="s">
        <v>831</v>
      </c>
      <c r="Q12" s="146" t="s">
        <v>98</v>
      </c>
      <c r="R12" s="147" t="s">
        <v>847</v>
      </c>
      <c r="S12" s="126" t="s">
        <v>831</v>
      </c>
      <c r="T12" s="128" t="s">
        <v>848</v>
      </c>
      <c r="U12" s="137" t="s">
        <v>101</v>
      </c>
      <c r="V12" s="127" t="s">
        <v>101</v>
      </c>
      <c r="W12" s="127" t="s">
        <v>849</v>
      </c>
      <c r="X12" s="126" t="s">
        <v>831</v>
      </c>
      <c r="Y12" s="126" t="s">
        <v>831</v>
      </c>
      <c r="Z12" s="126" t="s">
        <v>831</v>
      </c>
      <c r="AA12" s="128" t="s">
        <v>831</v>
      </c>
      <c r="AB12" s="137" t="s">
        <v>831</v>
      </c>
      <c r="AC12" s="142" t="s">
        <v>850</v>
      </c>
      <c r="AD12" s="142" t="s">
        <v>851</v>
      </c>
      <c r="AE12" s="166"/>
      <c r="AF12" s="166">
        <v>0.23</v>
      </c>
      <c r="AG12" s="166">
        <v>0.24</v>
      </c>
      <c r="AH12" s="166">
        <v>0.23</v>
      </c>
      <c r="AI12" s="166">
        <v>0.24</v>
      </c>
    </row>
    <row r="13" s="112" customFormat="1" ht="69" customHeight="1" spans="1:35">
      <c r="A13" s="128">
        <v>2</v>
      </c>
      <c r="B13" s="128"/>
      <c r="C13" s="128"/>
      <c r="D13" s="128"/>
      <c r="E13" s="128"/>
      <c r="F13" s="128">
        <v>4</v>
      </c>
      <c r="G13" s="129"/>
      <c r="H13" s="130" t="s">
        <v>852</v>
      </c>
      <c r="I13" s="130" t="s">
        <v>853</v>
      </c>
      <c r="J13" s="137" t="s">
        <v>831</v>
      </c>
      <c r="K13" s="130" t="s">
        <v>854</v>
      </c>
      <c r="L13" s="137" t="s">
        <v>831</v>
      </c>
      <c r="M13" s="137" t="s">
        <v>855</v>
      </c>
      <c r="N13" s="128" t="s">
        <v>846</v>
      </c>
      <c r="O13" s="137" t="s">
        <v>831</v>
      </c>
      <c r="P13" s="137" t="s">
        <v>831</v>
      </c>
      <c r="Q13" s="146" t="s">
        <v>98</v>
      </c>
      <c r="R13" s="147" t="s">
        <v>847</v>
      </c>
      <c r="S13" s="126" t="s">
        <v>831</v>
      </c>
      <c r="T13" s="128" t="s">
        <v>848</v>
      </c>
      <c r="U13" s="137" t="s">
        <v>101</v>
      </c>
      <c r="V13" s="127" t="s">
        <v>101</v>
      </c>
      <c r="W13" s="127" t="s">
        <v>849</v>
      </c>
      <c r="X13" s="126" t="s">
        <v>831</v>
      </c>
      <c r="Y13" s="126" t="s">
        <v>831</v>
      </c>
      <c r="Z13" s="126" t="s">
        <v>831</v>
      </c>
      <c r="AA13" s="128" t="s">
        <v>831</v>
      </c>
      <c r="AB13" s="137" t="s">
        <v>831</v>
      </c>
      <c r="AC13" s="142" t="s">
        <v>850</v>
      </c>
      <c r="AD13" s="142" t="s">
        <v>856</v>
      </c>
      <c r="AE13" s="166">
        <v>0.23</v>
      </c>
      <c r="AF13" s="166">
        <v>0.66</v>
      </c>
      <c r="AG13" s="166">
        <v>0.29</v>
      </c>
      <c r="AH13" s="166">
        <v>0.63</v>
      </c>
      <c r="AI13" s="166">
        <v>0.28</v>
      </c>
    </row>
    <row r="14" s="112" customFormat="1" ht="76.5" customHeight="1" spans="1:35">
      <c r="A14" s="128">
        <v>3</v>
      </c>
      <c r="B14" s="128"/>
      <c r="C14" s="128"/>
      <c r="D14" s="128"/>
      <c r="E14" s="128"/>
      <c r="F14" s="128">
        <v>4</v>
      </c>
      <c r="G14" s="129"/>
      <c r="H14" s="130" t="s">
        <v>857</v>
      </c>
      <c r="I14" s="132" t="s">
        <v>858</v>
      </c>
      <c r="J14" s="138" t="s">
        <v>831</v>
      </c>
      <c r="K14" s="132" t="s">
        <v>859</v>
      </c>
      <c r="L14" s="138" t="s">
        <v>831</v>
      </c>
      <c r="M14" s="138" t="s">
        <v>855</v>
      </c>
      <c r="N14" s="138" t="s">
        <v>860</v>
      </c>
      <c r="O14" s="138" t="s">
        <v>831</v>
      </c>
      <c r="P14" s="138" t="s">
        <v>831</v>
      </c>
      <c r="Q14" s="148" t="s">
        <v>98</v>
      </c>
      <c r="R14" s="149" t="s">
        <v>847</v>
      </c>
      <c r="S14" s="150" t="s">
        <v>831</v>
      </c>
      <c r="T14" s="151" t="s">
        <v>858</v>
      </c>
      <c r="U14" s="138" t="s">
        <v>100</v>
      </c>
      <c r="V14" s="152" t="s">
        <v>101</v>
      </c>
      <c r="W14" s="152" t="s">
        <v>831</v>
      </c>
      <c r="X14" s="150" t="s">
        <v>831</v>
      </c>
      <c r="Y14" s="150" t="s">
        <v>831</v>
      </c>
      <c r="Z14" s="150" t="s">
        <v>831</v>
      </c>
      <c r="AA14" s="143" t="s">
        <v>831</v>
      </c>
      <c r="AB14" s="138" t="s">
        <v>831</v>
      </c>
      <c r="AC14" s="167" t="s">
        <v>861</v>
      </c>
      <c r="AD14" s="167" t="s">
        <v>862</v>
      </c>
      <c r="AE14" s="168"/>
      <c r="AF14" s="168">
        <v>0.04</v>
      </c>
      <c r="AG14" s="168">
        <v>0.05</v>
      </c>
      <c r="AH14" s="168">
        <v>0.04</v>
      </c>
      <c r="AI14" s="168">
        <v>0.05</v>
      </c>
    </row>
    <row r="15" s="113" customFormat="1" ht="52.5" spans="1:35">
      <c r="A15" s="128">
        <v>4</v>
      </c>
      <c r="B15" s="128"/>
      <c r="C15" s="128"/>
      <c r="D15" s="128"/>
      <c r="E15" s="128"/>
      <c r="F15" s="128">
        <v>4</v>
      </c>
      <c r="G15" s="128"/>
      <c r="H15" s="130" t="s">
        <v>863</v>
      </c>
      <c r="I15" s="130" t="s">
        <v>864</v>
      </c>
      <c r="J15" s="139" t="s">
        <v>831</v>
      </c>
      <c r="K15" s="130" t="s">
        <v>865</v>
      </c>
      <c r="L15" s="137" t="s">
        <v>98</v>
      </c>
      <c r="M15" s="137" t="s">
        <v>866</v>
      </c>
      <c r="N15" s="137" t="s">
        <v>867</v>
      </c>
      <c r="O15" s="137" t="s">
        <v>831</v>
      </c>
      <c r="P15" s="137" t="s">
        <v>831</v>
      </c>
      <c r="Q15" s="146" t="s">
        <v>111</v>
      </c>
      <c r="R15" s="147" t="s">
        <v>868</v>
      </c>
      <c r="S15" s="126" t="s">
        <v>831</v>
      </c>
      <c r="T15" s="130" t="s">
        <v>864</v>
      </c>
      <c r="U15" s="127" t="s">
        <v>101</v>
      </c>
      <c r="V15" s="127" t="s">
        <v>101</v>
      </c>
      <c r="W15" s="127" t="s">
        <v>831</v>
      </c>
      <c r="X15" s="126" t="s">
        <v>831</v>
      </c>
      <c r="Y15" s="126" t="s">
        <v>831</v>
      </c>
      <c r="Z15" s="126" t="s">
        <v>831</v>
      </c>
      <c r="AA15" s="128" t="s">
        <v>831</v>
      </c>
      <c r="AB15" s="137" t="s">
        <v>831</v>
      </c>
      <c r="AC15" s="142" t="s">
        <v>869</v>
      </c>
      <c r="AD15" s="142" t="s">
        <v>831</v>
      </c>
      <c r="AE15" s="130"/>
      <c r="AF15" s="169">
        <v>2</v>
      </c>
      <c r="AG15" s="168"/>
      <c r="AH15" s="169">
        <v>2</v>
      </c>
      <c r="AI15" s="130"/>
    </row>
    <row r="16" s="113" customFormat="1" ht="52.5" spans="1:35">
      <c r="A16" s="128">
        <v>5</v>
      </c>
      <c r="B16" s="128"/>
      <c r="C16" s="128"/>
      <c r="D16" s="128"/>
      <c r="E16" s="128"/>
      <c r="F16" s="128">
        <v>4</v>
      </c>
      <c r="G16" s="128"/>
      <c r="H16" s="130" t="s">
        <v>870</v>
      </c>
      <c r="I16" s="130" t="s">
        <v>864</v>
      </c>
      <c r="J16" s="140"/>
      <c r="K16" s="130" t="s">
        <v>871</v>
      </c>
      <c r="L16" s="137" t="s">
        <v>98</v>
      </c>
      <c r="M16" s="137" t="s">
        <v>872</v>
      </c>
      <c r="N16" s="137" t="s">
        <v>867</v>
      </c>
      <c r="O16" s="137" t="s">
        <v>831</v>
      </c>
      <c r="P16" s="137" t="s">
        <v>831</v>
      </c>
      <c r="Q16" s="146" t="s">
        <v>111</v>
      </c>
      <c r="R16" s="147" t="s">
        <v>868</v>
      </c>
      <c r="S16" s="126" t="s">
        <v>831</v>
      </c>
      <c r="T16" s="130" t="s">
        <v>864</v>
      </c>
      <c r="U16" s="127" t="s">
        <v>101</v>
      </c>
      <c r="V16" s="127" t="s">
        <v>101</v>
      </c>
      <c r="W16" s="127" t="s">
        <v>831</v>
      </c>
      <c r="X16" s="126" t="s">
        <v>831</v>
      </c>
      <c r="Y16" s="126" t="s">
        <v>831</v>
      </c>
      <c r="Z16" s="126" t="s">
        <v>831</v>
      </c>
      <c r="AA16" s="128" t="s">
        <v>831</v>
      </c>
      <c r="AB16" s="137" t="s">
        <v>831</v>
      </c>
      <c r="AC16" s="142" t="s">
        <v>869</v>
      </c>
      <c r="AD16" s="142" t="s">
        <v>831</v>
      </c>
      <c r="AE16" s="130"/>
      <c r="AF16" s="168">
        <v>1</v>
      </c>
      <c r="AG16" s="168"/>
      <c r="AH16" s="168">
        <v>1</v>
      </c>
      <c r="AI16" s="168"/>
    </row>
    <row r="17" s="113" customFormat="1" ht="52.5" spans="1:35">
      <c r="A17" s="128">
        <v>6</v>
      </c>
      <c r="B17" s="128"/>
      <c r="C17" s="128"/>
      <c r="D17" s="128"/>
      <c r="E17" s="128"/>
      <c r="F17" s="128">
        <v>4</v>
      </c>
      <c r="G17" s="128"/>
      <c r="H17" s="130" t="s">
        <v>873</v>
      </c>
      <c r="I17" s="130" t="s">
        <v>864</v>
      </c>
      <c r="J17" s="140"/>
      <c r="K17" s="130" t="s">
        <v>874</v>
      </c>
      <c r="L17" s="137" t="s">
        <v>98</v>
      </c>
      <c r="M17" s="137" t="s">
        <v>875</v>
      </c>
      <c r="N17" s="137" t="s">
        <v>867</v>
      </c>
      <c r="O17" s="137" t="s">
        <v>831</v>
      </c>
      <c r="P17" s="137" t="s">
        <v>831</v>
      </c>
      <c r="Q17" s="146" t="s">
        <v>111</v>
      </c>
      <c r="R17" s="147" t="s">
        <v>868</v>
      </c>
      <c r="S17" s="126" t="s">
        <v>831</v>
      </c>
      <c r="T17" s="130" t="s">
        <v>864</v>
      </c>
      <c r="U17" s="127" t="s">
        <v>101</v>
      </c>
      <c r="V17" s="127" t="s">
        <v>101</v>
      </c>
      <c r="W17" s="127" t="s">
        <v>831</v>
      </c>
      <c r="X17" s="126" t="s">
        <v>831</v>
      </c>
      <c r="Y17" s="126" t="s">
        <v>831</v>
      </c>
      <c r="Z17" s="126" t="s">
        <v>831</v>
      </c>
      <c r="AA17" s="128" t="s">
        <v>831</v>
      </c>
      <c r="AB17" s="137" t="s">
        <v>831</v>
      </c>
      <c r="AC17" s="142" t="s">
        <v>869</v>
      </c>
      <c r="AD17" s="142" t="s">
        <v>831</v>
      </c>
      <c r="AE17" s="130"/>
      <c r="AF17" s="168"/>
      <c r="AG17" s="168">
        <v>2</v>
      </c>
      <c r="AH17" s="168"/>
      <c r="AI17" s="168">
        <v>2</v>
      </c>
    </row>
    <row r="18" s="113" customFormat="1" ht="52.5" spans="1:35">
      <c r="A18" s="128">
        <v>7</v>
      </c>
      <c r="B18" s="128"/>
      <c r="C18" s="128"/>
      <c r="D18" s="128"/>
      <c r="E18" s="128"/>
      <c r="F18" s="128">
        <v>4</v>
      </c>
      <c r="G18" s="128"/>
      <c r="H18" s="130" t="s">
        <v>876</v>
      </c>
      <c r="I18" s="130" t="s">
        <v>864</v>
      </c>
      <c r="J18" s="140"/>
      <c r="K18" s="130" t="s">
        <v>877</v>
      </c>
      <c r="L18" s="137" t="s">
        <v>98</v>
      </c>
      <c r="M18" s="137" t="s">
        <v>878</v>
      </c>
      <c r="N18" s="137" t="s">
        <v>867</v>
      </c>
      <c r="O18" s="137" t="s">
        <v>831</v>
      </c>
      <c r="P18" s="137" t="s">
        <v>831</v>
      </c>
      <c r="Q18" s="146" t="s">
        <v>111</v>
      </c>
      <c r="R18" s="147" t="s">
        <v>868</v>
      </c>
      <c r="S18" s="126" t="s">
        <v>831</v>
      </c>
      <c r="T18" s="130" t="s">
        <v>864</v>
      </c>
      <c r="U18" s="127" t="s">
        <v>101</v>
      </c>
      <c r="V18" s="127" t="s">
        <v>101</v>
      </c>
      <c r="W18" s="127" t="s">
        <v>831</v>
      </c>
      <c r="X18" s="126" t="s">
        <v>831</v>
      </c>
      <c r="Y18" s="126" t="s">
        <v>831</v>
      </c>
      <c r="Z18" s="126" t="s">
        <v>831</v>
      </c>
      <c r="AA18" s="128" t="s">
        <v>831</v>
      </c>
      <c r="AB18" s="137" t="s">
        <v>831</v>
      </c>
      <c r="AC18" s="142" t="s">
        <v>869</v>
      </c>
      <c r="AD18" s="137" t="s">
        <v>831</v>
      </c>
      <c r="AE18" s="130"/>
      <c r="AF18" s="168"/>
      <c r="AG18" s="168"/>
      <c r="AH18" s="168"/>
      <c r="AI18" s="168">
        <v>1</v>
      </c>
    </row>
    <row r="19" s="114" customFormat="1" ht="52.5" spans="1:35">
      <c r="A19" s="128">
        <v>8</v>
      </c>
      <c r="B19" s="128"/>
      <c r="C19" s="128"/>
      <c r="D19" s="128"/>
      <c r="E19" s="128"/>
      <c r="F19" s="128">
        <v>4</v>
      </c>
      <c r="G19" s="128"/>
      <c r="H19" s="130" t="s">
        <v>879</v>
      </c>
      <c r="I19" s="130" t="s">
        <v>864</v>
      </c>
      <c r="J19" s="140"/>
      <c r="K19" s="130" t="s">
        <v>880</v>
      </c>
      <c r="L19" s="137" t="s">
        <v>98</v>
      </c>
      <c r="M19" s="137" t="s">
        <v>881</v>
      </c>
      <c r="N19" s="137" t="s">
        <v>867</v>
      </c>
      <c r="O19" s="137" t="s">
        <v>831</v>
      </c>
      <c r="P19" s="137" t="s">
        <v>831</v>
      </c>
      <c r="Q19" s="146" t="s">
        <v>111</v>
      </c>
      <c r="R19" s="147" t="s">
        <v>868</v>
      </c>
      <c r="S19" s="126" t="s">
        <v>831</v>
      </c>
      <c r="T19" s="130" t="s">
        <v>864</v>
      </c>
      <c r="U19" s="127" t="s">
        <v>101</v>
      </c>
      <c r="V19" s="127" t="s">
        <v>101</v>
      </c>
      <c r="W19" s="127" t="s">
        <v>831</v>
      </c>
      <c r="X19" s="126" t="s">
        <v>831</v>
      </c>
      <c r="Y19" s="126" t="s">
        <v>831</v>
      </c>
      <c r="Z19" s="126" t="s">
        <v>831</v>
      </c>
      <c r="AA19" s="128" t="s">
        <v>831</v>
      </c>
      <c r="AB19" s="137" t="s">
        <v>831</v>
      </c>
      <c r="AC19" s="142" t="s">
        <v>869</v>
      </c>
      <c r="AD19" s="137" t="s">
        <v>831</v>
      </c>
      <c r="AE19" s="170"/>
      <c r="AF19" s="168"/>
      <c r="AG19" s="169">
        <v>1</v>
      </c>
      <c r="AH19" s="168"/>
      <c r="AI19" s="168"/>
    </row>
    <row r="20" s="114" customFormat="1" ht="57.75" customHeight="1" spans="1:35">
      <c r="A20" s="128">
        <v>9</v>
      </c>
      <c r="B20" s="128"/>
      <c r="C20" s="128"/>
      <c r="D20" s="128"/>
      <c r="E20" s="128"/>
      <c r="F20" s="128">
        <v>4</v>
      </c>
      <c r="G20" s="128"/>
      <c r="H20" s="130" t="s">
        <v>882</v>
      </c>
      <c r="I20" s="130" t="s">
        <v>864</v>
      </c>
      <c r="J20" s="140"/>
      <c r="K20" s="130" t="s">
        <v>883</v>
      </c>
      <c r="L20" s="137" t="s">
        <v>98</v>
      </c>
      <c r="M20" s="137" t="s">
        <v>884</v>
      </c>
      <c r="N20" s="137" t="s">
        <v>867</v>
      </c>
      <c r="O20" s="137" t="s">
        <v>831</v>
      </c>
      <c r="P20" s="137" t="s">
        <v>831</v>
      </c>
      <c r="Q20" s="146" t="s">
        <v>111</v>
      </c>
      <c r="R20" s="147" t="s">
        <v>868</v>
      </c>
      <c r="S20" s="126" t="s">
        <v>831</v>
      </c>
      <c r="T20" s="130" t="s">
        <v>864</v>
      </c>
      <c r="U20" s="127" t="s">
        <v>101</v>
      </c>
      <c r="V20" s="127" t="s">
        <v>101</v>
      </c>
      <c r="W20" s="127" t="s">
        <v>831</v>
      </c>
      <c r="X20" s="126" t="s">
        <v>831</v>
      </c>
      <c r="Y20" s="126" t="s">
        <v>831</v>
      </c>
      <c r="Z20" s="126" t="s">
        <v>831</v>
      </c>
      <c r="AA20" s="128" t="s">
        <v>831</v>
      </c>
      <c r="AB20" s="137" t="s">
        <v>831</v>
      </c>
      <c r="AC20" s="142" t="s">
        <v>869</v>
      </c>
      <c r="AD20" s="137" t="s">
        <v>831</v>
      </c>
      <c r="AE20" s="170"/>
      <c r="AF20" s="168">
        <v>1</v>
      </c>
      <c r="AG20" s="130"/>
      <c r="AH20" s="168">
        <v>1</v>
      </c>
      <c r="AI20" s="168"/>
    </row>
    <row r="21" s="114" customFormat="1" ht="57.75" customHeight="1" spans="1:35">
      <c r="A21" s="128">
        <v>10</v>
      </c>
      <c r="B21" s="128"/>
      <c r="C21" s="128"/>
      <c r="D21" s="128"/>
      <c r="E21" s="128"/>
      <c r="F21" s="128">
        <v>4</v>
      </c>
      <c r="G21" s="128"/>
      <c r="H21" s="130" t="s">
        <v>885</v>
      </c>
      <c r="I21" s="130" t="s">
        <v>864</v>
      </c>
      <c r="J21" s="141"/>
      <c r="K21" s="130" t="s">
        <v>886</v>
      </c>
      <c r="L21" s="137" t="s">
        <v>98</v>
      </c>
      <c r="M21" s="137" t="s">
        <v>887</v>
      </c>
      <c r="N21" s="137" t="s">
        <v>867</v>
      </c>
      <c r="O21" s="137" t="s">
        <v>831</v>
      </c>
      <c r="P21" s="137" t="s">
        <v>831</v>
      </c>
      <c r="Q21" s="146" t="s">
        <v>111</v>
      </c>
      <c r="R21" s="147" t="s">
        <v>868</v>
      </c>
      <c r="S21" s="126" t="s">
        <v>831</v>
      </c>
      <c r="T21" s="130" t="s">
        <v>864</v>
      </c>
      <c r="U21" s="127" t="s">
        <v>101</v>
      </c>
      <c r="V21" s="127" t="s">
        <v>101</v>
      </c>
      <c r="W21" s="127" t="s">
        <v>831</v>
      </c>
      <c r="X21" s="126" t="s">
        <v>831</v>
      </c>
      <c r="Y21" s="126" t="s">
        <v>831</v>
      </c>
      <c r="Z21" s="126" t="s">
        <v>831</v>
      </c>
      <c r="AA21" s="128" t="s">
        <v>831</v>
      </c>
      <c r="AB21" s="137" t="s">
        <v>831</v>
      </c>
      <c r="AC21" s="142" t="s">
        <v>869</v>
      </c>
      <c r="AD21" s="137" t="s">
        <v>831</v>
      </c>
      <c r="AE21" s="170"/>
      <c r="AF21" s="168">
        <v>2</v>
      </c>
      <c r="AG21" s="130"/>
      <c r="AH21" s="168">
        <v>2</v>
      </c>
      <c r="AI21" s="168"/>
    </row>
    <row r="22" s="114" customFormat="1" ht="78" customHeight="1" spans="1:35">
      <c r="A22" s="128">
        <v>11</v>
      </c>
      <c r="B22" s="128"/>
      <c r="C22" s="128"/>
      <c r="D22" s="128"/>
      <c r="E22" s="128"/>
      <c r="F22" s="128">
        <v>4</v>
      </c>
      <c r="G22" s="128"/>
      <c r="H22" s="130" t="s">
        <v>888</v>
      </c>
      <c r="I22" s="130" t="s">
        <v>889</v>
      </c>
      <c r="J22" s="137" t="s">
        <v>831</v>
      </c>
      <c r="K22" s="130" t="s">
        <v>889</v>
      </c>
      <c r="L22" s="137" t="s">
        <v>831</v>
      </c>
      <c r="M22" s="137" t="s">
        <v>890</v>
      </c>
      <c r="N22" s="142" t="s">
        <v>891</v>
      </c>
      <c r="O22" s="137" t="s">
        <v>831</v>
      </c>
      <c r="P22" s="137" t="s">
        <v>831</v>
      </c>
      <c r="Q22" s="130" t="s">
        <v>306</v>
      </c>
      <c r="R22" s="153" t="s">
        <v>892</v>
      </c>
      <c r="S22" s="126" t="s">
        <v>831</v>
      </c>
      <c r="T22" s="130" t="s">
        <v>889</v>
      </c>
      <c r="U22" s="127" t="s">
        <v>100</v>
      </c>
      <c r="V22" s="127" t="s">
        <v>101</v>
      </c>
      <c r="W22" s="126" t="s">
        <v>831</v>
      </c>
      <c r="X22" s="126" t="s">
        <v>831</v>
      </c>
      <c r="Y22" s="126" t="s">
        <v>831</v>
      </c>
      <c r="Z22" s="126" t="s">
        <v>831</v>
      </c>
      <c r="AA22" s="142" t="s">
        <v>169</v>
      </c>
      <c r="AB22" s="137" t="s">
        <v>831</v>
      </c>
      <c r="AC22" s="142" t="s">
        <v>893</v>
      </c>
      <c r="AD22" s="137"/>
      <c r="AE22" s="171">
        <v>16.2</v>
      </c>
      <c r="AF22" s="172">
        <v>30.4</v>
      </c>
      <c r="AG22" s="181">
        <v>43</v>
      </c>
      <c r="AH22" s="172">
        <v>30.4</v>
      </c>
      <c r="AI22" s="172">
        <v>75.3</v>
      </c>
    </row>
    <row r="23" s="114" customFormat="1" ht="79.5" customHeight="1" spans="1:35">
      <c r="A23" s="128">
        <v>12</v>
      </c>
      <c r="B23" s="128"/>
      <c r="C23" s="128"/>
      <c r="D23" s="128"/>
      <c r="E23" s="128"/>
      <c r="F23" s="128">
        <v>4</v>
      </c>
      <c r="G23" s="128"/>
      <c r="H23" s="130" t="s">
        <v>894</v>
      </c>
      <c r="I23" s="130" t="s">
        <v>889</v>
      </c>
      <c r="J23" s="137"/>
      <c r="K23" s="130" t="s">
        <v>889</v>
      </c>
      <c r="L23" s="137"/>
      <c r="M23" s="137" t="s">
        <v>895</v>
      </c>
      <c r="N23" s="142" t="s">
        <v>891</v>
      </c>
      <c r="O23" s="137" t="s">
        <v>831</v>
      </c>
      <c r="P23" s="137" t="s">
        <v>831</v>
      </c>
      <c r="Q23" s="130" t="s">
        <v>306</v>
      </c>
      <c r="R23" s="153" t="s">
        <v>892</v>
      </c>
      <c r="S23" s="126" t="s">
        <v>831</v>
      </c>
      <c r="T23" s="130" t="s">
        <v>889</v>
      </c>
      <c r="U23" s="127" t="s">
        <v>101</v>
      </c>
      <c r="V23" s="127" t="s">
        <v>101</v>
      </c>
      <c r="W23" s="126" t="s">
        <v>831</v>
      </c>
      <c r="X23" s="126" t="s">
        <v>831</v>
      </c>
      <c r="Y23" s="126" t="s">
        <v>831</v>
      </c>
      <c r="Z23" s="126" t="s">
        <v>831</v>
      </c>
      <c r="AA23" s="142" t="s">
        <v>896</v>
      </c>
      <c r="AB23" s="137" t="s">
        <v>831</v>
      </c>
      <c r="AC23" s="142" t="s">
        <v>893</v>
      </c>
      <c r="AD23" s="137" t="s">
        <v>897</v>
      </c>
      <c r="AE23" s="173">
        <v>5</v>
      </c>
      <c r="AF23" s="172">
        <v>7</v>
      </c>
      <c r="AG23" s="181">
        <v>7</v>
      </c>
      <c r="AH23" s="172">
        <v>7</v>
      </c>
      <c r="AI23" s="182">
        <v>10</v>
      </c>
    </row>
    <row r="24" s="113" customFormat="1" ht="70.5" customHeight="1" spans="1:35">
      <c r="A24" s="128">
        <v>13</v>
      </c>
      <c r="B24" s="128"/>
      <c r="C24" s="128"/>
      <c r="D24" s="128"/>
      <c r="E24" s="128"/>
      <c r="F24" s="128">
        <v>4</v>
      </c>
      <c r="G24" s="128"/>
      <c r="H24" s="130" t="s">
        <v>898</v>
      </c>
      <c r="I24" s="130" t="s">
        <v>899</v>
      </c>
      <c r="J24" s="137" t="s">
        <v>831</v>
      </c>
      <c r="K24" s="130" t="s">
        <v>899</v>
      </c>
      <c r="L24" s="137" t="s">
        <v>831</v>
      </c>
      <c r="M24" s="137" t="s">
        <v>900</v>
      </c>
      <c r="N24" s="142" t="s">
        <v>901</v>
      </c>
      <c r="O24" s="137" t="s">
        <v>831</v>
      </c>
      <c r="P24" s="137" t="s">
        <v>831</v>
      </c>
      <c r="Q24" s="126" t="s">
        <v>306</v>
      </c>
      <c r="R24" s="126" t="s">
        <v>868</v>
      </c>
      <c r="S24" s="126" t="s">
        <v>831</v>
      </c>
      <c r="T24" s="130" t="s">
        <v>902</v>
      </c>
      <c r="U24" s="127" t="s">
        <v>100</v>
      </c>
      <c r="V24" s="127" t="s">
        <v>101</v>
      </c>
      <c r="W24" s="126" t="s">
        <v>831</v>
      </c>
      <c r="X24" s="126" t="s">
        <v>831</v>
      </c>
      <c r="Y24" s="126" t="s">
        <v>831</v>
      </c>
      <c r="Z24" s="126" t="s">
        <v>831</v>
      </c>
      <c r="AA24" s="128" t="s">
        <v>831</v>
      </c>
      <c r="AB24" s="137" t="s">
        <v>831</v>
      </c>
      <c r="AC24" s="142" t="s">
        <v>903</v>
      </c>
      <c r="AD24" s="137" t="s">
        <v>904</v>
      </c>
      <c r="AE24" s="174">
        <v>1</v>
      </c>
      <c r="AF24" s="175">
        <v>1</v>
      </c>
      <c r="AG24" s="175">
        <v>1</v>
      </c>
      <c r="AH24" s="175">
        <v>1</v>
      </c>
      <c r="AI24" s="174">
        <v>1</v>
      </c>
    </row>
    <row r="25" s="115" customFormat="1" ht="78" customHeight="1" spans="1:35">
      <c r="A25" s="128">
        <v>14</v>
      </c>
      <c r="B25" s="128"/>
      <c r="C25" s="128"/>
      <c r="D25" s="128"/>
      <c r="E25" s="128"/>
      <c r="F25" s="128">
        <v>4</v>
      </c>
      <c r="G25" s="128"/>
      <c r="H25" s="131" t="s">
        <v>905</v>
      </c>
      <c r="I25" s="131" t="s">
        <v>906</v>
      </c>
      <c r="J25" s="137"/>
      <c r="K25" s="131" t="s">
        <v>906</v>
      </c>
      <c r="L25" s="137" t="s">
        <v>831</v>
      </c>
      <c r="M25" s="137" t="s">
        <v>907</v>
      </c>
      <c r="N25" s="142" t="s">
        <v>901</v>
      </c>
      <c r="O25" s="137" t="s">
        <v>831</v>
      </c>
      <c r="P25" s="137" t="s">
        <v>831</v>
      </c>
      <c r="Q25" s="129" t="s">
        <v>306</v>
      </c>
      <c r="R25" s="129" t="s">
        <v>868</v>
      </c>
      <c r="S25" s="129" t="s">
        <v>831</v>
      </c>
      <c r="T25" s="131" t="s">
        <v>902</v>
      </c>
      <c r="U25" s="154" t="s">
        <v>100</v>
      </c>
      <c r="V25" s="154" t="s">
        <v>101</v>
      </c>
      <c r="W25" s="129" t="s">
        <v>831</v>
      </c>
      <c r="X25" s="129" t="s">
        <v>831</v>
      </c>
      <c r="Y25" s="129" t="s">
        <v>831</v>
      </c>
      <c r="Z25" s="129" t="s">
        <v>831</v>
      </c>
      <c r="AA25" s="128" t="s">
        <v>831</v>
      </c>
      <c r="AB25" s="137" t="s">
        <v>831</v>
      </c>
      <c r="AC25" s="142" t="s">
        <v>908</v>
      </c>
      <c r="AD25" s="137" t="s">
        <v>831</v>
      </c>
      <c r="AE25" s="176"/>
      <c r="AF25" s="176"/>
      <c r="AG25" s="176">
        <v>1</v>
      </c>
      <c r="AH25" s="176"/>
      <c r="AI25" s="176">
        <v>1</v>
      </c>
    </row>
    <row r="26" s="113" customFormat="1" ht="69" customHeight="1" spans="1:35">
      <c r="A26" s="128">
        <v>15</v>
      </c>
      <c r="B26" s="128"/>
      <c r="C26" s="128"/>
      <c r="D26" s="128"/>
      <c r="E26" s="128"/>
      <c r="F26" s="128">
        <v>4</v>
      </c>
      <c r="G26" s="128"/>
      <c r="H26" s="132" t="s">
        <v>909</v>
      </c>
      <c r="I26" s="132" t="s">
        <v>910</v>
      </c>
      <c r="J26" s="138" t="s">
        <v>831</v>
      </c>
      <c r="K26" s="132" t="s">
        <v>911</v>
      </c>
      <c r="L26" s="138" t="s">
        <v>831</v>
      </c>
      <c r="M26" s="143" t="s">
        <v>912</v>
      </c>
      <c r="N26" s="128" t="s">
        <v>913</v>
      </c>
      <c r="O26" s="137" t="s">
        <v>831</v>
      </c>
      <c r="P26" s="137" t="s">
        <v>831</v>
      </c>
      <c r="Q26" s="130" t="s">
        <v>111</v>
      </c>
      <c r="R26" s="155" t="s">
        <v>914</v>
      </c>
      <c r="S26" s="126" t="s">
        <v>831</v>
      </c>
      <c r="T26" s="130" t="s">
        <v>910</v>
      </c>
      <c r="U26" s="127" t="s">
        <v>100</v>
      </c>
      <c r="V26" s="127" t="s">
        <v>101</v>
      </c>
      <c r="W26" s="126" t="s">
        <v>831</v>
      </c>
      <c r="X26" s="126" t="s">
        <v>831</v>
      </c>
      <c r="Y26" s="126" t="s">
        <v>831</v>
      </c>
      <c r="Z26" s="126" t="s">
        <v>831</v>
      </c>
      <c r="AA26" s="137" t="s">
        <v>831</v>
      </c>
      <c r="AB26" s="137" t="s">
        <v>831</v>
      </c>
      <c r="AC26" s="142" t="s">
        <v>869</v>
      </c>
      <c r="AD26" s="137" t="s">
        <v>915</v>
      </c>
      <c r="AE26" s="174"/>
      <c r="AF26" s="175"/>
      <c r="AG26" s="181">
        <v>2</v>
      </c>
      <c r="AH26" s="175"/>
      <c r="AI26" s="174"/>
    </row>
    <row r="27" s="113" customFormat="1" ht="72" customHeight="1" spans="1:35">
      <c r="A27" s="128">
        <v>16</v>
      </c>
      <c r="B27" s="128"/>
      <c r="C27" s="128"/>
      <c r="D27" s="128"/>
      <c r="E27" s="128"/>
      <c r="F27" s="128">
        <v>4</v>
      </c>
      <c r="G27" s="128"/>
      <c r="H27" s="132" t="s">
        <v>916</v>
      </c>
      <c r="I27" s="132" t="s">
        <v>910</v>
      </c>
      <c r="J27" s="138" t="s">
        <v>831</v>
      </c>
      <c r="K27" s="132" t="s">
        <v>917</v>
      </c>
      <c r="L27" s="138" t="s">
        <v>831</v>
      </c>
      <c r="M27" s="143" t="s">
        <v>918</v>
      </c>
      <c r="N27" s="143" t="s">
        <v>913</v>
      </c>
      <c r="O27" s="138" t="s">
        <v>831</v>
      </c>
      <c r="P27" s="138" t="s">
        <v>831</v>
      </c>
      <c r="Q27" s="132" t="s">
        <v>111</v>
      </c>
      <c r="R27" s="156" t="s">
        <v>914</v>
      </c>
      <c r="S27" s="150" t="s">
        <v>831</v>
      </c>
      <c r="T27" s="132" t="s">
        <v>910</v>
      </c>
      <c r="U27" s="152" t="s">
        <v>100</v>
      </c>
      <c r="V27" s="152" t="s">
        <v>101</v>
      </c>
      <c r="W27" s="150" t="s">
        <v>831</v>
      </c>
      <c r="X27" s="150" t="s">
        <v>831</v>
      </c>
      <c r="Y27" s="150" t="s">
        <v>831</v>
      </c>
      <c r="Z27" s="150" t="s">
        <v>831</v>
      </c>
      <c r="AA27" s="138" t="s">
        <v>831</v>
      </c>
      <c r="AB27" s="138" t="s">
        <v>831</v>
      </c>
      <c r="AC27" s="142" t="s">
        <v>869</v>
      </c>
      <c r="AD27" s="138" t="s">
        <v>915</v>
      </c>
      <c r="AE27" s="130"/>
      <c r="AF27" s="172"/>
      <c r="AG27" s="181">
        <v>1</v>
      </c>
      <c r="AH27" s="172"/>
      <c r="AI27" s="172">
        <v>1</v>
      </c>
    </row>
    <row r="28" s="113" customFormat="1" ht="72" customHeight="1" spans="1:35">
      <c r="A28" s="128">
        <v>17</v>
      </c>
      <c r="B28" s="128"/>
      <c r="C28" s="128"/>
      <c r="D28" s="128"/>
      <c r="E28" s="128"/>
      <c r="F28" s="128">
        <v>4</v>
      </c>
      <c r="G28" s="128"/>
      <c r="H28" s="132" t="s">
        <v>919</v>
      </c>
      <c r="I28" s="132" t="s">
        <v>910</v>
      </c>
      <c r="J28" s="138" t="s">
        <v>831</v>
      </c>
      <c r="K28" s="132" t="s">
        <v>920</v>
      </c>
      <c r="L28" s="138" t="s">
        <v>831</v>
      </c>
      <c r="M28" s="143" t="s">
        <v>921</v>
      </c>
      <c r="N28" s="143" t="s">
        <v>913</v>
      </c>
      <c r="O28" s="138" t="s">
        <v>831</v>
      </c>
      <c r="P28" s="138" t="s">
        <v>831</v>
      </c>
      <c r="Q28" s="132" t="s">
        <v>111</v>
      </c>
      <c r="R28" s="156" t="s">
        <v>914</v>
      </c>
      <c r="S28" s="150" t="s">
        <v>831</v>
      </c>
      <c r="T28" s="132" t="s">
        <v>910</v>
      </c>
      <c r="U28" s="152" t="s">
        <v>100</v>
      </c>
      <c r="V28" s="152" t="s">
        <v>101</v>
      </c>
      <c r="W28" s="150" t="s">
        <v>831</v>
      </c>
      <c r="X28" s="150" t="s">
        <v>831</v>
      </c>
      <c r="Y28" s="150" t="s">
        <v>831</v>
      </c>
      <c r="Z28" s="150" t="s">
        <v>831</v>
      </c>
      <c r="AA28" s="138" t="s">
        <v>831</v>
      </c>
      <c r="AB28" s="138" t="s">
        <v>831</v>
      </c>
      <c r="AC28" s="142" t="s">
        <v>869</v>
      </c>
      <c r="AD28" s="138" t="s">
        <v>915</v>
      </c>
      <c r="AE28" s="130"/>
      <c r="AF28" s="172"/>
      <c r="AG28" s="181">
        <v>1</v>
      </c>
      <c r="AH28" s="172"/>
      <c r="AI28" s="172"/>
    </row>
    <row r="29" s="113" customFormat="1" ht="72" customHeight="1" spans="1:35">
      <c r="A29" s="128">
        <v>46</v>
      </c>
      <c r="B29" s="128"/>
      <c r="C29" s="128"/>
      <c r="D29" s="128"/>
      <c r="E29" s="128"/>
      <c r="F29" s="128">
        <v>4</v>
      </c>
      <c r="G29" s="128"/>
      <c r="H29" s="132" t="s">
        <v>922</v>
      </c>
      <c r="I29" s="132" t="s">
        <v>910</v>
      </c>
      <c r="J29" s="138"/>
      <c r="K29" s="132" t="s">
        <v>923</v>
      </c>
      <c r="L29" s="138" t="s">
        <v>831</v>
      </c>
      <c r="M29" s="143" t="s">
        <v>924</v>
      </c>
      <c r="N29" s="143" t="s">
        <v>913</v>
      </c>
      <c r="O29" s="138" t="s">
        <v>831</v>
      </c>
      <c r="P29" s="138" t="s">
        <v>831</v>
      </c>
      <c r="Q29" s="132" t="s">
        <v>111</v>
      </c>
      <c r="R29" s="156" t="s">
        <v>914</v>
      </c>
      <c r="S29" s="150" t="s">
        <v>831</v>
      </c>
      <c r="T29" s="132" t="s">
        <v>910</v>
      </c>
      <c r="U29" s="127" t="s">
        <v>100</v>
      </c>
      <c r="V29" s="152" t="s">
        <v>101</v>
      </c>
      <c r="W29" s="150" t="s">
        <v>831</v>
      </c>
      <c r="X29" s="150" t="s">
        <v>831</v>
      </c>
      <c r="Y29" s="150" t="s">
        <v>831</v>
      </c>
      <c r="Z29" s="150" t="s">
        <v>831</v>
      </c>
      <c r="AA29" s="138" t="s">
        <v>831</v>
      </c>
      <c r="AB29" s="138" t="s">
        <v>831</v>
      </c>
      <c r="AC29" s="142" t="s">
        <v>869</v>
      </c>
      <c r="AD29" s="138" t="s">
        <v>915</v>
      </c>
      <c r="AE29" s="130"/>
      <c r="AF29" s="172"/>
      <c r="AG29" s="183"/>
      <c r="AH29" s="172"/>
      <c r="AI29" s="172">
        <v>1</v>
      </c>
    </row>
    <row r="30" s="113" customFormat="1" ht="72" customHeight="1" spans="1:35">
      <c r="A30" s="128">
        <v>47</v>
      </c>
      <c r="B30" s="128"/>
      <c r="C30" s="128"/>
      <c r="D30" s="128"/>
      <c r="E30" s="128"/>
      <c r="F30" s="128">
        <v>4</v>
      </c>
      <c r="G30" s="128"/>
      <c r="H30" s="132" t="s">
        <v>925</v>
      </c>
      <c r="I30" s="132" t="s">
        <v>910</v>
      </c>
      <c r="J30" s="138"/>
      <c r="K30" s="132" t="s">
        <v>926</v>
      </c>
      <c r="L30" s="138" t="s">
        <v>831</v>
      </c>
      <c r="M30" s="143" t="s">
        <v>927</v>
      </c>
      <c r="N30" s="143" t="s">
        <v>913</v>
      </c>
      <c r="O30" s="138" t="s">
        <v>831</v>
      </c>
      <c r="P30" s="138" t="s">
        <v>831</v>
      </c>
      <c r="Q30" s="132" t="s">
        <v>111</v>
      </c>
      <c r="R30" s="156" t="s">
        <v>914</v>
      </c>
      <c r="S30" s="150" t="s">
        <v>831</v>
      </c>
      <c r="T30" s="132" t="s">
        <v>910</v>
      </c>
      <c r="U30" s="127" t="s">
        <v>100</v>
      </c>
      <c r="V30" s="152" t="s">
        <v>101</v>
      </c>
      <c r="W30" s="150" t="s">
        <v>831</v>
      </c>
      <c r="X30" s="150" t="s">
        <v>831</v>
      </c>
      <c r="Y30" s="150" t="s">
        <v>831</v>
      </c>
      <c r="Z30" s="150" t="s">
        <v>831</v>
      </c>
      <c r="AA30" s="138" t="s">
        <v>831</v>
      </c>
      <c r="AB30" s="138" t="s">
        <v>831</v>
      </c>
      <c r="AC30" s="142" t="s">
        <v>869</v>
      </c>
      <c r="AD30" s="138" t="s">
        <v>915</v>
      </c>
      <c r="AE30" s="130"/>
      <c r="AF30" s="172"/>
      <c r="AG30" s="183"/>
      <c r="AH30" s="172"/>
      <c r="AI30" s="172">
        <v>1</v>
      </c>
    </row>
    <row r="31" s="113" customFormat="1" ht="73.5" customHeight="1" spans="1:35">
      <c r="A31" s="128">
        <v>48</v>
      </c>
      <c r="B31" s="128"/>
      <c r="C31" s="128"/>
      <c r="D31" s="128"/>
      <c r="E31" s="128"/>
      <c r="F31" s="128">
        <v>4</v>
      </c>
      <c r="G31" s="128"/>
      <c r="H31" s="132" t="s">
        <v>928</v>
      </c>
      <c r="I31" s="132" t="s">
        <v>910</v>
      </c>
      <c r="J31" s="138" t="s">
        <v>831</v>
      </c>
      <c r="K31" s="132" t="s">
        <v>929</v>
      </c>
      <c r="L31" s="138" t="s">
        <v>831</v>
      </c>
      <c r="M31" s="143" t="s">
        <v>930</v>
      </c>
      <c r="N31" s="143" t="s">
        <v>913</v>
      </c>
      <c r="O31" s="138" t="s">
        <v>831</v>
      </c>
      <c r="P31" s="138" t="s">
        <v>831</v>
      </c>
      <c r="Q31" s="132" t="s">
        <v>111</v>
      </c>
      <c r="R31" s="156" t="s">
        <v>914</v>
      </c>
      <c r="S31" s="150" t="s">
        <v>831</v>
      </c>
      <c r="T31" s="132" t="s">
        <v>910</v>
      </c>
      <c r="U31" s="152" t="s">
        <v>100</v>
      </c>
      <c r="V31" s="152" t="s">
        <v>101</v>
      </c>
      <c r="W31" s="150" t="s">
        <v>831</v>
      </c>
      <c r="X31" s="150" t="s">
        <v>831</v>
      </c>
      <c r="Y31" s="150" t="s">
        <v>831</v>
      </c>
      <c r="Z31" s="150" t="s">
        <v>831</v>
      </c>
      <c r="AA31" s="138" t="s">
        <v>831</v>
      </c>
      <c r="AB31" s="138" t="s">
        <v>831</v>
      </c>
      <c r="AC31" s="142" t="s">
        <v>869</v>
      </c>
      <c r="AD31" s="138" t="s">
        <v>915</v>
      </c>
      <c r="AE31" s="130"/>
      <c r="AF31" s="172"/>
      <c r="AG31" s="183"/>
      <c r="AH31" s="172"/>
      <c r="AI31" s="172">
        <v>2</v>
      </c>
    </row>
    <row r="32" s="113" customFormat="1" ht="73.5" customHeight="1" spans="1:35">
      <c r="A32" s="128">
        <v>49</v>
      </c>
      <c r="B32" s="128"/>
      <c r="C32" s="128"/>
      <c r="D32" s="128"/>
      <c r="E32" s="128"/>
      <c r="F32" s="128">
        <v>4</v>
      </c>
      <c r="G32" s="128"/>
      <c r="H32" s="132" t="s">
        <v>931</v>
      </c>
      <c r="I32" s="132" t="s">
        <v>910</v>
      </c>
      <c r="J32" s="138"/>
      <c r="K32" s="132" t="s">
        <v>932</v>
      </c>
      <c r="L32" s="138" t="s">
        <v>831</v>
      </c>
      <c r="M32" s="143" t="s">
        <v>933</v>
      </c>
      <c r="N32" s="143" t="s">
        <v>913</v>
      </c>
      <c r="O32" s="138" t="s">
        <v>831</v>
      </c>
      <c r="P32" s="138" t="s">
        <v>831</v>
      </c>
      <c r="Q32" s="132" t="s">
        <v>111</v>
      </c>
      <c r="R32" s="156" t="s">
        <v>914</v>
      </c>
      <c r="S32" s="150" t="s">
        <v>831</v>
      </c>
      <c r="T32" s="132" t="s">
        <v>910</v>
      </c>
      <c r="U32" s="152" t="s">
        <v>100</v>
      </c>
      <c r="V32" s="152" t="s">
        <v>101</v>
      </c>
      <c r="W32" s="150" t="s">
        <v>831</v>
      </c>
      <c r="X32" s="150" t="s">
        <v>831</v>
      </c>
      <c r="Y32" s="150" t="s">
        <v>831</v>
      </c>
      <c r="Z32" s="150" t="s">
        <v>831</v>
      </c>
      <c r="AA32" s="138" t="s">
        <v>831</v>
      </c>
      <c r="AB32" s="138" t="s">
        <v>831</v>
      </c>
      <c r="AC32" s="142" t="s">
        <v>869</v>
      </c>
      <c r="AD32" s="138" t="s">
        <v>934</v>
      </c>
      <c r="AE32" s="130">
        <v>1</v>
      </c>
      <c r="AF32" s="172"/>
      <c r="AG32" s="183"/>
      <c r="AH32" s="172"/>
      <c r="AI32" s="172"/>
    </row>
    <row r="33" s="113" customFormat="1" ht="73.5" customHeight="1" spans="1:35">
      <c r="A33" s="128">
        <v>50</v>
      </c>
      <c r="B33" s="128"/>
      <c r="C33" s="128"/>
      <c r="D33" s="128"/>
      <c r="E33" s="128"/>
      <c r="F33" s="128">
        <v>4</v>
      </c>
      <c r="G33" s="128"/>
      <c r="H33" s="132" t="s">
        <v>935</v>
      </c>
      <c r="I33" s="132" t="s">
        <v>910</v>
      </c>
      <c r="J33" s="138"/>
      <c r="K33" s="132" t="s">
        <v>936</v>
      </c>
      <c r="L33" s="138" t="s">
        <v>831</v>
      </c>
      <c r="M33" s="143" t="s">
        <v>933</v>
      </c>
      <c r="N33" s="143" t="s">
        <v>913</v>
      </c>
      <c r="O33" s="138" t="s">
        <v>831</v>
      </c>
      <c r="P33" s="138" t="s">
        <v>831</v>
      </c>
      <c r="Q33" s="132" t="s">
        <v>111</v>
      </c>
      <c r="R33" s="156" t="s">
        <v>914</v>
      </c>
      <c r="S33" s="150" t="s">
        <v>831</v>
      </c>
      <c r="T33" s="132" t="s">
        <v>910</v>
      </c>
      <c r="U33" s="152" t="s">
        <v>101</v>
      </c>
      <c r="V33" s="152" t="s">
        <v>101</v>
      </c>
      <c r="W33" s="150" t="s">
        <v>831</v>
      </c>
      <c r="X33" s="150" t="s">
        <v>831</v>
      </c>
      <c r="Y33" s="150" t="s">
        <v>831</v>
      </c>
      <c r="Z33" s="150" t="s">
        <v>831</v>
      </c>
      <c r="AA33" s="138" t="s">
        <v>831</v>
      </c>
      <c r="AB33" s="138" t="s">
        <v>831</v>
      </c>
      <c r="AC33" s="142" t="s">
        <v>869</v>
      </c>
      <c r="AD33" s="138" t="s">
        <v>937</v>
      </c>
      <c r="AE33" s="130">
        <v>1</v>
      </c>
      <c r="AF33" s="172"/>
      <c r="AG33" s="183"/>
      <c r="AH33" s="172"/>
      <c r="AI33" s="172"/>
    </row>
    <row r="34" ht="52.5" spans="1:35">
      <c r="A34" s="128">
        <v>55</v>
      </c>
      <c r="B34" s="128"/>
      <c r="C34" s="128"/>
      <c r="D34" s="128"/>
      <c r="E34" s="128"/>
      <c r="F34" s="128">
        <v>4</v>
      </c>
      <c r="G34" s="128"/>
      <c r="H34" s="130" t="s">
        <v>938</v>
      </c>
      <c r="I34" s="130" t="s">
        <v>939</v>
      </c>
      <c r="J34" s="137" t="s">
        <v>831</v>
      </c>
      <c r="K34" s="130" t="s">
        <v>940</v>
      </c>
      <c r="L34" s="137" t="s">
        <v>831</v>
      </c>
      <c r="M34" s="128" t="s">
        <v>941</v>
      </c>
      <c r="N34" s="128" t="s">
        <v>942</v>
      </c>
      <c r="O34" s="137" t="s">
        <v>831</v>
      </c>
      <c r="P34" s="137" t="s">
        <v>831</v>
      </c>
      <c r="Q34" s="130" t="s">
        <v>111</v>
      </c>
      <c r="R34" s="155" t="s">
        <v>914</v>
      </c>
      <c r="S34" s="126" t="s">
        <v>831</v>
      </c>
      <c r="T34" s="130" t="s">
        <v>939</v>
      </c>
      <c r="U34" s="127" t="s">
        <v>101</v>
      </c>
      <c r="V34" s="127" t="s">
        <v>101</v>
      </c>
      <c r="W34" s="126" t="s">
        <v>831</v>
      </c>
      <c r="X34" s="126" t="s">
        <v>831</v>
      </c>
      <c r="Y34" s="126" t="s">
        <v>831</v>
      </c>
      <c r="Z34" s="126" t="s">
        <v>831</v>
      </c>
      <c r="AA34" s="137" t="s">
        <v>831</v>
      </c>
      <c r="AB34" s="137" t="s">
        <v>831</v>
      </c>
      <c r="AC34" s="142" t="s">
        <v>869</v>
      </c>
      <c r="AD34" s="137" t="s">
        <v>943</v>
      </c>
      <c r="AE34" s="168"/>
      <c r="AF34" s="172">
        <v>1</v>
      </c>
      <c r="AG34" s="181"/>
      <c r="AH34" s="172">
        <v>1</v>
      </c>
      <c r="AI34" s="172"/>
    </row>
    <row r="35" s="113" customFormat="1" ht="73.5" customHeight="1" spans="1:35">
      <c r="A35" s="133"/>
      <c r="B35" s="133"/>
      <c r="C35" s="133"/>
      <c r="D35" s="133"/>
      <c r="E35" s="133"/>
      <c r="F35" s="133"/>
      <c r="G35" s="133"/>
      <c r="H35" s="134"/>
      <c r="I35" s="134"/>
      <c r="J35" s="144"/>
      <c r="K35" s="134"/>
      <c r="L35" s="144"/>
      <c r="M35" s="145"/>
      <c r="N35" s="145"/>
      <c r="O35" s="144"/>
      <c r="P35" s="144"/>
      <c r="Q35" s="134"/>
      <c r="R35" s="157"/>
      <c r="S35" s="158"/>
      <c r="T35" s="134"/>
      <c r="U35" s="159"/>
      <c r="V35" s="159"/>
      <c r="W35" s="158"/>
      <c r="X35" s="158"/>
      <c r="Y35" s="158"/>
      <c r="Z35" s="158"/>
      <c r="AA35" s="144"/>
      <c r="AB35" s="144"/>
      <c r="AC35" s="177"/>
      <c r="AD35" s="144"/>
      <c r="AE35" s="178"/>
      <c r="AF35" s="179"/>
      <c r="AG35" s="184"/>
      <c r="AH35" s="179"/>
      <c r="AI35" s="179"/>
    </row>
    <row r="36" ht="39.95" customHeight="1" spans="8:28">
      <c r="H36" s="116"/>
      <c r="I36" s="116"/>
      <c r="K36" s="116"/>
      <c r="N36" s="116"/>
      <c r="T36" s="116"/>
      <c r="U36" s="116"/>
      <c r="V36" s="116"/>
      <c r="W36" s="116"/>
      <c r="X36" s="116"/>
      <c r="Y36" s="116"/>
      <c r="Z36" s="116"/>
      <c r="AB36" s="116"/>
    </row>
    <row r="37" ht="53.1" customHeight="1" spans="8:28">
      <c r="H37" s="116"/>
      <c r="I37" s="116"/>
      <c r="K37" s="116"/>
      <c r="N37" s="116"/>
      <c r="T37" s="116"/>
      <c r="U37" s="116"/>
      <c r="V37" s="116"/>
      <c r="W37" s="116"/>
      <c r="X37" s="116"/>
      <c r="Y37" s="116"/>
      <c r="Z37" s="116"/>
      <c r="AB37" s="116"/>
    </row>
    <row r="38" spans="8:28">
      <c r="H38" s="116"/>
      <c r="I38" s="116"/>
      <c r="K38" s="116"/>
      <c r="N38" s="116"/>
      <c r="T38" s="116"/>
      <c r="U38" s="116"/>
      <c r="V38" s="116"/>
      <c r="W38" s="116"/>
      <c r="X38" s="116"/>
      <c r="Y38" s="116"/>
      <c r="Z38" s="116"/>
      <c r="AB38" s="116"/>
    </row>
    <row r="39" spans="8:28">
      <c r="H39" s="116"/>
      <c r="I39" s="116"/>
      <c r="K39" s="116"/>
      <c r="N39" s="116"/>
      <c r="T39" s="116"/>
      <c r="U39" s="116"/>
      <c r="V39" s="116"/>
      <c r="W39" s="116"/>
      <c r="X39" s="116"/>
      <c r="Y39" s="116"/>
      <c r="Z39" s="116"/>
      <c r="AB39" s="116"/>
    </row>
    <row r="40" spans="8:28">
      <c r="H40" s="116"/>
      <c r="I40" s="116"/>
      <c r="K40" s="116"/>
      <c r="N40" s="116"/>
      <c r="T40" s="116"/>
      <c r="U40" s="116"/>
      <c r="V40" s="116"/>
      <c r="W40" s="116"/>
      <c r="X40" s="116"/>
      <c r="Y40" s="116"/>
      <c r="Z40" s="116"/>
      <c r="AB40" s="116"/>
    </row>
    <row r="41" spans="8:28">
      <c r="H41" s="116"/>
      <c r="I41" s="116"/>
      <c r="K41" s="116"/>
      <c r="N41" s="116"/>
      <c r="T41" s="116"/>
      <c r="U41" s="116"/>
      <c r="V41" s="116"/>
      <c r="W41" s="116"/>
      <c r="X41" s="116"/>
      <c r="Y41" s="116"/>
      <c r="Z41" s="116"/>
      <c r="AB41" s="116"/>
    </row>
    <row r="42" spans="8:28">
      <c r="H42" s="116"/>
      <c r="I42" s="116"/>
      <c r="K42" s="116"/>
      <c r="N42" s="116"/>
      <c r="T42" s="116"/>
      <c r="U42" s="116"/>
      <c r="V42" s="116"/>
      <c r="W42" s="116"/>
      <c r="X42" s="116"/>
      <c r="Y42" s="116"/>
      <c r="Z42" s="116"/>
      <c r="AB42" s="116"/>
    </row>
    <row r="43" spans="8:28">
      <c r="H43" s="116"/>
      <c r="I43" s="116"/>
      <c r="K43" s="116"/>
      <c r="N43" s="116"/>
      <c r="T43" s="116"/>
      <c r="U43" s="116"/>
      <c r="V43" s="116"/>
      <c r="W43" s="116"/>
      <c r="X43" s="116"/>
      <c r="Y43" s="116"/>
      <c r="Z43" s="116"/>
      <c r="AB43" s="116"/>
    </row>
    <row r="44" spans="8:28">
      <c r="H44" s="116"/>
      <c r="I44" s="116"/>
      <c r="K44" s="116"/>
      <c r="N44" s="116"/>
      <c r="T44" s="116"/>
      <c r="U44" s="116"/>
      <c r="V44" s="116"/>
      <c r="W44" s="116"/>
      <c r="X44" s="116"/>
      <c r="Y44" s="116"/>
      <c r="Z44" s="116"/>
      <c r="AB44" s="116"/>
    </row>
    <row r="45" spans="8:28">
      <c r="H45" s="116"/>
      <c r="I45" s="116"/>
      <c r="K45" s="116"/>
      <c r="N45" s="116"/>
      <c r="T45" s="116"/>
      <c r="U45" s="116"/>
      <c r="V45" s="116"/>
      <c r="W45" s="116"/>
      <c r="X45" s="116"/>
      <c r="Y45" s="116"/>
      <c r="Z45" s="116"/>
      <c r="AB45" s="116"/>
    </row>
    <row r="46" spans="8:28">
      <c r="H46" s="116"/>
      <c r="I46" s="116"/>
      <c r="K46" s="116"/>
      <c r="N46" s="116"/>
      <c r="T46" s="116"/>
      <c r="U46" s="116"/>
      <c r="V46" s="116"/>
      <c r="W46" s="116"/>
      <c r="X46" s="116"/>
      <c r="Y46" s="116"/>
      <c r="Z46" s="116"/>
      <c r="AB46" s="116"/>
    </row>
    <row r="47" spans="8:28">
      <c r="H47" s="116"/>
      <c r="I47" s="116"/>
      <c r="K47" s="116"/>
      <c r="N47" s="116"/>
      <c r="T47" s="116"/>
      <c r="U47" s="116"/>
      <c r="V47" s="116"/>
      <c r="W47" s="116"/>
      <c r="X47" s="116"/>
      <c r="Y47" s="116"/>
      <c r="Z47" s="116"/>
      <c r="AB47" s="116"/>
    </row>
    <row r="48" spans="8:28">
      <c r="H48" s="116"/>
      <c r="I48" s="116"/>
      <c r="K48" s="116"/>
      <c r="N48" s="116"/>
      <c r="T48" s="116"/>
      <c r="U48" s="116"/>
      <c r="V48" s="116"/>
      <c r="W48" s="116"/>
      <c r="X48" s="116"/>
      <c r="Y48" s="116"/>
      <c r="Z48" s="116"/>
      <c r="AB48" s="116"/>
    </row>
    <row r="49" spans="8:28">
      <c r="H49" s="116"/>
      <c r="I49" s="116"/>
      <c r="K49" s="116"/>
      <c r="N49" s="116"/>
      <c r="T49" s="116"/>
      <c r="U49" s="116"/>
      <c r="V49" s="116"/>
      <c r="W49" s="116"/>
      <c r="X49" s="116"/>
      <c r="Y49" s="116"/>
      <c r="Z49" s="116"/>
      <c r="AB49" s="116"/>
    </row>
    <row r="50" spans="8:28">
      <c r="H50" s="116"/>
      <c r="I50" s="116"/>
      <c r="K50" s="116"/>
      <c r="N50" s="116"/>
      <c r="T50" s="116"/>
      <c r="U50" s="116"/>
      <c r="V50" s="116"/>
      <c r="W50" s="116"/>
      <c r="X50" s="116"/>
      <c r="Y50" s="116"/>
      <c r="Z50" s="116"/>
      <c r="AB50" s="116"/>
    </row>
    <row r="51" spans="8:28">
      <c r="H51" s="116"/>
      <c r="I51" s="116"/>
      <c r="K51" s="116"/>
      <c r="N51" s="116"/>
      <c r="T51" s="116"/>
      <c r="U51" s="116"/>
      <c r="V51" s="116"/>
      <c r="W51" s="116"/>
      <c r="X51" s="116"/>
      <c r="Y51" s="116"/>
      <c r="Z51" s="116"/>
      <c r="AB51" s="116"/>
    </row>
    <row r="52" spans="8:28">
      <c r="H52" s="116"/>
      <c r="I52" s="116"/>
      <c r="K52" s="116"/>
      <c r="N52" s="116"/>
      <c r="T52" s="116"/>
      <c r="U52" s="116"/>
      <c r="V52" s="116"/>
      <c r="W52" s="116"/>
      <c r="X52" s="116"/>
      <c r="Y52" s="116"/>
      <c r="Z52" s="116"/>
      <c r="AB52" s="116"/>
    </row>
    <row r="53" spans="8:28">
      <c r="H53" s="116"/>
      <c r="I53" s="116"/>
      <c r="K53" s="116"/>
      <c r="N53" s="116"/>
      <c r="T53" s="116"/>
      <c r="U53" s="116"/>
      <c r="V53" s="116"/>
      <c r="W53" s="116"/>
      <c r="X53" s="116"/>
      <c r="Y53" s="116"/>
      <c r="Z53" s="116"/>
      <c r="AB53" s="116"/>
    </row>
    <row r="54" spans="8:28">
      <c r="H54" s="116"/>
      <c r="I54" s="116"/>
      <c r="K54" s="116"/>
      <c r="N54" s="116"/>
      <c r="T54" s="116"/>
      <c r="U54" s="116"/>
      <c r="V54" s="116"/>
      <c r="W54" s="116"/>
      <c r="X54" s="116"/>
      <c r="Y54" s="116"/>
      <c r="Z54" s="116"/>
      <c r="AB54" s="116"/>
    </row>
    <row r="55" spans="8:28">
      <c r="H55" s="116"/>
      <c r="I55" s="116"/>
      <c r="K55" s="116"/>
      <c r="N55" s="116"/>
      <c r="T55" s="116"/>
      <c r="U55" s="116"/>
      <c r="V55" s="116"/>
      <c r="W55" s="116"/>
      <c r="X55" s="116"/>
      <c r="Y55" s="116"/>
      <c r="Z55" s="116"/>
      <c r="AB55" s="116"/>
    </row>
    <row r="56" spans="8:28">
      <c r="H56" s="116"/>
      <c r="I56" s="116"/>
      <c r="K56" s="116"/>
      <c r="N56" s="116"/>
      <c r="T56" s="116"/>
      <c r="U56" s="116"/>
      <c r="V56" s="116"/>
      <c r="W56" s="116"/>
      <c r="X56" s="116"/>
      <c r="Y56" s="116"/>
      <c r="Z56" s="116"/>
      <c r="AB56" s="116"/>
    </row>
    <row r="57" spans="8:28">
      <c r="H57" s="116"/>
      <c r="I57" s="116"/>
      <c r="K57" s="116"/>
      <c r="N57" s="116"/>
      <c r="T57" s="116"/>
      <c r="U57" s="116"/>
      <c r="V57" s="116"/>
      <c r="W57" s="116"/>
      <c r="X57" s="116"/>
      <c r="Y57" s="116"/>
      <c r="Z57" s="116"/>
      <c r="AB57" s="116"/>
    </row>
    <row r="58" spans="8:28">
      <c r="H58" s="116"/>
      <c r="I58" s="116"/>
      <c r="K58" s="116"/>
      <c r="N58" s="116"/>
      <c r="T58" s="116"/>
      <c r="U58" s="116"/>
      <c r="V58" s="116"/>
      <c r="W58" s="116"/>
      <c r="X58" s="116"/>
      <c r="Y58" s="116"/>
      <c r="Z58" s="116"/>
      <c r="AB58" s="116"/>
    </row>
    <row r="59" spans="8:28">
      <c r="H59" s="116"/>
      <c r="I59" s="116"/>
      <c r="K59" s="116"/>
      <c r="N59" s="116"/>
      <c r="T59" s="116"/>
      <c r="U59" s="116"/>
      <c r="V59" s="116"/>
      <c r="W59" s="116"/>
      <c r="X59" s="116"/>
      <c r="Y59" s="116"/>
      <c r="Z59" s="116"/>
      <c r="AB59" s="116"/>
    </row>
  </sheetData>
  <mergeCells count="39">
    <mergeCell ref="A6:C6"/>
    <mergeCell ref="D6:I6"/>
    <mergeCell ref="A7:C7"/>
    <mergeCell ref="D7:I7"/>
    <mergeCell ref="B10:G10"/>
    <mergeCell ref="O10:P10"/>
    <mergeCell ref="A10:A11"/>
    <mergeCell ref="H10:H11"/>
    <mergeCell ref="I10:I11"/>
    <mergeCell ref="J10:J11"/>
    <mergeCell ref="J15:J21"/>
    <mergeCell ref="K10:K11"/>
    <mergeCell ref="L10:L11"/>
    <mergeCell ref="M10:M11"/>
    <mergeCell ref="N10:N11"/>
    <mergeCell ref="Q10:Q11"/>
    <mergeCell ref="R10:R11"/>
    <mergeCell ref="S10:S11"/>
    <mergeCell ref="T10:T11"/>
    <mergeCell ref="U10:U11"/>
    <mergeCell ref="V10:V11"/>
    <mergeCell ref="W10:W11"/>
    <mergeCell ref="X10:X11"/>
    <mergeCell ref="Y10:Y11"/>
    <mergeCell ref="Z10:Z11"/>
    <mergeCell ref="AA10:AA11"/>
    <mergeCell ref="AB10:AB11"/>
    <mergeCell ref="AC10:AC11"/>
    <mergeCell ref="AD10:AD11"/>
    <mergeCell ref="AE10:AE11"/>
    <mergeCell ref="AF10:AF11"/>
    <mergeCell ref="AG10:AG11"/>
    <mergeCell ref="AH10:AH11"/>
    <mergeCell ref="AI10:AI11"/>
    <mergeCell ref="A1:AI2"/>
    <mergeCell ref="A3:I5"/>
    <mergeCell ref="J3:AC9"/>
    <mergeCell ref="A8:C9"/>
    <mergeCell ref="D8:I9"/>
  </mergeCells>
  <printOptions horizontalCentered="1"/>
  <pageMargins left="0.196850393700787" right="0.196850393700787" top="0.393700787401575" bottom="0.31496062992126" header="0" footer="0.196850393700787"/>
  <pageSetup paperSize="9" scale="43" fitToHeight="0" orientation="landscape"/>
  <headerFooter>
    <oddFooter>&amp;C第&amp;P页 共&amp;N页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P38"/>
  <sheetViews>
    <sheetView tabSelected="1" view="pageBreakPreview" zoomScale="55" zoomScaleNormal="100" workbookViewId="0">
      <pane xSplit="6" ySplit="9" topLeftCell="G25" activePane="bottomRight" state="frozen"/>
      <selection/>
      <selection pane="topRight"/>
      <selection pane="bottomLeft"/>
      <selection pane="bottomRight" activeCell="AB32" sqref="AB32"/>
    </sheetView>
  </sheetViews>
  <sheetFormatPr defaultColWidth="9" defaultRowHeight="14"/>
  <cols>
    <col min="1" max="1" width="4.44545454545455" style="4" customWidth="1"/>
    <col min="2" max="2" width="6.21818181818182" style="4" customWidth="1"/>
    <col min="3" max="3" width="9.10909090909091" style="4" customWidth="1"/>
    <col min="4" max="4" width="17.8909090909091" style="4" customWidth="1"/>
    <col min="5" max="5" width="23" style="4" customWidth="1"/>
    <col min="6" max="6" width="28.3363636363636" style="4" customWidth="1"/>
    <col min="7" max="7" width="25.6636363636364" style="4" hidden="1" customWidth="1" outlineLevel="1"/>
    <col min="8" max="9" width="10.1090909090909" style="4" hidden="1" customWidth="1" outlineLevel="1"/>
    <col min="10" max="10" width="10.4454545454545" style="4" customWidth="1" collapsed="1"/>
    <col min="11" max="11" width="6.10909090909091" style="4" hidden="1" customWidth="1" outlineLevel="1"/>
    <col min="12" max="12" width="19" style="4" hidden="1" customWidth="1" outlineLevel="1"/>
    <col min="13" max="13" width="8.10909090909091" style="5" hidden="1" customWidth="1" outlineLevel="1"/>
    <col min="14" max="14" width="9.89090909090909" style="4" hidden="1" customWidth="1" outlineLevel="1"/>
    <col min="15" max="15" width="10.7818181818182" style="4" hidden="1" customWidth="1" outlineLevel="1"/>
    <col min="16" max="16" width="11.2181818181818" style="4" customWidth="1" collapsed="1"/>
    <col min="17" max="18" width="11.7818181818182" style="4" customWidth="1"/>
    <col min="19" max="19" width="9.66363636363636" style="4" hidden="1" customWidth="1" outlineLevel="1"/>
    <col min="20" max="20" width="16.6636363636364" style="4" hidden="1" customWidth="1" outlineLevel="1"/>
    <col min="21" max="21" width="10.3363636363636" style="4" hidden="1" customWidth="1" outlineLevel="1"/>
    <col min="22" max="22" width="14.6636363636364" style="6" customWidth="1" collapsed="1"/>
    <col min="23" max="25" width="14.6636363636364" style="6" hidden="1" customWidth="1" outlineLevel="1"/>
    <col min="26" max="26" width="12.4454545454545" style="4" hidden="1" customWidth="1" outlineLevel="1"/>
    <col min="27" max="27" width="12.4454545454545" style="4" customWidth="1" collapsed="1"/>
    <col min="28" max="28" width="12.4454545454545" style="4" customWidth="1"/>
    <col min="29" max="29" width="12.4454545454545" style="7" customWidth="1"/>
    <col min="30" max="31" width="12.4454545454545" style="4" customWidth="1"/>
    <col min="32" max="32" width="12.4454545454545" style="8" customWidth="1"/>
    <col min="33" max="33" width="12.4454545454545" style="9" customWidth="1"/>
    <col min="34" max="37" width="12.4454545454545" style="4" customWidth="1"/>
    <col min="38" max="39" width="12.4454545454545" style="10" customWidth="1"/>
    <col min="40" max="40" width="11.1090909090909" style="4" customWidth="1"/>
    <col min="41" max="41" width="12" style="4" customWidth="1"/>
    <col min="42" max="42" width="16.1090909090909" style="4" customWidth="1"/>
    <col min="43" max="16384" width="9" style="4"/>
  </cols>
  <sheetData>
    <row r="1" ht="20.25" hidden="1" customHeight="1" outlineLevel="1" spans="1:42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89"/>
      <c r="AH1" s="11"/>
      <c r="AI1" s="11"/>
      <c r="AJ1" s="11"/>
      <c r="AK1" s="11"/>
      <c r="AL1" s="11"/>
      <c r="AM1" s="11"/>
      <c r="AN1" s="11"/>
      <c r="AO1" s="11"/>
      <c r="AP1" s="11"/>
    </row>
    <row r="2" ht="27.75" hidden="1" customHeight="1" outlineLevel="1" spans="1:42">
      <c r="A2" s="12" t="s">
        <v>36</v>
      </c>
      <c r="B2" s="12"/>
      <c r="C2" s="13" t="s">
        <v>483</v>
      </c>
      <c r="D2" s="13"/>
      <c r="E2" s="13"/>
      <c r="F2" s="13"/>
      <c r="G2" s="14" t="s">
        <v>484</v>
      </c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90"/>
      <c r="AH2" s="15"/>
      <c r="AI2" s="15"/>
      <c r="AJ2" s="15"/>
      <c r="AK2" s="15"/>
      <c r="AL2" s="15"/>
      <c r="AM2" s="15"/>
      <c r="AN2" s="91" t="s">
        <v>28</v>
      </c>
      <c r="AO2" s="109" t="s">
        <v>461</v>
      </c>
      <c r="AP2" s="109"/>
    </row>
    <row r="3" ht="27.75" hidden="1" customHeight="1" outlineLevel="1" spans="1:42">
      <c r="A3" s="12"/>
      <c r="B3" s="12"/>
      <c r="C3" s="13"/>
      <c r="D3" s="13"/>
      <c r="E3" s="13"/>
      <c r="F3" s="13"/>
      <c r="G3" s="16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92"/>
      <c r="AH3" s="17"/>
      <c r="AI3" s="17"/>
      <c r="AJ3" s="17"/>
      <c r="AK3" s="17"/>
      <c r="AL3" s="17"/>
      <c r="AM3" s="17"/>
      <c r="AN3" s="91" t="s">
        <v>39</v>
      </c>
      <c r="AO3" s="109"/>
      <c r="AP3" s="109"/>
    </row>
    <row r="4" ht="27" hidden="1" customHeight="1" outlineLevel="1" spans="1:42">
      <c r="A4" s="18" t="s">
        <v>40</v>
      </c>
      <c r="B4" s="18"/>
      <c r="C4" s="18"/>
      <c r="D4" s="18"/>
      <c r="E4" s="18"/>
      <c r="F4" s="18"/>
      <c r="G4" s="16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92"/>
      <c r="AH4" s="17"/>
      <c r="AI4" s="17"/>
      <c r="AJ4" s="17"/>
      <c r="AK4" s="17"/>
      <c r="AL4" s="17"/>
      <c r="AM4" s="17"/>
      <c r="AN4" s="91" t="s">
        <v>41</v>
      </c>
      <c r="AO4" s="96" t="s">
        <v>459</v>
      </c>
      <c r="AP4" s="96"/>
    </row>
    <row r="5" ht="31.5" hidden="1" customHeight="1" outlineLevel="1" spans="1:42">
      <c r="A5" s="13" t="s">
        <v>42</v>
      </c>
      <c r="B5" s="13"/>
      <c r="C5" s="13"/>
      <c r="D5" s="13"/>
      <c r="E5" s="13" t="s">
        <v>43</v>
      </c>
      <c r="F5" s="19"/>
      <c r="G5" s="16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92"/>
      <c r="AH5" s="17"/>
      <c r="AI5" s="17"/>
      <c r="AJ5" s="17"/>
      <c r="AK5" s="17"/>
      <c r="AL5" s="17"/>
      <c r="AM5" s="17"/>
      <c r="AN5" s="91" t="s">
        <v>44</v>
      </c>
      <c r="AO5" s="96" t="s">
        <v>45</v>
      </c>
      <c r="AP5" s="96"/>
    </row>
    <row r="6" ht="28.5" hidden="1" customHeight="1" outlineLevel="1" spans="1:42">
      <c r="A6" s="13" t="s">
        <v>46</v>
      </c>
      <c r="B6" s="13"/>
      <c r="C6" s="13"/>
      <c r="D6" s="13"/>
      <c r="E6" s="13"/>
      <c r="F6" s="13"/>
      <c r="G6" s="16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92"/>
      <c r="AH6" s="17"/>
      <c r="AI6" s="17"/>
      <c r="AJ6" s="17"/>
      <c r="AK6" s="17"/>
      <c r="AL6" s="17"/>
      <c r="AM6" s="17"/>
      <c r="AN6" s="91" t="s">
        <v>19</v>
      </c>
      <c r="AO6" s="91" t="s">
        <v>460</v>
      </c>
      <c r="AP6" s="91"/>
    </row>
    <row r="7" ht="28.5" hidden="1" customHeight="1" outlineLevel="1" spans="1:42">
      <c r="A7" s="20" t="s">
        <v>47</v>
      </c>
      <c r="B7" s="20"/>
      <c r="C7" s="20"/>
      <c r="D7" s="20"/>
      <c r="E7" s="20"/>
      <c r="F7" s="20"/>
      <c r="G7" s="21"/>
      <c r="H7" s="22"/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93"/>
      <c r="AH7" s="22"/>
      <c r="AI7" s="22"/>
      <c r="AJ7" s="22"/>
      <c r="AK7" s="22"/>
      <c r="AL7" s="22"/>
      <c r="AM7" s="22"/>
      <c r="AN7" s="91" t="s">
        <v>48</v>
      </c>
      <c r="AO7" s="96" t="s">
        <v>45</v>
      </c>
      <c r="AP7" s="96"/>
    </row>
    <row r="8" s="1" customFormat="1" ht="42.75" customHeight="1" collapsed="1" spans="1:42">
      <c r="A8" s="23" t="s">
        <v>49</v>
      </c>
      <c r="B8" s="23" t="s">
        <v>50</v>
      </c>
      <c r="C8" s="23" t="s">
        <v>51</v>
      </c>
      <c r="D8" s="23" t="s">
        <v>52</v>
      </c>
      <c r="E8" s="23" t="s">
        <v>28</v>
      </c>
      <c r="F8" s="23" t="s">
        <v>41</v>
      </c>
      <c r="G8" s="23" t="s">
        <v>485</v>
      </c>
      <c r="H8" s="23" t="s">
        <v>54</v>
      </c>
      <c r="I8" s="23" t="s">
        <v>55</v>
      </c>
      <c r="J8" s="23" t="s">
        <v>14</v>
      </c>
      <c r="K8" s="23" t="s">
        <v>56</v>
      </c>
      <c r="L8" s="23" t="s">
        <v>486</v>
      </c>
      <c r="M8" s="23" t="s">
        <v>487</v>
      </c>
      <c r="N8" s="23" t="s">
        <v>59</v>
      </c>
      <c r="O8" s="23" t="s">
        <v>488</v>
      </c>
      <c r="P8" s="23" t="s">
        <v>489</v>
      </c>
      <c r="Q8" s="23" t="s">
        <v>62</v>
      </c>
      <c r="R8" s="23" t="s">
        <v>63</v>
      </c>
      <c r="S8" s="23" t="s">
        <v>64</v>
      </c>
      <c r="T8" s="23" t="s">
        <v>65</v>
      </c>
      <c r="U8" s="23" t="s">
        <v>66</v>
      </c>
      <c r="V8" s="23" t="s">
        <v>67</v>
      </c>
      <c r="W8" s="23" t="s">
        <v>68</v>
      </c>
      <c r="X8" s="23" t="s">
        <v>69</v>
      </c>
      <c r="Y8" s="23" t="s">
        <v>70</v>
      </c>
      <c r="Z8" s="23" t="s">
        <v>71</v>
      </c>
      <c r="AA8" s="69" t="s">
        <v>72</v>
      </c>
      <c r="AB8" s="69" t="s">
        <v>73</v>
      </c>
      <c r="AC8" s="70" t="s">
        <v>74</v>
      </c>
      <c r="AD8" s="70"/>
      <c r="AE8" s="70"/>
      <c r="AF8" s="71" t="s">
        <v>75</v>
      </c>
      <c r="AG8" s="94" t="s">
        <v>76</v>
      </c>
      <c r="AH8" s="69" t="s">
        <v>77</v>
      </c>
      <c r="AI8" s="69" t="s">
        <v>78</v>
      </c>
      <c r="AJ8" s="69" t="s">
        <v>79</v>
      </c>
      <c r="AK8" s="69" t="s">
        <v>80</v>
      </c>
      <c r="AL8" s="95" t="s">
        <v>83</v>
      </c>
      <c r="AM8" s="95" t="s">
        <v>84</v>
      </c>
      <c r="AN8" s="96" t="s">
        <v>490</v>
      </c>
      <c r="AO8" s="96" t="s">
        <v>92</v>
      </c>
      <c r="AP8" s="96"/>
    </row>
    <row r="9" s="1" customFormat="1" ht="42.75" customHeight="1" spans="1:42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72"/>
      <c r="AB9" s="72"/>
      <c r="AC9" s="73" t="s">
        <v>93</v>
      </c>
      <c r="AD9" s="70" t="s">
        <v>94</v>
      </c>
      <c r="AE9" s="70" t="s">
        <v>95</v>
      </c>
      <c r="AF9" s="74"/>
      <c r="AG9" s="97"/>
      <c r="AH9" s="69"/>
      <c r="AI9" s="72"/>
      <c r="AJ9" s="72"/>
      <c r="AK9" s="72"/>
      <c r="AL9" s="98"/>
      <c r="AM9" s="98"/>
      <c r="AN9" s="96"/>
      <c r="AO9" s="96"/>
      <c r="AP9" s="96"/>
    </row>
    <row r="10" ht="50.1" customHeight="1" spans="1:42">
      <c r="A10" s="25">
        <v>26</v>
      </c>
      <c r="B10" s="26">
        <v>1</v>
      </c>
      <c r="C10" s="26" t="s">
        <v>96</v>
      </c>
      <c r="D10" s="26" t="s">
        <v>528</v>
      </c>
      <c r="E10" s="26" t="s">
        <v>528</v>
      </c>
      <c r="F10" s="26" t="s">
        <v>944</v>
      </c>
      <c r="G10" s="26"/>
      <c r="H10" s="26" t="s">
        <v>98</v>
      </c>
      <c r="I10" s="26" t="s">
        <v>99</v>
      </c>
      <c r="J10" s="26"/>
      <c r="K10" s="26" t="s">
        <v>98</v>
      </c>
      <c r="L10" s="26"/>
      <c r="M10" s="26"/>
      <c r="N10" s="26" t="s">
        <v>100</v>
      </c>
      <c r="O10" s="26" t="s">
        <v>101</v>
      </c>
      <c r="P10" s="26" t="s">
        <v>492</v>
      </c>
      <c r="Q10" s="58" t="s">
        <v>103</v>
      </c>
      <c r="R10" s="25"/>
      <c r="S10" s="26"/>
      <c r="T10" s="32" t="s">
        <v>168</v>
      </c>
      <c r="U10" s="33" t="s">
        <v>45</v>
      </c>
      <c r="V10" s="59">
        <v>6.2332</v>
      </c>
      <c r="W10" s="25"/>
      <c r="X10" s="26" t="s">
        <v>45</v>
      </c>
      <c r="Y10" s="26" t="s">
        <v>45</v>
      </c>
      <c r="Z10" s="26" t="s">
        <v>45</v>
      </c>
      <c r="AA10" s="26" t="s">
        <v>170</v>
      </c>
      <c r="AB10" s="26"/>
      <c r="AC10" s="75"/>
      <c r="AD10" s="26"/>
      <c r="AE10" s="26"/>
      <c r="AF10" s="76"/>
      <c r="AG10" s="99"/>
      <c r="AH10" s="26"/>
      <c r="AI10" s="26">
        <v>0.768</v>
      </c>
      <c r="AJ10" s="26" t="s">
        <v>107</v>
      </c>
      <c r="AK10" s="26" t="s">
        <v>200</v>
      </c>
      <c r="AL10" s="100">
        <v>7</v>
      </c>
      <c r="AM10" s="100">
        <f>AL10*AI10*AO10</f>
        <v>5.376</v>
      </c>
      <c r="AN10" s="26"/>
      <c r="AO10" s="26">
        <v>1</v>
      </c>
      <c r="AP10" s="26"/>
    </row>
    <row r="11" s="2" customFormat="1" ht="50.1" customHeight="1" spans="1:42">
      <c r="A11" s="27"/>
      <c r="B11" s="28"/>
      <c r="C11" s="29"/>
      <c r="D11" s="30" t="s">
        <v>480</v>
      </c>
      <c r="E11" s="30" t="s">
        <v>480</v>
      </c>
      <c r="F11" s="29" t="s">
        <v>481</v>
      </c>
      <c r="G11" s="29"/>
      <c r="H11" s="29"/>
      <c r="I11" s="29"/>
      <c r="J11" s="29"/>
      <c r="K11" s="29"/>
      <c r="L11" s="51"/>
      <c r="M11" s="29"/>
      <c r="N11" s="29"/>
      <c r="O11" s="29"/>
      <c r="P11" s="29"/>
      <c r="Q11" s="60"/>
      <c r="R11" s="27"/>
      <c r="S11" s="29"/>
      <c r="T11" s="61"/>
      <c r="U11" s="62"/>
      <c r="V11" s="63"/>
      <c r="W11" s="27"/>
      <c r="X11" s="29"/>
      <c r="Y11" s="29"/>
      <c r="Z11" s="29"/>
      <c r="AA11" s="29" t="s">
        <v>171</v>
      </c>
      <c r="AB11" s="29"/>
      <c r="AC11" s="77"/>
      <c r="AD11" s="29"/>
      <c r="AE11" s="29"/>
      <c r="AF11" s="78"/>
      <c r="AG11" s="101"/>
      <c r="AH11" s="29">
        <v>110</v>
      </c>
      <c r="AI11" s="29"/>
      <c r="AJ11" s="29" t="s">
        <v>107</v>
      </c>
      <c r="AK11" s="29" t="s">
        <v>204</v>
      </c>
      <c r="AL11" s="102">
        <v>0.07</v>
      </c>
      <c r="AM11" s="102">
        <f>AL11*AH11*AO11</f>
        <v>7.7</v>
      </c>
      <c r="AN11" s="29"/>
      <c r="AO11" s="29">
        <v>1</v>
      </c>
      <c r="AP11" s="29"/>
    </row>
    <row r="12" ht="39.9" customHeight="1" spans="1:42">
      <c r="A12" s="25">
        <v>27</v>
      </c>
      <c r="B12" s="31">
        <v>2</v>
      </c>
      <c r="C12" s="26" t="s">
        <v>96</v>
      </c>
      <c r="D12" s="26" t="s">
        <v>945</v>
      </c>
      <c r="E12" s="26" t="s">
        <v>945</v>
      </c>
      <c r="F12" s="32" t="s">
        <v>946</v>
      </c>
      <c r="G12" s="33" t="s">
        <v>45</v>
      </c>
      <c r="H12" s="33" t="s">
        <v>306</v>
      </c>
      <c r="I12" s="52" t="s">
        <v>335</v>
      </c>
      <c r="J12" s="32"/>
      <c r="K12" s="53" t="s">
        <v>98</v>
      </c>
      <c r="L12" s="36" t="s">
        <v>945</v>
      </c>
      <c r="M12" s="53" t="s">
        <v>98</v>
      </c>
      <c r="N12" s="52" t="s">
        <v>101</v>
      </c>
      <c r="O12" s="52" t="s">
        <v>100</v>
      </c>
      <c r="P12" s="32" t="s">
        <v>947</v>
      </c>
      <c r="Q12" s="32" t="s">
        <v>136</v>
      </c>
      <c r="R12" s="32" t="s">
        <v>948</v>
      </c>
      <c r="S12" s="33" t="s">
        <v>45</v>
      </c>
      <c r="T12" s="32" t="s">
        <v>949</v>
      </c>
      <c r="U12" s="33" t="s">
        <v>45</v>
      </c>
      <c r="V12" s="64">
        <v>0.64</v>
      </c>
      <c r="W12" s="33" t="s">
        <v>45</v>
      </c>
      <c r="X12" s="33" t="s">
        <v>45</v>
      </c>
      <c r="Y12" s="33" t="s">
        <v>45</v>
      </c>
      <c r="Z12" s="33" t="s">
        <v>45</v>
      </c>
      <c r="AA12" s="33" t="s">
        <v>140</v>
      </c>
      <c r="AB12" s="33"/>
      <c r="AC12" s="79">
        <f>V12/1.387*1000+10</f>
        <v>471.427541456381</v>
      </c>
      <c r="AD12" s="33"/>
      <c r="AE12" s="33"/>
      <c r="AF12" s="80">
        <f>AC12*1.387/1000</f>
        <v>0.65387</v>
      </c>
      <c r="AG12" s="103">
        <f t="shared" ref="AG12:AG21" si="0">V12/AF12</f>
        <v>0.978787832443758</v>
      </c>
      <c r="AH12" s="33"/>
      <c r="AI12" s="33"/>
      <c r="AJ12" s="26" t="s">
        <v>107</v>
      </c>
      <c r="AK12" s="26" t="s">
        <v>950</v>
      </c>
      <c r="AL12" s="104">
        <v>5.9</v>
      </c>
      <c r="AM12" s="104">
        <f t="shared" ref="AM12:AM19" si="1">AF12*AL12*AO12</f>
        <v>3.857833</v>
      </c>
      <c r="AN12" s="33" t="s">
        <v>45</v>
      </c>
      <c r="AO12" s="32">
        <v>1</v>
      </c>
      <c r="AP12" s="32"/>
    </row>
    <row r="13" ht="39.9" customHeight="1" spans="1:42">
      <c r="A13" s="25">
        <v>28</v>
      </c>
      <c r="B13" s="31">
        <v>2</v>
      </c>
      <c r="C13" s="32" t="s">
        <v>951</v>
      </c>
      <c r="D13" s="34" t="s">
        <v>472</v>
      </c>
      <c r="E13" s="35" t="s">
        <v>952</v>
      </c>
      <c r="F13" s="32" t="s">
        <v>473</v>
      </c>
      <c r="G13" s="33" t="s">
        <v>45</v>
      </c>
      <c r="H13" s="33" t="s">
        <v>306</v>
      </c>
      <c r="I13" s="52" t="s">
        <v>335</v>
      </c>
      <c r="J13" s="32"/>
      <c r="K13" s="53" t="s">
        <v>98</v>
      </c>
      <c r="L13" s="36" t="s">
        <v>952</v>
      </c>
      <c r="M13" s="53" t="s">
        <v>98</v>
      </c>
      <c r="N13" s="52" t="s">
        <v>101</v>
      </c>
      <c r="O13" s="52" t="s">
        <v>100</v>
      </c>
      <c r="P13" s="32" t="s">
        <v>947</v>
      </c>
      <c r="Q13" s="32" t="s">
        <v>953</v>
      </c>
      <c r="R13" s="32" t="s">
        <v>954</v>
      </c>
      <c r="S13" s="33" t="s">
        <v>45</v>
      </c>
      <c r="T13" s="32" t="s">
        <v>955</v>
      </c>
      <c r="U13" s="33" t="s">
        <v>45</v>
      </c>
      <c r="V13" s="64">
        <v>0.384</v>
      </c>
      <c r="W13" s="33" t="s">
        <v>45</v>
      </c>
      <c r="X13" s="33" t="s">
        <v>45</v>
      </c>
      <c r="Y13" s="33" t="s">
        <v>45</v>
      </c>
      <c r="Z13" s="33" t="s">
        <v>45</v>
      </c>
      <c r="AA13" s="33" t="s">
        <v>140</v>
      </c>
      <c r="AB13" s="33"/>
      <c r="AC13" s="79">
        <f>V13/0.869*1000+10</f>
        <v>451.887226697353</v>
      </c>
      <c r="AD13" s="33"/>
      <c r="AE13" s="33"/>
      <c r="AF13" s="80">
        <f>AC13*0.869/1000</f>
        <v>0.39269</v>
      </c>
      <c r="AG13" s="103">
        <f t="shared" si="0"/>
        <v>0.977870584939774</v>
      </c>
      <c r="AH13" s="33"/>
      <c r="AI13" s="33"/>
      <c r="AJ13" s="26" t="s">
        <v>107</v>
      </c>
      <c r="AK13" s="26" t="s">
        <v>950</v>
      </c>
      <c r="AL13" s="104">
        <v>5.9</v>
      </c>
      <c r="AM13" s="104">
        <f t="shared" si="1"/>
        <v>4.633742</v>
      </c>
      <c r="AN13" s="33" t="s">
        <v>45</v>
      </c>
      <c r="AO13" s="32">
        <v>2</v>
      </c>
      <c r="AP13" s="32"/>
    </row>
    <row r="14" ht="39.9" customHeight="1" spans="1:42">
      <c r="A14" s="25">
        <v>29</v>
      </c>
      <c r="B14" s="31">
        <v>2</v>
      </c>
      <c r="C14" s="32" t="s">
        <v>331</v>
      </c>
      <c r="D14" s="36" t="s">
        <v>956</v>
      </c>
      <c r="E14" s="35" t="s">
        <v>956</v>
      </c>
      <c r="F14" s="32" t="s">
        <v>957</v>
      </c>
      <c r="G14" s="33" t="s">
        <v>45</v>
      </c>
      <c r="H14" s="33" t="s">
        <v>306</v>
      </c>
      <c r="I14" s="52" t="s">
        <v>335</v>
      </c>
      <c r="J14" s="32"/>
      <c r="K14" s="53" t="s">
        <v>98</v>
      </c>
      <c r="L14" s="36" t="s">
        <v>956</v>
      </c>
      <c r="M14" s="53" t="s">
        <v>98</v>
      </c>
      <c r="N14" s="52" t="s">
        <v>100</v>
      </c>
      <c r="O14" s="52" t="s">
        <v>101</v>
      </c>
      <c r="P14" s="32" t="s">
        <v>958</v>
      </c>
      <c r="Q14" s="32" t="s">
        <v>136</v>
      </c>
      <c r="R14" s="32" t="s">
        <v>959</v>
      </c>
      <c r="S14" s="65" t="s">
        <v>45</v>
      </c>
      <c r="T14" s="32" t="s">
        <v>960</v>
      </c>
      <c r="U14" s="33" t="s">
        <v>45</v>
      </c>
      <c r="V14" s="64">
        <v>0.0396</v>
      </c>
      <c r="W14" s="33" t="s">
        <v>45</v>
      </c>
      <c r="X14" s="33" t="s">
        <v>45</v>
      </c>
      <c r="Y14" s="33" t="s">
        <v>45</v>
      </c>
      <c r="Z14" s="33" t="s">
        <v>45</v>
      </c>
      <c r="AA14" s="81" t="s">
        <v>563</v>
      </c>
      <c r="AB14" s="81"/>
      <c r="AC14" s="82">
        <f t="shared" ref="AC14:AC19" si="2">V14/0.154*1000</f>
        <v>257.142857142857</v>
      </c>
      <c r="AD14" s="83"/>
      <c r="AE14" s="83"/>
      <c r="AF14" s="84">
        <f t="shared" ref="AF14:AF19" si="3">AC14*0.154/1000</f>
        <v>0.0396</v>
      </c>
      <c r="AG14" s="105">
        <f t="shared" si="0"/>
        <v>1</v>
      </c>
      <c r="AH14" s="33"/>
      <c r="AI14" s="33"/>
      <c r="AJ14" s="26" t="s">
        <v>118</v>
      </c>
      <c r="AK14" s="26"/>
      <c r="AL14" s="104">
        <v>10</v>
      </c>
      <c r="AM14" s="104">
        <f t="shared" si="1"/>
        <v>1.188</v>
      </c>
      <c r="AN14" s="33" t="s">
        <v>45</v>
      </c>
      <c r="AO14" s="32">
        <v>3</v>
      </c>
      <c r="AP14" s="32"/>
    </row>
    <row r="15" ht="39.9" customHeight="1" spans="1:42">
      <c r="A15" s="25">
        <v>30</v>
      </c>
      <c r="B15" s="31">
        <v>2</v>
      </c>
      <c r="C15" s="32" t="s">
        <v>331</v>
      </c>
      <c r="D15" s="36" t="s">
        <v>961</v>
      </c>
      <c r="E15" s="35" t="s">
        <v>961</v>
      </c>
      <c r="F15" s="32" t="s">
        <v>962</v>
      </c>
      <c r="G15" s="33" t="s">
        <v>45</v>
      </c>
      <c r="H15" s="33" t="s">
        <v>306</v>
      </c>
      <c r="I15" s="52" t="s">
        <v>335</v>
      </c>
      <c r="J15" s="32"/>
      <c r="K15" s="53" t="s">
        <v>98</v>
      </c>
      <c r="L15" s="36" t="s">
        <v>961</v>
      </c>
      <c r="M15" s="53" t="s">
        <v>98</v>
      </c>
      <c r="N15" s="52" t="s">
        <v>100</v>
      </c>
      <c r="O15" s="52" t="s">
        <v>101</v>
      </c>
      <c r="P15" s="32" t="s">
        <v>958</v>
      </c>
      <c r="Q15" s="32" t="s">
        <v>136</v>
      </c>
      <c r="R15" s="32" t="s">
        <v>963</v>
      </c>
      <c r="S15" s="65" t="s">
        <v>45</v>
      </c>
      <c r="T15" s="32" t="s">
        <v>964</v>
      </c>
      <c r="U15" s="33" t="s">
        <v>45</v>
      </c>
      <c r="V15" s="64">
        <v>0.1549</v>
      </c>
      <c r="W15" s="33" t="s">
        <v>45</v>
      </c>
      <c r="X15" s="33" t="s">
        <v>45</v>
      </c>
      <c r="Y15" s="33" t="s">
        <v>45</v>
      </c>
      <c r="Z15" s="33" t="s">
        <v>45</v>
      </c>
      <c r="AA15" s="81" t="s">
        <v>563</v>
      </c>
      <c r="AB15" s="81"/>
      <c r="AC15" s="82">
        <f>V15/0.395*1000</f>
        <v>392.151898734177</v>
      </c>
      <c r="AD15" s="83"/>
      <c r="AE15" s="83"/>
      <c r="AF15" s="84">
        <f>AC15*0.395/1000</f>
        <v>0.1549</v>
      </c>
      <c r="AG15" s="105">
        <f t="shared" si="0"/>
        <v>1</v>
      </c>
      <c r="AH15" s="33"/>
      <c r="AI15" s="33"/>
      <c r="AJ15" s="26" t="s">
        <v>118</v>
      </c>
      <c r="AK15" s="26"/>
      <c r="AL15" s="104">
        <v>10</v>
      </c>
      <c r="AM15" s="104">
        <f t="shared" si="1"/>
        <v>1.549</v>
      </c>
      <c r="AN15" s="33" t="s">
        <v>45</v>
      </c>
      <c r="AO15" s="32">
        <v>1</v>
      </c>
      <c r="AP15" s="32"/>
    </row>
    <row r="16" ht="39.9" customHeight="1" spans="1:42">
      <c r="A16" s="25">
        <v>31</v>
      </c>
      <c r="B16" s="31">
        <v>2</v>
      </c>
      <c r="C16" s="32" t="s">
        <v>331</v>
      </c>
      <c r="D16" s="36" t="s">
        <v>965</v>
      </c>
      <c r="E16" s="35" t="s">
        <v>965</v>
      </c>
      <c r="F16" s="32" t="s">
        <v>966</v>
      </c>
      <c r="G16" s="33" t="s">
        <v>45</v>
      </c>
      <c r="H16" s="33" t="s">
        <v>306</v>
      </c>
      <c r="I16" s="52" t="s">
        <v>335</v>
      </c>
      <c r="J16" s="32"/>
      <c r="K16" s="53" t="s">
        <v>98</v>
      </c>
      <c r="L16" s="36" t="s">
        <v>965</v>
      </c>
      <c r="M16" s="53" t="s">
        <v>98</v>
      </c>
      <c r="N16" s="52" t="s">
        <v>100</v>
      </c>
      <c r="O16" s="52" t="s">
        <v>101</v>
      </c>
      <c r="P16" s="32" t="s">
        <v>958</v>
      </c>
      <c r="Q16" s="32" t="s">
        <v>136</v>
      </c>
      <c r="R16" s="32" t="s">
        <v>963</v>
      </c>
      <c r="S16" s="65" t="s">
        <v>45</v>
      </c>
      <c r="T16" s="32" t="s">
        <v>964</v>
      </c>
      <c r="U16" s="33" t="s">
        <v>45</v>
      </c>
      <c r="V16" s="64">
        <v>0.1549</v>
      </c>
      <c r="W16" s="33" t="s">
        <v>45</v>
      </c>
      <c r="X16" s="33" t="s">
        <v>45</v>
      </c>
      <c r="Y16" s="33" t="s">
        <v>45</v>
      </c>
      <c r="Z16" s="33" t="s">
        <v>45</v>
      </c>
      <c r="AA16" s="81" t="s">
        <v>563</v>
      </c>
      <c r="AB16" s="81"/>
      <c r="AC16" s="82">
        <f>V16/0.395*1000</f>
        <v>392.151898734177</v>
      </c>
      <c r="AD16" s="83"/>
      <c r="AE16" s="83"/>
      <c r="AF16" s="84">
        <f>AC16*0.395/1000</f>
        <v>0.1549</v>
      </c>
      <c r="AG16" s="105">
        <f t="shared" si="0"/>
        <v>1</v>
      </c>
      <c r="AH16" s="33"/>
      <c r="AI16" s="33"/>
      <c r="AJ16" s="26" t="s">
        <v>118</v>
      </c>
      <c r="AK16" s="26"/>
      <c r="AL16" s="104">
        <v>10</v>
      </c>
      <c r="AM16" s="104">
        <f t="shared" si="1"/>
        <v>1.549</v>
      </c>
      <c r="AN16" s="33" t="s">
        <v>45</v>
      </c>
      <c r="AO16" s="32">
        <v>1</v>
      </c>
      <c r="AP16" s="32"/>
    </row>
    <row r="17" ht="39.9" customHeight="1" spans="1:42">
      <c r="A17" s="25">
        <v>32</v>
      </c>
      <c r="B17" s="31">
        <v>2</v>
      </c>
      <c r="C17" s="32" t="s">
        <v>331</v>
      </c>
      <c r="D17" s="36" t="s">
        <v>967</v>
      </c>
      <c r="E17" s="35" t="s">
        <v>967</v>
      </c>
      <c r="F17" s="32" t="s">
        <v>968</v>
      </c>
      <c r="G17" s="33" t="s">
        <v>45</v>
      </c>
      <c r="H17" s="33" t="s">
        <v>306</v>
      </c>
      <c r="I17" s="52" t="s">
        <v>335</v>
      </c>
      <c r="J17" s="32"/>
      <c r="K17" s="53" t="s">
        <v>98</v>
      </c>
      <c r="L17" s="36" t="s">
        <v>967</v>
      </c>
      <c r="M17" s="53" t="s">
        <v>98</v>
      </c>
      <c r="N17" s="52" t="s">
        <v>100</v>
      </c>
      <c r="O17" s="52" t="s">
        <v>101</v>
      </c>
      <c r="P17" s="32" t="s">
        <v>958</v>
      </c>
      <c r="Q17" s="32" t="s">
        <v>136</v>
      </c>
      <c r="R17" s="32" t="s">
        <v>959</v>
      </c>
      <c r="S17" s="65" t="s">
        <v>45</v>
      </c>
      <c r="T17" s="32" t="s">
        <v>969</v>
      </c>
      <c r="U17" s="33" t="s">
        <v>45</v>
      </c>
      <c r="V17" s="64">
        <v>0.0778</v>
      </c>
      <c r="W17" s="33" t="s">
        <v>45</v>
      </c>
      <c r="X17" s="33" t="s">
        <v>45</v>
      </c>
      <c r="Y17" s="33" t="s">
        <v>45</v>
      </c>
      <c r="Z17" s="33" t="s">
        <v>45</v>
      </c>
      <c r="AA17" s="81" t="s">
        <v>563</v>
      </c>
      <c r="AB17" s="81"/>
      <c r="AC17" s="82">
        <f t="shared" si="2"/>
        <v>505.194805194805</v>
      </c>
      <c r="AD17" s="83"/>
      <c r="AE17" s="83"/>
      <c r="AF17" s="84">
        <f t="shared" si="3"/>
        <v>0.0778</v>
      </c>
      <c r="AG17" s="105">
        <f t="shared" si="0"/>
        <v>1</v>
      </c>
      <c r="AH17" s="33"/>
      <c r="AI17" s="33"/>
      <c r="AJ17" s="26" t="s">
        <v>118</v>
      </c>
      <c r="AK17" s="26"/>
      <c r="AL17" s="104">
        <v>10</v>
      </c>
      <c r="AM17" s="104">
        <f t="shared" si="1"/>
        <v>1.556</v>
      </c>
      <c r="AN17" s="33" t="s">
        <v>45</v>
      </c>
      <c r="AO17" s="32">
        <v>2</v>
      </c>
      <c r="AP17" s="32"/>
    </row>
    <row r="18" ht="39.9" customHeight="1" spans="1:42">
      <c r="A18" s="25">
        <v>33</v>
      </c>
      <c r="B18" s="31">
        <v>2</v>
      </c>
      <c r="C18" s="32" t="s">
        <v>331</v>
      </c>
      <c r="D18" s="36" t="s">
        <v>970</v>
      </c>
      <c r="E18" s="35" t="s">
        <v>970</v>
      </c>
      <c r="F18" s="32" t="s">
        <v>971</v>
      </c>
      <c r="G18" s="33" t="s">
        <v>45</v>
      </c>
      <c r="H18" s="33" t="s">
        <v>306</v>
      </c>
      <c r="I18" s="52" t="s">
        <v>335</v>
      </c>
      <c r="J18" s="54"/>
      <c r="K18" s="53" t="s">
        <v>98</v>
      </c>
      <c r="L18" s="36" t="s">
        <v>970</v>
      </c>
      <c r="M18" s="53" t="s">
        <v>98</v>
      </c>
      <c r="N18" s="52" t="s">
        <v>100</v>
      </c>
      <c r="O18" s="52" t="s">
        <v>101</v>
      </c>
      <c r="P18" s="32" t="s">
        <v>958</v>
      </c>
      <c r="Q18" s="32" t="s">
        <v>136</v>
      </c>
      <c r="R18" s="32" t="s">
        <v>959</v>
      </c>
      <c r="S18" s="65" t="s">
        <v>45</v>
      </c>
      <c r="T18" s="32" t="s">
        <v>972</v>
      </c>
      <c r="U18" s="33" t="s">
        <v>45</v>
      </c>
      <c r="V18" s="64">
        <v>0.0682</v>
      </c>
      <c r="W18" s="33" t="s">
        <v>45</v>
      </c>
      <c r="X18" s="33" t="s">
        <v>45</v>
      </c>
      <c r="Y18" s="33" t="s">
        <v>45</v>
      </c>
      <c r="Z18" s="33" t="s">
        <v>45</v>
      </c>
      <c r="AA18" s="81" t="s">
        <v>563</v>
      </c>
      <c r="AB18" s="81"/>
      <c r="AC18" s="82">
        <f t="shared" si="2"/>
        <v>442.857142857143</v>
      </c>
      <c r="AD18" s="83"/>
      <c r="AE18" s="83"/>
      <c r="AF18" s="84">
        <f t="shared" si="3"/>
        <v>0.0682</v>
      </c>
      <c r="AG18" s="105">
        <f t="shared" si="0"/>
        <v>1</v>
      </c>
      <c r="AH18" s="33"/>
      <c r="AI18" s="33"/>
      <c r="AJ18" s="26" t="s">
        <v>118</v>
      </c>
      <c r="AK18" s="26"/>
      <c r="AL18" s="104">
        <v>10</v>
      </c>
      <c r="AM18" s="104">
        <f t="shared" si="1"/>
        <v>0.682</v>
      </c>
      <c r="AN18" s="33" t="s">
        <v>45</v>
      </c>
      <c r="AO18" s="32">
        <v>1</v>
      </c>
      <c r="AP18" s="32"/>
    </row>
    <row r="19" ht="39.9" customHeight="1" spans="1:42">
      <c r="A19" s="25">
        <v>34</v>
      </c>
      <c r="B19" s="31">
        <v>2</v>
      </c>
      <c r="C19" s="32" t="s">
        <v>331</v>
      </c>
      <c r="D19" s="36" t="s">
        <v>973</v>
      </c>
      <c r="E19" s="35" t="s">
        <v>973</v>
      </c>
      <c r="F19" s="32" t="s">
        <v>974</v>
      </c>
      <c r="G19" s="33" t="s">
        <v>45</v>
      </c>
      <c r="H19" s="33" t="s">
        <v>306</v>
      </c>
      <c r="I19" s="52" t="s">
        <v>335</v>
      </c>
      <c r="J19" s="54"/>
      <c r="K19" s="53" t="s">
        <v>98</v>
      </c>
      <c r="L19" s="36" t="s">
        <v>973</v>
      </c>
      <c r="M19" s="53" t="s">
        <v>98</v>
      </c>
      <c r="N19" s="52" t="s">
        <v>100</v>
      </c>
      <c r="O19" s="52" t="s">
        <v>101</v>
      </c>
      <c r="P19" s="32" t="s">
        <v>958</v>
      </c>
      <c r="Q19" s="32" t="s">
        <v>136</v>
      </c>
      <c r="R19" s="32" t="s">
        <v>959</v>
      </c>
      <c r="S19" s="65" t="s">
        <v>45</v>
      </c>
      <c r="T19" s="32" t="s">
        <v>975</v>
      </c>
      <c r="U19" s="33" t="s">
        <v>45</v>
      </c>
      <c r="V19" s="64">
        <v>0.0886</v>
      </c>
      <c r="W19" s="33" t="s">
        <v>45</v>
      </c>
      <c r="X19" s="33" t="s">
        <v>45</v>
      </c>
      <c r="Y19" s="33" t="s">
        <v>45</v>
      </c>
      <c r="Z19" s="33" t="s">
        <v>45</v>
      </c>
      <c r="AA19" s="81" t="s">
        <v>563</v>
      </c>
      <c r="AB19" s="81"/>
      <c r="AC19" s="82">
        <f t="shared" si="2"/>
        <v>575.324675324675</v>
      </c>
      <c r="AD19" s="83"/>
      <c r="AE19" s="83"/>
      <c r="AF19" s="84">
        <f t="shared" si="3"/>
        <v>0.0886</v>
      </c>
      <c r="AG19" s="105">
        <f t="shared" si="0"/>
        <v>1</v>
      </c>
      <c r="AH19" s="33"/>
      <c r="AI19" s="33"/>
      <c r="AJ19" s="26" t="s">
        <v>118</v>
      </c>
      <c r="AK19" s="26"/>
      <c r="AL19" s="104">
        <v>10</v>
      </c>
      <c r="AM19" s="104">
        <f t="shared" si="1"/>
        <v>0.886</v>
      </c>
      <c r="AN19" s="33" t="s">
        <v>45</v>
      </c>
      <c r="AO19" s="32">
        <v>1</v>
      </c>
      <c r="AP19" s="32"/>
    </row>
    <row r="20" s="2" customFormat="1" ht="39.9" customHeight="1" spans="1:41">
      <c r="A20" s="37">
        <v>20</v>
      </c>
      <c r="B20" s="38">
        <v>2</v>
      </c>
      <c r="C20" s="39" t="s">
        <v>96</v>
      </c>
      <c r="D20" s="40" t="s">
        <v>476</v>
      </c>
      <c r="E20" s="40" t="s">
        <v>476</v>
      </c>
      <c r="F20" s="41" t="s">
        <v>477</v>
      </c>
      <c r="G20" s="42" t="s">
        <v>45</v>
      </c>
      <c r="H20" s="42" t="s">
        <v>306</v>
      </c>
      <c r="I20" s="55" t="s">
        <v>335</v>
      </c>
      <c r="J20" s="39"/>
      <c r="K20" s="56" t="s">
        <v>98</v>
      </c>
      <c r="L20" s="40" t="s">
        <v>976</v>
      </c>
      <c r="M20" s="56" t="s">
        <v>98</v>
      </c>
      <c r="N20" s="55" t="s">
        <v>101</v>
      </c>
      <c r="O20" s="55" t="s">
        <v>100</v>
      </c>
      <c r="P20" s="39" t="s">
        <v>218</v>
      </c>
      <c r="Q20" s="39" t="s">
        <v>136</v>
      </c>
      <c r="R20" s="39" t="s">
        <v>977</v>
      </c>
      <c r="S20" s="66" t="s">
        <v>45</v>
      </c>
      <c r="T20" s="39" t="s">
        <v>978</v>
      </c>
      <c r="U20" s="42" t="s">
        <v>45</v>
      </c>
      <c r="V20" s="67">
        <v>0.251</v>
      </c>
      <c r="W20" s="62" t="s">
        <v>45</v>
      </c>
      <c r="X20" s="62" t="s">
        <v>45</v>
      </c>
      <c r="Y20" s="62" t="s">
        <v>45</v>
      </c>
      <c r="Z20" s="62" t="s">
        <v>45</v>
      </c>
      <c r="AA20" s="85" t="s">
        <v>223</v>
      </c>
      <c r="AB20" s="85" t="s">
        <v>979</v>
      </c>
      <c r="AC20" s="86">
        <v>245</v>
      </c>
      <c r="AD20" s="87">
        <v>35</v>
      </c>
      <c r="AE20" s="87">
        <v>5</v>
      </c>
      <c r="AF20" s="88">
        <f t="shared" ref="AF20:AF25" si="4">AC20*AD20*AE20*7860/1000000000</f>
        <v>0.3369975</v>
      </c>
      <c r="AG20" s="106">
        <f t="shared" si="0"/>
        <v>0.744812646978093</v>
      </c>
      <c r="AH20" s="62"/>
      <c r="AI20" s="62"/>
      <c r="AJ20" s="29" t="s">
        <v>107</v>
      </c>
      <c r="AK20" s="29" t="s">
        <v>265</v>
      </c>
      <c r="AL20" s="107">
        <v>5.2</v>
      </c>
      <c r="AM20" s="107">
        <f t="shared" ref="AM20:AM25" si="5">AL20*AF20*AO20*1.2</f>
        <v>2.1028644</v>
      </c>
      <c r="AN20" s="62" t="s">
        <v>45</v>
      </c>
      <c r="AO20" s="61">
        <v>1</v>
      </c>
    </row>
    <row r="21" ht="39.9" customHeight="1" spans="1:42">
      <c r="A21" s="25">
        <v>35</v>
      </c>
      <c r="B21" s="31">
        <v>2</v>
      </c>
      <c r="C21" s="32" t="s">
        <v>331</v>
      </c>
      <c r="D21" s="36" t="s">
        <v>980</v>
      </c>
      <c r="E21" s="35" t="s">
        <v>980</v>
      </c>
      <c r="F21" s="32" t="s">
        <v>981</v>
      </c>
      <c r="G21" s="33" t="s">
        <v>45</v>
      </c>
      <c r="H21" s="33" t="s">
        <v>306</v>
      </c>
      <c r="I21" s="52" t="s">
        <v>335</v>
      </c>
      <c r="J21" s="54"/>
      <c r="K21" s="53" t="s">
        <v>98</v>
      </c>
      <c r="L21" s="36" t="s">
        <v>980</v>
      </c>
      <c r="M21" s="53" t="s">
        <v>98</v>
      </c>
      <c r="N21" s="52" t="s">
        <v>100</v>
      </c>
      <c r="O21" s="52" t="s">
        <v>101</v>
      </c>
      <c r="P21" s="32" t="s">
        <v>958</v>
      </c>
      <c r="Q21" s="32" t="s">
        <v>136</v>
      </c>
      <c r="R21" s="32" t="s">
        <v>959</v>
      </c>
      <c r="S21" s="65" t="s">
        <v>45</v>
      </c>
      <c r="T21" s="32" t="s">
        <v>982</v>
      </c>
      <c r="U21" s="33" t="s">
        <v>45</v>
      </c>
      <c r="V21" s="64">
        <v>0.0583</v>
      </c>
      <c r="W21" s="33" t="s">
        <v>45</v>
      </c>
      <c r="X21" s="33" t="s">
        <v>45</v>
      </c>
      <c r="Y21" s="33" t="s">
        <v>45</v>
      </c>
      <c r="Z21" s="33" t="s">
        <v>45</v>
      </c>
      <c r="AA21" s="81" t="s">
        <v>563</v>
      </c>
      <c r="AB21" s="81"/>
      <c r="AC21" s="82">
        <f>V21/0.154*1000</f>
        <v>378.571428571429</v>
      </c>
      <c r="AD21" s="83"/>
      <c r="AE21" s="83"/>
      <c r="AF21" s="84">
        <f>AC21*0.154/1000</f>
        <v>0.0583</v>
      </c>
      <c r="AG21" s="105">
        <f t="shared" si="0"/>
        <v>1</v>
      </c>
      <c r="AH21" s="33"/>
      <c r="AI21" s="33"/>
      <c r="AJ21" s="26" t="s">
        <v>118</v>
      </c>
      <c r="AK21" s="26"/>
      <c r="AL21" s="104">
        <v>10</v>
      </c>
      <c r="AM21" s="104">
        <f>AF21*AL21*AO21</f>
        <v>0.583</v>
      </c>
      <c r="AN21" s="33" t="s">
        <v>45</v>
      </c>
      <c r="AO21" s="32">
        <v>1</v>
      </c>
      <c r="AP21" s="32"/>
    </row>
    <row r="22" ht="39.9" customHeight="1" spans="1:42">
      <c r="A22" s="25">
        <v>36</v>
      </c>
      <c r="B22" s="31">
        <v>2</v>
      </c>
      <c r="C22" s="32" t="s">
        <v>951</v>
      </c>
      <c r="D22" s="43" t="s">
        <v>983</v>
      </c>
      <c r="E22" s="35" t="s">
        <v>984</v>
      </c>
      <c r="F22" s="32" t="s">
        <v>985</v>
      </c>
      <c r="G22" s="33" t="s">
        <v>45</v>
      </c>
      <c r="H22" s="33" t="s">
        <v>306</v>
      </c>
      <c r="I22" s="52" t="s">
        <v>335</v>
      </c>
      <c r="J22" s="32"/>
      <c r="K22" s="53" t="s">
        <v>98</v>
      </c>
      <c r="L22" s="36" t="s">
        <v>984</v>
      </c>
      <c r="M22" s="53" t="s">
        <v>98</v>
      </c>
      <c r="N22" s="52" t="s">
        <v>101</v>
      </c>
      <c r="O22" s="52" t="s">
        <v>100</v>
      </c>
      <c r="P22" s="32" t="s">
        <v>218</v>
      </c>
      <c r="Q22" s="32" t="s">
        <v>745</v>
      </c>
      <c r="R22" s="33" t="s">
        <v>45</v>
      </c>
      <c r="S22" s="33" t="s">
        <v>45</v>
      </c>
      <c r="T22" s="32" t="s">
        <v>986</v>
      </c>
      <c r="U22" s="33" t="s">
        <v>45</v>
      </c>
      <c r="V22" s="64">
        <v>0.0429</v>
      </c>
      <c r="W22" s="33" t="s">
        <v>45</v>
      </c>
      <c r="X22" s="33" t="s">
        <v>45</v>
      </c>
      <c r="Y22" s="33" t="s">
        <v>45</v>
      </c>
      <c r="Z22" s="33" t="s">
        <v>45</v>
      </c>
      <c r="AA22" s="33"/>
      <c r="AB22" s="33"/>
      <c r="AC22" s="79"/>
      <c r="AD22" s="33"/>
      <c r="AE22" s="33"/>
      <c r="AF22" s="80"/>
      <c r="AG22" s="103"/>
      <c r="AH22" s="33"/>
      <c r="AI22" s="33"/>
      <c r="AJ22" s="26" t="s">
        <v>118</v>
      </c>
      <c r="AK22" s="26"/>
      <c r="AL22" s="104">
        <v>0.657</v>
      </c>
      <c r="AM22" s="104">
        <f>AL22*AO22</f>
        <v>0.657</v>
      </c>
      <c r="AN22" s="33" t="s">
        <v>45</v>
      </c>
      <c r="AO22" s="32">
        <v>1</v>
      </c>
      <c r="AP22" s="32"/>
    </row>
    <row r="23" ht="39.9" customHeight="1" spans="1:42">
      <c r="A23" s="25">
        <v>37</v>
      </c>
      <c r="B23" s="31">
        <v>2</v>
      </c>
      <c r="C23" s="32" t="s">
        <v>951</v>
      </c>
      <c r="D23" s="44" t="s">
        <v>987</v>
      </c>
      <c r="E23" s="35" t="s">
        <v>988</v>
      </c>
      <c r="F23" s="32" t="s">
        <v>989</v>
      </c>
      <c r="G23" s="33" t="s">
        <v>45</v>
      </c>
      <c r="H23" s="33" t="s">
        <v>306</v>
      </c>
      <c r="I23" s="52" t="s">
        <v>335</v>
      </c>
      <c r="J23" s="32"/>
      <c r="K23" s="53" t="s">
        <v>98</v>
      </c>
      <c r="L23" s="36" t="s">
        <v>988</v>
      </c>
      <c r="M23" s="53" t="s">
        <v>98</v>
      </c>
      <c r="N23" s="52" t="s">
        <v>101</v>
      </c>
      <c r="O23" s="52" t="s">
        <v>100</v>
      </c>
      <c r="P23" s="32" t="s">
        <v>218</v>
      </c>
      <c r="Q23" s="32" t="s">
        <v>136</v>
      </c>
      <c r="R23" s="32" t="s">
        <v>234</v>
      </c>
      <c r="S23" s="33" t="s">
        <v>45</v>
      </c>
      <c r="T23" s="32" t="s">
        <v>990</v>
      </c>
      <c r="U23" s="33" t="s">
        <v>45</v>
      </c>
      <c r="V23" s="64">
        <v>0.0191</v>
      </c>
      <c r="W23" s="33" t="s">
        <v>45</v>
      </c>
      <c r="X23" s="33" t="s">
        <v>45</v>
      </c>
      <c r="Y23" s="33" t="s">
        <v>45</v>
      </c>
      <c r="Z23" s="33" t="s">
        <v>45</v>
      </c>
      <c r="AA23" s="81" t="s">
        <v>223</v>
      </c>
      <c r="AB23" s="32" t="s">
        <v>991</v>
      </c>
      <c r="AC23" s="82">
        <v>44</v>
      </c>
      <c r="AD23" s="83">
        <v>33.5</v>
      </c>
      <c r="AE23" s="83">
        <v>3</v>
      </c>
      <c r="AF23" s="84">
        <f t="shared" si="4"/>
        <v>0.03475692</v>
      </c>
      <c r="AG23" s="105">
        <f>[27]副驾底支架总成新!V18/AF23</f>
        <v>0.549530856013709</v>
      </c>
      <c r="AH23" s="33"/>
      <c r="AI23" s="33"/>
      <c r="AJ23" s="26" t="s">
        <v>118</v>
      </c>
      <c r="AK23" s="26"/>
      <c r="AL23" s="104">
        <v>0.11491</v>
      </c>
      <c r="AM23" s="104">
        <f>AL23*AO23</f>
        <v>0.11491</v>
      </c>
      <c r="AN23" s="33" t="s">
        <v>45</v>
      </c>
      <c r="AO23" s="32">
        <v>1</v>
      </c>
      <c r="AP23" s="32"/>
    </row>
    <row r="24" ht="39.9" customHeight="1" spans="1:42">
      <c r="A24" s="25">
        <v>38</v>
      </c>
      <c r="B24" s="31">
        <v>2</v>
      </c>
      <c r="C24" s="32" t="s">
        <v>96</v>
      </c>
      <c r="D24" s="36" t="s">
        <v>992</v>
      </c>
      <c r="E24" s="35" t="s">
        <v>992</v>
      </c>
      <c r="F24" s="32" t="s">
        <v>993</v>
      </c>
      <c r="G24" s="33" t="s">
        <v>45</v>
      </c>
      <c r="H24" s="33" t="s">
        <v>306</v>
      </c>
      <c r="I24" s="52" t="s">
        <v>335</v>
      </c>
      <c r="J24" s="32"/>
      <c r="K24" s="53" t="s">
        <v>98</v>
      </c>
      <c r="L24" s="36"/>
      <c r="M24" s="53" t="s">
        <v>98</v>
      </c>
      <c r="N24" s="52" t="s">
        <v>101</v>
      </c>
      <c r="O24" s="52" t="s">
        <v>100</v>
      </c>
      <c r="P24" s="32" t="s">
        <v>218</v>
      </c>
      <c r="Q24" s="47" t="s">
        <v>994</v>
      </c>
      <c r="R24" s="32" t="s">
        <v>977</v>
      </c>
      <c r="S24" s="33" t="s">
        <v>45</v>
      </c>
      <c r="T24" s="32"/>
      <c r="U24" s="33" t="s">
        <v>45</v>
      </c>
      <c r="V24" s="64">
        <v>0.4662</v>
      </c>
      <c r="W24" s="33" t="s">
        <v>45</v>
      </c>
      <c r="X24" s="33" t="s">
        <v>45</v>
      </c>
      <c r="Y24" s="33" t="s">
        <v>45</v>
      </c>
      <c r="Z24" s="33" t="s">
        <v>45</v>
      </c>
      <c r="AA24" s="33" t="s">
        <v>223</v>
      </c>
      <c r="AB24" s="33" t="s">
        <v>995</v>
      </c>
      <c r="AC24" s="79">
        <v>138</v>
      </c>
      <c r="AD24" s="33">
        <v>115</v>
      </c>
      <c r="AE24" s="33">
        <v>5</v>
      </c>
      <c r="AF24" s="84">
        <f t="shared" si="4"/>
        <v>0.623691</v>
      </c>
      <c r="AG24" s="105">
        <f t="shared" ref="AG24:AG31" si="6">V24/AF24</f>
        <v>0.747485533701785</v>
      </c>
      <c r="AH24" s="33"/>
      <c r="AI24" s="33"/>
      <c r="AJ24" s="26" t="s">
        <v>107</v>
      </c>
      <c r="AK24" s="26" t="s">
        <v>265</v>
      </c>
      <c r="AL24" s="104">
        <v>5.2</v>
      </c>
      <c r="AM24" s="104">
        <f t="shared" si="5"/>
        <v>3.89183184</v>
      </c>
      <c r="AN24" s="33" t="s">
        <v>45</v>
      </c>
      <c r="AO24" s="32">
        <v>1</v>
      </c>
      <c r="AP24" s="32"/>
    </row>
    <row r="25" ht="39.9" customHeight="1" spans="1:42">
      <c r="A25" s="25">
        <v>39</v>
      </c>
      <c r="B25" s="31">
        <v>3</v>
      </c>
      <c r="C25" s="32" t="s">
        <v>96</v>
      </c>
      <c r="D25" s="36" t="s">
        <v>996</v>
      </c>
      <c r="E25" s="35" t="s">
        <v>996</v>
      </c>
      <c r="F25" s="32" t="s">
        <v>997</v>
      </c>
      <c r="G25" s="33" t="s">
        <v>45</v>
      </c>
      <c r="H25" s="33" t="s">
        <v>306</v>
      </c>
      <c r="I25" s="52" t="s">
        <v>335</v>
      </c>
      <c r="J25" s="32"/>
      <c r="K25" s="53" t="s">
        <v>98</v>
      </c>
      <c r="L25" s="36"/>
      <c r="M25" s="53" t="s">
        <v>98</v>
      </c>
      <c r="N25" s="52" t="s">
        <v>101</v>
      </c>
      <c r="O25" s="52" t="s">
        <v>100</v>
      </c>
      <c r="P25" s="32" t="s">
        <v>218</v>
      </c>
      <c r="Q25" s="47" t="s">
        <v>994</v>
      </c>
      <c r="R25" s="32" t="s">
        <v>977</v>
      </c>
      <c r="S25" s="33" t="s">
        <v>45</v>
      </c>
      <c r="T25" s="32"/>
      <c r="U25" s="33" t="s">
        <v>45</v>
      </c>
      <c r="V25" s="64">
        <v>0.4036</v>
      </c>
      <c r="W25" s="33" t="s">
        <v>45</v>
      </c>
      <c r="X25" s="33" t="s">
        <v>45</v>
      </c>
      <c r="Y25" s="33" t="s">
        <v>45</v>
      </c>
      <c r="Z25" s="33" t="s">
        <v>45</v>
      </c>
      <c r="AA25" s="33" t="s">
        <v>223</v>
      </c>
      <c r="AB25" s="33" t="s">
        <v>998</v>
      </c>
      <c r="AC25" s="79">
        <v>116</v>
      </c>
      <c r="AD25" s="33">
        <v>104</v>
      </c>
      <c r="AE25" s="33">
        <v>5</v>
      </c>
      <c r="AF25" s="84">
        <f t="shared" si="4"/>
        <v>0.4741152</v>
      </c>
      <c r="AG25" s="105">
        <f t="shared" si="6"/>
        <v>0.851269902335972</v>
      </c>
      <c r="AH25" s="33"/>
      <c r="AI25" s="33"/>
      <c r="AJ25" s="26" t="s">
        <v>107</v>
      </c>
      <c r="AK25" s="26" t="s">
        <v>265</v>
      </c>
      <c r="AL25" s="104">
        <v>5.2</v>
      </c>
      <c r="AM25" s="104">
        <f t="shared" si="5"/>
        <v>2.958478848</v>
      </c>
      <c r="AN25" s="33" t="s">
        <v>45</v>
      </c>
      <c r="AO25" s="32">
        <v>1</v>
      </c>
      <c r="AP25" s="32"/>
    </row>
    <row r="26" ht="39.9" customHeight="1" spans="1:42">
      <c r="A26" s="25">
        <v>40</v>
      </c>
      <c r="B26" s="31">
        <v>2</v>
      </c>
      <c r="C26" s="32" t="s">
        <v>96</v>
      </c>
      <c r="D26" s="36" t="s">
        <v>999</v>
      </c>
      <c r="E26" s="35" t="s">
        <v>999</v>
      </c>
      <c r="F26" s="32" t="s">
        <v>1000</v>
      </c>
      <c r="G26" s="33" t="s">
        <v>45</v>
      </c>
      <c r="H26" s="33" t="s">
        <v>306</v>
      </c>
      <c r="I26" s="52" t="s">
        <v>335</v>
      </c>
      <c r="J26" s="32"/>
      <c r="K26" s="53" t="s">
        <v>98</v>
      </c>
      <c r="L26" s="32" t="s">
        <v>45</v>
      </c>
      <c r="M26" s="53" t="s">
        <v>98</v>
      </c>
      <c r="N26" s="52" t="s">
        <v>101</v>
      </c>
      <c r="O26" s="52" t="s">
        <v>100</v>
      </c>
      <c r="P26" s="32" t="s">
        <v>947</v>
      </c>
      <c r="Q26" s="32" t="s">
        <v>953</v>
      </c>
      <c r="R26" s="32" t="s">
        <v>954</v>
      </c>
      <c r="S26" s="33" t="s">
        <v>45</v>
      </c>
      <c r="T26" s="32" t="s">
        <v>1001</v>
      </c>
      <c r="U26" s="33" t="s">
        <v>45</v>
      </c>
      <c r="V26" s="64">
        <v>1.497</v>
      </c>
      <c r="W26" s="33" t="s">
        <v>45</v>
      </c>
      <c r="X26" s="33" t="s">
        <v>45</v>
      </c>
      <c r="Y26" s="33" t="s">
        <v>45</v>
      </c>
      <c r="Z26" s="33" t="s">
        <v>45</v>
      </c>
      <c r="AA26" s="33" t="s">
        <v>140</v>
      </c>
      <c r="AB26" s="33"/>
      <c r="AC26" s="79">
        <f>V26/0.869*1000+10</f>
        <v>1732.66973532796</v>
      </c>
      <c r="AD26" s="33"/>
      <c r="AE26" s="33"/>
      <c r="AF26" s="80">
        <f>AC26*0.869/1000</f>
        <v>1.50569</v>
      </c>
      <c r="AG26" s="103">
        <f t="shared" si="6"/>
        <v>0.994228559663676</v>
      </c>
      <c r="AH26" s="33"/>
      <c r="AI26" s="33"/>
      <c r="AJ26" s="26" t="s">
        <v>107</v>
      </c>
      <c r="AK26" s="26" t="s">
        <v>950</v>
      </c>
      <c r="AL26" s="104">
        <v>5.9</v>
      </c>
      <c r="AM26" s="104">
        <f>AF26*AL26*AO26</f>
        <v>8.883571</v>
      </c>
      <c r="AN26" s="33" t="s">
        <v>45</v>
      </c>
      <c r="AO26" s="32">
        <v>1</v>
      </c>
      <c r="AP26" s="32"/>
    </row>
    <row r="27" ht="39.9" customHeight="1" spans="1:42">
      <c r="A27" s="25">
        <v>41</v>
      </c>
      <c r="B27" s="31">
        <v>2</v>
      </c>
      <c r="C27" s="32" t="s">
        <v>96</v>
      </c>
      <c r="D27" s="36" t="s">
        <v>1002</v>
      </c>
      <c r="E27" s="35" t="s">
        <v>1002</v>
      </c>
      <c r="F27" s="32" t="s">
        <v>1003</v>
      </c>
      <c r="G27" s="33" t="s">
        <v>45</v>
      </c>
      <c r="H27" s="33" t="s">
        <v>306</v>
      </c>
      <c r="I27" s="52" t="s">
        <v>335</v>
      </c>
      <c r="J27" s="32"/>
      <c r="K27" s="53" t="s">
        <v>98</v>
      </c>
      <c r="L27" s="32" t="s">
        <v>45</v>
      </c>
      <c r="M27" s="53" t="s">
        <v>98</v>
      </c>
      <c r="N27" s="52" t="s">
        <v>101</v>
      </c>
      <c r="O27" s="52" t="s">
        <v>100</v>
      </c>
      <c r="P27" s="32" t="s">
        <v>947</v>
      </c>
      <c r="Q27" s="32" t="s">
        <v>953</v>
      </c>
      <c r="R27" s="32" t="s">
        <v>954</v>
      </c>
      <c r="S27" s="33" t="s">
        <v>45</v>
      </c>
      <c r="T27" s="32" t="s">
        <v>1001</v>
      </c>
      <c r="U27" s="33" t="s">
        <v>45</v>
      </c>
      <c r="V27" s="64">
        <v>1.497</v>
      </c>
      <c r="W27" s="33" t="s">
        <v>45</v>
      </c>
      <c r="X27" s="33" t="s">
        <v>45</v>
      </c>
      <c r="Y27" s="33" t="s">
        <v>45</v>
      </c>
      <c r="Z27" s="33" t="s">
        <v>45</v>
      </c>
      <c r="AA27" s="33" t="s">
        <v>140</v>
      </c>
      <c r="AB27" s="33"/>
      <c r="AC27" s="79">
        <f>V27/0.869*1000+10</f>
        <v>1732.66973532796</v>
      </c>
      <c r="AD27" s="33"/>
      <c r="AE27" s="33"/>
      <c r="AF27" s="80">
        <f>AC27*0.869/1000</f>
        <v>1.50569</v>
      </c>
      <c r="AG27" s="103">
        <f t="shared" si="6"/>
        <v>0.994228559663676</v>
      </c>
      <c r="AH27" s="33"/>
      <c r="AI27" s="33"/>
      <c r="AJ27" s="26" t="s">
        <v>107</v>
      </c>
      <c r="AK27" s="26" t="s">
        <v>950</v>
      </c>
      <c r="AL27" s="104">
        <v>5.9</v>
      </c>
      <c r="AM27" s="104">
        <f>AF27*AL27*AO27</f>
        <v>8.883571</v>
      </c>
      <c r="AN27" s="33" t="s">
        <v>45</v>
      </c>
      <c r="AO27" s="32">
        <v>1</v>
      </c>
      <c r="AP27" s="32"/>
    </row>
    <row r="28" s="3" customFormat="1" ht="41.25" customHeight="1" spans="1:42">
      <c r="A28" s="25">
        <v>42</v>
      </c>
      <c r="B28" s="31">
        <v>2</v>
      </c>
      <c r="C28" s="45" t="s">
        <v>442</v>
      </c>
      <c r="D28" s="46" t="s">
        <v>464</v>
      </c>
      <c r="E28" s="45" t="s">
        <v>1004</v>
      </c>
      <c r="F28" s="45" t="s">
        <v>465</v>
      </c>
      <c r="G28" s="33" t="s">
        <v>45</v>
      </c>
      <c r="H28" s="47">
        <v>1</v>
      </c>
      <c r="I28" s="52" t="s">
        <v>335</v>
      </c>
      <c r="J28" s="57"/>
      <c r="K28" s="47"/>
      <c r="L28" s="32" t="s">
        <v>45</v>
      </c>
      <c r="M28" s="53" t="s">
        <v>98</v>
      </c>
      <c r="N28" s="52" t="s">
        <v>101</v>
      </c>
      <c r="O28" s="52" t="s">
        <v>100</v>
      </c>
      <c r="P28" s="32" t="s">
        <v>218</v>
      </c>
      <c r="Q28" s="47" t="s">
        <v>994</v>
      </c>
      <c r="R28" s="57" t="s">
        <v>234</v>
      </c>
      <c r="S28" s="47"/>
      <c r="T28" s="47"/>
      <c r="U28" s="68"/>
      <c r="V28" s="47">
        <v>0.7992</v>
      </c>
      <c r="W28" s="33" t="s">
        <v>45</v>
      </c>
      <c r="X28" s="33" t="s">
        <v>45</v>
      </c>
      <c r="Y28" s="33" t="s">
        <v>45</v>
      </c>
      <c r="Z28" s="33" t="s">
        <v>45</v>
      </c>
      <c r="AA28" s="33" t="s">
        <v>223</v>
      </c>
      <c r="AB28" s="33" t="s">
        <v>1005</v>
      </c>
      <c r="AC28" s="79">
        <v>346</v>
      </c>
      <c r="AD28" s="33">
        <v>105.5</v>
      </c>
      <c r="AE28" s="33">
        <v>3</v>
      </c>
      <c r="AF28" s="80">
        <f t="shared" ref="AF28:AF31" si="7">AC28*AD28*AE28*7860/1000000000</f>
        <v>0.86074074</v>
      </c>
      <c r="AG28" s="103">
        <f t="shared" si="6"/>
        <v>0.928502582554649</v>
      </c>
      <c r="AH28" s="33"/>
      <c r="AI28" s="33"/>
      <c r="AJ28" s="26" t="s">
        <v>118</v>
      </c>
      <c r="AK28" s="26"/>
      <c r="AL28" s="104">
        <v>5.2</v>
      </c>
      <c r="AM28" s="104">
        <f t="shared" ref="AM28:AM31" si="8">AL28*AF28*AO28*1.2</f>
        <v>5.3710222176</v>
      </c>
      <c r="AN28" s="33" t="s">
        <v>45</v>
      </c>
      <c r="AO28" s="32">
        <v>1</v>
      </c>
      <c r="AP28" s="47"/>
    </row>
    <row r="29" s="3" customFormat="1" ht="41.25" customHeight="1" spans="1:42">
      <c r="A29" s="25">
        <v>43</v>
      </c>
      <c r="B29" s="31">
        <v>2</v>
      </c>
      <c r="C29" s="45" t="s">
        <v>442</v>
      </c>
      <c r="D29" s="46" t="s">
        <v>469</v>
      </c>
      <c r="E29" s="45" t="s">
        <v>1006</v>
      </c>
      <c r="F29" s="45" t="s">
        <v>470</v>
      </c>
      <c r="G29" s="33" t="s">
        <v>45</v>
      </c>
      <c r="H29" s="47">
        <v>1</v>
      </c>
      <c r="I29" s="52" t="s">
        <v>335</v>
      </c>
      <c r="J29" s="57"/>
      <c r="K29" s="47"/>
      <c r="L29" s="32" t="s">
        <v>45</v>
      </c>
      <c r="M29" s="53" t="s">
        <v>98</v>
      </c>
      <c r="N29" s="52" t="s">
        <v>101</v>
      </c>
      <c r="O29" s="52" t="s">
        <v>100</v>
      </c>
      <c r="P29" s="32" t="s">
        <v>218</v>
      </c>
      <c r="Q29" s="47" t="s">
        <v>994</v>
      </c>
      <c r="R29" s="57" t="s">
        <v>234</v>
      </c>
      <c r="S29" s="47"/>
      <c r="T29" s="47"/>
      <c r="U29" s="68"/>
      <c r="V29" s="47">
        <v>0.7477</v>
      </c>
      <c r="W29" s="33" t="s">
        <v>45</v>
      </c>
      <c r="X29" s="33" t="s">
        <v>45</v>
      </c>
      <c r="Y29" s="33" t="s">
        <v>45</v>
      </c>
      <c r="Z29" s="33" t="s">
        <v>45</v>
      </c>
      <c r="AA29" s="33" t="s">
        <v>223</v>
      </c>
      <c r="AB29" s="33" t="s">
        <v>1007</v>
      </c>
      <c r="AC29" s="79">
        <v>334</v>
      </c>
      <c r="AD29" s="33">
        <v>105.5</v>
      </c>
      <c r="AE29" s="33">
        <v>3</v>
      </c>
      <c r="AF29" s="80">
        <f t="shared" si="7"/>
        <v>0.83088846</v>
      </c>
      <c r="AG29" s="103">
        <f t="shared" si="6"/>
        <v>0.899880111465262</v>
      </c>
      <c r="AH29" s="33"/>
      <c r="AI29" s="33"/>
      <c r="AJ29" s="26" t="s">
        <v>118</v>
      </c>
      <c r="AK29" s="26"/>
      <c r="AL29" s="104">
        <v>5.2</v>
      </c>
      <c r="AM29" s="104">
        <f t="shared" si="8"/>
        <v>5.1847439904</v>
      </c>
      <c r="AN29" s="33" t="s">
        <v>45</v>
      </c>
      <c r="AO29" s="32">
        <v>1</v>
      </c>
      <c r="AP29" s="47"/>
    </row>
    <row r="30" s="3" customFormat="1" ht="41.25" customHeight="1" spans="1:42">
      <c r="A30" s="25">
        <v>44</v>
      </c>
      <c r="B30" s="31">
        <v>2</v>
      </c>
      <c r="C30" s="45" t="s">
        <v>96</v>
      </c>
      <c r="D30" s="45" t="s">
        <v>1008</v>
      </c>
      <c r="E30" s="45" t="s">
        <v>1008</v>
      </c>
      <c r="F30" s="45" t="s">
        <v>1009</v>
      </c>
      <c r="G30" s="33"/>
      <c r="H30" s="47">
        <v>1</v>
      </c>
      <c r="I30" s="52" t="s">
        <v>335</v>
      </c>
      <c r="J30" s="57"/>
      <c r="K30" s="47"/>
      <c r="L30" s="32" t="s">
        <v>45</v>
      </c>
      <c r="M30" s="53" t="s">
        <v>98</v>
      </c>
      <c r="N30" s="52" t="s">
        <v>100</v>
      </c>
      <c r="O30" s="52" t="s">
        <v>101</v>
      </c>
      <c r="P30" s="32" t="s">
        <v>218</v>
      </c>
      <c r="Q30" s="47" t="s">
        <v>994</v>
      </c>
      <c r="R30" s="57" t="s">
        <v>1010</v>
      </c>
      <c r="S30" s="47"/>
      <c r="T30" s="47" t="s">
        <v>1011</v>
      </c>
      <c r="U30" s="68"/>
      <c r="V30" s="47">
        <v>0.3213</v>
      </c>
      <c r="W30" s="33"/>
      <c r="X30" s="33"/>
      <c r="Y30" s="33"/>
      <c r="Z30" s="33"/>
      <c r="AA30" s="33" t="s">
        <v>223</v>
      </c>
      <c r="AB30" s="33" t="s">
        <v>1012</v>
      </c>
      <c r="AC30" s="79">
        <v>310</v>
      </c>
      <c r="AD30" s="33">
        <v>112</v>
      </c>
      <c r="AE30" s="33">
        <v>1.5</v>
      </c>
      <c r="AF30" s="80">
        <f t="shared" si="7"/>
        <v>0.4093488</v>
      </c>
      <c r="AG30" s="103">
        <f t="shared" si="6"/>
        <v>0.78490519576459</v>
      </c>
      <c r="AH30" s="33"/>
      <c r="AI30" s="33"/>
      <c r="AJ30" s="26" t="s">
        <v>118</v>
      </c>
      <c r="AK30" s="26"/>
      <c r="AL30" s="104">
        <v>5.2</v>
      </c>
      <c r="AM30" s="104">
        <f t="shared" si="8"/>
        <v>2.554336512</v>
      </c>
      <c r="AN30" s="33"/>
      <c r="AO30" s="32">
        <v>1</v>
      </c>
      <c r="AP30" s="47"/>
    </row>
    <row r="31" s="3" customFormat="1" ht="41.25" customHeight="1" spans="1:42">
      <c r="A31" s="25">
        <v>45</v>
      </c>
      <c r="B31" s="31">
        <v>2</v>
      </c>
      <c r="C31" s="45" t="s">
        <v>96</v>
      </c>
      <c r="D31" s="45" t="s">
        <v>1013</v>
      </c>
      <c r="E31" s="45" t="s">
        <v>1013</v>
      </c>
      <c r="F31" s="45" t="s">
        <v>1014</v>
      </c>
      <c r="G31" s="33"/>
      <c r="H31" s="47">
        <v>1</v>
      </c>
      <c r="I31" s="52" t="s">
        <v>335</v>
      </c>
      <c r="J31" s="57"/>
      <c r="K31" s="47"/>
      <c r="L31" s="32" t="s">
        <v>45</v>
      </c>
      <c r="M31" s="53" t="s">
        <v>98</v>
      </c>
      <c r="N31" s="52" t="s">
        <v>100</v>
      </c>
      <c r="O31" s="52" t="s">
        <v>101</v>
      </c>
      <c r="P31" s="32" t="s">
        <v>218</v>
      </c>
      <c r="Q31" s="47" t="s">
        <v>994</v>
      </c>
      <c r="R31" s="57" t="s">
        <v>241</v>
      </c>
      <c r="S31" s="47"/>
      <c r="T31" s="47" t="s">
        <v>1015</v>
      </c>
      <c r="U31" s="68"/>
      <c r="V31" s="47">
        <v>0.1666</v>
      </c>
      <c r="W31" s="33"/>
      <c r="X31" s="33"/>
      <c r="Y31" s="33"/>
      <c r="Z31" s="33"/>
      <c r="AA31" s="33" t="s">
        <v>223</v>
      </c>
      <c r="AB31" s="33" t="s">
        <v>1016</v>
      </c>
      <c r="AC31" s="79">
        <v>438</v>
      </c>
      <c r="AD31" s="33">
        <v>23.5</v>
      </c>
      <c r="AE31" s="33">
        <v>2.5</v>
      </c>
      <c r="AF31" s="80">
        <f t="shared" si="7"/>
        <v>0.20225745</v>
      </c>
      <c r="AG31" s="103">
        <f t="shared" si="6"/>
        <v>0.823702662126908</v>
      </c>
      <c r="AH31" s="33"/>
      <c r="AI31" s="33"/>
      <c r="AJ31" s="26" t="s">
        <v>107</v>
      </c>
      <c r="AK31" s="26" t="s">
        <v>265</v>
      </c>
      <c r="AL31" s="104">
        <v>5.2</v>
      </c>
      <c r="AM31" s="104">
        <f t="shared" si="8"/>
        <v>1.262086488</v>
      </c>
      <c r="AN31" s="33"/>
      <c r="AO31" s="32">
        <v>1</v>
      </c>
      <c r="AP31" s="47"/>
    </row>
    <row r="32" s="3" customFormat="1" ht="41.25" customHeight="1" spans="1:42">
      <c r="A32" s="25">
        <v>46</v>
      </c>
      <c r="B32" s="31">
        <v>2</v>
      </c>
      <c r="C32" s="45" t="s">
        <v>96</v>
      </c>
      <c r="D32" s="45" t="s">
        <v>1017</v>
      </c>
      <c r="E32" s="45" t="s">
        <v>1017</v>
      </c>
      <c r="F32" s="45" t="s">
        <v>1018</v>
      </c>
      <c r="G32" s="33"/>
      <c r="H32" s="47">
        <v>1</v>
      </c>
      <c r="I32" s="52" t="s">
        <v>335</v>
      </c>
      <c r="J32" s="57"/>
      <c r="K32" s="47"/>
      <c r="L32" s="32" t="s">
        <v>45</v>
      </c>
      <c r="M32" s="53"/>
      <c r="N32" s="52"/>
      <c r="O32" s="52"/>
      <c r="P32" s="32" t="s">
        <v>103</v>
      </c>
      <c r="Q32" s="47" t="s">
        <v>994</v>
      </c>
      <c r="R32" s="57"/>
      <c r="S32" s="47"/>
      <c r="T32" s="47"/>
      <c r="U32" s="68"/>
      <c r="V32" s="47">
        <v>0.1214</v>
      </c>
      <c r="W32" s="33"/>
      <c r="X32" s="33"/>
      <c r="Y32" s="33"/>
      <c r="Z32" s="33"/>
      <c r="AA32" s="33"/>
      <c r="AB32" s="33"/>
      <c r="AC32" s="79"/>
      <c r="AD32" s="33"/>
      <c r="AE32" s="33"/>
      <c r="AF32" s="80"/>
      <c r="AG32" s="103"/>
      <c r="AH32" s="33">
        <f>3.14*0.8*2</f>
        <v>5.024</v>
      </c>
      <c r="AI32" s="33"/>
      <c r="AJ32" s="26" t="s">
        <v>113</v>
      </c>
      <c r="AK32" s="26"/>
      <c r="AL32" s="104"/>
      <c r="AM32" s="104"/>
      <c r="AN32" s="33"/>
      <c r="AO32" s="32">
        <v>1</v>
      </c>
      <c r="AP32" s="47"/>
    </row>
    <row r="33" s="3" customFormat="1" ht="41.25" customHeight="1" spans="1:42">
      <c r="A33" s="25">
        <v>47</v>
      </c>
      <c r="B33" s="31">
        <v>3</v>
      </c>
      <c r="C33" s="45" t="s">
        <v>96</v>
      </c>
      <c r="D33" s="45" t="s">
        <v>1019</v>
      </c>
      <c r="E33" s="45" t="s">
        <v>1019</v>
      </c>
      <c r="F33" s="45" t="s">
        <v>1020</v>
      </c>
      <c r="G33" s="33"/>
      <c r="H33" s="47">
        <v>1</v>
      </c>
      <c r="I33" s="52" t="s">
        <v>335</v>
      </c>
      <c r="J33" s="57"/>
      <c r="K33" s="47"/>
      <c r="L33" s="32" t="s">
        <v>45</v>
      </c>
      <c r="M33" s="53" t="s">
        <v>98</v>
      </c>
      <c r="N33" s="52" t="s">
        <v>100</v>
      </c>
      <c r="O33" s="52" t="s">
        <v>101</v>
      </c>
      <c r="P33" s="32" t="s">
        <v>218</v>
      </c>
      <c r="Q33" s="47" t="s">
        <v>994</v>
      </c>
      <c r="R33" s="57" t="s">
        <v>1021</v>
      </c>
      <c r="S33" s="47"/>
      <c r="T33" s="47" t="s">
        <v>1022</v>
      </c>
      <c r="U33" s="68"/>
      <c r="V33" s="47">
        <v>0.1204</v>
      </c>
      <c r="W33" s="33"/>
      <c r="X33" s="33"/>
      <c r="Y33" s="33"/>
      <c r="Z33" s="33"/>
      <c r="AA33" s="33" t="s">
        <v>223</v>
      </c>
      <c r="AB33" s="26" t="s">
        <v>1023</v>
      </c>
      <c r="AC33" s="75">
        <v>159</v>
      </c>
      <c r="AD33" s="26">
        <v>85.5</v>
      </c>
      <c r="AE33" s="26">
        <v>2</v>
      </c>
      <c r="AF33" s="80">
        <f>AC33*AD33*AE33*7860/1000000000</f>
        <v>0.21370554</v>
      </c>
      <c r="AG33" s="103">
        <f>V33/AF33</f>
        <v>0.563392039345353</v>
      </c>
      <c r="AH33" s="33"/>
      <c r="AI33" s="33"/>
      <c r="AJ33" s="26" t="s">
        <v>118</v>
      </c>
      <c r="AK33" s="26"/>
      <c r="AL33" s="104">
        <v>5.2</v>
      </c>
      <c r="AM33" s="104">
        <f>AL33*AF33*AO33*1.2</f>
        <v>1.3335225696</v>
      </c>
      <c r="AN33" s="33"/>
      <c r="AO33" s="32">
        <v>1</v>
      </c>
      <c r="AP33" s="47"/>
    </row>
    <row r="34" s="3" customFormat="1" ht="41.25" customHeight="1" spans="1:42">
      <c r="A34" s="25">
        <v>48</v>
      </c>
      <c r="B34" s="31">
        <v>3</v>
      </c>
      <c r="C34" s="45"/>
      <c r="D34" s="48" t="s">
        <v>1024</v>
      </c>
      <c r="E34" s="45" t="s">
        <v>1025</v>
      </c>
      <c r="F34" s="45" t="s">
        <v>780</v>
      </c>
      <c r="G34" s="49"/>
      <c r="H34" s="47">
        <v>2</v>
      </c>
      <c r="I34" s="52" t="s">
        <v>335</v>
      </c>
      <c r="J34" s="57"/>
      <c r="K34" s="47"/>
      <c r="L34" s="32" t="s">
        <v>45</v>
      </c>
      <c r="M34" s="53" t="s">
        <v>98</v>
      </c>
      <c r="N34" s="52" t="s">
        <v>101</v>
      </c>
      <c r="O34" s="52" t="s">
        <v>100</v>
      </c>
      <c r="P34" s="32" t="s">
        <v>307</v>
      </c>
      <c r="Q34" s="47"/>
      <c r="R34" s="57"/>
      <c r="S34" s="47"/>
      <c r="T34" s="47"/>
      <c r="U34" s="68"/>
      <c r="V34" s="47">
        <v>0.005</v>
      </c>
      <c r="W34" s="33"/>
      <c r="X34" s="33"/>
      <c r="Y34" s="33"/>
      <c r="Z34" s="33"/>
      <c r="AA34" s="33"/>
      <c r="AB34" s="33"/>
      <c r="AC34" s="79"/>
      <c r="AD34" s="33"/>
      <c r="AE34" s="33"/>
      <c r="AF34" s="80"/>
      <c r="AG34" s="103"/>
      <c r="AH34" s="33"/>
      <c r="AI34" s="33"/>
      <c r="AJ34" s="26" t="s">
        <v>118</v>
      </c>
      <c r="AK34" s="26"/>
      <c r="AL34" s="104">
        <v>0.04158</v>
      </c>
      <c r="AM34" s="104">
        <f>AL34*AO34</f>
        <v>0.08316</v>
      </c>
      <c r="AN34" s="33"/>
      <c r="AO34" s="32">
        <v>2</v>
      </c>
      <c r="AP34" s="47"/>
    </row>
    <row r="35" s="3" customFormat="1" ht="41.25" customHeight="1" spans="1:42">
      <c r="A35" s="25">
        <v>49</v>
      </c>
      <c r="B35" s="31">
        <v>2</v>
      </c>
      <c r="C35" s="45" t="s">
        <v>96</v>
      </c>
      <c r="D35" s="45" t="s">
        <v>1026</v>
      </c>
      <c r="E35" s="45" t="s">
        <v>1026</v>
      </c>
      <c r="F35" s="50" t="s">
        <v>1027</v>
      </c>
      <c r="G35" s="33"/>
      <c r="H35" s="47">
        <v>1</v>
      </c>
      <c r="I35" s="52" t="s">
        <v>335</v>
      </c>
      <c r="J35" s="57"/>
      <c r="K35" s="47"/>
      <c r="L35" s="32" t="s">
        <v>45</v>
      </c>
      <c r="M35" s="53" t="s">
        <v>98</v>
      </c>
      <c r="N35" s="52" t="s">
        <v>100</v>
      </c>
      <c r="O35" s="52" t="s">
        <v>101</v>
      </c>
      <c r="P35" s="32" t="s">
        <v>103</v>
      </c>
      <c r="Q35" s="47"/>
      <c r="R35" s="57"/>
      <c r="S35" s="47"/>
      <c r="T35" s="47"/>
      <c r="U35" s="68"/>
      <c r="V35" s="47">
        <v>0.1214</v>
      </c>
      <c r="W35" s="33"/>
      <c r="X35" s="33"/>
      <c r="Y35" s="33"/>
      <c r="Z35" s="33"/>
      <c r="AA35" s="33"/>
      <c r="AB35" s="33"/>
      <c r="AC35" s="79"/>
      <c r="AD35" s="33"/>
      <c r="AE35" s="33"/>
      <c r="AF35" s="80"/>
      <c r="AG35" s="103"/>
      <c r="AH35" s="33">
        <f>3.14*0.8*2</f>
        <v>5.024</v>
      </c>
      <c r="AI35" s="33"/>
      <c r="AJ35" s="26" t="s">
        <v>113</v>
      </c>
      <c r="AK35" s="26"/>
      <c r="AL35" s="104"/>
      <c r="AM35" s="104"/>
      <c r="AN35" s="33"/>
      <c r="AO35" s="32">
        <v>1</v>
      </c>
      <c r="AP35" s="47"/>
    </row>
    <row r="36" ht="50.1" customHeight="1" spans="1:42">
      <c r="A36" s="25">
        <v>50</v>
      </c>
      <c r="B36" s="31">
        <v>3</v>
      </c>
      <c r="C36" s="45" t="s">
        <v>96</v>
      </c>
      <c r="D36" s="45" t="s">
        <v>1028</v>
      </c>
      <c r="E36" s="45" t="s">
        <v>1028</v>
      </c>
      <c r="F36" s="50" t="s">
        <v>1029</v>
      </c>
      <c r="G36" s="50"/>
      <c r="H36" s="47">
        <v>1</v>
      </c>
      <c r="I36" s="52" t="s">
        <v>335</v>
      </c>
      <c r="J36" s="26"/>
      <c r="K36" s="26"/>
      <c r="L36" s="32" t="s">
        <v>45</v>
      </c>
      <c r="M36" s="53" t="s">
        <v>98</v>
      </c>
      <c r="N36" s="52" t="s">
        <v>100</v>
      </c>
      <c r="O36" s="52" t="s">
        <v>101</v>
      </c>
      <c r="P36" s="32" t="s">
        <v>218</v>
      </c>
      <c r="Q36" s="47" t="s">
        <v>136</v>
      </c>
      <c r="R36" s="57" t="s">
        <v>1021</v>
      </c>
      <c r="S36" s="26"/>
      <c r="T36" s="47" t="s">
        <v>1022</v>
      </c>
      <c r="U36" s="25"/>
      <c r="V36" s="47">
        <v>0.1204</v>
      </c>
      <c r="W36" s="25"/>
      <c r="X36" s="26"/>
      <c r="Y36" s="26"/>
      <c r="Z36" s="26"/>
      <c r="AA36" s="33" t="s">
        <v>223</v>
      </c>
      <c r="AB36" s="26" t="s">
        <v>1023</v>
      </c>
      <c r="AC36" s="75">
        <v>159</v>
      </c>
      <c r="AD36" s="26">
        <v>85.5</v>
      </c>
      <c r="AE36" s="26">
        <v>2</v>
      </c>
      <c r="AF36" s="80">
        <f>AC36*AD36*AE36*7860/1000000000</f>
        <v>0.21370554</v>
      </c>
      <c r="AG36" s="103">
        <f>V36/AF36</f>
        <v>0.563392039345353</v>
      </c>
      <c r="AH36" s="26"/>
      <c r="AI36" s="26"/>
      <c r="AJ36" s="26" t="s">
        <v>118</v>
      </c>
      <c r="AK36" s="26"/>
      <c r="AL36" s="104">
        <v>5.2</v>
      </c>
      <c r="AM36" s="104">
        <f>AL36*AF36*AO36*1.2</f>
        <v>1.3335225696</v>
      </c>
      <c r="AN36" s="26"/>
      <c r="AO36" s="32">
        <v>1</v>
      </c>
      <c r="AP36" s="26"/>
    </row>
    <row r="37" s="3" customFormat="1" ht="41.25" customHeight="1" spans="1:42">
      <c r="A37" s="25">
        <v>51</v>
      </c>
      <c r="B37" s="31">
        <v>3</v>
      </c>
      <c r="C37" s="45"/>
      <c r="D37" s="48" t="s">
        <v>1024</v>
      </c>
      <c r="E37" s="45" t="s">
        <v>1025</v>
      </c>
      <c r="F37" s="45" t="s">
        <v>780</v>
      </c>
      <c r="G37" s="49"/>
      <c r="H37" s="47">
        <v>2</v>
      </c>
      <c r="I37" s="52" t="s">
        <v>335</v>
      </c>
      <c r="J37" s="57"/>
      <c r="K37" s="47"/>
      <c r="L37" s="32" t="s">
        <v>45</v>
      </c>
      <c r="M37" s="53" t="s">
        <v>98</v>
      </c>
      <c r="N37" s="52" t="s">
        <v>101</v>
      </c>
      <c r="O37" s="52" t="s">
        <v>100</v>
      </c>
      <c r="P37" s="32" t="s">
        <v>307</v>
      </c>
      <c r="Q37" s="47"/>
      <c r="R37" s="57"/>
      <c r="S37" s="47"/>
      <c r="T37" s="47"/>
      <c r="U37" s="68"/>
      <c r="V37" s="47">
        <v>0.005</v>
      </c>
      <c r="W37" s="33"/>
      <c r="X37" s="33"/>
      <c r="Y37" s="33"/>
      <c r="Z37" s="33"/>
      <c r="AA37" s="33"/>
      <c r="AB37" s="33"/>
      <c r="AC37" s="79"/>
      <c r="AD37" s="33"/>
      <c r="AE37" s="33"/>
      <c r="AF37" s="80"/>
      <c r="AG37" s="103"/>
      <c r="AH37" s="33"/>
      <c r="AI37" s="33"/>
      <c r="AJ37" s="26" t="s">
        <v>118</v>
      </c>
      <c r="AK37" s="26"/>
      <c r="AL37" s="104">
        <v>0.04158</v>
      </c>
      <c r="AM37" s="104">
        <f>AL37*AO37</f>
        <v>0.08316</v>
      </c>
      <c r="AN37" s="33"/>
      <c r="AO37" s="32">
        <v>2</v>
      </c>
      <c r="AP37" s="47"/>
    </row>
    <row r="38" ht="37.5" customHeight="1" spans="39:39">
      <c r="AM38" s="108">
        <f>SUM(AM10:AM37)</f>
        <v>74.2583564352</v>
      </c>
    </row>
  </sheetData>
  <autoFilter ref="A9:AP38">
    <extLst/>
  </autoFilter>
  <mergeCells count="46">
    <mergeCell ref="A1:AP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2:B3"/>
    <mergeCell ref="C2:F3"/>
    <mergeCell ref="G2:AM7"/>
  </mergeCells>
  <conditionalFormatting sqref="C13:D13">
    <cfRule type="containsText" dxfId="9" priority="8" operator="between" text="J6L">
      <formula>NOT(ISERROR(SEARCH("J6L",C13)))</formula>
    </cfRule>
  </conditionalFormatting>
  <conditionalFormatting sqref="D20">
    <cfRule type="duplicateValues" dxfId="0" priority="2"/>
    <cfRule type="duplicateValues" dxfId="0" priority="1"/>
  </conditionalFormatting>
  <conditionalFormatting sqref="E28">
    <cfRule type="containsText" dxfId="9" priority="5" operator="between" text="J6L">
      <formula>NOT(ISERROR(SEARCH("J6L",E28)))</formula>
    </cfRule>
  </conditionalFormatting>
  <conditionalFormatting sqref="E$1:E$1048576">
    <cfRule type="duplicateValues" dxfId="0" priority="4"/>
    <cfRule type="duplicateValues" dxfId="0" priority="3"/>
  </conditionalFormatting>
  <conditionalFormatting sqref="E2:E3">
    <cfRule type="duplicateValues" dxfId="0" priority="11"/>
  </conditionalFormatting>
  <conditionalFormatting sqref="E38:E1048576 E1 E4:E7">
    <cfRule type="duplicateValues" dxfId="0" priority="12"/>
  </conditionalFormatting>
  <conditionalFormatting sqref="AO2:AP3">
    <cfRule type="duplicateValues" dxfId="7" priority="13"/>
  </conditionalFormatting>
  <conditionalFormatting sqref="AP29:AP37 AO10:AP11">
    <cfRule type="containsText" dxfId="8" priority="10" operator="between" text="0">
      <formula>NOT(ISERROR(SEARCH("0",AO10)))</formula>
    </cfRule>
  </conditionalFormatting>
  <conditionalFormatting sqref="C14:D19 C21:D21">
    <cfRule type="containsText" dxfId="9" priority="7" operator="between" text="J6L">
      <formula>NOT(ISERROR(SEARCH("J6L",C14)))</formula>
    </cfRule>
  </conditionalFormatting>
  <conditionalFormatting sqref="C22:D24">
    <cfRule type="containsText" dxfId="9" priority="6" operator="between" text="J6L">
      <formula>NOT(ISERROR(SEARCH("J6L",C22)))</formula>
    </cfRule>
  </conditionalFormatting>
  <conditionalFormatting sqref="C24:D28">
    <cfRule type="containsText" dxfId="9" priority="9" operator="between" text="J6L">
      <formula>NOT(ISERROR(SEARCH("J6L",C24)))</formula>
    </cfRule>
  </conditionalFormatting>
  <printOptions horizontalCentered="1"/>
  <pageMargins left="0.31496062992126" right="0.275590551181102" top="0.393700787401575" bottom="0.551181102362205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5"/>
  <sheetViews>
    <sheetView view="pageBreakPreview" zoomScale="55" zoomScaleNormal="100" topLeftCell="A6" workbookViewId="0">
      <selection activeCell="Q17" sqref="Q17:R17"/>
    </sheetView>
  </sheetViews>
  <sheetFormatPr defaultColWidth="4.62727272727273" defaultRowHeight="16.5"/>
  <cols>
    <col min="1" max="1" width="3.75454545454545" style="813" customWidth="1"/>
    <col min="2" max="2" width="10.8727272727273" style="813" customWidth="1"/>
    <col min="3" max="3" width="15.5" style="813" customWidth="1"/>
    <col min="4" max="4" width="17" style="813" customWidth="1"/>
    <col min="5" max="5" width="23.5" style="813" customWidth="1"/>
    <col min="6" max="6" width="4.87272727272727" style="813" customWidth="1"/>
    <col min="7" max="7" width="4.62727272727273" style="813" customWidth="1"/>
    <col min="8" max="8" width="10.7545454545455" style="813" customWidth="1"/>
    <col min="9" max="9" width="0.127272727272727" style="813" customWidth="1"/>
    <col min="10" max="10" width="29" style="813" customWidth="1"/>
    <col min="11" max="11" width="10.8727272727273" style="813" customWidth="1"/>
    <col min="12" max="12" width="3.5" style="813" customWidth="1"/>
    <col min="13" max="13" width="6.37272727272727" style="813" customWidth="1"/>
    <col min="14" max="14" width="5" style="813" customWidth="1"/>
    <col min="15" max="15" width="5.87272727272727" style="813" customWidth="1"/>
    <col min="16" max="16" width="7.87272727272727" style="813" customWidth="1"/>
    <col min="17" max="17" width="6.12727272727273" style="813" customWidth="1"/>
    <col min="18" max="18" width="13.1272727272727" style="813" customWidth="1"/>
    <col min="19" max="19" width="21" style="813" customWidth="1"/>
    <col min="20" max="20" width="4.62727272727273" style="813" customWidth="1"/>
    <col min="21" max="21" width="8" style="813" customWidth="1"/>
    <col min="22" max="22" width="11.5" style="813" customWidth="1"/>
    <col min="23" max="23" width="11.6272727272727" style="813" customWidth="1"/>
    <col min="24" max="24" width="13.1272727272727" style="813" customWidth="1"/>
    <col min="25" max="25" width="10" style="813" customWidth="1"/>
    <col min="26" max="26" width="11.2545454545455" style="813" customWidth="1"/>
    <col min="27" max="247" width="9" style="813" customWidth="1"/>
    <col min="248" max="248" width="3.12727272727273" style="813" customWidth="1"/>
    <col min="249" max="249" width="7.62727272727273" style="813" customWidth="1"/>
    <col min="250" max="250" width="4.12727272727273" style="813" customWidth="1"/>
    <col min="251" max="251" width="17" style="813" customWidth="1"/>
    <col min="252" max="252" width="3.62727272727273" style="813" customWidth="1"/>
    <col min="253" max="253" width="9.12727272727273" style="813" customWidth="1"/>
    <col min="254" max="254" width="3.62727272727273" style="813" customWidth="1"/>
    <col min="255" max="16384" width="4.62727272727273" style="813"/>
  </cols>
  <sheetData>
    <row r="1" s="812" customFormat="1" ht="30.75" customHeight="1" spans="1:28">
      <c r="A1" s="814"/>
      <c r="B1" s="814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76"/>
      <c r="S1" s="876"/>
      <c r="T1" s="876"/>
      <c r="U1" s="876"/>
      <c r="V1" s="877" t="s">
        <v>0</v>
      </c>
      <c r="W1" s="877"/>
      <c r="X1" s="877"/>
      <c r="Y1" s="877"/>
      <c r="Z1" s="877"/>
      <c r="AA1" s="876"/>
      <c r="AB1" s="878"/>
    </row>
    <row r="2" s="812" customFormat="1" ht="34.5" customHeight="1" spans="1:27">
      <c r="A2" s="814" t="s">
        <v>1</v>
      </c>
      <c r="B2" s="814"/>
      <c r="C2" s="816"/>
      <c r="D2" s="816"/>
      <c r="E2" s="817" t="s">
        <v>2</v>
      </c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78"/>
      <c r="S2" s="878"/>
      <c r="T2" s="878"/>
      <c r="V2" s="877"/>
      <c r="W2" s="877"/>
      <c r="X2" s="877"/>
      <c r="Y2" s="877"/>
      <c r="Z2" s="877"/>
      <c r="AA2" s="878"/>
    </row>
    <row r="3" s="812" customFormat="1" ht="28.5" customHeight="1" spans="1:28">
      <c r="A3" s="818" t="s">
        <v>3</v>
      </c>
      <c r="B3" s="819"/>
      <c r="C3" s="820" t="s">
        <v>4</v>
      </c>
      <c r="D3" s="820"/>
      <c r="E3" s="821" t="s">
        <v>5</v>
      </c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79" t="s">
        <v>6</v>
      </c>
      <c r="U3" s="879"/>
      <c r="V3" s="879" t="s">
        <v>7</v>
      </c>
      <c r="W3" s="879" t="s">
        <v>8</v>
      </c>
      <c r="X3" s="879" t="s">
        <v>9</v>
      </c>
      <c r="Y3" s="900" t="s">
        <v>10</v>
      </c>
      <c r="Z3" s="901" t="s">
        <v>11</v>
      </c>
      <c r="AA3" s="902"/>
      <c r="AB3" s="878"/>
    </row>
    <row r="4" s="812" customFormat="1" ht="36" customHeight="1" spans="1:28">
      <c r="A4" s="822"/>
      <c r="B4" s="823"/>
      <c r="C4" s="824"/>
      <c r="D4" s="824"/>
      <c r="E4" s="825" t="s">
        <v>12</v>
      </c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  <c r="Q4" s="825"/>
      <c r="R4" s="880"/>
      <c r="S4" s="880"/>
      <c r="T4" s="881"/>
      <c r="U4" s="881"/>
      <c r="V4" s="881"/>
      <c r="W4" s="881"/>
      <c r="X4" s="882"/>
      <c r="Y4" s="903" t="s">
        <v>13</v>
      </c>
      <c r="Z4" s="904"/>
      <c r="AA4" s="902"/>
      <c r="AB4" s="878"/>
    </row>
    <row r="5" ht="36.75" customHeight="1" spans="1:26">
      <c r="A5" s="826" t="s">
        <v>14</v>
      </c>
      <c r="B5" s="827"/>
      <c r="C5" s="827"/>
      <c r="D5" s="828" t="s">
        <v>15</v>
      </c>
      <c r="E5" s="828"/>
      <c r="F5" s="828"/>
      <c r="G5" s="828"/>
      <c r="H5" s="828" t="s">
        <v>16</v>
      </c>
      <c r="I5" s="828"/>
      <c r="J5" s="828"/>
      <c r="K5" s="828"/>
      <c r="L5" s="828"/>
      <c r="M5" s="828" t="s">
        <v>17</v>
      </c>
      <c r="N5" s="828"/>
      <c r="O5" s="828"/>
      <c r="P5" s="828"/>
      <c r="Q5" s="828"/>
      <c r="R5" s="828"/>
      <c r="S5" s="828"/>
      <c r="T5" s="828" t="s">
        <v>18</v>
      </c>
      <c r="U5" s="828"/>
      <c r="V5" s="838" t="s">
        <v>19</v>
      </c>
      <c r="W5" s="838"/>
      <c r="X5" s="838" t="s">
        <v>20</v>
      </c>
      <c r="Y5" s="838"/>
      <c r="Z5" s="905"/>
    </row>
    <row r="6" ht="66" customHeight="1" spans="1:26">
      <c r="A6" s="829"/>
      <c r="B6" s="828"/>
      <c r="C6" s="828"/>
      <c r="D6" s="828">
        <v>1</v>
      </c>
      <c r="E6" s="834" t="s">
        <v>21</v>
      </c>
      <c r="F6" s="831"/>
      <c r="G6" s="832"/>
      <c r="H6" s="833" t="s">
        <v>22</v>
      </c>
      <c r="I6" s="833"/>
      <c r="J6" s="833"/>
      <c r="K6" s="833"/>
      <c r="L6" s="833"/>
      <c r="M6" s="985" t="s">
        <v>23</v>
      </c>
      <c r="N6" s="985"/>
      <c r="O6" s="985"/>
      <c r="P6" s="985"/>
      <c r="Q6" s="985"/>
      <c r="R6" s="985"/>
      <c r="S6" s="985"/>
      <c r="T6" s="833">
        <v>1</v>
      </c>
      <c r="U6" s="833"/>
      <c r="V6" s="838"/>
      <c r="W6" s="838"/>
      <c r="X6" s="833" t="s">
        <v>24</v>
      </c>
      <c r="Y6" s="833"/>
      <c r="Z6" s="833"/>
    </row>
    <row r="7" ht="42" customHeight="1" spans="1:26">
      <c r="A7" s="829"/>
      <c r="B7" s="828"/>
      <c r="C7" s="828"/>
      <c r="D7" s="828"/>
      <c r="E7" s="834"/>
      <c r="F7" s="831"/>
      <c r="G7" s="832"/>
      <c r="H7" s="833"/>
      <c r="I7" s="833"/>
      <c r="J7" s="833"/>
      <c r="K7" s="833"/>
      <c r="L7" s="833"/>
      <c r="M7" s="858"/>
      <c r="N7" s="858"/>
      <c r="O7" s="858"/>
      <c r="P7" s="858"/>
      <c r="Q7" s="858"/>
      <c r="R7" s="858"/>
      <c r="S7" s="858"/>
      <c r="T7" s="833"/>
      <c r="U7" s="833"/>
      <c r="V7" s="838"/>
      <c r="W7" s="838"/>
      <c r="X7" s="883"/>
      <c r="Y7" s="906"/>
      <c r="Z7" s="907"/>
    </row>
    <row r="8" ht="42" customHeight="1" spans="1:26">
      <c r="A8" s="829"/>
      <c r="B8" s="828"/>
      <c r="C8" s="828"/>
      <c r="D8" s="828"/>
      <c r="E8" s="834"/>
      <c r="F8" s="831"/>
      <c r="G8" s="832"/>
      <c r="H8" s="833"/>
      <c r="I8" s="833"/>
      <c r="J8" s="833"/>
      <c r="K8" s="833"/>
      <c r="L8" s="833"/>
      <c r="M8" s="858"/>
      <c r="N8" s="858"/>
      <c r="O8" s="858"/>
      <c r="P8" s="858"/>
      <c r="Q8" s="858"/>
      <c r="R8" s="858"/>
      <c r="S8" s="858"/>
      <c r="T8" s="833"/>
      <c r="U8" s="833"/>
      <c r="V8" s="838"/>
      <c r="W8" s="838"/>
      <c r="X8" s="883"/>
      <c r="Y8" s="906"/>
      <c r="Z8" s="907"/>
    </row>
    <row r="9" ht="42" customHeight="1" spans="1:26">
      <c r="A9" s="829"/>
      <c r="B9" s="828"/>
      <c r="C9" s="828"/>
      <c r="D9" s="828"/>
      <c r="E9" s="833"/>
      <c r="F9" s="833"/>
      <c r="G9" s="833"/>
      <c r="H9" s="833"/>
      <c r="I9" s="833"/>
      <c r="J9" s="833"/>
      <c r="K9" s="833"/>
      <c r="L9" s="833"/>
      <c r="M9" s="858"/>
      <c r="N9" s="858"/>
      <c r="O9" s="858"/>
      <c r="P9" s="858"/>
      <c r="Q9" s="858"/>
      <c r="R9" s="858"/>
      <c r="S9" s="858"/>
      <c r="T9" s="833"/>
      <c r="U9" s="833"/>
      <c r="V9" s="838"/>
      <c r="W9" s="838"/>
      <c r="X9" s="884"/>
      <c r="Y9" s="908"/>
      <c r="Z9" s="909"/>
    </row>
    <row r="10" ht="42" customHeight="1" spans="1:26">
      <c r="A10" s="829"/>
      <c r="B10" s="828"/>
      <c r="C10" s="828"/>
      <c r="D10" s="828"/>
      <c r="E10" s="833"/>
      <c r="F10" s="833"/>
      <c r="G10" s="833"/>
      <c r="H10" s="833"/>
      <c r="I10" s="833"/>
      <c r="J10" s="833"/>
      <c r="K10" s="833"/>
      <c r="L10" s="833"/>
      <c r="M10" s="858"/>
      <c r="N10" s="858"/>
      <c r="O10" s="858"/>
      <c r="P10" s="858"/>
      <c r="Q10" s="858"/>
      <c r="R10" s="858"/>
      <c r="S10" s="858"/>
      <c r="T10" s="833"/>
      <c r="U10" s="833"/>
      <c r="V10" s="838"/>
      <c r="W10" s="838"/>
      <c r="X10" s="884"/>
      <c r="Y10" s="908"/>
      <c r="Z10" s="909"/>
    </row>
    <row r="11" ht="22.5" customHeight="1" spans="1:26">
      <c r="A11" s="829"/>
      <c r="B11" s="828"/>
      <c r="C11" s="828"/>
      <c r="D11" s="828"/>
      <c r="E11" s="835"/>
      <c r="F11" s="835"/>
      <c r="G11" s="836"/>
      <c r="H11" s="833"/>
      <c r="I11" s="833"/>
      <c r="J11" s="833"/>
      <c r="K11" s="833"/>
      <c r="L11" s="833"/>
      <c r="M11" s="833"/>
      <c r="N11" s="833"/>
      <c r="O11" s="833"/>
      <c r="P11" s="833"/>
      <c r="Q11" s="833"/>
      <c r="R11" s="833"/>
      <c r="S11" s="833"/>
      <c r="T11" s="833"/>
      <c r="U11" s="833"/>
      <c r="V11" s="838"/>
      <c r="W11" s="838"/>
      <c r="X11" s="885"/>
      <c r="Y11" s="885"/>
      <c r="Z11" s="910"/>
    </row>
    <row r="12" ht="29.25" customHeight="1" spans="1:26">
      <c r="A12" s="837" t="s">
        <v>25</v>
      </c>
      <c r="B12" s="838"/>
      <c r="C12" s="838"/>
      <c r="D12" s="839"/>
      <c r="E12" s="838"/>
      <c r="F12" s="838"/>
      <c r="G12" s="838"/>
      <c r="H12" s="838"/>
      <c r="I12" s="838"/>
      <c r="J12" s="838"/>
      <c r="K12" s="838"/>
      <c r="L12" s="838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905"/>
    </row>
    <row r="13" ht="33.75" customHeight="1" spans="1:26">
      <c r="A13" s="840" t="s">
        <v>26</v>
      </c>
      <c r="B13" s="838" t="s">
        <v>27</v>
      </c>
      <c r="C13" s="838"/>
      <c r="D13" s="838" t="s">
        <v>28</v>
      </c>
      <c r="E13" s="838" t="s">
        <v>29</v>
      </c>
      <c r="F13" s="838" t="s">
        <v>30</v>
      </c>
      <c r="G13" s="838"/>
      <c r="H13" s="838"/>
      <c r="I13" s="838"/>
      <c r="J13" s="838" t="s">
        <v>31</v>
      </c>
      <c r="K13" s="838" t="s">
        <v>32</v>
      </c>
      <c r="L13" s="838"/>
      <c r="M13" s="838"/>
      <c r="N13" s="838" t="s">
        <v>26</v>
      </c>
      <c r="O13" s="838" t="s">
        <v>33</v>
      </c>
      <c r="P13" s="838"/>
      <c r="Q13" s="838" t="s">
        <v>28</v>
      </c>
      <c r="R13" s="838"/>
      <c r="S13" s="838" t="s">
        <v>29</v>
      </c>
      <c r="T13" s="838" t="s">
        <v>30</v>
      </c>
      <c r="U13" s="838"/>
      <c r="V13" s="838"/>
      <c r="W13" s="838" t="s">
        <v>31</v>
      </c>
      <c r="X13" s="838"/>
      <c r="Y13" s="838" t="s">
        <v>32</v>
      </c>
      <c r="Z13" s="905"/>
    </row>
    <row r="14" ht="20.1" customHeight="1" spans="1:26">
      <c r="A14" s="837">
        <v>1</v>
      </c>
      <c r="B14" s="841" t="s">
        <v>34</v>
      </c>
      <c r="C14" s="842"/>
      <c r="D14" s="843"/>
      <c r="E14" s="843"/>
      <c r="F14" s="844"/>
      <c r="G14" s="845"/>
      <c r="H14" s="845"/>
      <c r="I14" s="859"/>
      <c r="J14" s="848" t="s">
        <v>35</v>
      </c>
      <c r="K14" s="860" t="s">
        <v>35</v>
      </c>
      <c r="L14" s="861"/>
      <c r="M14" s="862"/>
      <c r="N14" s="863"/>
      <c r="O14" s="852"/>
      <c r="P14" s="852"/>
      <c r="Q14" s="296"/>
      <c r="R14" s="296"/>
      <c r="S14" s="857"/>
      <c r="T14" s="856"/>
      <c r="U14" s="857"/>
      <c r="V14" s="857"/>
      <c r="W14" s="886"/>
      <c r="X14" s="886"/>
      <c r="Y14" s="886"/>
      <c r="Z14" s="886"/>
    </row>
    <row r="15" ht="20.1" customHeight="1" spans="1:26">
      <c r="A15" s="837">
        <v>2</v>
      </c>
      <c r="B15" s="971"/>
      <c r="C15" s="972"/>
      <c r="D15" s="853"/>
      <c r="E15" s="853"/>
      <c r="F15" s="973"/>
      <c r="G15" s="973"/>
      <c r="H15" s="973"/>
      <c r="I15" s="973"/>
      <c r="J15" s="973"/>
      <c r="K15" s="867"/>
      <c r="L15" s="868"/>
      <c r="M15" s="869"/>
      <c r="N15" s="863"/>
      <c r="O15" s="852"/>
      <c r="P15" s="852"/>
      <c r="Q15" s="296"/>
      <c r="R15" s="296"/>
      <c r="S15" s="857"/>
      <c r="T15" s="856"/>
      <c r="U15" s="857"/>
      <c r="V15" s="857"/>
      <c r="W15" s="886"/>
      <c r="X15" s="886"/>
      <c r="Y15" s="886"/>
      <c r="Z15" s="886"/>
    </row>
    <row r="16" ht="20.1" customHeight="1" spans="1:26">
      <c r="A16" s="837">
        <v>3</v>
      </c>
      <c r="B16" s="971"/>
      <c r="C16" s="972"/>
      <c r="D16" s="974"/>
      <c r="E16" s="974"/>
      <c r="F16" s="973"/>
      <c r="G16" s="973"/>
      <c r="H16" s="973"/>
      <c r="I16" s="973"/>
      <c r="J16" s="973"/>
      <c r="K16" s="867"/>
      <c r="L16" s="868"/>
      <c r="M16" s="869"/>
      <c r="N16" s="863"/>
      <c r="O16" s="865"/>
      <c r="P16" s="865"/>
      <c r="Q16" s="863"/>
      <c r="R16" s="863"/>
      <c r="S16" s="839"/>
      <c r="T16" s="886"/>
      <c r="U16" s="886"/>
      <c r="V16" s="886"/>
      <c r="W16" s="886"/>
      <c r="X16" s="886"/>
      <c r="Y16" s="886"/>
      <c r="Z16" s="886"/>
    </row>
    <row r="17" ht="20.1" customHeight="1" spans="1:26">
      <c r="A17" s="837">
        <v>4</v>
      </c>
      <c r="B17" s="971"/>
      <c r="C17" s="972"/>
      <c r="D17" s="853"/>
      <c r="E17" s="853"/>
      <c r="F17" s="973"/>
      <c r="G17" s="973"/>
      <c r="H17" s="973"/>
      <c r="I17" s="973"/>
      <c r="J17" s="973"/>
      <c r="K17" s="867"/>
      <c r="L17" s="868"/>
      <c r="M17" s="869"/>
      <c r="N17" s="863"/>
      <c r="O17" s="865"/>
      <c r="P17" s="865"/>
      <c r="Q17" s="863"/>
      <c r="R17" s="863"/>
      <c r="S17" s="839"/>
      <c r="T17" s="886"/>
      <c r="U17" s="886"/>
      <c r="V17" s="886"/>
      <c r="W17" s="886"/>
      <c r="X17" s="886"/>
      <c r="Y17" s="886"/>
      <c r="Z17" s="886"/>
    </row>
    <row r="18" ht="20.1" customHeight="1" spans="1:26">
      <c r="A18" s="837">
        <v>5</v>
      </c>
      <c r="B18" s="971"/>
      <c r="C18" s="975"/>
      <c r="D18" s="853"/>
      <c r="E18" s="853"/>
      <c r="F18" s="976"/>
      <c r="G18" s="977"/>
      <c r="H18" s="978"/>
      <c r="I18" s="856"/>
      <c r="J18" s="866"/>
      <c r="K18" s="867"/>
      <c r="L18" s="868"/>
      <c r="M18" s="869"/>
      <c r="N18" s="863"/>
      <c r="O18" s="865"/>
      <c r="P18" s="865"/>
      <c r="Q18" s="863"/>
      <c r="R18" s="863"/>
      <c r="S18" s="839"/>
      <c r="T18" s="886"/>
      <c r="U18" s="886"/>
      <c r="V18" s="886"/>
      <c r="W18" s="886"/>
      <c r="X18" s="886"/>
      <c r="Y18" s="886"/>
      <c r="Z18" s="886"/>
    </row>
    <row r="19" ht="20.1" customHeight="1" spans="1:26">
      <c r="A19" s="837">
        <v>6</v>
      </c>
      <c r="B19" s="971"/>
      <c r="C19" s="975"/>
      <c r="D19" s="853"/>
      <c r="E19" s="853"/>
      <c r="F19" s="976"/>
      <c r="G19" s="977"/>
      <c r="H19" s="978"/>
      <c r="I19" s="856"/>
      <c r="J19" s="866"/>
      <c r="K19" s="867"/>
      <c r="L19" s="868"/>
      <c r="M19" s="869"/>
      <c r="N19" s="870"/>
      <c r="O19" s="871"/>
      <c r="P19" s="872"/>
      <c r="Q19" s="871"/>
      <c r="R19" s="872"/>
      <c r="S19" s="887"/>
      <c r="T19" s="888"/>
      <c r="U19" s="889"/>
      <c r="V19" s="890"/>
      <c r="W19" s="891"/>
      <c r="X19" s="892"/>
      <c r="Y19" s="891"/>
      <c r="Z19" s="892"/>
    </row>
    <row r="20" ht="20.1" customHeight="1" spans="1:26">
      <c r="A20" s="837">
        <v>7</v>
      </c>
      <c r="B20" s="971"/>
      <c r="C20" s="975"/>
      <c r="D20" s="853"/>
      <c r="E20" s="853"/>
      <c r="F20" s="976"/>
      <c r="G20" s="977"/>
      <c r="H20" s="978"/>
      <c r="I20" s="856"/>
      <c r="J20" s="866"/>
      <c r="K20" s="867"/>
      <c r="L20" s="868"/>
      <c r="M20" s="869"/>
      <c r="N20" s="873"/>
      <c r="O20" s="874"/>
      <c r="P20" s="875"/>
      <c r="Q20" s="874"/>
      <c r="R20" s="875"/>
      <c r="S20" s="893"/>
      <c r="T20" s="894"/>
      <c r="U20" s="895"/>
      <c r="V20" s="896"/>
      <c r="W20" s="897"/>
      <c r="X20" s="898"/>
      <c r="Y20" s="897"/>
      <c r="Z20" s="898"/>
    </row>
    <row r="21" ht="20.1" customHeight="1" spans="1:26">
      <c r="A21" s="837">
        <v>8</v>
      </c>
      <c r="B21" s="971"/>
      <c r="C21" s="975"/>
      <c r="D21" s="853"/>
      <c r="E21" s="853"/>
      <c r="F21" s="976"/>
      <c r="G21" s="977"/>
      <c r="H21" s="978"/>
      <c r="I21" s="856"/>
      <c r="J21" s="866"/>
      <c r="K21" s="867"/>
      <c r="L21" s="868"/>
      <c r="M21" s="869"/>
      <c r="N21" s="863"/>
      <c r="O21" s="865"/>
      <c r="P21" s="865"/>
      <c r="Q21" s="863"/>
      <c r="R21" s="863"/>
      <c r="S21" s="899"/>
      <c r="T21" s="863"/>
      <c r="U21" s="863"/>
      <c r="V21" s="863"/>
      <c r="W21" s="863"/>
      <c r="X21" s="863"/>
      <c r="Y21" s="911"/>
      <c r="Z21" s="912"/>
    </row>
    <row r="22" ht="20.1" customHeight="1" spans="1:26">
      <c r="A22" s="837">
        <v>9</v>
      </c>
      <c r="B22" s="971"/>
      <c r="C22" s="975"/>
      <c r="D22" s="853"/>
      <c r="E22" s="853"/>
      <c r="F22" s="976"/>
      <c r="G22" s="977"/>
      <c r="H22" s="978"/>
      <c r="I22" s="856"/>
      <c r="J22" s="866"/>
      <c r="K22" s="867"/>
      <c r="L22" s="868"/>
      <c r="M22" s="869"/>
      <c r="N22" s="863"/>
      <c r="O22" s="865"/>
      <c r="P22" s="865"/>
      <c r="Q22" s="863"/>
      <c r="R22" s="863"/>
      <c r="S22" s="899"/>
      <c r="T22" s="863"/>
      <c r="U22" s="863"/>
      <c r="V22" s="863"/>
      <c r="W22" s="863"/>
      <c r="X22" s="863"/>
      <c r="Y22" s="911"/>
      <c r="Z22" s="912"/>
    </row>
    <row r="23" s="970" customFormat="1" ht="34.5" customHeight="1" spans="1:26">
      <c r="A23" s="979"/>
      <c r="B23" s="980"/>
      <c r="C23" s="980"/>
      <c r="D23" s="981"/>
      <c r="E23" s="468"/>
      <c r="F23" s="982"/>
      <c r="G23" s="982"/>
      <c r="H23" s="982"/>
      <c r="I23" s="986"/>
      <c r="J23" s="987"/>
      <c r="K23" s="987"/>
      <c r="L23" s="987"/>
      <c r="M23" s="987"/>
      <c r="N23" s="988"/>
      <c r="O23" s="989"/>
      <c r="P23" s="989"/>
      <c r="Q23" s="988"/>
      <c r="R23" s="988"/>
      <c r="S23" s="990"/>
      <c r="T23" s="988"/>
      <c r="U23" s="988"/>
      <c r="V23" s="988"/>
      <c r="W23" s="988"/>
      <c r="X23" s="988"/>
      <c r="Y23" s="991"/>
      <c r="Z23" s="991"/>
    </row>
    <row r="24" s="970" customFormat="1" ht="34.5" customHeight="1" spans="1:26">
      <c r="A24" s="979"/>
      <c r="B24" s="980"/>
      <c r="C24" s="980"/>
      <c r="D24" s="981"/>
      <c r="E24" s="468"/>
      <c r="F24" s="982"/>
      <c r="G24" s="982"/>
      <c r="H24" s="982"/>
      <c r="I24" s="986"/>
      <c r="J24" s="987"/>
      <c r="K24" s="987"/>
      <c r="L24" s="987"/>
      <c r="M24" s="987"/>
      <c r="N24" s="988"/>
      <c r="O24" s="989"/>
      <c r="P24" s="989"/>
      <c r="Q24" s="988"/>
      <c r="R24" s="988"/>
      <c r="S24" s="990"/>
      <c r="T24" s="988"/>
      <c r="U24" s="988"/>
      <c r="V24" s="988"/>
      <c r="W24" s="988"/>
      <c r="X24" s="988"/>
      <c r="Y24" s="991"/>
      <c r="Z24" s="991"/>
    </row>
    <row r="25" s="970" customFormat="1" ht="34.5" customHeight="1" spans="1:26">
      <c r="A25" s="979"/>
      <c r="B25" s="980"/>
      <c r="C25" s="980"/>
      <c r="D25" s="983"/>
      <c r="E25" s="984"/>
      <c r="F25" s="982"/>
      <c r="G25" s="982"/>
      <c r="H25" s="982"/>
      <c r="I25" s="986"/>
      <c r="J25" s="987"/>
      <c r="K25" s="987"/>
      <c r="L25" s="987"/>
      <c r="M25" s="987"/>
      <c r="N25" s="988"/>
      <c r="O25" s="989"/>
      <c r="P25" s="989"/>
      <c r="Q25" s="988"/>
      <c r="R25" s="988"/>
      <c r="S25" s="990"/>
      <c r="T25" s="988"/>
      <c r="U25" s="988"/>
      <c r="V25" s="988"/>
      <c r="W25" s="988"/>
      <c r="X25" s="988"/>
      <c r="Y25" s="991"/>
      <c r="Z25" s="991"/>
    </row>
  </sheetData>
  <mergeCells count="164">
    <mergeCell ref="A1:B1"/>
    <mergeCell ref="C1:E1"/>
    <mergeCell ref="F1:Q1"/>
    <mergeCell ref="E2:Q2"/>
    <mergeCell ref="E3:R3"/>
    <mergeCell ref="T3:U3"/>
    <mergeCell ref="E4:Q4"/>
    <mergeCell ref="R4:S4"/>
    <mergeCell ref="T4:U4"/>
    <mergeCell ref="A5:C5"/>
    <mergeCell ref="E5:G5"/>
    <mergeCell ref="H5:L5"/>
    <mergeCell ref="M5:S5"/>
    <mergeCell ref="T5:U5"/>
    <mergeCell ref="V5:W5"/>
    <mergeCell ref="X5:Z5"/>
    <mergeCell ref="E6:G6"/>
    <mergeCell ref="H6:L6"/>
    <mergeCell ref="M6:S6"/>
    <mergeCell ref="T6:U6"/>
    <mergeCell ref="V6:W6"/>
    <mergeCell ref="X6:Z6"/>
    <mergeCell ref="E7:G7"/>
    <mergeCell ref="H7:L7"/>
    <mergeCell ref="M7:S7"/>
    <mergeCell ref="T7:U7"/>
    <mergeCell ref="V7:W7"/>
    <mergeCell ref="X7:Z7"/>
    <mergeCell ref="E8:G8"/>
    <mergeCell ref="H8:L8"/>
    <mergeCell ref="M8:S8"/>
    <mergeCell ref="T8:U8"/>
    <mergeCell ref="V8:W8"/>
    <mergeCell ref="X8:Z8"/>
    <mergeCell ref="E9:G9"/>
    <mergeCell ref="H9:L9"/>
    <mergeCell ref="M9:S9"/>
    <mergeCell ref="T9:U9"/>
    <mergeCell ref="V9:W9"/>
    <mergeCell ref="X9:Z9"/>
    <mergeCell ref="E10:G10"/>
    <mergeCell ref="H10:L10"/>
    <mergeCell ref="M10:S10"/>
    <mergeCell ref="T10:U10"/>
    <mergeCell ref="V10:W10"/>
    <mergeCell ref="X10:Z10"/>
    <mergeCell ref="E11:G11"/>
    <mergeCell ref="H11:L11"/>
    <mergeCell ref="M11:S11"/>
    <mergeCell ref="T11:U11"/>
    <mergeCell ref="V11:W11"/>
    <mergeCell ref="X11:Z11"/>
    <mergeCell ref="A12:C12"/>
    <mergeCell ref="E12:G12"/>
    <mergeCell ref="H12:L12"/>
    <mergeCell ref="M12:S12"/>
    <mergeCell ref="T12:U12"/>
    <mergeCell ref="V12:X12"/>
    <mergeCell ref="Y12:Z12"/>
    <mergeCell ref="B13:C13"/>
    <mergeCell ref="F13:I13"/>
    <mergeCell ref="K13:M13"/>
    <mergeCell ref="O13:P13"/>
    <mergeCell ref="Q13:R13"/>
    <mergeCell ref="T13:V13"/>
    <mergeCell ref="W13:X13"/>
    <mergeCell ref="Y13:Z13"/>
    <mergeCell ref="B14:C14"/>
    <mergeCell ref="F14:I14"/>
    <mergeCell ref="K14:M14"/>
    <mergeCell ref="O14:P14"/>
    <mergeCell ref="Q14:R14"/>
    <mergeCell ref="T14:V14"/>
    <mergeCell ref="W14:X14"/>
    <mergeCell ref="Y14:Z14"/>
    <mergeCell ref="B15:C15"/>
    <mergeCell ref="F15:I15"/>
    <mergeCell ref="K15:M15"/>
    <mergeCell ref="O15:P15"/>
    <mergeCell ref="Q15:R15"/>
    <mergeCell ref="T15:V15"/>
    <mergeCell ref="W15:X15"/>
    <mergeCell ref="Y15:Z15"/>
    <mergeCell ref="B16:C16"/>
    <mergeCell ref="F16:I16"/>
    <mergeCell ref="K16:M16"/>
    <mergeCell ref="O16:P16"/>
    <mergeCell ref="Q16:R16"/>
    <mergeCell ref="T16:V16"/>
    <mergeCell ref="W16:X16"/>
    <mergeCell ref="Y16:Z16"/>
    <mergeCell ref="B17:C17"/>
    <mergeCell ref="F17:I17"/>
    <mergeCell ref="K17:M17"/>
    <mergeCell ref="O17:P17"/>
    <mergeCell ref="Q17:R17"/>
    <mergeCell ref="T17:V17"/>
    <mergeCell ref="W17:X17"/>
    <mergeCell ref="Y17:Z17"/>
    <mergeCell ref="B18:C18"/>
    <mergeCell ref="F18:H18"/>
    <mergeCell ref="K18:M18"/>
    <mergeCell ref="O18:P18"/>
    <mergeCell ref="Q18:R18"/>
    <mergeCell ref="T18:V18"/>
    <mergeCell ref="W18:X18"/>
    <mergeCell ref="Y18:Z18"/>
    <mergeCell ref="B19:C19"/>
    <mergeCell ref="F19:H19"/>
    <mergeCell ref="K19:M19"/>
    <mergeCell ref="B20:C20"/>
    <mergeCell ref="F20:H20"/>
    <mergeCell ref="K20:M20"/>
    <mergeCell ref="B21:C21"/>
    <mergeCell ref="F21:H21"/>
    <mergeCell ref="K21:M21"/>
    <mergeCell ref="O21:P21"/>
    <mergeCell ref="Q21:R21"/>
    <mergeCell ref="T21:V21"/>
    <mergeCell ref="W21:X21"/>
    <mergeCell ref="Y21:Z21"/>
    <mergeCell ref="B22:C22"/>
    <mergeCell ref="F22:H22"/>
    <mergeCell ref="K22:M22"/>
    <mergeCell ref="O22:P22"/>
    <mergeCell ref="Q22:R22"/>
    <mergeCell ref="T22:V22"/>
    <mergeCell ref="W22:X22"/>
    <mergeCell ref="Y22:Z22"/>
    <mergeCell ref="B23:C23"/>
    <mergeCell ref="F23:H23"/>
    <mergeCell ref="K23:M23"/>
    <mergeCell ref="O23:P23"/>
    <mergeCell ref="Q23:R23"/>
    <mergeCell ref="T23:V23"/>
    <mergeCell ref="W23:X23"/>
    <mergeCell ref="Y23:Z23"/>
    <mergeCell ref="B24:C24"/>
    <mergeCell ref="F24:H24"/>
    <mergeCell ref="K24:M24"/>
    <mergeCell ref="O24:P24"/>
    <mergeCell ref="Q24:R24"/>
    <mergeCell ref="T24:V24"/>
    <mergeCell ref="W24:X24"/>
    <mergeCell ref="Y24:Z24"/>
    <mergeCell ref="B25:C25"/>
    <mergeCell ref="F25:H25"/>
    <mergeCell ref="K25:M25"/>
    <mergeCell ref="O25:P25"/>
    <mergeCell ref="Q25:R25"/>
    <mergeCell ref="T25:V25"/>
    <mergeCell ref="W25:X25"/>
    <mergeCell ref="Y25:Z25"/>
    <mergeCell ref="N19:N20"/>
    <mergeCell ref="S19:S20"/>
    <mergeCell ref="O19:P20"/>
    <mergeCell ref="Q19:R20"/>
    <mergeCell ref="W19:X20"/>
    <mergeCell ref="Y19:Z20"/>
    <mergeCell ref="T19:V20"/>
    <mergeCell ref="V1:Z2"/>
    <mergeCell ref="A3:B4"/>
    <mergeCell ref="C3:D4"/>
    <mergeCell ref="A6:C11"/>
  </mergeCells>
  <conditionalFormatting sqref="D25">
    <cfRule type="duplicateValues" dxfId="0" priority="10"/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X78"/>
  <sheetViews>
    <sheetView view="pageBreakPreview" zoomScale="55" zoomScaleNormal="100" workbookViewId="0">
      <pane xSplit="6" ySplit="8" topLeftCell="G35" activePane="bottomRight" state="frozen"/>
      <selection/>
      <selection pane="topRight"/>
      <selection pane="bottomLeft"/>
      <selection pane="bottomRight" activeCell="D13" sqref="D13"/>
    </sheetView>
  </sheetViews>
  <sheetFormatPr defaultColWidth="9" defaultRowHeight="14"/>
  <cols>
    <col min="1" max="1" width="6.62727272727273" style="188" customWidth="1"/>
    <col min="2" max="2" width="10.3727272727273" style="188" customWidth="1"/>
    <col min="3" max="3" width="10.1272727272727" style="188" customWidth="1"/>
    <col min="4" max="4" width="35.6818181818182" style="188" customWidth="1"/>
    <col min="5" max="5" width="23.3727272727273" style="188" customWidth="1"/>
    <col min="6" max="6" width="30.8727272727273" style="188" customWidth="1"/>
    <col min="7" max="7" width="30.3727272727273" style="189" hidden="1" customWidth="1" outlineLevel="1"/>
    <col min="8" max="8" width="9.75454545454545" style="188" hidden="1" customWidth="1" outlineLevel="1"/>
    <col min="9" max="9" width="7.87272727272727" style="188" hidden="1" customWidth="1" outlineLevel="1"/>
    <col min="10" max="10" width="10.5" style="188" customWidth="1" collapsed="1"/>
    <col min="11" max="11" width="10.2545454545455" style="190" hidden="1" customWidth="1" outlineLevel="1"/>
    <col min="12" max="12" width="19.7545454545455" style="188" hidden="1" customWidth="1" outlineLevel="1"/>
    <col min="13" max="13" width="12.3727272727273" style="191" hidden="1" customWidth="1" outlineLevel="1"/>
    <col min="14" max="14" width="11.6272727272727" style="190" hidden="1" customWidth="1" outlineLevel="1"/>
    <col min="15" max="15" width="7.25454545454545" style="190" hidden="1" customWidth="1" outlineLevel="1"/>
    <col min="16" max="16" width="11.2545454545455" style="190" customWidth="1" collapsed="1"/>
    <col min="17" max="18" width="11.7545454545455" style="190" hidden="1" customWidth="1" outlineLevel="1"/>
    <col min="19" max="19" width="9.62727272727273" style="190" hidden="1" customWidth="1" outlineLevel="1"/>
    <col min="20" max="20" width="18" style="188" hidden="1" customWidth="1" outlineLevel="1"/>
    <col min="21" max="21" width="10.3727272727273" style="188" hidden="1" customWidth="1" outlineLevel="1"/>
    <col min="22" max="22" width="20.7545454545455" style="408" customWidth="1" collapsed="1"/>
    <col min="23" max="25" width="14.6272727272727" style="408" hidden="1" customWidth="1" outlineLevel="1"/>
    <col min="26" max="26" width="12.5" style="188" hidden="1" customWidth="1" outlineLevel="1"/>
    <col min="27" max="27" width="12.5" style="188" customWidth="1" collapsed="1"/>
    <col min="28" max="31" width="12.5" style="188" customWidth="1" outlineLevel="1"/>
    <col min="32" max="32" width="12.5" style="915" customWidth="1" outlineLevel="1"/>
    <col min="33" max="33" width="12.5" style="197" customWidth="1" outlineLevel="1"/>
    <col min="34" max="35" width="12.5" style="188" customWidth="1" outlineLevel="1"/>
    <col min="36" max="37" width="12.5" style="188" customWidth="1"/>
    <col min="38" max="47" width="12.5" style="188" hidden="1" customWidth="1" outlineLevel="1"/>
    <col min="48" max="48" width="11.1272727272727" style="188" customWidth="1" collapsed="1"/>
    <col min="49" max="49" width="20.3727272727273" style="188" customWidth="1"/>
    <col min="50" max="16384" width="9" style="188"/>
  </cols>
  <sheetData>
    <row r="1" ht="20.25" hidden="1" customHeight="1" outlineLevel="1" spans="1:49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941"/>
      <c r="AG1" s="950"/>
      <c r="AH1" s="592"/>
      <c r="AI1" s="592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</row>
    <row r="2" ht="27.75" hidden="1" customHeight="1" outlineLevel="1" spans="1:49">
      <c r="A2" s="916" t="s">
        <v>36</v>
      </c>
      <c r="B2" s="916"/>
      <c r="C2" s="206" t="s">
        <v>37</v>
      </c>
      <c r="D2" s="206"/>
      <c r="E2" s="206"/>
      <c r="F2" s="206"/>
      <c r="G2" s="917" t="s">
        <v>38</v>
      </c>
      <c r="H2" s="918"/>
      <c r="I2" s="918"/>
      <c r="J2" s="918"/>
      <c r="K2" s="918"/>
      <c r="L2" s="918"/>
      <c r="M2" s="918"/>
      <c r="N2" s="918"/>
      <c r="O2" s="918"/>
      <c r="P2" s="918"/>
      <c r="Q2" s="918"/>
      <c r="R2" s="918"/>
      <c r="S2" s="918"/>
      <c r="T2" s="918"/>
      <c r="U2" s="918"/>
      <c r="V2" s="918"/>
      <c r="W2" s="918"/>
      <c r="X2" s="918"/>
      <c r="Y2" s="918"/>
      <c r="Z2" s="918"/>
      <c r="AA2" s="918"/>
      <c r="AB2" s="918"/>
      <c r="AC2" s="918"/>
      <c r="AD2" s="918"/>
      <c r="AE2" s="918"/>
      <c r="AF2" s="942"/>
      <c r="AG2" s="951"/>
      <c r="AH2" s="918"/>
      <c r="AI2" s="918"/>
      <c r="AJ2" s="918"/>
      <c r="AK2" s="918"/>
      <c r="AL2" s="918"/>
      <c r="AM2" s="918"/>
      <c r="AN2" s="918"/>
      <c r="AO2" s="918"/>
      <c r="AP2" s="918"/>
      <c r="AQ2" s="918"/>
      <c r="AR2" s="918"/>
      <c r="AS2" s="918"/>
      <c r="AT2" s="918"/>
      <c r="AU2" s="957"/>
      <c r="AV2" s="240" t="s">
        <v>28</v>
      </c>
      <c r="AW2" s="653" t="s">
        <v>24</v>
      </c>
    </row>
    <row r="3" ht="27.75" hidden="1" customHeight="1" outlineLevel="1" spans="1:49">
      <c r="A3" s="916"/>
      <c r="B3" s="916"/>
      <c r="C3" s="206"/>
      <c r="D3" s="206"/>
      <c r="E3" s="206"/>
      <c r="F3" s="206"/>
      <c r="G3" s="919"/>
      <c r="H3" s="920"/>
      <c r="I3" s="920"/>
      <c r="J3" s="920"/>
      <c r="K3" s="920"/>
      <c r="L3" s="920"/>
      <c r="M3" s="920"/>
      <c r="N3" s="920"/>
      <c r="O3" s="920"/>
      <c r="P3" s="920"/>
      <c r="Q3" s="920"/>
      <c r="R3" s="920"/>
      <c r="S3" s="920"/>
      <c r="T3" s="920"/>
      <c r="U3" s="920"/>
      <c r="V3" s="920"/>
      <c r="W3" s="920"/>
      <c r="X3" s="920"/>
      <c r="Y3" s="920"/>
      <c r="Z3" s="920"/>
      <c r="AA3" s="920"/>
      <c r="AB3" s="920"/>
      <c r="AC3" s="920"/>
      <c r="AD3" s="920"/>
      <c r="AE3" s="920"/>
      <c r="AF3" s="943"/>
      <c r="AG3" s="952"/>
      <c r="AH3" s="920"/>
      <c r="AI3" s="920"/>
      <c r="AJ3" s="920"/>
      <c r="AK3" s="920"/>
      <c r="AL3" s="920"/>
      <c r="AM3" s="920"/>
      <c r="AN3" s="920"/>
      <c r="AO3" s="920"/>
      <c r="AP3" s="920"/>
      <c r="AQ3" s="920"/>
      <c r="AR3" s="920"/>
      <c r="AS3" s="920"/>
      <c r="AT3" s="920"/>
      <c r="AU3" s="958"/>
      <c r="AV3" s="240" t="s">
        <v>39</v>
      </c>
      <c r="AW3" s="653"/>
    </row>
    <row r="4" ht="27" hidden="1" customHeight="1" outlineLevel="1" spans="1:49">
      <c r="A4" s="203" t="s">
        <v>40</v>
      </c>
      <c r="B4" s="203"/>
      <c r="C4" s="203"/>
      <c r="D4" s="203"/>
      <c r="E4" s="203"/>
      <c r="F4" s="203"/>
      <c r="G4" s="919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43"/>
      <c r="AG4" s="952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58"/>
      <c r="AV4" s="240" t="s">
        <v>41</v>
      </c>
      <c r="AW4" s="655" t="s">
        <v>22</v>
      </c>
    </row>
    <row r="5" ht="31.5" hidden="1" customHeight="1" outlineLevel="1" spans="1:49">
      <c r="A5" s="206" t="s">
        <v>42</v>
      </c>
      <c r="B5" s="206"/>
      <c r="C5" s="206"/>
      <c r="D5" s="206"/>
      <c r="E5" s="206" t="s">
        <v>43</v>
      </c>
      <c r="F5" s="223"/>
      <c r="G5" s="919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43"/>
      <c r="AG5" s="952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58"/>
      <c r="AV5" s="240" t="s">
        <v>44</v>
      </c>
      <c r="AW5" s="655" t="s">
        <v>45</v>
      </c>
    </row>
    <row r="6" ht="71.25" hidden="1" customHeight="1" outlineLevel="1" spans="1:49">
      <c r="A6" s="206" t="s">
        <v>46</v>
      </c>
      <c r="B6" s="206"/>
      <c r="C6" s="206"/>
      <c r="D6" s="206"/>
      <c r="E6" s="206"/>
      <c r="F6" s="206"/>
      <c r="G6" s="919"/>
      <c r="H6" s="920"/>
      <c r="I6" s="920"/>
      <c r="J6" s="920"/>
      <c r="K6" s="920"/>
      <c r="L6" s="920"/>
      <c r="M6" s="920"/>
      <c r="N6" s="920"/>
      <c r="O6" s="920"/>
      <c r="P6" s="920"/>
      <c r="Q6" s="920"/>
      <c r="R6" s="920"/>
      <c r="S6" s="920"/>
      <c r="T6" s="920"/>
      <c r="U6" s="920"/>
      <c r="V6" s="920"/>
      <c r="W6" s="920"/>
      <c r="X6" s="920"/>
      <c r="Y6" s="920"/>
      <c r="Z6" s="920"/>
      <c r="AA6" s="920"/>
      <c r="AB6" s="920"/>
      <c r="AC6" s="920"/>
      <c r="AD6" s="920"/>
      <c r="AE6" s="920"/>
      <c r="AF6" s="943"/>
      <c r="AG6" s="952"/>
      <c r="AH6" s="920"/>
      <c r="AI6" s="920"/>
      <c r="AJ6" s="920"/>
      <c r="AK6" s="920"/>
      <c r="AL6" s="920"/>
      <c r="AM6" s="920"/>
      <c r="AN6" s="920"/>
      <c r="AO6" s="920"/>
      <c r="AP6" s="920"/>
      <c r="AQ6" s="920"/>
      <c r="AR6" s="920"/>
      <c r="AS6" s="920"/>
      <c r="AT6" s="920"/>
      <c r="AU6" s="958"/>
      <c r="AV6" s="240" t="s">
        <v>19</v>
      </c>
      <c r="AW6" s="960" t="s">
        <v>23</v>
      </c>
    </row>
    <row r="7" ht="63" hidden="1" customHeight="1" outlineLevel="1" spans="1:49">
      <c r="A7" s="599" t="s">
        <v>47</v>
      </c>
      <c r="B7" s="599"/>
      <c r="C7" s="599"/>
      <c r="D7" s="599"/>
      <c r="E7" s="599"/>
      <c r="F7" s="599"/>
      <c r="G7" s="921"/>
      <c r="H7" s="922"/>
      <c r="I7" s="922"/>
      <c r="J7" s="922"/>
      <c r="K7" s="922"/>
      <c r="L7" s="922"/>
      <c r="M7" s="922"/>
      <c r="N7" s="922"/>
      <c r="O7" s="922"/>
      <c r="P7" s="922"/>
      <c r="Q7" s="922"/>
      <c r="R7" s="922"/>
      <c r="S7" s="922"/>
      <c r="T7" s="922"/>
      <c r="U7" s="922"/>
      <c r="V7" s="922"/>
      <c r="W7" s="922"/>
      <c r="X7" s="922"/>
      <c r="Y7" s="922"/>
      <c r="Z7" s="922"/>
      <c r="AA7" s="922"/>
      <c r="AB7" s="922"/>
      <c r="AC7" s="922"/>
      <c r="AD7" s="922"/>
      <c r="AE7" s="922"/>
      <c r="AF7" s="944"/>
      <c r="AG7" s="953"/>
      <c r="AH7" s="922"/>
      <c r="AI7" s="922"/>
      <c r="AJ7" s="922"/>
      <c r="AK7" s="922"/>
      <c r="AL7" s="922"/>
      <c r="AM7" s="922"/>
      <c r="AN7" s="922"/>
      <c r="AO7" s="922"/>
      <c r="AP7" s="922"/>
      <c r="AQ7" s="922"/>
      <c r="AR7" s="922"/>
      <c r="AS7" s="922"/>
      <c r="AT7" s="922"/>
      <c r="AU7" s="959"/>
      <c r="AV7" s="656" t="s">
        <v>48</v>
      </c>
      <c r="AW7" s="961"/>
    </row>
    <row r="8" s="185" customFormat="1" ht="50.1" customHeight="1" collapsed="1" spans="1:49">
      <c r="A8" s="600" t="s">
        <v>49</v>
      </c>
      <c r="B8" s="600" t="s">
        <v>50</v>
      </c>
      <c r="C8" s="600" t="s">
        <v>51</v>
      </c>
      <c r="D8" s="600" t="s">
        <v>52</v>
      </c>
      <c r="E8" s="600" t="s">
        <v>28</v>
      </c>
      <c r="F8" s="600" t="s">
        <v>41</v>
      </c>
      <c r="G8" s="600" t="s">
        <v>53</v>
      </c>
      <c r="H8" s="600" t="s">
        <v>54</v>
      </c>
      <c r="I8" s="600" t="s">
        <v>55</v>
      </c>
      <c r="J8" s="600" t="s">
        <v>14</v>
      </c>
      <c r="K8" s="600" t="s">
        <v>56</v>
      </c>
      <c r="L8" s="600" t="s">
        <v>57</v>
      </c>
      <c r="M8" s="600" t="s">
        <v>58</v>
      </c>
      <c r="N8" s="600" t="s">
        <v>59</v>
      </c>
      <c r="O8" s="600" t="s">
        <v>60</v>
      </c>
      <c r="P8" s="600" t="s">
        <v>61</v>
      </c>
      <c r="Q8" s="600" t="s">
        <v>62</v>
      </c>
      <c r="R8" s="600" t="s">
        <v>63</v>
      </c>
      <c r="S8" s="600" t="s">
        <v>64</v>
      </c>
      <c r="T8" s="600" t="s">
        <v>65</v>
      </c>
      <c r="U8" s="600" t="s">
        <v>66</v>
      </c>
      <c r="V8" s="600" t="s">
        <v>67</v>
      </c>
      <c r="W8" s="600" t="s">
        <v>68</v>
      </c>
      <c r="X8" s="600" t="s">
        <v>69</v>
      </c>
      <c r="Y8" s="600" t="s">
        <v>70</v>
      </c>
      <c r="Z8" s="600" t="s">
        <v>71</v>
      </c>
      <c r="AA8" s="784" t="s">
        <v>72</v>
      </c>
      <c r="AB8" s="784" t="s">
        <v>73</v>
      </c>
      <c r="AC8" s="785" t="s">
        <v>74</v>
      </c>
      <c r="AD8" s="785"/>
      <c r="AE8" s="785"/>
      <c r="AF8" s="786" t="s">
        <v>75</v>
      </c>
      <c r="AG8" s="790" t="s">
        <v>76</v>
      </c>
      <c r="AH8" s="784" t="s">
        <v>77</v>
      </c>
      <c r="AI8" s="784" t="s">
        <v>78</v>
      </c>
      <c r="AJ8" s="784" t="s">
        <v>79</v>
      </c>
      <c r="AK8" s="784" t="s">
        <v>80</v>
      </c>
      <c r="AL8" s="791" t="s">
        <v>81</v>
      </c>
      <c r="AM8" s="792" t="s">
        <v>82</v>
      </c>
      <c r="AN8" s="793" t="s">
        <v>83</v>
      </c>
      <c r="AO8" s="793" t="s">
        <v>84</v>
      </c>
      <c r="AP8" s="804" t="s">
        <v>85</v>
      </c>
      <c r="AQ8" s="804" t="s">
        <v>86</v>
      </c>
      <c r="AR8" s="804" t="s">
        <v>87</v>
      </c>
      <c r="AS8" s="793" t="s">
        <v>88</v>
      </c>
      <c r="AT8" s="805" t="s">
        <v>89</v>
      </c>
      <c r="AU8" s="806" t="s">
        <v>90</v>
      </c>
      <c r="AV8" s="658" t="s">
        <v>91</v>
      </c>
      <c r="AW8" s="636" t="s">
        <v>92</v>
      </c>
    </row>
    <row r="9" s="185" customFormat="1" ht="50.1" customHeight="1" spans="1:49">
      <c r="A9" s="600"/>
      <c r="B9" s="600"/>
      <c r="C9" s="600"/>
      <c r="D9" s="600"/>
      <c r="E9" s="600"/>
      <c r="F9" s="600"/>
      <c r="G9" s="600"/>
      <c r="H9" s="600"/>
      <c r="I9" s="600"/>
      <c r="J9" s="600"/>
      <c r="K9" s="600"/>
      <c r="L9" s="600"/>
      <c r="M9" s="600"/>
      <c r="N9" s="600"/>
      <c r="O9" s="600"/>
      <c r="P9" s="600"/>
      <c r="Q9" s="600"/>
      <c r="R9" s="600"/>
      <c r="S9" s="600"/>
      <c r="T9" s="600"/>
      <c r="U9" s="600"/>
      <c r="V9" s="600"/>
      <c r="W9" s="600"/>
      <c r="X9" s="600"/>
      <c r="Y9" s="600"/>
      <c r="Z9" s="600"/>
      <c r="AA9" s="308"/>
      <c r="AB9" s="308"/>
      <c r="AC9" s="785" t="s">
        <v>93</v>
      </c>
      <c r="AD9" s="785" t="s">
        <v>94</v>
      </c>
      <c r="AE9" s="785" t="s">
        <v>95</v>
      </c>
      <c r="AF9" s="785"/>
      <c r="AG9" s="794"/>
      <c r="AH9" s="784"/>
      <c r="AI9" s="308"/>
      <c r="AJ9" s="308"/>
      <c r="AK9" s="308"/>
      <c r="AL9" s="795"/>
      <c r="AM9" s="796"/>
      <c r="AN9" s="797"/>
      <c r="AO9" s="797"/>
      <c r="AP9" s="807"/>
      <c r="AQ9" s="807"/>
      <c r="AR9" s="807"/>
      <c r="AS9" s="797"/>
      <c r="AT9" s="808"/>
      <c r="AU9" s="809"/>
      <c r="AV9" s="658"/>
      <c r="AW9" s="636"/>
    </row>
    <row r="10" s="693" customFormat="1" ht="50.1" customHeight="1" spans="1:49">
      <c r="A10" s="436">
        <f>ROW()-9</f>
        <v>1</v>
      </c>
      <c r="B10" s="436">
        <v>0</v>
      </c>
      <c r="C10" s="489" t="s">
        <v>96</v>
      </c>
      <c r="D10" s="436" t="s">
        <v>21</v>
      </c>
      <c r="E10" s="436" t="s">
        <v>21</v>
      </c>
      <c r="F10" s="436" t="s">
        <v>22</v>
      </c>
      <c r="G10" s="617" t="s">
        <v>97</v>
      </c>
      <c r="H10" s="436" t="s">
        <v>98</v>
      </c>
      <c r="I10" s="436" t="s">
        <v>99</v>
      </c>
      <c r="J10" s="436"/>
      <c r="K10" s="436" t="s">
        <v>98</v>
      </c>
      <c r="L10" s="436"/>
      <c r="M10" s="436" t="s">
        <v>98</v>
      </c>
      <c r="N10" s="436" t="s">
        <v>100</v>
      </c>
      <c r="O10" s="436" t="s">
        <v>101</v>
      </c>
      <c r="P10" s="436" t="s">
        <v>102</v>
      </c>
      <c r="Q10" s="436" t="s">
        <v>103</v>
      </c>
      <c r="R10" s="436" t="s">
        <v>45</v>
      </c>
      <c r="S10" s="436" t="s">
        <v>45</v>
      </c>
      <c r="T10" s="436" t="s">
        <v>104</v>
      </c>
      <c r="U10" s="436" t="s">
        <v>45</v>
      </c>
      <c r="V10" s="436">
        <v>37</v>
      </c>
      <c r="W10" s="436" t="s">
        <v>105</v>
      </c>
      <c r="X10" s="436" t="s">
        <v>45</v>
      </c>
      <c r="Y10" s="436" t="s">
        <v>45</v>
      </c>
      <c r="Z10" s="436" t="s">
        <v>45</v>
      </c>
      <c r="AA10" s="436" t="s">
        <v>106</v>
      </c>
      <c r="AB10" s="436"/>
      <c r="AC10" s="436"/>
      <c r="AD10" s="436"/>
      <c r="AE10" s="436"/>
      <c r="AF10" s="945"/>
      <c r="AG10" s="799"/>
      <c r="AH10" s="436"/>
      <c r="AI10" s="436"/>
      <c r="AJ10" s="436" t="s">
        <v>107</v>
      </c>
      <c r="AK10" s="436" t="s">
        <v>108</v>
      </c>
      <c r="AL10" s="436"/>
      <c r="AM10" s="436"/>
      <c r="AN10" s="436"/>
      <c r="AO10" s="436"/>
      <c r="AP10" s="436"/>
      <c r="AQ10" s="436"/>
      <c r="AR10" s="436"/>
      <c r="AS10" s="436"/>
      <c r="AT10" s="436"/>
      <c r="AU10" s="436"/>
      <c r="AV10" s="436"/>
      <c r="AW10" s="436">
        <v>1</v>
      </c>
    </row>
    <row r="11" s="185" customFormat="1" ht="50.1" customHeight="1" spans="1:49">
      <c r="A11" s="436">
        <f>ROW()-9</f>
        <v>2</v>
      </c>
      <c r="B11" s="436">
        <v>1</v>
      </c>
      <c r="C11" s="489" t="s">
        <v>96</v>
      </c>
      <c r="D11" s="756"/>
      <c r="E11" s="489" t="s">
        <v>109</v>
      </c>
      <c r="F11" s="489" t="s">
        <v>110</v>
      </c>
      <c r="G11" s="617"/>
      <c r="H11" s="436" t="s">
        <v>111</v>
      </c>
      <c r="I11" s="436" t="s">
        <v>99</v>
      </c>
      <c r="J11" s="436"/>
      <c r="K11" s="436" t="s">
        <v>98</v>
      </c>
      <c r="L11" s="436" t="s">
        <v>45</v>
      </c>
      <c r="M11" s="436" t="s">
        <v>45</v>
      </c>
      <c r="N11" s="436" t="s">
        <v>100</v>
      </c>
      <c r="O11" s="436" t="s">
        <v>101</v>
      </c>
      <c r="P11" s="436" t="s">
        <v>102</v>
      </c>
      <c r="Q11" s="436" t="s">
        <v>103</v>
      </c>
      <c r="R11" s="436" t="s">
        <v>45</v>
      </c>
      <c r="S11" s="436" t="s">
        <v>45</v>
      </c>
      <c r="T11" s="436" t="s">
        <v>112</v>
      </c>
      <c r="U11" s="436" t="s">
        <v>45</v>
      </c>
      <c r="V11" s="436">
        <f>V12+V13</f>
        <v>1.077</v>
      </c>
      <c r="W11" s="436" t="s">
        <v>105</v>
      </c>
      <c r="X11" s="436" t="s">
        <v>45</v>
      </c>
      <c r="Y11" s="436" t="s">
        <v>45</v>
      </c>
      <c r="Z11" s="436" t="s">
        <v>45</v>
      </c>
      <c r="AA11" s="436"/>
      <c r="AB11" s="436"/>
      <c r="AC11" s="436"/>
      <c r="AD11" s="436"/>
      <c r="AE11" s="436"/>
      <c r="AF11" s="945"/>
      <c r="AG11" s="799"/>
      <c r="AH11" s="436"/>
      <c r="AI11" s="436"/>
      <c r="AJ11" s="436" t="s">
        <v>113</v>
      </c>
      <c r="AK11" s="436"/>
      <c r="AL11" s="436"/>
      <c r="AM11" s="436"/>
      <c r="AN11" s="436"/>
      <c r="AO11" s="436"/>
      <c r="AP11" s="436"/>
      <c r="AQ11" s="436"/>
      <c r="AR11" s="436"/>
      <c r="AS11" s="436"/>
      <c r="AT11" s="436"/>
      <c r="AU11" s="436"/>
      <c r="AV11" s="436"/>
      <c r="AW11" s="436">
        <v>1</v>
      </c>
    </row>
    <row r="12" s="185" customFormat="1" ht="50.1" customHeight="1" spans="1:50">
      <c r="A12" s="436">
        <f>ROW()-9</f>
        <v>3</v>
      </c>
      <c r="B12" s="436">
        <v>2</v>
      </c>
      <c r="C12" s="489" t="s">
        <v>96</v>
      </c>
      <c r="D12" s="756" t="s">
        <v>114</v>
      </c>
      <c r="E12" s="489" t="s">
        <v>114</v>
      </c>
      <c r="F12" s="489" t="s">
        <v>115</v>
      </c>
      <c r="G12" s="617"/>
      <c r="H12" s="436" t="s">
        <v>111</v>
      </c>
      <c r="I12" s="436" t="s">
        <v>99</v>
      </c>
      <c r="J12" s="436"/>
      <c r="K12" s="436" t="s">
        <v>98</v>
      </c>
      <c r="L12" s="436" t="s">
        <v>45</v>
      </c>
      <c r="M12" s="436" t="s">
        <v>45</v>
      </c>
      <c r="N12" s="436" t="s">
        <v>100</v>
      </c>
      <c r="O12" s="436" t="s">
        <v>101</v>
      </c>
      <c r="P12" s="436" t="s">
        <v>116</v>
      </c>
      <c r="Q12" s="436" t="s">
        <v>103</v>
      </c>
      <c r="R12" s="436" t="s">
        <v>45</v>
      </c>
      <c r="S12" s="436" t="s">
        <v>45</v>
      </c>
      <c r="T12" s="436" t="s">
        <v>45</v>
      </c>
      <c r="U12" s="436" t="s">
        <v>45</v>
      </c>
      <c r="V12" s="436">
        <v>0.09</v>
      </c>
      <c r="W12" s="436" t="s">
        <v>105</v>
      </c>
      <c r="X12" s="436" t="s">
        <v>45</v>
      </c>
      <c r="Y12" s="436" t="s">
        <v>45</v>
      </c>
      <c r="Z12" s="436" t="s">
        <v>45</v>
      </c>
      <c r="AA12" s="436" t="s">
        <v>117</v>
      </c>
      <c r="AB12" s="436"/>
      <c r="AC12" s="436"/>
      <c r="AD12" s="436"/>
      <c r="AE12" s="436"/>
      <c r="AF12" s="945"/>
      <c r="AG12" s="799"/>
      <c r="AH12" s="436"/>
      <c r="AI12" s="436"/>
      <c r="AJ12" s="436" t="s">
        <v>118</v>
      </c>
      <c r="AK12" s="640"/>
      <c r="AL12" s="436"/>
      <c r="AM12" s="436"/>
      <c r="AN12" s="436"/>
      <c r="AO12" s="436"/>
      <c r="AP12" s="436"/>
      <c r="AQ12" s="436"/>
      <c r="AR12" s="436"/>
      <c r="AS12" s="436"/>
      <c r="AT12" s="436"/>
      <c r="AU12" s="436"/>
      <c r="AV12" s="436"/>
      <c r="AW12" s="436">
        <v>1</v>
      </c>
      <c r="AX12" s="591" t="s">
        <v>119</v>
      </c>
    </row>
    <row r="13" s="185" customFormat="1" ht="50.1" customHeight="1" spans="1:50">
      <c r="A13" s="436">
        <f>ROW()-9</f>
        <v>4</v>
      </c>
      <c r="B13" s="436">
        <v>2</v>
      </c>
      <c r="C13" s="436" t="s">
        <v>120</v>
      </c>
      <c r="D13" s="436" t="s">
        <v>121</v>
      </c>
      <c r="E13" s="436" t="s">
        <v>121</v>
      </c>
      <c r="F13" s="436" t="s">
        <v>122</v>
      </c>
      <c r="G13" s="617" t="s">
        <v>123</v>
      </c>
      <c r="H13" s="436" t="s">
        <v>111</v>
      </c>
      <c r="I13" s="436" t="s">
        <v>99</v>
      </c>
      <c r="J13" s="436"/>
      <c r="K13" s="436" t="s">
        <v>98</v>
      </c>
      <c r="L13" s="436" t="s">
        <v>121</v>
      </c>
      <c r="M13" s="436" t="s">
        <v>45</v>
      </c>
      <c r="N13" s="436" t="s">
        <v>101</v>
      </c>
      <c r="O13" s="436" t="s">
        <v>100</v>
      </c>
      <c r="P13" s="436" t="s">
        <v>123</v>
      </c>
      <c r="Q13" s="436" t="s">
        <v>103</v>
      </c>
      <c r="R13" s="436" t="s">
        <v>45</v>
      </c>
      <c r="S13" s="436" t="s">
        <v>45</v>
      </c>
      <c r="T13" s="436" t="s">
        <v>112</v>
      </c>
      <c r="U13" s="436" t="s">
        <v>45</v>
      </c>
      <c r="V13" s="436">
        <v>0.987</v>
      </c>
      <c r="W13" s="436" t="s">
        <v>105</v>
      </c>
      <c r="X13" s="436" t="s">
        <v>45</v>
      </c>
      <c r="Y13" s="436" t="s">
        <v>45</v>
      </c>
      <c r="Z13" s="436" t="s">
        <v>45</v>
      </c>
      <c r="AA13" s="436" t="s">
        <v>124</v>
      </c>
      <c r="AB13" s="436"/>
      <c r="AC13" s="436"/>
      <c r="AD13" s="436"/>
      <c r="AE13" s="436"/>
      <c r="AF13" s="945"/>
      <c r="AG13" s="799"/>
      <c r="AH13" s="436"/>
      <c r="AI13" s="436"/>
      <c r="AJ13" s="436" t="s">
        <v>118</v>
      </c>
      <c r="AK13" s="640" t="s">
        <v>125</v>
      </c>
      <c r="AL13" s="436"/>
      <c r="AM13" s="436"/>
      <c r="AN13" s="436"/>
      <c r="AO13" s="436"/>
      <c r="AP13" s="436"/>
      <c r="AQ13" s="436"/>
      <c r="AR13" s="436"/>
      <c r="AS13" s="436"/>
      <c r="AT13" s="436"/>
      <c r="AU13" s="436"/>
      <c r="AV13" s="436"/>
      <c r="AW13" s="436">
        <v>1</v>
      </c>
      <c r="AX13" s="591" t="s">
        <v>126</v>
      </c>
    </row>
    <row r="14" s="185" customFormat="1" ht="50.1" customHeight="1" spans="1:50">
      <c r="A14" s="436">
        <f t="shared" ref="A14:A47" si="0">ROW()-9</f>
        <v>5</v>
      </c>
      <c r="B14" s="436"/>
      <c r="C14" s="436"/>
      <c r="D14" s="436"/>
      <c r="E14" s="310" t="s">
        <v>127</v>
      </c>
      <c r="F14" s="310" t="s">
        <v>128</v>
      </c>
      <c r="G14" s="316" t="s">
        <v>124</v>
      </c>
      <c r="H14" s="609"/>
      <c r="I14" s="308" t="s">
        <v>99</v>
      </c>
      <c r="J14" s="314"/>
      <c r="K14" s="313" t="s">
        <v>98</v>
      </c>
      <c r="L14" s="289" t="s">
        <v>45</v>
      </c>
      <c r="M14" s="289" t="s">
        <v>45</v>
      </c>
      <c r="N14" s="315" t="s">
        <v>100</v>
      </c>
      <c r="O14" s="324" t="s">
        <v>101</v>
      </c>
      <c r="P14" s="316" t="s">
        <v>124</v>
      </c>
      <c r="Q14" s="289" t="s">
        <v>129</v>
      </c>
      <c r="R14" s="289" t="s">
        <v>45</v>
      </c>
      <c r="S14" s="187"/>
      <c r="T14" s="289" t="s">
        <v>130</v>
      </c>
      <c r="U14" s="289" t="s">
        <v>45</v>
      </c>
      <c r="V14" s="325">
        <v>0.229</v>
      </c>
      <c r="W14" s="436"/>
      <c r="X14" s="436"/>
      <c r="Y14" s="436"/>
      <c r="Z14" s="436"/>
      <c r="AA14" s="489" t="s">
        <v>124</v>
      </c>
      <c r="AB14" s="187"/>
      <c r="AC14" s="638"/>
      <c r="AD14" s="638"/>
      <c r="AE14" s="638"/>
      <c r="AF14" s="946">
        <f>V14*1.08</f>
        <v>0.24732</v>
      </c>
      <c r="AG14" s="643">
        <f>V14/AF14</f>
        <v>0.925925925925926</v>
      </c>
      <c r="AH14" s="436"/>
      <c r="AI14" s="436"/>
      <c r="AJ14" s="954"/>
      <c r="AK14" s="954"/>
      <c r="AL14" s="436"/>
      <c r="AM14" s="436"/>
      <c r="AN14" s="436"/>
      <c r="AO14" s="436"/>
      <c r="AP14" s="436"/>
      <c r="AQ14" s="436"/>
      <c r="AR14" s="436"/>
      <c r="AS14" s="436"/>
      <c r="AT14" s="436"/>
      <c r="AU14" s="436"/>
      <c r="AV14" s="436"/>
      <c r="AW14" s="436">
        <v>1</v>
      </c>
      <c r="AX14" s="591"/>
    </row>
    <row r="15" s="185" customFormat="1" ht="50.1" customHeight="1" spans="1:50">
      <c r="A15" s="436">
        <f t="shared" si="0"/>
        <v>6</v>
      </c>
      <c r="B15" s="436"/>
      <c r="C15" s="436"/>
      <c r="D15" s="436"/>
      <c r="E15" s="310" t="s">
        <v>131</v>
      </c>
      <c r="F15" s="310" t="s">
        <v>132</v>
      </c>
      <c r="G15" s="316" t="s">
        <v>133</v>
      </c>
      <c r="H15" s="313"/>
      <c r="I15" s="308" t="s">
        <v>99</v>
      </c>
      <c r="J15" s="314"/>
      <c r="K15" s="313" t="s">
        <v>98</v>
      </c>
      <c r="L15" s="310" t="s">
        <v>131</v>
      </c>
      <c r="M15" s="313" t="s">
        <v>98</v>
      </c>
      <c r="N15" s="315" t="s">
        <v>134</v>
      </c>
      <c r="O15" s="324" t="s">
        <v>135</v>
      </c>
      <c r="P15" s="316" t="s">
        <v>133</v>
      </c>
      <c r="Q15" s="289" t="s">
        <v>136</v>
      </c>
      <c r="R15" s="289" t="s">
        <v>137</v>
      </c>
      <c r="S15" s="187"/>
      <c r="T15" s="289" t="s">
        <v>138</v>
      </c>
      <c r="U15" s="187"/>
      <c r="V15" s="325">
        <v>0.4626</v>
      </c>
      <c r="W15" s="436"/>
      <c r="X15" s="436"/>
      <c r="Y15" s="436"/>
      <c r="Z15" s="289" t="s">
        <v>139</v>
      </c>
      <c r="AA15" s="489" t="s">
        <v>140</v>
      </c>
      <c r="AB15" s="187"/>
      <c r="AC15" s="638">
        <v>759.756888168558</v>
      </c>
      <c r="AD15" s="638">
        <v>10</v>
      </c>
      <c r="AE15" s="638"/>
      <c r="AF15" s="946">
        <v>0.46877</v>
      </c>
      <c r="AG15" s="643">
        <v>0.986837894916484</v>
      </c>
      <c r="AH15" s="436"/>
      <c r="AI15" s="436"/>
      <c r="AJ15" s="954"/>
      <c r="AK15" s="954"/>
      <c r="AL15" s="436"/>
      <c r="AM15" s="436"/>
      <c r="AN15" s="436"/>
      <c r="AO15" s="436"/>
      <c r="AP15" s="436"/>
      <c r="AQ15" s="436"/>
      <c r="AR15" s="436"/>
      <c r="AS15" s="436"/>
      <c r="AT15" s="436"/>
      <c r="AU15" s="436"/>
      <c r="AV15" s="436"/>
      <c r="AW15" s="436">
        <v>1</v>
      </c>
      <c r="AX15" s="591"/>
    </row>
    <row r="16" s="185" customFormat="1" ht="50.1" customHeight="1" spans="1:49">
      <c r="A16" s="436">
        <f t="shared" si="0"/>
        <v>7</v>
      </c>
      <c r="B16" s="436">
        <v>1</v>
      </c>
      <c r="C16" s="436" t="s">
        <v>96</v>
      </c>
      <c r="D16" s="436"/>
      <c r="E16" s="436" t="s">
        <v>141</v>
      </c>
      <c r="F16" s="436" t="s">
        <v>142</v>
      </c>
      <c r="G16" s="617" t="s">
        <v>113</v>
      </c>
      <c r="H16" s="436" t="s">
        <v>111</v>
      </c>
      <c r="I16" s="436" t="s">
        <v>99</v>
      </c>
      <c r="J16" s="436"/>
      <c r="K16" s="436" t="s">
        <v>98</v>
      </c>
      <c r="L16" s="436" t="s">
        <v>45</v>
      </c>
      <c r="M16" s="436" t="s">
        <v>45</v>
      </c>
      <c r="N16" s="436" t="s">
        <v>100</v>
      </c>
      <c r="O16" s="436" t="s">
        <v>101</v>
      </c>
      <c r="P16" s="436" t="s">
        <v>102</v>
      </c>
      <c r="Q16" s="436" t="s">
        <v>103</v>
      </c>
      <c r="R16" s="436" t="s">
        <v>45</v>
      </c>
      <c r="S16" s="436" t="s">
        <v>45</v>
      </c>
      <c r="T16" s="436" t="s">
        <v>143</v>
      </c>
      <c r="U16" s="436" t="s">
        <v>45</v>
      </c>
      <c r="V16" s="436" t="e">
        <f>V18+V19+V17+V21</f>
        <v>#REF!</v>
      </c>
      <c r="W16" s="436" t="s">
        <v>105</v>
      </c>
      <c r="X16" s="436" t="s">
        <v>45</v>
      </c>
      <c r="Y16" s="436" t="s">
        <v>45</v>
      </c>
      <c r="Z16" s="436" t="s">
        <v>45</v>
      </c>
      <c r="AA16" s="436"/>
      <c r="AB16" s="436"/>
      <c r="AC16" s="436"/>
      <c r="AD16" s="436"/>
      <c r="AE16" s="436"/>
      <c r="AF16" s="945"/>
      <c r="AG16" s="799"/>
      <c r="AH16" s="436"/>
      <c r="AI16" s="436"/>
      <c r="AJ16" s="436" t="s">
        <v>113</v>
      </c>
      <c r="AK16" s="436"/>
      <c r="AL16" s="436"/>
      <c r="AM16" s="436"/>
      <c r="AN16" s="436"/>
      <c r="AO16" s="436"/>
      <c r="AP16" s="436"/>
      <c r="AQ16" s="436"/>
      <c r="AR16" s="436"/>
      <c r="AS16" s="436"/>
      <c r="AT16" s="436"/>
      <c r="AU16" s="436"/>
      <c r="AV16" s="436"/>
      <c r="AW16" s="436">
        <v>1</v>
      </c>
    </row>
    <row r="17" s="185" customFormat="1" ht="50.1" customHeight="1" spans="1:50">
      <c r="A17" s="436">
        <f t="shared" si="0"/>
        <v>8</v>
      </c>
      <c r="B17" s="436">
        <v>2</v>
      </c>
      <c r="C17" s="436" t="s">
        <v>96</v>
      </c>
      <c r="D17" s="436" t="s">
        <v>144</v>
      </c>
      <c r="E17" s="436" t="s">
        <v>144</v>
      </c>
      <c r="F17" s="436" t="s">
        <v>145</v>
      </c>
      <c r="G17" s="617"/>
      <c r="H17" s="436" t="s">
        <v>111</v>
      </c>
      <c r="I17" s="436" t="s">
        <v>99</v>
      </c>
      <c r="J17" s="436"/>
      <c r="K17" s="436" t="s">
        <v>98</v>
      </c>
      <c r="L17" s="436" t="s">
        <v>45</v>
      </c>
      <c r="M17" s="436" t="s">
        <v>45</v>
      </c>
      <c r="N17" s="436" t="s">
        <v>100</v>
      </c>
      <c r="O17" s="436" t="s">
        <v>101</v>
      </c>
      <c r="P17" s="436" t="s">
        <v>116</v>
      </c>
      <c r="Q17" s="436" t="s">
        <v>103</v>
      </c>
      <c r="R17" s="436" t="s">
        <v>45</v>
      </c>
      <c r="S17" s="436" t="s">
        <v>45</v>
      </c>
      <c r="T17" s="436" t="s">
        <v>45</v>
      </c>
      <c r="U17" s="436" t="s">
        <v>45</v>
      </c>
      <c r="V17" s="436">
        <v>0.67</v>
      </c>
      <c r="W17" s="436" t="s">
        <v>105</v>
      </c>
      <c r="X17" s="436" t="s">
        <v>45</v>
      </c>
      <c r="Y17" s="436" t="s">
        <v>45</v>
      </c>
      <c r="Z17" s="436" t="s">
        <v>45</v>
      </c>
      <c r="AA17" s="436"/>
      <c r="AB17" s="436"/>
      <c r="AC17" s="436"/>
      <c r="AD17" s="436"/>
      <c r="AE17" s="436"/>
      <c r="AF17" s="945"/>
      <c r="AG17" s="799"/>
      <c r="AH17" s="436"/>
      <c r="AI17" s="436"/>
      <c r="AJ17" s="436" t="s">
        <v>118</v>
      </c>
      <c r="AK17" s="640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>
        <v>1</v>
      </c>
      <c r="AX17" s="591" t="s">
        <v>119</v>
      </c>
    </row>
    <row r="18" s="185" customFormat="1" ht="50.1" customHeight="1" spans="1:49">
      <c r="A18" s="436">
        <f t="shared" si="0"/>
        <v>9</v>
      </c>
      <c r="B18" s="436">
        <v>2</v>
      </c>
      <c r="C18" s="436" t="s">
        <v>146</v>
      </c>
      <c r="D18" s="436" t="s">
        <v>147</v>
      </c>
      <c r="E18" s="436" t="s">
        <v>148</v>
      </c>
      <c r="F18" s="436" t="s">
        <v>149</v>
      </c>
      <c r="G18" s="617" t="s">
        <v>123</v>
      </c>
      <c r="H18" s="436" t="s">
        <v>111</v>
      </c>
      <c r="I18" s="436" t="s">
        <v>99</v>
      </c>
      <c r="J18" s="436"/>
      <c r="K18" s="436" t="s">
        <v>98</v>
      </c>
      <c r="L18" s="436" t="s">
        <v>148</v>
      </c>
      <c r="M18" s="436" t="s">
        <v>98</v>
      </c>
      <c r="N18" s="436" t="s">
        <v>101</v>
      </c>
      <c r="O18" s="436" t="s">
        <v>100</v>
      </c>
      <c r="P18" s="436" t="s">
        <v>123</v>
      </c>
      <c r="Q18" s="436" t="s">
        <v>150</v>
      </c>
      <c r="R18" s="436" t="s">
        <v>45</v>
      </c>
      <c r="S18" s="436" t="s">
        <v>45</v>
      </c>
      <c r="T18" s="436" t="s">
        <v>151</v>
      </c>
      <c r="U18" s="436" t="s">
        <v>45</v>
      </c>
      <c r="V18" s="436">
        <v>0.0196</v>
      </c>
      <c r="W18" s="436" t="s">
        <v>105</v>
      </c>
      <c r="X18" s="436" t="s">
        <v>45</v>
      </c>
      <c r="Y18" s="436" t="s">
        <v>45</v>
      </c>
      <c r="Z18" s="436" t="s">
        <v>45</v>
      </c>
      <c r="AA18" s="436" t="s">
        <v>152</v>
      </c>
      <c r="AB18" s="436"/>
      <c r="AC18" s="436" t="s">
        <v>153</v>
      </c>
      <c r="AD18" s="436"/>
      <c r="AE18" s="436"/>
      <c r="AF18" s="945">
        <f>V18*1.02</f>
        <v>0.019992</v>
      </c>
      <c r="AG18" s="799">
        <f>V18/AF18</f>
        <v>0.980392156862745</v>
      </c>
      <c r="AH18" s="436"/>
      <c r="AI18" s="436"/>
      <c r="AJ18" s="436" t="s">
        <v>118</v>
      </c>
      <c r="AK18" s="436" t="s">
        <v>154</v>
      </c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436">
        <v>1</v>
      </c>
    </row>
    <row r="19" s="185" customFormat="1" ht="50.1" customHeight="1" spans="1:49">
      <c r="A19" s="436">
        <f t="shared" si="0"/>
        <v>10</v>
      </c>
      <c r="B19" s="436">
        <v>2</v>
      </c>
      <c r="C19" s="436" t="s">
        <v>146</v>
      </c>
      <c r="D19" s="436" t="s">
        <v>155</v>
      </c>
      <c r="E19" s="436" t="s">
        <v>156</v>
      </c>
      <c r="F19" s="436" t="s">
        <v>157</v>
      </c>
      <c r="G19" s="617" t="s">
        <v>123</v>
      </c>
      <c r="H19" s="436" t="s">
        <v>111</v>
      </c>
      <c r="I19" s="436" t="s">
        <v>99</v>
      </c>
      <c r="J19" s="436"/>
      <c r="K19" s="436" t="s">
        <v>98</v>
      </c>
      <c r="L19" s="436" t="s">
        <v>156</v>
      </c>
      <c r="M19" s="436" t="s">
        <v>98</v>
      </c>
      <c r="N19" s="436" t="s">
        <v>101</v>
      </c>
      <c r="O19" s="436" t="s">
        <v>100</v>
      </c>
      <c r="P19" s="436" t="s">
        <v>123</v>
      </c>
      <c r="Q19" s="436" t="s">
        <v>150</v>
      </c>
      <c r="R19" s="436" t="s">
        <v>45</v>
      </c>
      <c r="S19" s="436" t="s">
        <v>45</v>
      </c>
      <c r="T19" s="436" t="s">
        <v>158</v>
      </c>
      <c r="U19" s="436" t="s">
        <v>45</v>
      </c>
      <c r="V19" s="436">
        <v>0.0156</v>
      </c>
      <c r="W19" s="436" t="s">
        <v>105</v>
      </c>
      <c r="X19" s="436" t="s">
        <v>45</v>
      </c>
      <c r="Y19" s="436" t="s">
        <v>45</v>
      </c>
      <c r="Z19" s="436" t="s">
        <v>45</v>
      </c>
      <c r="AA19" s="436" t="s">
        <v>152</v>
      </c>
      <c r="AB19" s="436"/>
      <c r="AC19" s="436" t="s">
        <v>153</v>
      </c>
      <c r="AD19" s="436"/>
      <c r="AE19" s="436"/>
      <c r="AF19" s="945">
        <f>V19*1.02</f>
        <v>0.015912</v>
      </c>
      <c r="AG19" s="799">
        <f>V19/AF19</f>
        <v>0.980392156862745</v>
      </c>
      <c r="AH19" s="436"/>
      <c r="AI19" s="436"/>
      <c r="AJ19" s="436" t="s">
        <v>118</v>
      </c>
      <c r="AK19" s="436" t="s">
        <v>154</v>
      </c>
      <c r="AL19" s="436"/>
      <c r="AM19" s="436"/>
      <c r="AN19" s="436"/>
      <c r="AO19" s="436"/>
      <c r="AP19" s="436"/>
      <c r="AQ19" s="436"/>
      <c r="AR19" s="436"/>
      <c r="AS19" s="436"/>
      <c r="AT19" s="436"/>
      <c r="AU19" s="436"/>
      <c r="AV19" s="436"/>
      <c r="AW19" s="436">
        <v>1</v>
      </c>
    </row>
    <row r="20" s="185" customFormat="1" ht="50.1" customHeight="1" spans="1:49">
      <c r="A20" s="436">
        <f t="shared" si="0"/>
        <v>11</v>
      </c>
      <c r="B20" s="436">
        <v>2</v>
      </c>
      <c r="C20" s="436" t="s">
        <v>120</v>
      </c>
      <c r="D20" s="436" t="s">
        <v>159</v>
      </c>
      <c r="E20" s="436" t="s">
        <v>159</v>
      </c>
      <c r="F20" s="923" t="s">
        <v>160</v>
      </c>
      <c r="G20" s="617" t="s">
        <v>161</v>
      </c>
      <c r="H20" s="436" t="s">
        <v>111</v>
      </c>
      <c r="I20" s="436" t="s">
        <v>99</v>
      </c>
      <c r="J20" s="436"/>
      <c r="K20" s="436" t="s">
        <v>98</v>
      </c>
      <c r="L20" s="436" t="s">
        <v>159</v>
      </c>
      <c r="M20" s="436" t="s">
        <v>98</v>
      </c>
      <c r="N20" s="436" t="s">
        <v>101</v>
      </c>
      <c r="O20" s="436" t="s">
        <v>100</v>
      </c>
      <c r="P20" s="436" t="s">
        <v>123</v>
      </c>
      <c r="Q20" s="436" t="s">
        <v>103</v>
      </c>
      <c r="R20" s="436" t="s">
        <v>45</v>
      </c>
      <c r="S20" s="436" t="s">
        <v>45</v>
      </c>
      <c r="T20" s="436" t="s">
        <v>162</v>
      </c>
      <c r="U20" s="436" t="s">
        <v>45</v>
      </c>
      <c r="V20" s="436">
        <v>0.65</v>
      </c>
      <c r="W20" s="436" t="s">
        <v>105</v>
      </c>
      <c r="X20" s="436" t="s">
        <v>45</v>
      </c>
      <c r="Y20" s="436" t="s">
        <v>45</v>
      </c>
      <c r="Z20" s="436" t="s">
        <v>45</v>
      </c>
      <c r="AA20" s="436" t="s">
        <v>124</v>
      </c>
      <c r="AB20" s="436"/>
      <c r="AC20" s="436"/>
      <c r="AD20" s="436"/>
      <c r="AE20" s="436"/>
      <c r="AF20" s="945"/>
      <c r="AG20" s="799"/>
      <c r="AH20" s="436"/>
      <c r="AI20" s="436"/>
      <c r="AJ20" s="436" t="s">
        <v>107</v>
      </c>
      <c r="AK20" s="436" t="s">
        <v>163</v>
      </c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>
        <v>1</v>
      </c>
    </row>
    <row r="21" s="185" customFormat="1" ht="50.1" customHeight="1" spans="1:49">
      <c r="A21" s="436">
        <f t="shared" si="0"/>
        <v>12</v>
      </c>
      <c r="B21" s="436">
        <v>2</v>
      </c>
      <c r="C21" s="436" t="s">
        <v>120</v>
      </c>
      <c r="D21" s="436" t="s">
        <v>164</v>
      </c>
      <c r="E21" s="436" t="s">
        <v>164</v>
      </c>
      <c r="F21" s="764" t="s">
        <v>165</v>
      </c>
      <c r="G21" s="617" t="s">
        <v>166</v>
      </c>
      <c r="H21" s="436" t="s">
        <v>98</v>
      </c>
      <c r="I21" s="436" t="s">
        <v>99</v>
      </c>
      <c r="J21" s="436"/>
      <c r="K21" s="436" t="s">
        <v>98</v>
      </c>
      <c r="L21" s="436" t="s">
        <v>164</v>
      </c>
      <c r="M21" s="436" t="s">
        <v>98</v>
      </c>
      <c r="N21" s="436" t="s">
        <v>101</v>
      </c>
      <c r="O21" s="436" t="s">
        <v>100</v>
      </c>
      <c r="P21" s="436" t="s">
        <v>167</v>
      </c>
      <c r="Q21" s="436" t="s">
        <v>103</v>
      </c>
      <c r="R21" s="436" t="s">
        <v>45</v>
      </c>
      <c r="S21" s="436" t="s">
        <v>45</v>
      </c>
      <c r="T21" s="436" t="s">
        <v>168</v>
      </c>
      <c r="U21" s="436" t="s">
        <v>45</v>
      </c>
      <c r="V21" s="436" t="e">
        <f>#REF!+#REF!+#REF!+#REF!+#REF!+#REF!+#REF!+#REF!+#REF!+#REF!+#REF!+#REF!+#REF!+#REF!+#REF!+#REF!+#REF!+#REF!</f>
        <v>#REF!</v>
      </c>
      <c r="W21" s="436" t="s">
        <v>105</v>
      </c>
      <c r="X21" s="436" t="s">
        <v>169</v>
      </c>
      <c r="Y21" s="436" t="s">
        <v>45</v>
      </c>
      <c r="Z21" s="436" t="s">
        <v>170</v>
      </c>
      <c r="AA21" s="436" t="s">
        <v>171</v>
      </c>
      <c r="AB21" s="436"/>
      <c r="AC21" s="436"/>
      <c r="AD21" s="436"/>
      <c r="AE21" s="436"/>
      <c r="AF21" s="945"/>
      <c r="AG21" s="799"/>
      <c r="AH21" s="436"/>
      <c r="AI21" s="436"/>
      <c r="AJ21" s="436" t="s">
        <v>118</v>
      </c>
      <c r="AK21" s="436" t="s">
        <v>172</v>
      </c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>
        <v>1</v>
      </c>
    </row>
    <row r="22" s="185" customFormat="1" ht="50.1" customHeight="1" spans="1:49">
      <c r="A22" s="436">
        <f t="shared" si="0"/>
        <v>13</v>
      </c>
      <c r="B22" s="436">
        <v>2</v>
      </c>
      <c r="C22" s="436" t="s">
        <v>120</v>
      </c>
      <c r="D22" s="436" t="s">
        <v>173</v>
      </c>
      <c r="E22" s="436" t="s">
        <v>173</v>
      </c>
      <c r="F22" s="436" t="s">
        <v>174</v>
      </c>
      <c r="G22" s="617" t="s">
        <v>167</v>
      </c>
      <c r="H22" s="436" t="s">
        <v>111</v>
      </c>
      <c r="I22" s="436" t="s">
        <v>99</v>
      </c>
      <c r="J22" s="436"/>
      <c r="K22" s="436" t="s">
        <v>98</v>
      </c>
      <c r="L22" s="436" t="s">
        <v>173</v>
      </c>
      <c r="M22" s="436" t="s">
        <v>98</v>
      </c>
      <c r="N22" s="436" t="s">
        <v>101</v>
      </c>
      <c r="O22" s="436" t="s">
        <v>100</v>
      </c>
      <c r="P22" s="436" t="s">
        <v>167</v>
      </c>
      <c r="Q22" s="436" t="s">
        <v>103</v>
      </c>
      <c r="R22" s="436" t="s">
        <v>45</v>
      </c>
      <c r="S22" s="436" t="s">
        <v>45</v>
      </c>
      <c r="T22" s="436" t="s">
        <v>45</v>
      </c>
      <c r="U22" s="436" t="s">
        <v>45</v>
      </c>
      <c r="V22" s="436">
        <v>0.12</v>
      </c>
      <c r="W22" s="436" t="s">
        <v>105</v>
      </c>
      <c r="X22" s="436" t="s">
        <v>45</v>
      </c>
      <c r="Y22" s="436" t="s">
        <v>45</v>
      </c>
      <c r="Z22" s="436" t="s">
        <v>45</v>
      </c>
      <c r="AA22" s="436"/>
      <c r="AB22" s="436"/>
      <c r="AC22" s="436"/>
      <c r="AD22" s="436"/>
      <c r="AE22" s="436"/>
      <c r="AF22" s="945"/>
      <c r="AG22" s="799"/>
      <c r="AH22" s="436"/>
      <c r="AI22" s="436"/>
      <c r="AJ22" s="436" t="s">
        <v>118</v>
      </c>
      <c r="AK22" s="436" t="s">
        <v>175</v>
      </c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>
        <v>1</v>
      </c>
    </row>
    <row r="23" s="185" customFormat="1" ht="50.1" customHeight="1" spans="1:49">
      <c r="A23" s="436">
        <f t="shared" si="0"/>
        <v>14</v>
      </c>
      <c r="B23" s="436">
        <v>2</v>
      </c>
      <c r="C23" s="436" t="s">
        <v>176</v>
      </c>
      <c r="D23" s="436" t="s">
        <v>177</v>
      </c>
      <c r="E23" s="436" t="s">
        <v>177</v>
      </c>
      <c r="F23" s="764" t="s">
        <v>178</v>
      </c>
      <c r="G23" s="617" t="s">
        <v>179</v>
      </c>
      <c r="H23" s="436" t="s">
        <v>111</v>
      </c>
      <c r="I23" s="436" t="s">
        <v>99</v>
      </c>
      <c r="J23" s="436"/>
      <c r="K23" s="436" t="s">
        <v>111</v>
      </c>
      <c r="L23" s="436" t="s">
        <v>177</v>
      </c>
      <c r="M23" s="436" t="s">
        <v>111</v>
      </c>
      <c r="N23" s="436" t="s">
        <v>101</v>
      </c>
      <c r="O23" s="436" t="s">
        <v>100</v>
      </c>
      <c r="P23" s="436" t="s">
        <v>102</v>
      </c>
      <c r="Q23" s="436" t="s">
        <v>103</v>
      </c>
      <c r="R23" s="436" t="s">
        <v>45</v>
      </c>
      <c r="S23" s="436" t="s">
        <v>45</v>
      </c>
      <c r="T23" s="436" t="s">
        <v>180</v>
      </c>
      <c r="U23" s="436" t="s">
        <v>45</v>
      </c>
      <c r="V23" s="436" t="s">
        <v>181</v>
      </c>
      <c r="W23" s="436" t="s">
        <v>105</v>
      </c>
      <c r="X23" s="436" t="s">
        <v>45</v>
      </c>
      <c r="Y23" s="436" t="s">
        <v>45</v>
      </c>
      <c r="Z23" s="436" t="s">
        <v>45</v>
      </c>
      <c r="AA23" s="436" t="s">
        <v>152</v>
      </c>
      <c r="AB23" s="436"/>
      <c r="AC23" s="436"/>
      <c r="AD23" s="436"/>
      <c r="AE23" s="436"/>
      <c r="AF23" s="945"/>
      <c r="AG23" s="799"/>
      <c r="AH23" s="436"/>
      <c r="AI23" s="436"/>
      <c r="AJ23" s="436" t="s">
        <v>107</v>
      </c>
      <c r="AK23" s="436" t="s">
        <v>182</v>
      </c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436">
        <v>1</v>
      </c>
    </row>
    <row r="24" s="185" customFormat="1" ht="50.1" customHeight="1" spans="1:49">
      <c r="A24" s="436">
        <f t="shared" si="0"/>
        <v>15</v>
      </c>
      <c r="B24" s="436">
        <v>2</v>
      </c>
      <c r="C24" s="436" t="s">
        <v>176</v>
      </c>
      <c r="D24" s="436" t="s">
        <v>183</v>
      </c>
      <c r="E24" s="436" t="s">
        <v>183</v>
      </c>
      <c r="F24" s="436" t="s">
        <v>184</v>
      </c>
      <c r="G24" s="617" t="s">
        <v>185</v>
      </c>
      <c r="H24" s="436" t="s">
        <v>111</v>
      </c>
      <c r="I24" s="436" t="s">
        <v>99</v>
      </c>
      <c r="J24" s="436"/>
      <c r="K24" s="436" t="s">
        <v>98</v>
      </c>
      <c r="L24" s="436" t="s">
        <v>183</v>
      </c>
      <c r="M24" s="436" t="s">
        <v>98</v>
      </c>
      <c r="N24" s="436" t="s">
        <v>101</v>
      </c>
      <c r="O24" s="436" t="s">
        <v>100</v>
      </c>
      <c r="P24" s="436" t="s">
        <v>186</v>
      </c>
      <c r="Q24" s="436" t="s">
        <v>187</v>
      </c>
      <c r="R24" s="436" t="s">
        <v>45</v>
      </c>
      <c r="S24" s="436" t="s">
        <v>45</v>
      </c>
      <c r="T24" s="436" t="s">
        <v>188</v>
      </c>
      <c r="U24" s="436" t="s">
        <v>45</v>
      </c>
      <c r="V24" s="436">
        <v>0.051</v>
      </c>
      <c r="W24" s="436" t="s">
        <v>105</v>
      </c>
      <c r="X24" s="436" t="s">
        <v>45</v>
      </c>
      <c r="Y24" s="436" t="s">
        <v>45</v>
      </c>
      <c r="Z24" s="436" t="s">
        <v>45</v>
      </c>
      <c r="AA24" s="451" t="s">
        <v>189</v>
      </c>
      <c r="AC24" s="508">
        <v>43</v>
      </c>
      <c r="AD24" s="508">
        <v>14</v>
      </c>
      <c r="AE24" s="508"/>
      <c r="AF24" s="947">
        <f>AD24/2*AD24/2*3.14*AC24*7860/1000000000</f>
        <v>0.0520016028</v>
      </c>
      <c r="AG24" s="488">
        <f>V24/AF24</f>
        <v>0.98073900137555</v>
      </c>
      <c r="AH24" s="436"/>
      <c r="AI24" s="436"/>
      <c r="AJ24" s="436" t="s">
        <v>118</v>
      </c>
      <c r="AK24" s="436" t="s">
        <v>190</v>
      </c>
      <c r="AL24" s="436"/>
      <c r="AM24" s="436"/>
      <c r="AN24" s="436"/>
      <c r="AO24" s="436"/>
      <c r="AP24" s="436"/>
      <c r="AQ24" s="436"/>
      <c r="AR24" s="436"/>
      <c r="AS24" s="436"/>
      <c r="AT24" s="436"/>
      <c r="AU24" s="436"/>
      <c r="AV24" s="436"/>
      <c r="AW24" s="436">
        <v>1</v>
      </c>
    </row>
    <row r="25" s="185" customFormat="1" ht="50.1" customHeight="1" spans="1:49">
      <c r="A25" s="436">
        <f t="shared" si="0"/>
        <v>16</v>
      </c>
      <c r="B25" s="436">
        <v>2</v>
      </c>
      <c r="C25" s="436" t="s">
        <v>176</v>
      </c>
      <c r="D25" s="436" t="s">
        <v>191</v>
      </c>
      <c r="E25" s="436" t="s">
        <v>192</v>
      </c>
      <c r="F25" s="436" t="s">
        <v>193</v>
      </c>
      <c r="G25" s="617" t="s">
        <v>123</v>
      </c>
      <c r="H25" s="436" t="s">
        <v>111</v>
      </c>
      <c r="I25" s="436" t="s">
        <v>99</v>
      </c>
      <c r="J25" s="436"/>
      <c r="K25" s="436" t="s">
        <v>98</v>
      </c>
      <c r="L25" s="436" t="s">
        <v>192</v>
      </c>
      <c r="M25" s="436" t="s">
        <v>98</v>
      </c>
      <c r="N25" s="436" t="s">
        <v>101</v>
      </c>
      <c r="O25" s="436" t="s">
        <v>100</v>
      </c>
      <c r="P25" s="436" t="s">
        <v>194</v>
      </c>
      <c r="Q25" s="436" t="s">
        <v>195</v>
      </c>
      <c r="R25" s="436" t="s">
        <v>45</v>
      </c>
      <c r="S25" s="436" t="s">
        <v>45</v>
      </c>
      <c r="T25" s="436" t="s">
        <v>196</v>
      </c>
      <c r="U25" s="436" t="s">
        <v>45</v>
      </c>
      <c r="V25" s="436">
        <v>0.013</v>
      </c>
      <c r="W25" s="436" t="s">
        <v>105</v>
      </c>
      <c r="X25" s="436" t="s">
        <v>45</v>
      </c>
      <c r="Y25" s="436" t="s">
        <v>45</v>
      </c>
      <c r="Z25" s="436" t="s">
        <v>45</v>
      </c>
      <c r="AA25" s="436" t="s">
        <v>152</v>
      </c>
      <c r="AB25" s="436"/>
      <c r="AC25" s="436" t="s">
        <v>153</v>
      </c>
      <c r="AD25" s="436"/>
      <c r="AE25" s="436"/>
      <c r="AF25" s="945">
        <f>V25*1.02</f>
        <v>0.01326</v>
      </c>
      <c r="AG25" s="799">
        <f>V25/AF25</f>
        <v>0.980392156862745</v>
      </c>
      <c r="AH25" s="436"/>
      <c r="AI25" s="436"/>
      <c r="AJ25" s="436" t="s">
        <v>107</v>
      </c>
      <c r="AK25" s="436" t="s">
        <v>182</v>
      </c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>
        <v>1</v>
      </c>
    </row>
    <row r="26" s="185" customFormat="1" ht="50.1" customHeight="1" spans="1:49">
      <c r="A26" s="436">
        <f t="shared" si="0"/>
        <v>17</v>
      </c>
      <c r="B26" s="436">
        <v>2</v>
      </c>
      <c r="C26" s="436" t="s">
        <v>120</v>
      </c>
      <c r="D26" s="436" t="s">
        <v>197</v>
      </c>
      <c r="E26" s="436" t="s">
        <v>197</v>
      </c>
      <c r="F26" s="436" t="s">
        <v>198</v>
      </c>
      <c r="G26" s="617"/>
      <c r="H26" s="436"/>
      <c r="I26" s="436"/>
      <c r="J26" s="436"/>
      <c r="K26" s="436"/>
      <c r="L26" s="436"/>
      <c r="M26" s="436"/>
      <c r="N26" s="436"/>
      <c r="O26" s="436"/>
      <c r="P26" s="436" t="s">
        <v>199</v>
      </c>
      <c r="Q26" s="436"/>
      <c r="R26" s="436"/>
      <c r="S26" s="436"/>
      <c r="T26" s="436"/>
      <c r="U26" s="436"/>
      <c r="V26" s="436" t="s">
        <v>45</v>
      </c>
      <c r="W26" s="436"/>
      <c r="X26" s="436"/>
      <c r="Y26" s="436"/>
      <c r="Z26" s="436"/>
      <c r="AA26" s="436" t="s">
        <v>170</v>
      </c>
      <c r="AB26" s="436"/>
      <c r="AC26" s="436"/>
      <c r="AD26" s="436"/>
      <c r="AE26" s="436"/>
      <c r="AF26" s="945"/>
      <c r="AG26" s="799"/>
      <c r="AH26" s="436"/>
      <c r="AI26" s="436">
        <v>0.026</v>
      </c>
      <c r="AJ26" s="436" t="s">
        <v>107</v>
      </c>
      <c r="AK26" s="436" t="s">
        <v>200</v>
      </c>
      <c r="AL26" s="436"/>
      <c r="AM26" s="436"/>
      <c r="AN26" s="436"/>
      <c r="AO26" s="436"/>
      <c r="AP26" s="436"/>
      <c r="AQ26" s="436"/>
      <c r="AR26" s="436"/>
      <c r="AS26" s="436"/>
      <c r="AT26" s="436"/>
      <c r="AU26" s="436"/>
      <c r="AV26" s="436"/>
      <c r="AW26" s="436">
        <v>1</v>
      </c>
    </row>
    <row r="27" s="185" customFormat="1" ht="50.1" customHeight="1" spans="1:49">
      <c r="A27" s="436">
        <f t="shared" si="0"/>
        <v>18</v>
      </c>
      <c r="B27" s="436">
        <v>3</v>
      </c>
      <c r="C27" s="436" t="s">
        <v>120</v>
      </c>
      <c r="D27" s="436"/>
      <c r="E27" s="436" t="s">
        <v>201</v>
      </c>
      <c r="F27" s="436" t="s">
        <v>202</v>
      </c>
      <c r="G27" s="617" t="s">
        <v>166</v>
      </c>
      <c r="H27" s="436" t="s">
        <v>98</v>
      </c>
      <c r="I27" s="436" t="s">
        <v>99</v>
      </c>
      <c r="J27" s="436"/>
      <c r="K27" s="436" t="s">
        <v>111</v>
      </c>
      <c r="L27" s="436" t="s">
        <v>201</v>
      </c>
      <c r="M27" s="436" t="s">
        <v>111</v>
      </c>
      <c r="N27" s="436" t="s">
        <v>101</v>
      </c>
      <c r="O27" s="436" t="s">
        <v>100</v>
      </c>
      <c r="P27" s="436" t="s">
        <v>166</v>
      </c>
      <c r="Q27" s="436" t="s">
        <v>103</v>
      </c>
      <c r="R27" s="436" t="s">
        <v>45</v>
      </c>
      <c r="S27" s="436" t="s">
        <v>45</v>
      </c>
      <c r="T27" s="436" t="s">
        <v>203</v>
      </c>
      <c r="U27" s="436" t="s">
        <v>45</v>
      </c>
      <c r="V27" s="436" t="s">
        <v>45</v>
      </c>
      <c r="W27" s="436" t="s">
        <v>105</v>
      </c>
      <c r="X27" s="436" t="s">
        <v>169</v>
      </c>
      <c r="Y27" s="436" t="s">
        <v>45</v>
      </c>
      <c r="Z27" s="436" t="s">
        <v>170</v>
      </c>
      <c r="AA27" s="436" t="s">
        <v>171</v>
      </c>
      <c r="AB27" s="436"/>
      <c r="AC27" s="436"/>
      <c r="AD27" s="436"/>
      <c r="AE27" s="436"/>
      <c r="AF27" s="945"/>
      <c r="AG27" s="799"/>
      <c r="AH27" s="436"/>
      <c r="AI27" s="436"/>
      <c r="AJ27" s="436" t="s">
        <v>107</v>
      </c>
      <c r="AK27" s="436" t="s">
        <v>204</v>
      </c>
      <c r="AL27" s="436"/>
      <c r="AM27" s="436"/>
      <c r="AN27" s="436"/>
      <c r="AO27" s="436"/>
      <c r="AP27" s="436"/>
      <c r="AQ27" s="436"/>
      <c r="AR27" s="436"/>
      <c r="AS27" s="436"/>
      <c r="AT27" s="436"/>
      <c r="AU27" s="436"/>
      <c r="AV27" s="436"/>
      <c r="AW27" s="436">
        <v>1</v>
      </c>
    </row>
    <row r="28" s="185" customFormat="1" ht="50.1" customHeight="1" spans="1:49">
      <c r="A28" s="436">
        <f t="shared" si="0"/>
        <v>19</v>
      </c>
      <c r="B28" s="436">
        <v>4</v>
      </c>
      <c r="C28" s="436" t="s">
        <v>120</v>
      </c>
      <c r="D28" s="723"/>
      <c r="E28" s="434" t="s">
        <v>205</v>
      </c>
      <c r="F28" s="434" t="s">
        <v>206</v>
      </c>
      <c r="G28" s="924" t="s">
        <v>207</v>
      </c>
      <c r="H28" s="433" t="s">
        <v>111</v>
      </c>
      <c r="I28" s="932" t="s">
        <v>208</v>
      </c>
      <c r="J28" s="933"/>
      <c r="K28" s="436" t="s">
        <v>111</v>
      </c>
      <c r="L28" s="436" t="s">
        <v>205</v>
      </c>
      <c r="M28" s="436" t="s">
        <v>111</v>
      </c>
      <c r="N28" s="436" t="s">
        <v>100</v>
      </c>
      <c r="O28" s="436" t="s">
        <v>101</v>
      </c>
      <c r="P28" s="436" t="s">
        <v>209</v>
      </c>
      <c r="Q28" s="436" t="s">
        <v>210</v>
      </c>
      <c r="R28" s="436" t="s">
        <v>211</v>
      </c>
      <c r="S28" s="436" t="s">
        <v>212</v>
      </c>
      <c r="T28" s="436">
        <v>107</v>
      </c>
      <c r="U28" s="436" t="s">
        <v>45</v>
      </c>
      <c r="V28" s="436">
        <v>0.167</v>
      </c>
      <c r="W28" s="936" t="s">
        <v>213</v>
      </c>
      <c r="X28" s="937" t="s">
        <v>45</v>
      </c>
      <c r="Y28" s="937" t="s">
        <v>45</v>
      </c>
      <c r="Z28" s="937" t="s">
        <v>45</v>
      </c>
      <c r="AA28" s="436" t="s">
        <v>214</v>
      </c>
      <c r="AB28" s="436"/>
      <c r="AC28" s="436">
        <v>107</v>
      </c>
      <c r="AD28" s="436">
        <v>30</v>
      </c>
      <c r="AE28" s="436"/>
      <c r="AF28" s="945">
        <f>15*15*3.14*107*7860/1000000000</f>
        <v>0.59418063</v>
      </c>
      <c r="AG28" s="799">
        <f t="shared" ref="AG28:AG32" si="1">V28/AF28</f>
        <v>0.281059313562611</v>
      </c>
      <c r="AH28" s="436"/>
      <c r="AI28" s="436"/>
      <c r="AJ28" s="436" t="s">
        <v>118</v>
      </c>
      <c r="AK28" s="436" t="s">
        <v>215</v>
      </c>
      <c r="AL28" s="436"/>
      <c r="AM28" s="436"/>
      <c r="AN28" s="436"/>
      <c r="AO28" s="436"/>
      <c r="AP28" s="436"/>
      <c r="AQ28" s="436"/>
      <c r="AR28" s="436"/>
      <c r="AS28" s="436"/>
      <c r="AT28" s="436"/>
      <c r="AU28" s="436"/>
      <c r="AV28" s="436"/>
      <c r="AW28" s="436">
        <v>1</v>
      </c>
    </row>
    <row r="29" s="185" customFormat="1" ht="50.1" customHeight="1" spans="1:50">
      <c r="A29" s="436">
        <f t="shared" si="0"/>
        <v>20</v>
      </c>
      <c r="B29" s="436">
        <v>4</v>
      </c>
      <c r="C29" s="436" t="s">
        <v>120</v>
      </c>
      <c r="D29" s="723"/>
      <c r="E29" s="434" t="s">
        <v>216</v>
      </c>
      <c r="F29" s="436" t="s">
        <v>217</v>
      </c>
      <c r="G29" s="433" t="s">
        <v>218</v>
      </c>
      <c r="H29" s="433" t="s">
        <v>111</v>
      </c>
      <c r="I29" s="932" t="s">
        <v>208</v>
      </c>
      <c r="J29" s="933"/>
      <c r="K29" s="436" t="s">
        <v>111</v>
      </c>
      <c r="L29" s="436" t="s">
        <v>216</v>
      </c>
      <c r="M29" s="436" t="s">
        <v>98</v>
      </c>
      <c r="N29" s="436" t="s">
        <v>100</v>
      </c>
      <c r="O29" s="436" t="s">
        <v>101</v>
      </c>
      <c r="P29" s="436" t="s">
        <v>218</v>
      </c>
      <c r="Q29" s="436" t="s">
        <v>219</v>
      </c>
      <c r="R29" s="436" t="s">
        <v>220</v>
      </c>
      <c r="S29" s="436" t="s">
        <v>221</v>
      </c>
      <c r="T29" s="436" t="s">
        <v>222</v>
      </c>
      <c r="U29" s="436" t="s">
        <v>45</v>
      </c>
      <c r="V29" s="436">
        <v>0.155</v>
      </c>
      <c r="W29" s="936" t="s">
        <v>105</v>
      </c>
      <c r="X29" s="937" t="s">
        <v>45</v>
      </c>
      <c r="Y29" s="937" t="s">
        <v>45</v>
      </c>
      <c r="Z29" s="937" t="s">
        <v>45</v>
      </c>
      <c r="AA29" s="436" t="s">
        <v>223</v>
      </c>
      <c r="AB29" s="436" t="s">
        <v>224</v>
      </c>
      <c r="AC29" s="436">
        <v>115</v>
      </c>
      <c r="AD29" s="436">
        <v>103</v>
      </c>
      <c r="AE29" s="436">
        <v>3</v>
      </c>
      <c r="AF29" s="945">
        <f>AC29*AD29*AE29*7860/1000000000</f>
        <v>0.2793051</v>
      </c>
      <c r="AG29" s="799">
        <f t="shared" si="1"/>
        <v>0.554948692308161</v>
      </c>
      <c r="AH29" s="436"/>
      <c r="AI29" s="436"/>
      <c r="AJ29" s="436" t="s">
        <v>118</v>
      </c>
      <c r="AK29" s="640"/>
      <c r="AL29" s="436"/>
      <c r="AM29" s="436"/>
      <c r="AN29" s="436"/>
      <c r="AO29" s="436"/>
      <c r="AP29" s="436"/>
      <c r="AQ29" s="436"/>
      <c r="AR29" s="436"/>
      <c r="AS29" s="436"/>
      <c r="AT29" s="436"/>
      <c r="AU29" s="436"/>
      <c r="AV29" s="436"/>
      <c r="AW29" s="436">
        <v>1</v>
      </c>
      <c r="AX29" s="591" t="s">
        <v>225</v>
      </c>
    </row>
    <row r="30" s="185" customFormat="1" ht="50.1" customHeight="1" spans="1:50">
      <c r="A30" s="436">
        <f t="shared" si="0"/>
        <v>21</v>
      </c>
      <c r="B30" s="436">
        <v>1</v>
      </c>
      <c r="C30" s="723" t="s">
        <v>96</v>
      </c>
      <c r="D30" s="436" t="s">
        <v>226</v>
      </c>
      <c r="E30" s="436" t="s">
        <v>226</v>
      </c>
      <c r="F30" s="436" t="s">
        <v>227</v>
      </c>
      <c r="G30" s="617" t="s">
        <v>166</v>
      </c>
      <c r="H30" s="436" t="s">
        <v>98</v>
      </c>
      <c r="I30" s="436" t="s">
        <v>99</v>
      </c>
      <c r="J30" s="436"/>
      <c r="K30" s="436" t="s">
        <v>98</v>
      </c>
      <c r="L30" s="436" t="s">
        <v>228</v>
      </c>
      <c r="M30" s="436" t="s">
        <v>98</v>
      </c>
      <c r="N30" s="436" t="s">
        <v>101</v>
      </c>
      <c r="O30" s="436" t="s">
        <v>100</v>
      </c>
      <c r="P30" s="436" t="s">
        <v>166</v>
      </c>
      <c r="Q30" s="436" t="s">
        <v>103</v>
      </c>
      <c r="R30" s="436" t="s">
        <v>45</v>
      </c>
      <c r="S30" s="436" t="s">
        <v>45</v>
      </c>
      <c r="T30" s="436" t="s">
        <v>229</v>
      </c>
      <c r="U30" s="436" t="s">
        <v>45</v>
      </c>
      <c r="V30" s="436" t="s">
        <v>45</v>
      </c>
      <c r="W30" s="436" t="s">
        <v>105</v>
      </c>
      <c r="X30" s="436" t="s">
        <v>169</v>
      </c>
      <c r="Y30" s="436" t="s">
        <v>45</v>
      </c>
      <c r="Z30" s="436" t="s">
        <v>170</v>
      </c>
      <c r="AA30" s="436" t="s">
        <v>171</v>
      </c>
      <c r="AB30" s="436"/>
      <c r="AC30" s="436"/>
      <c r="AD30" s="436"/>
      <c r="AE30" s="436"/>
      <c r="AF30" s="945"/>
      <c r="AG30" s="799"/>
      <c r="AH30" s="436">
        <v>29</v>
      </c>
      <c r="AI30" s="436"/>
      <c r="AJ30" s="436" t="s">
        <v>118</v>
      </c>
      <c r="AK30" s="640"/>
      <c r="AL30" s="436"/>
      <c r="AM30" s="436"/>
      <c r="AN30" s="436"/>
      <c r="AO30" s="436"/>
      <c r="AP30" s="436"/>
      <c r="AQ30" s="436"/>
      <c r="AR30" s="436"/>
      <c r="AS30" s="436"/>
      <c r="AT30" s="436"/>
      <c r="AU30" s="436"/>
      <c r="AV30" s="436"/>
      <c r="AW30" s="436">
        <v>1</v>
      </c>
      <c r="AX30" s="591"/>
    </row>
    <row r="31" s="185" customFormat="1" ht="50.1" customHeight="1" spans="1:50">
      <c r="A31" s="436">
        <f t="shared" si="0"/>
        <v>22</v>
      </c>
      <c r="B31" s="436">
        <v>2</v>
      </c>
      <c r="C31" s="723" t="s">
        <v>120</v>
      </c>
      <c r="D31" s="723"/>
      <c r="E31" s="434" t="s">
        <v>230</v>
      </c>
      <c r="F31" s="434" t="s">
        <v>231</v>
      </c>
      <c r="G31" s="780" t="s">
        <v>232</v>
      </c>
      <c r="H31" s="925" t="s">
        <v>111</v>
      </c>
      <c r="I31" s="164" t="s">
        <v>208</v>
      </c>
      <c r="J31" s="777"/>
      <c r="K31" s="934" t="s">
        <v>98</v>
      </c>
      <c r="L31" s="434" t="s">
        <v>230</v>
      </c>
      <c r="M31" s="934" t="s">
        <v>98</v>
      </c>
      <c r="N31" s="164" t="s">
        <v>100</v>
      </c>
      <c r="O31" s="935" t="s">
        <v>134</v>
      </c>
      <c r="P31" s="780" t="s">
        <v>232</v>
      </c>
      <c r="Q31" s="780" t="s">
        <v>233</v>
      </c>
      <c r="R31" s="780" t="s">
        <v>234</v>
      </c>
      <c r="S31" s="780" t="s">
        <v>235</v>
      </c>
      <c r="T31" s="938" t="s">
        <v>236</v>
      </c>
      <c r="U31" s="780" t="s">
        <v>45</v>
      </c>
      <c r="V31" s="783">
        <v>0.358</v>
      </c>
      <c r="W31" s="938" t="s">
        <v>105</v>
      </c>
      <c r="X31" s="436"/>
      <c r="Y31" s="436"/>
      <c r="Z31" s="436"/>
      <c r="AA31" s="436" t="s">
        <v>223</v>
      </c>
      <c r="AB31" s="436" t="s">
        <v>237</v>
      </c>
      <c r="AC31" s="436">
        <v>215</v>
      </c>
      <c r="AD31" s="436">
        <v>103.5</v>
      </c>
      <c r="AE31" s="436">
        <v>3</v>
      </c>
      <c r="AF31" s="945">
        <f>AC31*AD31*AE31*7860/1000000000</f>
        <v>0.52471395</v>
      </c>
      <c r="AG31" s="799">
        <f>V31/AF31</f>
        <v>0.682276505131987</v>
      </c>
      <c r="AH31" s="436"/>
      <c r="AI31" s="436"/>
      <c r="AJ31" s="954"/>
      <c r="AK31" s="954"/>
      <c r="AL31" s="436"/>
      <c r="AM31" s="436"/>
      <c r="AN31" s="436"/>
      <c r="AO31" s="436"/>
      <c r="AP31" s="436"/>
      <c r="AQ31" s="436"/>
      <c r="AR31" s="436"/>
      <c r="AS31" s="436"/>
      <c r="AT31" s="436"/>
      <c r="AU31" s="436"/>
      <c r="AV31" s="436"/>
      <c r="AW31" s="436">
        <v>1</v>
      </c>
      <c r="AX31" s="591"/>
    </row>
    <row r="32" s="185" customFormat="1" ht="50.1" customHeight="1" spans="1:50">
      <c r="A32" s="436">
        <f t="shared" si="0"/>
        <v>23</v>
      </c>
      <c r="B32" s="436">
        <v>2</v>
      </c>
      <c r="C32" s="723" t="s">
        <v>238</v>
      </c>
      <c r="D32" s="723"/>
      <c r="E32" s="434" t="s">
        <v>239</v>
      </c>
      <c r="F32" s="434" t="s">
        <v>240</v>
      </c>
      <c r="G32" s="780" t="s">
        <v>232</v>
      </c>
      <c r="H32" s="925" t="s">
        <v>111</v>
      </c>
      <c r="I32" s="164" t="s">
        <v>208</v>
      </c>
      <c r="J32" s="777"/>
      <c r="K32" s="934" t="s">
        <v>98</v>
      </c>
      <c r="L32" s="434" t="s">
        <v>239</v>
      </c>
      <c r="M32" s="934" t="s">
        <v>98</v>
      </c>
      <c r="N32" s="164" t="s">
        <v>134</v>
      </c>
      <c r="O32" s="935" t="s">
        <v>135</v>
      </c>
      <c r="P32" s="780" t="s">
        <v>232</v>
      </c>
      <c r="Q32" s="780" t="s">
        <v>233</v>
      </c>
      <c r="R32" s="780" t="s">
        <v>241</v>
      </c>
      <c r="S32" s="780" t="s">
        <v>235</v>
      </c>
      <c r="T32" s="938" t="s">
        <v>242</v>
      </c>
      <c r="U32" s="780" t="s">
        <v>45</v>
      </c>
      <c r="V32" s="783">
        <v>0.049</v>
      </c>
      <c r="W32" s="938" t="s">
        <v>105</v>
      </c>
      <c r="X32" s="436"/>
      <c r="Y32" s="436"/>
      <c r="Z32" s="436"/>
      <c r="AA32" s="436" t="s">
        <v>223</v>
      </c>
      <c r="AB32" s="436" t="s">
        <v>243</v>
      </c>
      <c r="AC32" s="436">
        <v>127</v>
      </c>
      <c r="AD32" s="436">
        <v>47</v>
      </c>
      <c r="AE32" s="436">
        <v>2.5</v>
      </c>
      <c r="AF32" s="945">
        <f t="shared" ref="AF32:AF35" si="2">AC32*AD32*AE32*7860/1000000000</f>
        <v>0.11729085</v>
      </c>
      <c r="AG32" s="799">
        <f t="shared" si="1"/>
        <v>0.417764898114388</v>
      </c>
      <c r="AH32" s="436"/>
      <c r="AI32" s="436"/>
      <c r="AJ32" s="954"/>
      <c r="AK32" s="954"/>
      <c r="AL32" s="436"/>
      <c r="AM32" s="436"/>
      <c r="AN32" s="436"/>
      <c r="AO32" s="436"/>
      <c r="AP32" s="436"/>
      <c r="AQ32" s="436"/>
      <c r="AR32" s="436"/>
      <c r="AS32" s="436"/>
      <c r="AT32" s="436"/>
      <c r="AU32" s="436"/>
      <c r="AV32" s="436"/>
      <c r="AW32" s="436">
        <v>1</v>
      </c>
      <c r="AX32" s="591"/>
    </row>
    <row r="33" s="185" customFormat="1" ht="50.1" customHeight="1" spans="1:50">
      <c r="A33" s="436">
        <f t="shared" si="0"/>
        <v>24</v>
      </c>
      <c r="B33" s="436">
        <v>2</v>
      </c>
      <c r="C33" s="723" t="s">
        <v>238</v>
      </c>
      <c r="D33" s="723"/>
      <c r="E33" s="434" t="s">
        <v>244</v>
      </c>
      <c r="F33" s="434" t="s">
        <v>245</v>
      </c>
      <c r="G33" s="926" t="s">
        <v>102</v>
      </c>
      <c r="H33" s="925" t="s">
        <v>111</v>
      </c>
      <c r="I33" s="164" t="s">
        <v>208</v>
      </c>
      <c r="J33" s="777"/>
      <c r="K33" s="934" t="s">
        <v>98</v>
      </c>
      <c r="L33" s="434" t="s">
        <v>244</v>
      </c>
      <c r="M33" s="934" t="s">
        <v>98</v>
      </c>
      <c r="N33" s="164" t="s">
        <v>134</v>
      </c>
      <c r="O33" s="935" t="s">
        <v>135</v>
      </c>
      <c r="P33" s="926" t="s">
        <v>102</v>
      </c>
      <c r="Q33" s="938" t="s">
        <v>45</v>
      </c>
      <c r="R33" s="780" t="s">
        <v>45</v>
      </c>
      <c r="S33" s="938" t="s">
        <v>45</v>
      </c>
      <c r="T33" s="938" t="s">
        <v>246</v>
      </c>
      <c r="U33" s="780" t="s">
        <v>45</v>
      </c>
      <c r="V33" s="783">
        <v>0.196</v>
      </c>
      <c r="W33" s="938" t="s">
        <v>105</v>
      </c>
      <c r="X33" s="436"/>
      <c r="Y33" s="436"/>
      <c r="Z33" s="436"/>
      <c r="AA33" s="436" t="s">
        <v>223</v>
      </c>
      <c r="AB33" s="436"/>
      <c r="AC33" s="436"/>
      <c r="AD33" s="436"/>
      <c r="AE33" s="436"/>
      <c r="AF33" s="945"/>
      <c r="AG33" s="799"/>
      <c r="AH33" s="436"/>
      <c r="AI33" s="436"/>
      <c r="AJ33" s="954"/>
      <c r="AK33" s="954"/>
      <c r="AL33" s="436"/>
      <c r="AM33" s="436"/>
      <c r="AN33" s="436"/>
      <c r="AO33" s="436"/>
      <c r="AP33" s="436"/>
      <c r="AQ33" s="436"/>
      <c r="AR33" s="436"/>
      <c r="AS33" s="436"/>
      <c r="AT33" s="436"/>
      <c r="AU33" s="436"/>
      <c r="AV33" s="436"/>
      <c r="AW33" s="436">
        <v>1</v>
      </c>
      <c r="AX33" s="591"/>
    </row>
    <row r="34" s="185" customFormat="1" ht="50.1" customHeight="1" spans="1:49">
      <c r="A34" s="436">
        <f t="shared" si="0"/>
        <v>25</v>
      </c>
      <c r="B34" s="436">
        <v>2</v>
      </c>
      <c r="C34" s="723" t="s">
        <v>96</v>
      </c>
      <c r="D34" s="723"/>
      <c r="E34" s="723" t="s">
        <v>247</v>
      </c>
      <c r="F34" s="723" t="s">
        <v>248</v>
      </c>
      <c r="G34" s="617" t="s">
        <v>218</v>
      </c>
      <c r="H34" s="436" t="s">
        <v>98</v>
      </c>
      <c r="I34" s="436" t="s">
        <v>99</v>
      </c>
      <c r="J34" s="436"/>
      <c r="K34" s="436" t="s">
        <v>98</v>
      </c>
      <c r="L34" s="723" t="s">
        <v>247</v>
      </c>
      <c r="M34" s="436" t="s">
        <v>98</v>
      </c>
      <c r="N34" s="436" t="s">
        <v>100</v>
      </c>
      <c r="O34" s="436" t="s">
        <v>101</v>
      </c>
      <c r="P34" s="436" t="s">
        <v>218</v>
      </c>
      <c r="Q34" s="436" t="s">
        <v>249</v>
      </c>
      <c r="R34" s="436" t="s">
        <v>45</v>
      </c>
      <c r="S34" s="436" t="s">
        <v>45</v>
      </c>
      <c r="T34" s="436" t="s">
        <v>250</v>
      </c>
      <c r="U34" s="436"/>
      <c r="V34" s="436">
        <v>0.4794</v>
      </c>
      <c r="W34" s="436"/>
      <c r="X34" s="436" t="s">
        <v>169</v>
      </c>
      <c r="Y34" s="436" t="s">
        <v>45</v>
      </c>
      <c r="Z34" s="436" t="s">
        <v>170</v>
      </c>
      <c r="AA34" s="436" t="s">
        <v>223</v>
      </c>
      <c r="AB34" s="436" t="s">
        <v>251</v>
      </c>
      <c r="AC34" s="436">
        <v>224</v>
      </c>
      <c r="AD34" s="436">
        <v>137.5</v>
      </c>
      <c r="AE34" s="436">
        <v>3</v>
      </c>
      <c r="AF34" s="945">
        <f t="shared" si="2"/>
        <v>0.726264</v>
      </c>
      <c r="AG34" s="799">
        <f t="shared" ref="AG34:AG39" si="3">V34/AF34</f>
        <v>0.660090545586729</v>
      </c>
      <c r="AH34" s="436"/>
      <c r="AI34" s="436"/>
      <c r="AJ34" s="954"/>
      <c r="AK34" s="954"/>
      <c r="AL34" s="436"/>
      <c r="AM34" s="436"/>
      <c r="AN34" s="436"/>
      <c r="AO34" s="436"/>
      <c r="AP34" s="436"/>
      <c r="AQ34" s="436"/>
      <c r="AR34" s="436"/>
      <c r="AS34" s="436"/>
      <c r="AT34" s="436"/>
      <c r="AU34" s="436"/>
      <c r="AV34" s="436"/>
      <c r="AW34" s="436">
        <v>2</v>
      </c>
    </row>
    <row r="35" s="185" customFormat="1" ht="50.1" customHeight="1" spans="1:49">
      <c r="A35" s="436">
        <f t="shared" si="0"/>
        <v>26</v>
      </c>
      <c r="B35" s="436">
        <v>2</v>
      </c>
      <c r="C35" s="723" t="s">
        <v>96</v>
      </c>
      <c r="D35" s="723"/>
      <c r="E35" s="723" t="s">
        <v>252</v>
      </c>
      <c r="F35" s="723" t="s">
        <v>253</v>
      </c>
      <c r="G35" s="617" t="s">
        <v>218</v>
      </c>
      <c r="H35" s="436" t="s">
        <v>111</v>
      </c>
      <c r="I35" s="436" t="s">
        <v>99</v>
      </c>
      <c r="J35" s="436"/>
      <c r="K35" s="436"/>
      <c r="L35" s="723" t="s">
        <v>254</v>
      </c>
      <c r="M35" s="436" t="s">
        <v>98</v>
      </c>
      <c r="N35" s="436" t="s">
        <v>101</v>
      </c>
      <c r="O35" s="436" t="s">
        <v>100</v>
      </c>
      <c r="P35" s="436" t="s">
        <v>218</v>
      </c>
      <c r="Q35" s="436" t="s">
        <v>136</v>
      </c>
      <c r="R35" s="436"/>
      <c r="S35" s="436"/>
      <c r="T35" s="436" t="s">
        <v>255</v>
      </c>
      <c r="U35" s="436"/>
      <c r="V35" s="436">
        <v>0.0044</v>
      </c>
      <c r="W35" s="436"/>
      <c r="X35" s="436" t="s">
        <v>169</v>
      </c>
      <c r="Y35" s="436" t="s">
        <v>45</v>
      </c>
      <c r="Z35" s="436" t="s">
        <v>170</v>
      </c>
      <c r="AA35" s="436" t="s">
        <v>223</v>
      </c>
      <c r="AB35" s="436" t="s">
        <v>256</v>
      </c>
      <c r="AC35" s="436">
        <v>27</v>
      </c>
      <c r="AD35" s="436">
        <v>14.5</v>
      </c>
      <c r="AE35" s="436">
        <v>2</v>
      </c>
      <c r="AF35" s="945">
        <f t="shared" si="2"/>
        <v>0.00615438</v>
      </c>
      <c r="AG35" s="799">
        <f t="shared" si="3"/>
        <v>0.71493797913031</v>
      </c>
      <c r="AH35" s="436"/>
      <c r="AI35" s="436"/>
      <c r="AJ35" s="954"/>
      <c r="AK35" s="954"/>
      <c r="AL35" s="436"/>
      <c r="AM35" s="436"/>
      <c r="AN35" s="436"/>
      <c r="AO35" s="436"/>
      <c r="AP35" s="436"/>
      <c r="AQ35" s="436"/>
      <c r="AR35" s="436"/>
      <c r="AS35" s="436"/>
      <c r="AT35" s="436"/>
      <c r="AU35" s="436"/>
      <c r="AV35" s="436"/>
      <c r="AW35" s="436">
        <v>1</v>
      </c>
    </row>
    <row r="36" s="185" customFormat="1" ht="50.1" customHeight="1" spans="1:50">
      <c r="A36" s="436">
        <f t="shared" si="0"/>
        <v>27</v>
      </c>
      <c r="B36" s="436">
        <v>1</v>
      </c>
      <c r="C36" s="723" t="s">
        <v>96</v>
      </c>
      <c r="D36" s="723" t="s">
        <v>257</v>
      </c>
      <c r="E36" s="723" t="s">
        <v>257</v>
      </c>
      <c r="F36" s="723" t="s">
        <v>258</v>
      </c>
      <c r="G36" s="617" t="s">
        <v>166</v>
      </c>
      <c r="H36" s="436" t="s">
        <v>98</v>
      </c>
      <c r="I36" s="436" t="s">
        <v>99</v>
      </c>
      <c r="J36" s="436"/>
      <c r="K36" s="436" t="s">
        <v>98</v>
      </c>
      <c r="L36" s="723" t="s">
        <v>259</v>
      </c>
      <c r="M36" s="436" t="s">
        <v>98</v>
      </c>
      <c r="N36" s="436" t="s">
        <v>101</v>
      </c>
      <c r="O36" s="436" t="s">
        <v>100</v>
      </c>
      <c r="P36" s="436" t="s">
        <v>166</v>
      </c>
      <c r="Q36" s="436" t="s">
        <v>103</v>
      </c>
      <c r="R36" s="436" t="s">
        <v>45</v>
      </c>
      <c r="S36" s="436" t="s">
        <v>45</v>
      </c>
      <c r="T36" s="436" t="s">
        <v>45</v>
      </c>
      <c r="U36" s="436" t="s">
        <v>45</v>
      </c>
      <c r="V36" s="436" t="s">
        <v>45</v>
      </c>
      <c r="W36" s="436" t="s">
        <v>105</v>
      </c>
      <c r="X36" s="436" t="s">
        <v>169</v>
      </c>
      <c r="Y36" s="436" t="s">
        <v>45</v>
      </c>
      <c r="Z36" s="436" t="s">
        <v>170</v>
      </c>
      <c r="AA36" s="436" t="s">
        <v>171</v>
      </c>
      <c r="AB36" s="436"/>
      <c r="AC36" s="436"/>
      <c r="AD36" s="436"/>
      <c r="AE36" s="436"/>
      <c r="AF36" s="945"/>
      <c r="AG36" s="799"/>
      <c r="AH36" s="436">
        <v>14.5</v>
      </c>
      <c r="AI36" s="436"/>
      <c r="AJ36" s="436" t="s">
        <v>107</v>
      </c>
      <c r="AK36" s="436" t="s">
        <v>204</v>
      </c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>
        <v>1</v>
      </c>
      <c r="AX36" s="591"/>
    </row>
    <row r="37" s="185" customFormat="1" ht="50.1" customHeight="1" spans="1:50">
      <c r="A37" s="436">
        <f t="shared" si="0"/>
        <v>28</v>
      </c>
      <c r="B37" s="436">
        <v>2</v>
      </c>
      <c r="C37" s="723"/>
      <c r="D37" s="723" t="s">
        <v>260</v>
      </c>
      <c r="E37" s="723" t="s">
        <v>260</v>
      </c>
      <c r="F37" s="723" t="s">
        <v>261</v>
      </c>
      <c r="G37" s="617"/>
      <c r="H37" s="436"/>
      <c r="I37" s="436"/>
      <c r="J37" s="436"/>
      <c r="K37" s="436"/>
      <c r="L37" s="723"/>
      <c r="M37" s="436"/>
      <c r="N37" s="436"/>
      <c r="O37" s="436"/>
      <c r="P37" s="436"/>
      <c r="Q37" s="436"/>
      <c r="R37" s="436"/>
      <c r="S37" s="436"/>
      <c r="T37" s="436"/>
      <c r="U37" s="436"/>
      <c r="V37" s="436"/>
      <c r="W37" s="436"/>
      <c r="X37" s="436"/>
      <c r="Y37" s="436"/>
      <c r="Z37" s="436"/>
      <c r="AA37" s="436" t="s">
        <v>170</v>
      </c>
      <c r="AB37" s="436"/>
      <c r="AC37" s="436"/>
      <c r="AD37" s="436"/>
      <c r="AE37" s="436"/>
      <c r="AF37" s="945"/>
      <c r="AG37" s="799"/>
      <c r="AH37" s="436"/>
      <c r="AI37" s="436">
        <v>0.035</v>
      </c>
      <c r="AJ37" s="436" t="s">
        <v>107</v>
      </c>
      <c r="AK37" s="436" t="s">
        <v>200</v>
      </c>
      <c r="AL37" s="436"/>
      <c r="AM37" s="436"/>
      <c r="AN37" s="436"/>
      <c r="AO37" s="436"/>
      <c r="AP37" s="436"/>
      <c r="AQ37" s="436"/>
      <c r="AR37" s="436"/>
      <c r="AS37" s="436"/>
      <c r="AT37" s="436"/>
      <c r="AU37" s="436"/>
      <c r="AV37" s="436"/>
      <c r="AW37" s="436">
        <v>1</v>
      </c>
      <c r="AX37" s="591"/>
    </row>
    <row r="38" s="185" customFormat="1" ht="50.1" customHeight="1" spans="1:50">
      <c r="A38" s="436">
        <f t="shared" si="0"/>
        <v>29</v>
      </c>
      <c r="B38" s="164">
        <v>3</v>
      </c>
      <c r="C38" s="164" t="s">
        <v>120</v>
      </c>
      <c r="D38" s="723" t="s">
        <v>262</v>
      </c>
      <c r="E38" s="723" t="s">
        <v>262</v>
      </c>
      <c r="F38" s="723" t="s">
        <v>263</v>
      </c>
      <c r="G38" s="617" t="s">
        <v>264</v>
      </c>
      <c r="H38" s="436" t="s">
        <v>111</v>
      </c>
      <c r="I38" s="436" t="s">
        <v>208</v>
      </c>
      <c r="J38" s="777"/>
      <c r="K38" s="436" t="s">
        <v>98</v>
      </c>
      <c r="L38" s="723" t="s">
        <v>262</v>
      </c>
      <c r="M38" s="436" t="s">
        <v>98</v>
      </c>
      <c r="N38" s="436" t="s">
        <v>100</v>
      </c>
      <c r="O38" s="436" t="s">
        <v>134</v>
      </c>
      <c r="P38" s="436" t="s">
        <v>166</v>
      </c>
      <c r="Q38" s="436" t="s">
        <v>103</v>
      </c>
      <c r="R38" s="436" t="s">
        <v>45</v>
      </c>
      <c r="S38" s="436" t="s">
        <v>45</v>
      </c>
      <c r="T38" s="436" t="s">
        <v>45</v>
      </c>
      <c r="U38" s="436" t="s">
        <v>45</v>
      </c>
      <c r="V38" s="436">
        <v>0.369</v>
      </c>
      <c r="W38" s="938" t="s">
        <v>105</v>
      </c>
      <c r="X38" s="780" t="s">
        <v>45</v>
      </c>
      <c r="Y38" s="436"/>
      <c r="Z38" s="436"/>
      <c r="AA38" s="436"/>
      <c r="AB38" s="436"/>
      <c r="AC38" s="436"/>
      <c r="AD38" s="436"/>
      <c r="AE38" s="436"/>
      <c r="AF38" s="945"/>
      <c r="AG38" s="799"/>
      <c r="AH38" s="436"/>
      <c r="AI38" s="436"/>
      <c r="AJ38" s="436" t="s">
        <v>107</v>
      </c>
      <c r="AK38" s="436" t="s">
        <v>265</v>
      </c>
      <c r="AL38" s="436"/>
      <c r="AM38" s="436"/>
      <c r="AN38" s="436"/>
      <c r="AO38" s="436"/>
      <c r="AP38" s="436"/>
      <c r="AQ38" s="436"/>
      <c r="AR38" s="436"/>
      <c r="AS38" s="436"/>
      <c r="AT38" s="436"/>
      <c r="AU38" s="436"/>
      <c r="AV38" s="436"/>
      <c r="AW38" s="434">
        <v>1</v>
      </c>
      <c r="AX38" s="591"/>
    </row>
    <row r="39" s="185" customFormat="1" ht="50.1" customHeight="1" spans="1:50">
      <c r="A39" s="436">
        <f t="shared" si="0"/>
        <v>30</v>
      </c>
      <c r="B39" s="164">
        <v>4</v>
      </c>
      <c r="C39" s="164" t="s">
        <v>120</v>
      </c>
      <c r="D39" s="723" t="s">
        <v>266</v>
      </c>
      <c r="E39" s="723" t="s">
        <v>266</v>
      </c>
      <c r="F39" s="723" t="s">
        <v>267</v>
      </c>
      <c r="G39" s="617" t="s">
        <v>232</v>
      </c>
      <c r="H39" s="436" t="s">
        <v>111</v>
      </c>
      <c r="I39" s="436" t="s">
        <v>208</v>
      </c>
      <c r="J39" s="777"/>
      <c r="K39" s="436" t="s">
        <v>98</v>
      </c>
      <c r="L39" s="723" t="s">
        <v>266</v>
      </c>
      <c r="M39" s="436" t="s">
        <v>98</v>
      </c>
      <c r="N39" s="436" t="s">
        <v>100</v>
      </c>
      <c r="O39" s="436" t="s">
        <v>134</v>
      </c>
      <c r="P39" s="436" t="s">
        <v>232</v>
      </c>
      <c r="Q39" s="436" t="s">
        <v>233</v>
      </c>
      <c r="R39" s="436" t="s">
        <v>234</v>
      </c>
      <c r="S39" s="436" t="s">
        <v>235</v>
      </c>
      <c r="T39" s="436" t="s">
        <v>236</v>
      </c>
      <c r="U39" s="436" t="s">
        <v>45</v>
      </c>
      <c r="V39" s="436">
        <v>0.358</v>
      </c>
      <c r="W39" s="938" t="s">
        <v>105</v>
      </c>
      <c r="X39" s="780" t="s">
        <v>45</v>
      </c>
      <c r="Y39" s="436"/>
      <c r="Z39" s="436" t="s">
        <v>170</v>
      </c>
      <c r="AA39" s="436" t="s">
        <v>223</v>
      </c>
      <c r="AB39" s="436" t="s">
        <v>268</v>
      </c>
      <c r="AC39" s="436">
        <v>215</v>
      </c>
      <c r="AD39" s="436">
        <v>104.5</v>
      </c>
      <c r="AE39" s="436">
        <v>3</v>
      </c>
      <c r="AF39" s="945">
        <f>AC39*AD39*AE39*7860/1000000000</f>
        <v>0.52978365</v>
      </c>
      <c r="AG39" s="799">
        <f t="shared" si="3"/>
        <v>0.675747543360389</v>
      </c>
      <c r="AH39" s="436"/>
      <c r="AI39" s="436"/>
      <c r="AJ39" s="436" t="s">
        <v>118</v>
      </c>
      <c r="AK39" s="436" t="s">
        <v>269</v>
      </c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4">
        <v>1</v>
      </c>
      <c r="AX39" s="591"/>
    </row>
    <row r="40" s="185" customFormat="1" ht="50.1" customHeight="1" spans="1:50">
      <c r="A40" s="436">
        <f t="shared" si="0"/>
        <v>31</v>
      </c>
      <c r="B40" s="164">
        <v>4</v>
      </c>
      <c r="C40" s="164" t="s">
        <v>238</v>
      </c>
      <c r="D40" s="723" t="s">
        <v>270</v>
      </c>
      <c r="E40" s="723" t="s">
        <v>271</v>
      </c>
      <c r="F40" s="723" t="s">
        <v>272</v>
      </c>
      <c r="G40" s="617" t="s">
        <v>186</v>
      </c>
      <c r="H40" s="436" t="s">
        <v>111</v>
      </c>
      <c r="I40" s="436" t="s">
        <v>208</v>
      </c>
      <c r="J40" s="777"/>
      <c r="K40" s="436" t="s">
        <v>98</v>
      </c>
      <c r="L40" s="723" t="s">
        <v>271</v>
      </c>
      <c r="M40" s="436" t="s">
        <v>98</v>
      </c>
      <c r="N40" s="436" t="s">
        <v>134</v>
      </c>
      <c r="O40" s="436" t="s">
        <v>135</v>
      </c>
      <c r="P40" s="436" t="s">
        <v>186</v>
      </c>
      <c r="Q40" s="436" t="s">
        <v>273</v>
      </c>
      <c r="R40" s="436" t="s">
        <v>45</v>
      </c>
      <c r="S40" s="436" t="s">
        <v>45</v>
      </c>
      <c r="T40" s="436" t="s">
        <v>274</v>
      </c>
      <c r="U40" s="436" t="s">
        <v>45</v>
      </c>
      <c r="V40" s="436">
        <v>0.011</v>
      </c>
      <c r="W40" s="938" t="s">
        <v>105</v>
      </c>
      <c r="X40" s="780" t="s">
        <v>45</v>
      </c>
      <c r="Y40" s="436"/>
      <c r="Z40" s="436"/>
      <c r="AA40" s="436" t="s">
        <v>214</v>
      </c>
      <c r="AB40" s="436"/>
      <c r="AC40" s="436"/>
      <c r="AD40" s="436"/>
      <c r="AE40" s="436"/>
      <c r="AF40" s="945"/>
      <c r="AG40" s="799"/>
      <c r="AH40" s="436"/>
      <c r="AI40" s="436"/>
      <c r="AJ40" s="436" t="s">
        <v>118</v>
      </c>
      <c r="AK40" s="436" t="s">
        <v>275</v>
      </c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4">
        <v>1</v>
      </c>
      <c r="AX40" s="591"/>
    </row>
    <row r="41" s="185" customFormat="1" ht="50.1" customHeight="1" spans="1:50">
      <c r="A41" s="436">
        <f t="shared" si="0"/>
        <v>32</v>
      </c>
      <c r="B41" s="927">
        <v>2</v>
      </c>
      <c r="C41" s="723" t="s">
        <v>96</v>
      </c>
      <c r="D41" s="928" t="s">
        <v>276</v>
      </c>
      <c r="E41" s="928" t="s">
        <v>276</v>
      </c>
      <c r="F41" s="723" t="s">
        <v>277</v>
      </c>
      <c r="G41" s="617"/>
      <c r="H41" s="436"/>
      <c r="I41" s="436"/>
      <c r="J41" s="777"/>
      <c r="K41" s="436"/>
      <c r="L41" s="723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939"/>
      <c r="X41" s="940"/>
      <c r="Y41" s="436"/>
      <c r="Z41" s="436"/>
      <c r="AA41" s="436" t="s">
        <v>170</v>
      </c>
      <c r="AB41" s="436"/>
      <c r="AC41" s="436"/>
      <c r="AD41" s="436"/>
      <c r="AE41" s="436"/>
      <c r="AF41" s="945"/>
      <c r="AG41" s="799"/>
      <c r="AH41" s="436"/>
      <c r="AI41" s="436"/>
      <c r="AJ41" s="436" t="s">
        <v>107</v>
      </c>
      <c r="AK41" s="436" t="s">
        <v>200</v>
      </c>
      <c r="AL41" s="436"/>
      <c r="AM41" s="436"/>
      <c r="AN41" s="436"/>
      <c r="AO41" s="436"/>
      <c r="AP41" s="436"/>
      <c r="AQ41" s="436"/>
      <c r="AR41" s="436"/>
      <c r="AS41" s="436"/>
      <c r="AT41" s="436"/>
      <c r="AU41" s="436"/>
      <c r="AV41" s="436"/>
      <c r="AW41" s="962">
        <v>1</v>
      </c>
      <c r="AX41" s="591"/>
    </row>
    <row r="42" s="185" customFormat="1" ht="50.1" customHeight="1" spans="1:50">
      <c r="A42" s="436">
        <f t="shared" si="0"/>
        <v>33</v>
      </c>
      <c r="B42" s="927">
        <v>3</v>
      </c>
      <c r="C42" s="723" t="s">
        <v>96</v>
      </c>
      <c r="D42" s="928" t="s">
        <v>278</v>
      </c>
      <c r="E42" s="928" t="s">
        <v>278</v>
      </c>
      <c r="F42" s="723" t="s">
        <v>279</v>
      </c>
      <c r="G42" s="617" t="s">
        <v>264</v>
      </c>
      <c r="H42" s="436" t="s">
        <v>111</v>
      </c>
      <c r="I42" s="436" t="s">
        <v>208</v>
      </c>
      <c r="J42" s="777"/>
      <c r="K42" s="436" t="s">
        <v>98</v>
      </c>
      <c r="L42" s="723" t="s">
        <v>280</v>
      </c>
      <c r="M42" s="436" t="s">
        <v>98</v>
      </c>
      <c r="N42" s="436" t="s">
        <v>100</v>
      </c>
      <c r="O42" s="436" t="s">
        <v>134</v>
      </c>
      <c r="P42" s="436" t="s">
        <v>166</v>
      </c>
      <c r="Q42" s="436" t="s">
        <v>103</v>
      </c>
      <c r="R42" s="436" t="s">
        <v>45</v>
      </c>
      <c r="S42" s="436" t="s">
        <v>45</v>
      </c>
      <c r="T42" s="436" t="s">
        <v>45</v>
      </c>
      <c r="U42" s="436" t="s">
        <v>45</v>
      </c>
      <c r="V42" s="436" t="e">
        <v>#REF!</v>
      </c>
      <c r="W42" s="939" t="s">
        <v>105</v>
      </c>
      <c r="X42" s="940" t="s">
        <v>45</v>
      </c>
      <c r="Y42" s="436"/>
      <c r="Z42" s="436" t="s">
        <v>170</v>
      </c>
      <c r="AA42" s="436" t="s">
        <v>171</v>
      </c>
      <c r="AB42" s="436"/>
      <c r="AC42" s="436"/>
      <c r="AD42" s="436"/>
      <c r="AE42" s="436"/>
      <c r="AF42" s="945"/>
      <c r="AG42" s="799"/>
      <c r="AH42" s="436"/>
      <c r="AI42" s="436"/>
      <c r="AJ42" s="436" t="s">
        <v>118</v>
      </c>
      <c r="AK42" s="640"/>
      <c r="AL42" s="436"/>
      <c r="AM42" s="436"/>
      <c r="AN42" s="436"/>
      <c r="AO42" s="436"/>
      <c r="AP42" s="436"/>
      <c r="AQ42" s="436"/>
      <c r="AR42" s="436"/>
      <c r="AS42" s="436"/>
      <c r="AT42" s="436"/>
      <c r="AU42" s="436"/>
      <c r="AV42" s="436"/>
      <c r="AW42" s="962">
        <v>1</v>
      </c>
      <c r="AX42" s="591" t="s">
        <v>281</v>
      </c>
    </row>
    <row r="43" s="185" customFormat="1" ht="50.1" customHeight="1" spans="1:50">
      <c r="A43" s="436">
        <f t="shared" si="0"/>
        <v>34</v>
      </c>
      <c r="B43" s="640">
        <v>4</v>
      </c>
      <c r="C43" s="723" t="s">
        <v>96</v>
      </c>
      <c r="D43" s="723" t="s">
        <v>280</v>
      </c>
      <c r="E43" s="723" t="s">
        <v>280</v>
      </c>
      <c r="F43" s="723" t="s">
        <v>282</v>
      </c>
      <c r="G43" s="617" t="s">
        <v>218</v>
      </c>
      <c r="H43" s="436" t="s">
        <v>98</v>
      </c>
      <c r="I43" s="436" t="s">
        <v>99</v>
      </c>
      <c r="J43" s="436"/>
      <c r="K43" s="436" t="s">
        <v>98</v>
      </c>
      <c r="L43" s="723" t="s">
        <v>280</v>
      </c>
      <c r="M43" s="436" t="s">
        <v>98</v>
      </c>
      <c r="N43" s="436" t="s">
        <v>100</v>
      </c>
      <c r="O43" s="436" t="s">
        <v>101</v>
      </c>
      <c r="P43" s="436" t="s">
        <v>218</v>
      </c>
      <c r="Q43" s="436" t="s">
        <v>249</v>
      </c>
      <c r="R43" s="436" t="s">
        <v>45</v>
      </c>
      <c r="S43" s="436" t="s">
        <v>45</v>
      </c>
      <c r="T43" s="436" t="s">
        <v>283</v>
      </c>
      <c r="U43" s="436"/>
      <c r="V43" s="436">
        <v>0.5813</v>
      </c>
      <c r="W43" s="436"/>
      <c r="X43" s="436" t="s">
        <v>169</v>
      </c>
      <c r="Y43" s="436" t="s">
        <v>45</v>
      </c>
      <c r="Z43" s="436" t="s">
        <v>170</v>
      </c>
      <c r="AA43" s="436" t="s">
        <v>223</v>
      </c>
      <c r="AB43" s="436" t="s">
        <v>284</v>
      </c>
      <c r="AC43" s="436">
        <v>225</v>
      </c>
      <c r="AD43" s="436">
        <v>149.5</v>
      </c>
      <c r="AE43" s="436">
        <v>3</v>
      </c>
      <c r="AF43" s="945">
        <f>AC43*AD43*AE43*7860/1000000000</f>
        <v>0.79317225</v>
      </c>
      <c r="AG43" s="799">
        <f>V43/AF43</f>
        <v>0.732879900929464</v>
      </c>
      <c r="AH43" s="436"/>
      <c r="AI43" s="436"/>
      <c r="AJ43" s="954"/>
      <c r="AK43" s="954"/>
      <c r="AL43" s="436"/>
      <c r="AM43" s="436"/>
      <c r="AN43" s="436"/>
      <c r="AO43" s="436"/>
      <c r="AP43" s="436"/>
      <c r="AQ43" s="436"/>
      <c r="AR43" s="436"/>
      <c r="AS43" s="436"/>
      <c r="AT43" s="436"/>
      <c r="AU43" s="436"/>
      <c r="AV43" s="436"/>
      <c r="AW43" s="436">
        <v>1</v>
      </c>
      <c r="AX43" s="591" t="s">
        <v>281</v>
      </c>
    </row>
    <row r="44" s="185" customFormat="1" ht="50.1" customHeight="1" spans="1:49">
      <c r="A44" s="436">
        <f t="shared" si="0"/>
        <v>35</v>
      </c>
      <c r="B44" s="164">
        <v>4</v>
      </c>
      <c r="C44" s="164" t="s">
        <v>238</v>
      </c>
      <c r="D44" s="723" t="s">
        <v>285</v>
      </c>
      <c r="E44" s="434" t="s">
        <v>286</v>
      </c>
      <c r="F44" s="434" t="s">
        <v>287</v>
      </c>
      <c r="G44" s="780" t="s">
        <v>186</v>
      </c>
      <c r="H44" s="925" t="s">
        <v>111</v>
      </c>
      <c r="I44" s="164" t="s">
        <v>208</v>
      </c>
      <c r="J44" s="777"/>
      <c r="K44" s="934" t="s">
        <v>98</v>
      </c>
      <c r="L44" s="434" t="s">
        <v>286</v>
      </c>
      <c r="M44" s="934" t="s">
        <v>98</v>
      </c>
      <c r="N44" s="164" t="s">
        <v>134</v>
      </c>
      <c r="O44" s="935" t="s">
        <v>135</v>
      </c>
      <c r="P44" s="780" t="s">
        <v>186</v>
      </c>
      <c r="Q44" s="938" t="s">
        <v>288</v>
      </c>
      <c r="R44" s="780" t="s">
        <v>45</v>
      </c>
      <c r="S44" s="938" t="s">
        <v>45</v>
      </c>
      <c r="T44" s="938" t="s">
        <v>289</v>
      </c>
      <c r="U44" s="780" t="s">
        <v>45</v>
      </c>
      <c r="V44" s="783">
        <v>0.006</v>
      </c>
      <c r="W44" s="938" t="s">
        <v>105</v>
      </c>
      <c r="X44" s="436"/>
      <c r="Y44" s="436"/>
      <c r="Z44" s="436"/>
      <c r="AA44" s="436" t="s">
        <v>214</v>
      </c>
      <c r="AB44" s="436"/>
      <c r="AC44" s="436"/>
      <c r="AD44" s="436"/>
      <c r="AE44" s="436"/>
      <c r="AF44" s="783">
        <v>0.006</v>
      </c>
      <c r="AG44" s="799">
        <f>V44/AF44</f>
        <v>1</v>
      </c>
      <c r="AH44" s="436"/>
      <c r="AI44" s="436"/>
      <c r="AJ44" s="954"/>
      <c r="AK44" s="954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  <c r="AW44" s="434">
        <v>1</v>
      </c>
    </row>
    <row r="45" s="185" customFormat="1" ht="50.1" customHeight="1" spans="1:49">
      <c r="A45" s="436">
        <f t="shared" si="0"/>
        <v>36</v>
      </c>
      <c r="B45" s="164">
        <v>2</v>
      </c>
      <c r="C45" s="164" t="s">
        <v>238</v>
      </c>
      <c r="D45" s="723" t="s">
        <v>290</v>
      </c>
      <c r="E45" s="434" t="s">
        <v>291</v>
      </c>
      <c r="F45" s="434" t="s">
        <v>292</v>
      </c>
      <c r="G45" s="780" t="s">
        <v>186</v>
      </c>
      <c r="H45" s="925" t="s">
        <v>111</v>
      </c>
      <c r="I45" s="164" t="s">
        <v>208</v>
      </c>
      <c r="J45" s="777"/>
      <c r="K45" s="934" t="s">
        <v>98</v>
      </c>
      <c r="L45" s="434" t="s">
        <v>291</v>
      </c>
      <c r="M45" s="934" t="s">
        <v>98</v>
      </c>
      <c r="N45" s="164" t="s">
        <v>134</v>
      </c>
      <c r="O45" s="935" t="s">
        <v>135</v>
      </c>
      <c r="P45" s="780" t="s">
        <v>186</v>
      </c>
      <c r="Q45" s="938" t="s">
        <v>293</v>
      </c>
      <c r="R45" s="780" t="s">
        <v>45</v>
      </c>
      <c r="S45" s="938" t="s">
        <v>45</v>
      </c>
      <c r="T45" s="938" t="s">
        <v>294</v>
      </c>
      <c r="U45" s="780" t="s">
        <v>45</v>
      </c>
      <c r="V45" s="783">
        <v>0.062</v>
      </c>
      <c r="W45" s="938" t="s">
        <v>105</v>
      </c>
      <c r="X45" s="436"/>
      <c r="Y45" s="436"/>
      <c r="Z45" s="436"/>
      <c r="AA45" s="436" t="s">
        <v>214</v>
      </c>
      <c r="AB45" s="436"/>
      <c r="AC45" s="436"/>
      <c r="AD45" s="436"/>
      <c r="AE45" s="436"/>
      <c r="AF45" s="945">
        <f>13*13*3.14*33*7860/1000000000</f>
        <v>0.1376425908</v>
      </c>
      <c r="AG45" s="799">
        <f>V45/AF45</f>
        <v>0.450441971773754</v>
      </c>
      <c r="AH45" s="436"/>
      <c r="AI45" s="436"/>
      <c r="AJ45" s="436" t="s">
        <v>118</v>
      </c>
      <c r="AK45" s="436" t="s">
        <v>295</v>
      </c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4">
        <v>1</v>
      </c>
    </row>
    <row r="46" s="185" customFormat="1" ht="50.1" customHeight="1" spans="1:49">
      <c r="A46" s="436">
        <f t="shared" si="0"/>
        <v>37</v>
      </c>
      <c r="B46" s="164">
        <v>2</v>
      </c>
      <c r="C46" s="164" t="s">
        <v>238</v>
      </c>
      <c r="D46" s="723" t="s">
        <v>296</v>
      </c>
      <c r="E46" s="434" t="s">
        <v>297</v>
      </c>
      <c r="F46" s="434" t="s">
        <v>298</v>
      </c>
      <c r="G46" s="780" t="s">
        <v>299</v>
      </c>
      <c r="H46" s="925" t="s">
        <v>111</v>
      </c>
      <c r="I46" s="164" t="s">
        <v>208</v>
      </c>
      <c r="J46" s="777"/>
      <c r="K46" s="934" t="s">
        <v>98</v>
      </c>
      <c r="L46" s="434" t="s">
        <v>297</v>
      </c>
      <c r="M46" s="934" t="s">
        <v>98</v>
      </c>
      <c r="N46" s="164" t="s">
        <v>134</v>
      </c>
      <c r="O46" s="935" t="s">
        <v>135</v>
      </c>
      <c r="P46" s="780" t="s">
        <v>299</v>
      </c>
      <c r="Q46" s="938" t="s">
        <v>187</v>
      </c>
      <c r="R46" s="780" t="s">
        <v>300</v>
      </c>
      <c r="S46" s="938" t="s">
        <v>45</v>
      </c>
      <c r="T46" s="938" t="s">
        <v>301</v>
      </c>
      <c r="U46" s="780" t="s">
        <v>45</v>
      </c>
      <c r="V46" s="783">
        <v>0.218</v>
      </c>
      <c r="W46" s="938" t="s">
        <v>105</v>
      </c>
      <c r="X46" s="436"/>
      <c r="Y46" s="436"/>
      <c r="Z46" s="436"/>
      <c r="AA46" s="436"/>
      <c r="AB46" s="436"/>
      <c r="AC46" s="436"/>
      <c r="AD46" s="436"/>
      <c r="AE46" s="436"/>
      <c r="AF46" s="945"/>
      <c r="AG46" s="799"/>
      <c r="AH46" s="436"/>
      <c r="AI46" s="436"/>
      <c r="AJ46" s="436" t="s">
        <v>118</v>
      </c>
      <c r="AK46" s="436" t="s">
        <v>302</v>
      </c>
      <c r="AL46" s="436"/>
      <c r="AM46" s="436"/>
      <c r="AN46" s="436"/>
      <c r="AO46" s="436"/>
      <c r="AP46" s="436"/>
      <c r="AQ46" s="436"/>
      <c r="AR46" s="436"/>
      <c r="AS46" s="436"/>
      <c r="AT46" s="436"/>
      <c r="AU46" s="436"/>
      <c r="AV46" s="436"/>
      <c r="AW46" s="434">
        <v>1</v>
      </c>
    </row>
    <row r="47" s="185" customFormat="1" ht="50.1" customHeight="1" spans="1:49">
      <c r="A47" s="436">
        <f t="shared" si="0"/>
        <v>38</v>
      </c>
      <c r="B47" s="436">
        <v>1</v>
      </c>
      <c r="C47" s="723"/>
      <c r="D47" s="723" t="s">
        <v>303</v>
      </c>
      <c r="E47" s="130" t="s">
        <v>303</v>
      </c>
      <c r="F47" s="130" t="s">
        <v>304</v>
      </c>
      <c r="G47" s="170" t="s">
        <v>305</v>
      </c>
      <c r="H47" s="130" t="s">
        <v>306</v>
      </c>
      <c r="I47" s="130" t="s">
        <v>99</v>
      </c>
      <c r="J47" s="130"/>
      <c r="K47" s="130" t="s">
        <v>98</v>
      </c>
      <c r="L47" s="130" t="s">
        <v>303</v>
      </c>
      <c r="M47" s="130" t="s">
        <v>98</v>
      </c>
      <c r="N47" s="130" t="s">
        <v>101</v>
      </c>
      <c r="O47" s="130" t="s">
        <v>100</v>
      </c>
      <c r="P47" s="130" t="s">
        <v>307</v>
      </c>
      <c r="Q47" s="436"/>
      <c r="R47" s="130" t="s">
        <v>308</v>
      </c>
      <c r="S47" s="130" t="s">
        <v>45</v>
      </c>
      <c r="T47" s="130"/>
      <c r="U47" s="130" t="s">
        <v>45</v>
      </c>
      <c r="V47" s="130">
        <v>0.026</v>
      </c>
      <c r="W47" s="130" t="s">
        <v>45</v>
      </c>
      <c r="X47" s="436" t="s">
        <v>169</v>
      </c>
      <c r="Y47" s="436" t="s">
        <v>45</v>
      </c>
      <c r="Z47" s="436" t="s">
        <v>309</v>
      </c>
      <c r="AA47" s="436"/>
      <c r="AB47" s="436"/>
      <c r="AC47" s="436"/>
      <c r="AD47" s="436"/>
      <c r="AE47" s="436"/>
      <c r="AF47" s="945"/>
      <c r="AG47" s="799"/>
      <c r="AH47" s="436"/>
      <c r="AI47" s="436"/>
      <c r="AJ47" s="436" t="s">
        <v>118</v>
      </c>
      <c r="AK47" s="436" t="s">
        <v>310</v>
      </c>
      <c r="AL47" s="436"/>
      <c r="AM47" s="436"/>
      <c r="AN47" s="436"/>
      <c r="AO47" s="436"/>
      <c r="AP47" s="436"/>
      <c r="AQ47" s="436"/>
      <c r="AR47" s="436"/>
      <c r="AS47" s="436"/>
      <c r="AT47" s="436"/>
      <c r="AU47" s="436"/>
      <c r="AV47" s="436"/>
      <c r="AW47" s="436">
        <v>8</v>
      </c>
    </row>
    <row r="48" s="185" customFormat="1" ht="50.1" customHeight="1" spans="1:50">
      <c r="A48" s="436">
        <f t="shared" ref="A48:A57" si="4">ROW()-9</f>
        <v>39</v>
      </c>
      <c r="B48" s="436">
        <v>1</v>
      </c>
      <c r="C48" s="723" t="s">
        <v>311</v>
      </c>
      <c r="D48" s="723" t="s">
        <v>312</v>
      </c>
      <c r="E48" s="723" t="s">
        <v>312</v>
      </c>
      <c r="F48" s="723" t="s">
        <v>313</v>
      </c>
      <c r="G48" s="617" t="s">
        <v>167</v>
      </c>
      <c r="H48" s="436" t="s">
        <v>306</v>
      </c>
      <c r="I48" s="436" t="s">
        <v>99</v>
      </c>
      <c r="J48" s="436"/>
      <c r="K48" s="436"/>
      <c r="L48" s="436" t="s">
        <v>312</v>
      </c>
      <c r="M48" s="436" t="s">
        <v>98</v>
      </c>
      <c r="N48" s="436" t="s">
        <v>101</v>
      </c>
      <c r="O48" s="436" t="s">
        <v>100</v>
      </c>
      <c r="P48" s="436" t="s">
        <v>314</v>
      </c>
      <c r="Q48" s="436" t="s">
        <v>103</v>
      </c>
      <c r="R48" s="436" t="s">
        <v>45</v>
      </c>
      <c r="S48" s="436" t="s">
        <v>45</v>
      </c>
      <c r="T48" s="436" t="s">
        <v>315</v>
      </c>
      <c r="U48" s="436"/>
      <c r="V48" s="436">
        <v>0.025</v>
      </c>
      <c r="W48" s="436" t="s">
        <v>45</v>
      </c>
      <c r="X48" s="436"/>
      <c r="Y48" s="436" t="s">
        <v>45</v>
      </c>
      <c r="Z48" s="436" t="s">
        <v>45</v>
      </c>
      <c r="AA48" s="436"/>
      <c r="AB48" s="436"/>
      <c r="AC48" s="436"/>
      <c r="AD48" s="436"/>
      <c r="AE48" s="436"/>
      <c r="AF48" s="945"/>
      <c r="AG48" s="799"/>
      <c r="AH48" s="436"/>
      <c r="AI48" s="436"/>
      <c r="AJ48" s="436" t="s">
        <v>118</v>
      </c>
      <c r="AK48" s="436" t="s">
        <v>316</v>
      </c>
      <c r="AL48" s="436"/>
      <c r="AM48" s="436"/>
      <c r="AN48" s="436"/>
      <c r="AO48" s="436"/>
      <c r="AP48" s="436"/>
      <c r="AQ48" s="436"/>
      <c r="AR48" s="436"/>
      <c r="AS48" s="436"/>
      <c r="AT48" s="436"/>
      <c r="AU48" s="436"/>
      <c r="AV48" s="436" t="s">
        <v>45</v>
      </c>
      <c r="AW48" s="436">
        <v>1</v>
      </c>
      <c r="AX48" s="591" t="s">
        <v>317</v>
      </c>
    </row>
    <row r="49" s="185" customFormat="1" ht="50.1" customHeight="1" spans="1:49">
      <c r="A49" s="436">
        <f t="shared" si="4"/>
        <v>40</v>
      </c>
      <c r="B49" s="436">
        <v>1</v>
      </c>
      <c r="C49" s="436" t="s">
        <v>318</v>
      </c>
      <c r="D49" s="436" t="s">
        <v>319</v>
      </c>
      <c r="E49" s="436" t="s">
        <v>319</v>
      </c>
      <c r="F49" s="436" t="s">
        <v>320</v>
      </c>
      <c r="G49" s="617" t="s">
        <v>321</v>
      </c>
      <c r="H49" s="436" t="s">
        <v>111</v>
      </c>
      <c r="I49" s="436" t="s">
        <v>99</v>
      </c>
      <c r="J49" s="436"/>
      <c r="K49" s="436" t="s">
        <v>98</v>
      </c>
      <c r="L49" s="436" t="s">
        <v>45</v>
      </c>
      <c r="M49" s="436" t="s">
        <v>98</v>
      </c>
      <c r="N49" s="436" t="s">
        <v>101</v>
      </c>
      <c r="O49" s="436" t="s">
        <v>100</v>
      </c>
      <c r="P49" s="436" t="s">
        <v>167</v>
      </c>
      <c r="Q49" s="436" t="s">
        <v>322</v>
      </c>
      <c r="R49" s="436" t="s">
        <v>45</v>
      </c>
      <c r="S49" s="436" t="s">
        <v>45</v>
      </c>
      <c r="T49" s="436" t="s">
        <v>323</v>
      </c>
      <c r="U49" s="436" t="s">
        <v>45</v>
      </c>
      <c r="V49" s="436">
        <v>0.0002</v>
      </c>
      <c r="W49" s="436" t="s">
        <v>105</v>
      </c>
      <c r="X49" s="436" t="s">
        <v>324</v>
      </c>
      <c r="Y49" s="436" t="s">
        <v>45</v>
      </c>
      <c r="Z49" s="436" t="s">
        <v>45</v>
      </c>
      <c r="AA49" s="436"/>
      <c r="AB49" s="436"/>
      <c r="AC49" s="436"/>
      <c r="AD49" s="436"/>
      <c r="AE49" s="436"/>
      <c r="AF49" s="945"/>
      <c r="AG49" s="799"/>
      <c r="AH49" s="436"/>
      <c r="AI49" s="436"/>
      <c r="AJ49" s="436" t="s">
        <v>118</v>
      </c>
      <c r="AK49" s="436" t="s">
        <v>325</v>
      </c>
      <c r="AL49" s="436"/>
      <c r="AM49" s="436"/>
      <c r="AN49" s="436"/>
      <c r="AO49" s="436"/>
      <c r="AP49" s="436"/>
      <c r="AQ49" s="436"/>
      <c r="AR49" s="436"/>
      <c r="AS49" s="436"/>
      <c r="AT49" s="436"/>
      <c r="AU49" s="436"/>
      <c r="AV49" s="436"/>
      <c r="AW49" s="436">
        <v>2</v>
      </c>
    </row>
    <row r="50" s="185" customFormat="1" ht="50.1" customHeight="1" spans="1:50">
      <c r="A50" s="436">
        <f t="shared" si="4"/>
        <v>41</v>
      </c>
      <c r="B50" s="436">
        <v>1</v>
      </c>
      <c r="C50" s="436" t="s">
        <v>120</v>
      </c>
      <c r="D50" s="436" t="s">
        <v>326</v>
      </c>
      <c r="E50" s="436" t="s">
        <v>326</v>
      </c>
      <c r="F50" s="436" t="s">
        <v>327</v>
      </c>
      <c r="G50" s="617" t="s">
        <v>328</v>
      </c>
      <c r="H50" s="436" t="s">
        <v>111</v>
      </c>
      <c r="I50" s="436" t="s">
        <v>99</v>
      </c>
      <c r="J50" s="436"/>
      <c r="K50" s="436" t="s">
        <v>98</v>
      </c>
      <c r="L50" s="436" t="s">
        <v>326</v>
      </c>
      <c r="M50" s="436" t="s">
        <v>45</v>
      </c>
      <c r="N50" s="436" t="s">
        <v>101</v>
      </c>
      <c r="O50" s="436" t="s">
        <v>100</v>
      </c>
      <c r="P50" s="436" t="s">
        <v>123</v>
      </c>
      <c r="Q50" s="436" t="s">
        <v>329</v>
      </c>
      <c r="R50" s="436" t="s">
        <v>45</v>
      </c>
      <c r="S50" s="436" t="s">
        <v>45</v>
      </c>
      <c r="T50" s="436" t="s">
        <v>330</v>
      </c>
      <c r="U50" s="436" t="s">
        <v>45</v>
      </c>
      <c r="V50" s="436">
        <v>0.023</v>
      </c>
      <c r="W50" s="436" t="s">
        <v>105</v>
      </c>
      <c r="X50" s="436" t="s">
        <v>169</v>
      </c>
      <c r="Y50" s="436" t="s">
        <v>70</v>
      </c>
      <c r="Z50" s="436" t="s">
        <v>45</v>
      </c>
      <c r="AA50" s="436" t="s">
        <v>152</v>
      </c>
      <c r="AB50" s="436"/>
      <c r="AC50" s="436" t="s">
        <v>153</v>
      </c>
      <c r="AD50" s="436"/>
      <c r="AE50" s="436"/>
      <c r="AF50" s="945">
        <f>V50*1.02</f>
        <v>0.02346</v>
      </c>
      <c r="AG50" s="799">
        <f>V50/AF50</f>
        <v>0.980392156862745</v>
      </c>
      <c r="AH50" s="436"/>
      <c r="AI50" s="436"/>
      <c r="AJ50" s="436" t="s">
        <v>118</v>
      </c>
      <c r="AK50" s="436"/>
      <c r="AL50" s="436"/>
      <c r="AM50" s="436"/>
      <c r="AN50" s="436"/>
      <c r="AO50" s="436"/>
      <c r="AP50" s="436"/>
      <c r="AQ50" s="436"/>
      <c r="AR50" s="436"/>
      <c r="AS50" s="436"/>
      <c r="AT50" s="436"/>
      <c r="AU50" s="436"/>
      <c r="AV50" s="640"/>
      <c r="AW50" s="436">
        <v>1</v>
      </c>
      <c r="AX50" s="591" t="s">
        <v>126</v>
      </c>
    </row>
    <row r="51" s="913" customFormat="1" ht="54" customHeight="1" spans="1:50">
      <c r="A51" s="436">
        <f t="shared" si="4"/>
        <v>42</v>
      </c>
      <c r="B51" s="768">
        <v>1</v>
      </c>
      <c r="C51" s="436" t="s">
        <v>331</v>
      </c>
      <c r="D51" s="436" t="s">
        <v>332</v>
      </c>
      <c r="E51" s="768" t="s">
        <v>332</v>
      </c>
      <c r="F51" s="768" t="s">
        <v>333</v>
      </c>
      <c r="G51" s="768" t="s">
        <v>334</v>
      </c>
      <c r="H51" s="768" t="s">
        <v>306</v>
      </c>
      <c r="I51" s="768" t="s">
        <v>335</v>
      </c>
      <c r="J51" s="768"/>
      <c r="K51" s="768" t="s">
        <v>98</v>
      </c>
      <c r="L51" s="768" t="s">
        <v>336</v>
      </c>
      <c r="M51" s="768" t="s">
        <v>98</v>
      </c>
      <c r="N51" s="768" t="s">
        <v>101</v>
      </c>
      <c r="O51" s="768" t="s">
        <v>100</v>
      </c>
      <c r="P51" s="768" t="s">
        <v>167</v>
      </c>
      <c r="Q51" s="768" t="s">
        <v>103</v>
      </c>
      <c r="R51" s="768" t="s">
        <v>45</v>
      </c>
      <c r="S51" s="768" t="s">
        <v>45</v>
      </c>
      <c r="T51" s="768" t="s">
        <v>45</v>
      </c>
      <c r="U51" s="768" t="s">
        <v>45</v>
      </c>
      <c r="V51" s="768" t="s">
        <v>45</v>
      </c>
      <c r="W51" s="768" t="s">
        <v>45</v>
      </c>
      <c r="X51" s="768" t="s">
        <v>45</v>
      </c>
      <c r="Y51" s="768" t="s">
        <v>45</v>
      </c>
      <c r="Z51" s="768" t="s">
        <v>45</v>
      </c>
      <c r="AA51" s="436" t="s">
        <v>106</v>
      </c>
      <c r="AB51" s="768"/>
      <c r="AC51" s="768"/>
      <c r="AD51" s="768"/>
      <c r="AE51" s="768"/>
      <c r="AF51" s="948"/>
      <c r="AG51" s="955"/>
      <c r="AH51" s="768"/>
      <c r="AI51" s="768"/>
      <c r="AJ51" s="768" t="s">
        <v>337</v>
      </c>
      <c r="AK51" s="768" t="s">
        <v>338</v>
      </c>
      <c r="AL51" s="768"/>
      <c r="AM51" s="768"/>
      <c r="AN51" s="768"/>
      <c r="AO51" s="768"/>
      <c r="AP51" s="768"/>
      <c r="AQ51" s="768"/>
      <c r="AR51" s="768"/>
      <c r="AS51" s="768"/>
      <c r="AT51" s="768"/>
      <c r="AU51" s="768"/>
      <c r="AV51" s="768" t="s">
        <v>45</v>
      </c>
      <c r="AW51" s="768">
        <v>1</v>
      </c>
      <c r="AX51" s="185"/>
    </row>
    <row r="52" s="185" customFormat="1" ht="50.1" customHeight="1" spans="1:49">
      <c r="A52" s="436">
        <f t="shared" si="4"/>
        <v>43</v>
      </c>
      <c r="B52" s="436">
        <v>1</v>
      </c>
      <c r="C52" s="436" t="s">
        <v>120</v>
      </c>
      <c r="D52" s="436" t="s">
        <v>339</v>
      </c>
      <c r="E52" s="436" t="s">
        <v>339</v>
      </c>
      <c r="F52" s="436" t="s">
        <v>340</v>
      </c>
      <c r="G52" s="617" t="s">
        <v>341</v>
      </c>
      <c r="H52" s="436" t="s">
        <v>111</v>
      </c>
      <c r="I52" s="436" t="s">
        <v>99</v>
      </c>
      <c r="J52" s="436"/>
      <c r="K52" s="436" t="s">
        <v>98</v>
      </c>
      <c r="L52" s="436" t="s">
        <v>45</v>
      </c>
      <c r="M52" s="436" t="s">
        <v>45</v>
      </c>
      <c r="N52" s="768" t="s">
        <v>101</v>
      </c>
      <c r="O52" s="768" t="s">
        <v>100</v>
      </c>
      <c r="P52" s="436" t="s">
        <v>342</v>
      </c>
      <c r="Q52" s="436" t="s">
        <v>342</v>
      </c>
      <c r="R52" s="436" t="s">
        <v>45</v>
      </c>
      <c r="S52" s="436" t="s">
        <v>45</v>
      </c>
      <c r="T52" s="436" t="s">
        <v>45</v>
      </c>
      <c r="U52" s="436" t="s">
        <v>45</v>
      </c>
      <c r="V52" s="436" t="s">
        <v>45</v>
      </c>
      <c r="W52" s="436" t="s">
        <v>105</v>
      </c>
      <c r="X52" s="436" t="s">
        <v>45</v>
      </c>
      <c r="Y52" s="436" t="s">
        <v>45</v>
      </c>
      <c r="Z52" s="436" t="s">
        <v>45</v>
      </c>
      <c r="AA52" s="436"/>
      <c r="AB52" s="436"/>
      <c r="AC52" s="436"/>
      <c r="AD52" s="436"/>
      <c r="AE52" s="436"/>
      <c r="AF52" s="945"/>
      <c r="AG52" s="799"/>
      <c r="AH52" s="436"/>
      <c r="AI52" s="436"/>
      <c r="AJ52" s="436" t="s">
        <v>118</v>
      </c>
      <c r="AK52" s="436" t="s">
        <v>343</v>
      </c>
      <c r="AL52" s="436"/>
      <c r="AM52" s="436"/>
      <c r="AN52" s="436"/>
      <c r="AO52" s="436"/>
      <c r="AP52" s="436"/>
      <c r="AQ52" s="436"/>
      <c r="AR52" s="436"/>
      <c r="AS52" s="436"/>
      <c r="AT52" s="436"/>
      <c r="AU52" s="436"/>
      <c r="AV52" s="436"/>
      <c r="AW52" s="436">
        <v>1</v>
      </c>
    </row>
    <row r="53" s="185" customFormat="1" ht="50.1" customHeight="1" spans="1:50">
      <c r="A53" s="436">
        <f t="shared" si="4"/>
        <v>44</v>
      </c>
      <c r="B53" s="436">
        <v>1</v>
      </c>
      <c r="C53" s="436" t="s">
        <v>120</v>
      </c>
      <c r="D53" s="436" t="s">
        <v>344</v>
      </c>
      <c r="E53" s="436" t="s">
        <v>344</v>
      </c>
      <c r="F53" s="436" t="s">
        <v>345</v>
      </c>
      <c r="G53" s="617" t="s">
        <v>346</v>
      </c>
      <c r="H53" s="436" t="s">
        <v>111</v>
      </c>
      <c r="I53" s="436" t="s">
        <v>99</v>
      </c>
      <c r="J53" s="436"/>
      <c r="K53" s="436" t="s">
        <v>98</v>
      </c>
      <c r="L53" s="436" t="s">
        <v>45</v>
      </c>
      <c r="M53" s="436" t="s">
        <v>45</v>
      </c>
      <c r="N53" s="768" t="s">
        <v>101</v>
      </c>
      <c r="O53" s="768" t="s">
        <v>100</v>
      </c>
      <c r="P53" s="436" t="s">
        <v>342</v>
      </c>
      <c r="Q53" s="436" t="s">
        <v>342</v>
      </c>
      <c r="R53" s="436" t="s">
        <v>45</v>
      </c>
      <c r="S53" s="436" t="s">
        <v>45</v>
      </c>
      <c r="T53" s="436" t="s">
        <v>45</v>
      </c>
      <c r="U53" s="436" t="s">
        <v>45</v>
      </c>
      <c r="V53" s="436"/>
      <c r="W53" s="436" t="s">
        <v>105</v>
      </c>
      <c r="X53" s="436" t="s">
        <v>45</v>
      </c>
      <c r="Y53" s="436" t="s">
        <v>45</v>
      </c>
      <c r="Z53" s="436" t="s">
        <v>45</v>
      </c>
      <c r="AA53" s="436"/>
      <c r="AB53" s="436"/>
      <c r="AC53" s="436"/>
      <c r="AD53" s="436"/>
      <c r="AE53" s="436"/>
      <c r="AF53" s="945"/>
      <c r="AG53" s="799"/>
      <c r="AH53" s="436"/>
      <c r="AI53" s="436"/>
      <c r="AJ53" s="436" t="s">
        <v>118</v>
      </c>
      <c r="AK53" s="436" t="s">
        <v>343</v>
      </c>
      <c r="AL53" s="436"/>
      <c r="AM53" s="436"/>
      <c r="AN53" s="436"/>
      <c r="AO53" s="436"/>
      <c r="AP53" s="436"/>
      <c r="AQ53" s="436"/>
      <c r="AR53" s="436"/>
      <c r="AS53" s="436"/>
      <c r="AT53" s="436"/>
      <c r="AU53" s="436"/>
      <c r="AV53" s="436"/>
      <c r="AW53" s="436">
        <v>1</v>
      </c>
      <c r="AX53" s="591" t="s">
        <v>126</v>
      </c>
    </row>
    <row r="54" ht="50.1" customHeight="1" spans="1:49">
      <c r="A54" s="436">
        <f t="shared" si="4"/>
        <v>45</v>
      </c>
      <c r="B54" s="436">
        <v>1</v>
      </c>
      <c r="C54" s="436" t="s">
        <v>120</v>
      </c>
      <c r="D54" s="436" t="s">
        <v>347</v>
      </c>
      <c r="E54" s="436" t="s">
        <v>347</v>
      </c>
      <c r="F54" s="436" t="s">
        <v>348</v>
      </c>
      <c r="G54" s="617" t="s">
        <v>346</v>
      </c>
      <c r="H54" s="436" t="s">
        <v>111</v>
      </c>
      <c r="I54" s="436" t="s">
        <v>99</v>
      </c>
      <c r="J54" s="436"/>
      <c r="K54" s="436" t="s">
        <v>98</v>
      </c>
      <c r="L54" s="436" t="s">
        <v>45</v>
      </c>
      <c r="M54" s="436" t="s">
        <v>45</v>
      </c>
      <c r="N54" s="768" t="s">
        <v>101</v>
      </c>
      <c r="O54" s="768" t="s">
        <v>100</v>
      </c>
      <c r="P54" s="436" t="s">
        <v>342</v>
      </c>
      <c r="Q54" s="436" t="s">
        <v>342</v>
      </c>
      <c r="R54" s="436" t="s">
        <v>45</v>
      </c>
      <c r="S54" s="436" t="s">
        <v>45</v>
      </c>
      <c r="T54" s="436" t="s">
        <v>45</v>
      </c>
      <c r="U54" s="436" t="s">
        <v>45</v>
      </c>
      <c r="V54" s="436">
        <v>0.1</v>
      </c>
      <c r="W54" s="436" t="s">
        <v>105</v>
      </c>
      <c r="X54" s="436" t="s">
        <v>45</v>
      </c>
      <c r="Y54" s="436" t="s">
        <v>45</v>
      </c>
      <c r="Z54" s="436" t="s">
        <v>45</v>
      </c>
      <c r="AA54" s="436"/>
      <c r="AB54" s="436"/>
      <c r="AC54" s="436"/>
      <c r="AD54" s="436"/>
      <c r="AE54" s="436"/>
      <c r="AF54" s="945"/>
      <c r="AG54" s="799"/>
      <c r="AH54" s="436"/>
      <c r="AI54" s="436"/>
      <c r="AJ54" s="436" t="s">
        <v>118</v>
      </c>
      <c r="AK54" s="436" t="s">
        <v>343</v>
      </c>
      <c r="AL54" s="436"/>
      <c r="AM54" s="436"/>
      <c r="AN54" s="436"/>
      <c r="AO54" s="436"/>
      <c r="AP54" s="436"/>
      <c r="AQ54" s="436"/>
      <c r="AR54" s="436"/>
      <c r="AS54" s="436"/>
      <c r="AT54" s="436"/>
      <c r="AU54" s="436"/>
      <c r="AV54" s="436"/>
      <c r="AW54" s="436">
        <v>1</v>
      </c>
    </row>
    <row r="55" ht="50.1" customHeight="1" spans="1:49">
      <c r="A55" s="436">
        <f t="shared" si="4"/>
        <v>46</v>
      </c>
      <c r="B55" s="436">
        <v>1</v>
      </c>
      <c r="C55" s="436" t="s">
        <v>120</v>
      </c>
      <c r="D55" s="436" t="s">
        <v>349</v>
      </c>
      <c r="E55" s="436" t="s">
        <v>349</v>
      </c>
      <c r="F55" s="436" t="s">
        <v>350</v>
      </c>
      <c r="G55" s="617" t="s">
        <v>346</v>
      </c>
      <c r="H55" s="436" t="s">
        <v>111</v>
      </c>
      <c r="I55" s="436" t="s">
        <v>99</v>
      </c>
      <c r="J55" s="436"/>
      <c r="K55" s="436" t="s">
        <v>98</v>
      </c>
      <c r="L55" s="436" t="s">
        <v>45</v>
      </c>
      <c r="M55" s="436" t="s">
        <v>45</v>
      </c>
      <c r="N55" s="768" t="s">
        <v>101</v>
      </c>
      <c r="O55" s="768" t="s">
        <v>100</v>
      </c>
      <c r="P55" s="436" t="s">
        <v>342</v>
      </c>
      <c r="Q55" s="436" t="s">
        <v>342</v>
      </c>
      <c r="R55" s="436" t="s">
        <v>45</v>
      </c>
      <c r="S55" s="436" t="s">
        <v>45</v>
      </c>
      <c r="T55" s="436" t="s">
        <v>45</v>
      </c>
      <c r="U55" s="436" t="s">
        <v>45</v>
      </c>
      <c r="V55" s="436">
        <v>0.1</v>
      </c>
      <c r="W55" s="436" t="s">
        <v>105</v>
      </c>
      <c r="X55" s="436" t="s">
        <v>45</v>
      </c>
      <c r="Y55" s="436" t="s">
        <v>45</v>
      </c>
      <c r="Z55" s="436" t="s">
        <v>45</v>
      </c>
      <c r="AA55" s="436"/>
      <c r="AB55" s="436"/>
      <c r="AC55" s="436"/>
      <c r="AD55" s="436"/>
      <c r="AE55" s="436"/>
      <c r="AF55" s="945"/>
      <c r="AG55" s="799"/>
      <c r="AH55" s="436"/>
      <c r="AI55" s="436"/>
      <c r="AJ55" s="436" t="s">
        <v>118</v>
      </c>
      <c r="AK55" s="436" t="s">
        <v>343</v>
      </c>
      <c r="AL55" s="436"/>
      <c r="AM55" s="436"/>
      <c r="AN55" s="436"/>
      <c r="AO55" s="436"/>
      <c r="AP55" s="436"/>
      <c r="AQ55" s="436"/>
      <c r="AR55" s="436"/>
      <c r="AS55" s="436"/>
      <c r="AT55" s="436"/>
      <c r="AU55" s="436"/>
      <c r="AV55" s="436"/>
      <c r="AW55" s="436">
        <v>1</v>
      </c>
    </row>
    <row r="56" s="188" customFormat="1" ht="50.1" customHeight="1" spans="1:49">
      <c r="A56" s="436">
        <f t="shared" si="4"/>
        <v>47</v>
      </c>
      <c r="B56" s="436">
        <v>1</v>
      </c>
      <c r="C56" s="436" t="s">
        <v>120</v>
      </c>
      <c r="D56" s="436" t="s">
        <v>351</v>
      </c>
      <c r="E56" s="436" t="s">
        <v>351</v>
      </c>
      <c r="F56" s="436" t="s">
        <v>352</v>
      </c>
      <c r="G56" s="617" t="s">
        <v>353</v>
      </c>
      <c r="H56" s="436" t="s">
        <v>111</v>
      </c>
      <c r="I56" s="436" t="s">
        <v>99</v>
      </c>
      <c r="J56" s="436"/>
      <c r="K56" s="436" t="s">
        <v>98</v>
      </c>
      <c r="L56" s="436" t="s">
        <v>351</v>
      </c>
      <c r="M56" s="436" t="s">
        <v>98</v>
      </c>
      <c r="N56" s="768" t="s">
        <v>101</v>
      </c>
      <c r="O56" s="768" t="s">
        <v>100</v>
      </c>
      <c r="P56" s="436" t="s">
        <v>354</v>
      </c>
      <c r="Q56" s="436" t="s">
        <v>45</v>
      </c>
      <c r="R56" s="436" t="s">
        <v>45</v>
      </c>
      <c r="S56" s="436" t="s">
        <v>45</v>
      </c>
      <c r="T56" s="436" t="s">
        <v>355</v>
      </c>
      <c r="U56" s="436" t="s">
        <v>45</v>
      </c>
      <c r="V56" s="436">
        <v>0.2543</v>
      </c>
      <c r="W56" s="436" t="s">
        <v>105</v>
      </c>
      <c r="X56" s="436" t="s">
        <v>45</v>
      </c>
      <c r="Y56" s="436" t="s">
        <v>45</v>
      </c>
      <c r="Z56" s="436" t="s">
        <v>45</v>
      </c>
      <c r="AA56" s="436"/>
      <c r="AB56" s="436"/>
      <c r="AC56" s="436"/>
      <c r="AD56" s="436"/>
      <c r="AE56" s="436"/>
      <c r="AF56" s="945"/>
      <c r="AG56" s="799"/>
      <c r="AH56" s="436"/>
      <c r="AI56" s="436"/>
      <c r="AJ56" s="436" t="s">
        <v>118</v>
      </c>
      <c r="AK56" s="436" t="s">
        <v>356</v>
      </c>
      <c r="AL56" s="436"/>
      <c r="AM56" s="436"/>
      <c r="AN56" s="436"/>
      <c r="AO56" s="436"/>
      <c r="AP56" s="436"/>
      <c r="AQ56" s="436"/>
      <c r="AR56" s="436"/>
      <c r="AS56" s="436"/>
      <c r="AT56" s="436"/>
      <c r="AU56" s="436"/>
      <c r="AV56" s="436"/>
      <c r="AW56" s="436">
        <v>1</v>
      </c>
    </row>
    <row r="57" ht="50.1" customHeight="1" spans="1:49">
      <c r="A57" s="436">
        <f t="shared" si="4"/>
        <v>48</v>
      </c>
      <c r="B57" s="436">
        <v>1</v>
      </c>
      <c r="C57" s="436" t="s">
        <v>96</v>
      </c>
      <c r="D57" s="436" t="s">
        <v>357</v>
      </c>
      <c r="E57" s="436" t="s">
        <v>357</v>
      </c>
      <c r="F57" s="436" t="s">
        <v>358</v>
      </c>
      <c r="G57" s="617" t="s">
        <v>359</v>
      </c>
      <c r="H57" s="436" t="s">
        <v>111</v>
      </c>
      <c r="I57" s="436" t="s">
        <v>99</v>
      </c>
      <c r="J57" s="436"/>
      <c r="K57" s="436" t="s">
        <v>98</v>
      </c>
      <c r="L57" s="436" t="s">
        <v>45</v>
      </c>
      <c r="M57" s="436" t="s">
        <v>45</v>
      </c>
      <c r="N57" s="436" t="s">
        <v>100</v>
      </c>
      <c r="O57" s="436" t="s">
        <v>101</v>
      </c>
      <c r="P57" s="436" t="s">
        <v>359</v>
      </c>
      <c r="Q57" s="436" t="s">
        <v>45</v>
      </c>
      <c r="R57" s="436" t="s">
        <v>45</v>
      </c>
      <c r="S57" s="436" t="s">
        <v>45</v>
      </c>
      <c r="T57" s="436" t="s">
        <v>45</v>
      </c>
      <c r="U57" s="436" t="s">
        <v>45</v>
      </c>
      <c r="V57" s="436" t="s">
        <v>45</v>
      </c>
      <c r="W57" s="436" t="s">
        <v>105</v>
      </c>
      <c r="X57" s="436" t="s">
        <v>45</v>
      </c>
      <c r="Y57" s="436" t="s">
        <v>45</v>
      </c>
      <c r="Z57" s="436" t="s">
        <v>45</v>
      </c>
      <c r="AA57" s="436"/>
      <c r="AB57" s="436"/>
      <c r="AC57" s="436"/>
      <c r="AD57" s="436"/>
      <c r="AE57" s="436"/>
      <c r="AF57" s="945"/>
      <c r="AG57" s="799"/>
      <c r="AH57" s="436"/>
      <c r="AI57" s="436"/>
      <c r="AJ57" s="436" t="s">
        <v>118</v>
      </c>
      <c r="AK57" s="640"/>
      <c r="AL57" s="436"/>
      <c r="AM57" s="436"/>
      <c r="AN57" s="436"/>
      <c r="AO57" s="436"/>
      <c r="AP57" s="436"/>
      <c r="AQ57" s="436"/>
      <c r="AR57" s="436"/>
      <c r="AS57" s="436"/>
      <c r="AT57" s="436"/>
      <c r="AU57" s="436"/>
      <c r="AV57" s="436"/>
      <c r="AW57" s="436">
        <v>1</v>
      </c>
    </row>
    <row r="58" ht="50.1" customHeight="1" spans="1:49">
      <c r="A58" s="436">
        <f t="shared" ref="A58:A67" si="5">ROW()-9</f>
        <v>49</v>
      </c>
      <c r="B58" s="436">
        <v>1</v>
      </c>
      <c r="C58" s="436" t="s">
        <v>360</v>
      </c>
      <c r="D58" s="436" t="s">
        <v>361</v>
      </c>
      <c r="E58" s="436" t="s">
        <v>362</v>
      </c>
      <c r="F58" s="436" t="s">
        <v>363</v>
      </c>
      <c r="G58" s="617" t="s">
        <v>364</v>
      </c>
      <c r="H58" s="436" t="s">
        <v>111</v>
      </c>
      <c r="I58" s="436" t="s">
        <v>99</v>
      </c>
      <c r="J58" s="436" t="s">
        <v>45</v>
      </c>
      <c r="K58" s="436" t="s">
        <v>98</v>
      </c>
      <c r="L58" s="436" t="s">
        <v>45</v>
      </c>
      <c r="M58" s="436" t="s">
        <v>45</v>
      </c>
      <c r="N58" s="436" t="s">
        <v>100</v>
      </c>
      <c r="O58" s="436" t="s">
        <v>101</v>
      </c>
      <c r="P58" s="436" t="s">
        <v>45</v>
      </c>
      <c r="Q58" s="436" t="s">
        <v>45</v>
      </c>
      <c r="R58" s="436" t="s">
        <v>45</v>
      </c>
      <c r="S58" s="436" t="s">
        <v>45</v>
      </c>
      <c r="T58" s="436" t="s">
        <v>45</v>
      </c>
      <c r="U58" s="436" t="s">
        <v>45</v>
      </c>
      <c r="V58" s="436" t="s">
        <v>45</v>
      </c>
      <c r="W58" s="436" t="s">
        <v>105</v>
      </c>
      <c r="X58" s="436" t="s">
        <v>45</v>
      </c>
      <c r="Y58" s="436" t="s">
        <v>45</v>
      </c>
      <c r="Z58" s="436" t="s">
        <v>45</v>
      </c>
      <c r="AA58" s="436"/>
      <c r="AB58" s="436"/>
      <c r="AC58" s="436"/>
      <c r="AD58" s="436"/>
      <c r="AE58" s="436"/>
      <c r="AF58" s="945"/>
      <c r="AG58" s="799"/>
      <c r="AH58" s="436"/>
      <c r="AI58" s="436"/>
      <c r="AJ58" s="436" t="s">
        <v>118</v>
      </c>
      <c r="AK58" s="436" t="s">
        <v>365</v>
      </c>
      <c r="AL58" s="436"/>
      <c r="AM58" s="436"/>
      <c r="AN58" s="436"/>
      <c r="AO58" s="436"/>
      <c r="AP58" s="436"/>
      <c r="AQ58" s="436"/>
      <c r="AR58" s="436"/>
      <c r="AS58" s="436"/>
      <c r="AT58" s="436"/>
      <c r="AU58" s="436"/>
      <c r="AV58" s="436"/>
      <c r="AW58" s="436">
        <v>1</v>
      </c>
    </row>
    <row r="59" s="913" customFormat="1" ht="39.95" customHeight="1" spans="1:49">
      <c r="A59" s="436">
        <f t="shared" si="5"/>
        <v>50</v>
      </c>
      <c r="B59" s="130">
        <v>1</v>
      </c>
      <c r="C59" s="130" t="s">
        <v>96</v>
      </c>
      <c r="D59" s="929"/>
      <c r="E59" s="130" t="s">
        <v>366</v>
      </c>
      <c r="F59" s="130" t="s">
        <v>367</v>
      </c>
      <c r="G59" s="130" t="s">
        <v>113</v>
      </c>
      <c r="H59" s="130" t="s">
        <v>111</v>
      </c>
      <c r="I59" s="130" t="s">
        <v>208</v>
      </c>
      <c r="J59" s="130"/>
      <c r="K59" s="130" t="s">
        <v>98</v>
      </c>
      <c r="L59" s="130" t="s">
        <v>45</v>
      </c>
      <c r="M59" s="130" t="s">
        <v>98</v>
      </c>
      <c r="N59" s="130" t="s">
        <v>100</v>
      </c>
      <c r="O59" s="130" t="s">
        <v>134</v>
      </c>
      <c r="P59" s="130" t="s">
        <v>314</v>
      </c>
      <c r="Q59" s="130" t="s">
        <v>103</v>
      </c>
      <c r="R59" s="130" t="s">
        <v>45</v>
      </c>
      <c r="S59" s="130" t="s">
        <v>45</v>
      </c>
      <c r="T59" s="130" t="s">
        <v>368</v>
      </c>
      <c r="U59" s="130" t="s">
        <v>45</v>
      </c>
      <c r="V59" s="130" t="s">
        <v>45</v>
      </c>
      <c r="W59" s="130" t="s">
        <v>213</v>
      </c>
      <c r="X59" s="130" t="s">
        <v>45</v>
      </c>
      <c r="Y59" s="130" t="s">
        <v>45</v>
      </c>
      <c r="Z59" s="130" t="s">
        <v>45</v>
      </c>
      <c r="AA59" s="436"/>
      <c r="AB59" s="130"/>
      <c r="AC59" s="130"/>
      <c r="AD59" s="130"/>
      <c r="AE59" s="130"/>
      <c r="AF59" s="949"/>
      <c r="AG59" s="956"/>
      <c r="AH59" s="130"/>
      <c r="AI59" s="130"/>
      <c r="AJ59" s="130" t="s">
        <v>113</v>
      </c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 t="s">
        <v>45</v>
      </c>
      <c r="AW59" s="130">
        <v>1</v>
      </c>
    </row>
    <row r="60" s="913" customFormat="1" ht="39.95" customHeight="1" spans="1:49">
      <c r="A60" s="436">
        <f t="shared" si="5"/>
        <v>51</v>
      </c>
      <c r="B60" s="130">
        <v>2</v>
      </c>
      <c r="C60" s="130" t="s">
        <v>96</v>
      </c>
      <c r="D60" s="929" t="s">
        <v>369</v>
      </c>
      <c r="E60" s="130" t="s">
        <v>369</v>
      </c>
      <c r="F60" s="130" t="s">
        <v>370</v>
      </c>
      <c r="G60" s="130"/>
      <c r="H60" s="130" t="s">
        <v>111</v>
      </c>
      <c r="I60" s="130" t="s">
        <v>208</v>
      </c>
      <c r="J60" s="130"/>
      <c r="K60" s="130" t="s">
        <v>98</v>
      </c>
      <c r="L60" s="130" t="s">
        <v>45</v>
      </c>
      <c r="M60" s="130" t="s">
        <v>98</v>
      </c>
      <c r="N60" s="130" t="s">
        <v>100</v>
      </c>
      <c r="O60" s="130" t="s">
        <v>134</v>
      </c>
      <c r="P60" s="130" t="s">
        <v>314</v>
      </c>
      <c r="Q60" s="130" t="s">
        <v>103</v>
      </c>
      <c r="R60" s="130" t="s">
        <v>45</v>
      </c>
      <c r="S60" s="130" t="s">
        <v>45</v>
      </c>
      <c r="T60" s="130" t="s">
        <v>371</v>
      </c>
      <c r="U60" s="130" t="s">
        <v>45</v>
      </c>
      <c r="V60" s="130" t="s">
        <v>45</v>
      </c>
      <c r="W60" s="130" t="s">
        <v>213</v>
      </c>
      <c r="X60" s="130" t="s">
        <v>45</v>
      </c>
      <c r="Y60" s="130" t="s">
        <v>45</v>
      </c>
      <c r="Z60" s="130" t="s">
        <v>45</v>
      </c>
      <c r="AA60" s="436" t="s">
        <v>117</v>
      </c>
      <c r="AB60" s="130"/>
      <c r="AC60" s="130"/>
      <c r="AD60" s="130"/>
      <c r="AE60" s="130"/>
      <c r="AF60" s="949"/>
      <c r="AG60" s="956"/>
      <c r="AH60" s="130"/>
      <c r="AI60" s="130"/>
      <c r="AJ60" s="436" t="s">
        <v>118</v>
      </c>
      <c r="AK60" s="64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 t="s">
        <v>45</v>
      </c>
      <c r="AW60" s="130">
        <v>1</v>
      </c>
    </row>
    <row r="61" s="913" customFormat="1" ht="39.95" customHeight="1" spans="1:49">
      <c r="A61" s="436">
        <f t="shared" si="5"/>
        <v>52</v>
      </c>
      <c r="B61" s="130">
        <v>2</v>
      </c>
      <c r="C61" s="130" t="s">
        <v>120</v>
      </c>
      <c r="D61" s="929" t="s">
        <v>372</v>
      </c>
      <c r="E61" s="130" t="s">
        <v>372</v>
      </c>
      <c r="F61" s="770" t="s">
        <v>373</v>
      </c>
      <c r="G61" s="130" t="s">
        <v>124</v>
      </c>
      <c r="H61" s="130" t="s">
        <v>111</v>
      </c>
      <c r="I61" s="130" t="s">
        <v>208</v>
      </c>
      <c r="J61" s="130"/>
      <c r="K61" s="130" t="s">
        <v>98</v>
      </c>
      <c r="L61" s="130" t="s">
        <v>372</v>
      </c>
      <c r="M61" s="130" t="s">
        <v>98</v>
      </c>
      <c r="N61" s="130" t="s">
        <v>101</v>
      </c>
      <c r="O61" s="130" t="s">
        <v>100</v>
      </c>
      <c r="P61" s="130" t="s">
        <v>123</v>
      </c>
      <c r="Q61" s="130" t="s">
        <v>103</v>
      </c>
      <c r="R61" s="130" t="s">
        <v>45</v>
      </c>
      <c r="S61" s="130" t="s">
        <v>45</v>
      </c>
      <c r="T61" s="130" t="s">
        <v>374</v>
      </c>
      <c r="U61" s="130" t="s">
        <v>45</v>
      </c>
      <c r="V61" s="130">
        <v>0.539</v>
      </c>
      <c r="W61" s="130" t="s">
        <v>213</v>
      </c>
      <c r="X61" s="130" t="s">
        <v>45</v>
      </c>
      <c r="Y61" s="130" t="s">
        <v>45</v>
      </c>
      <c r="Z61" s="130" t="s">
        <v>45</v>
      </c>
      <c r="AA61" s="436" t="s">
        <v>124</v>
      </c>
      <c r="AB61" s="130"/>
      <c r="AC61" s="130"/>
      <c r="AD61" s="130"/>
      <c r="AE61" s="130"/>
      <c r="AF61" s="949"/>
      <c r="AG61" s="956"/>
      <c r="AH61" s="130"/>
      <c r="AI61" s="130"/>
      <c r="AJ61" s="130" t="s">
        <v>107</v>
      </c>
      <c r="AK61" s="130" t="s">
        <v>163</v>
      </c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 t="s">
        <v>45</v>
      </c>
      <c r="AW61" s="130" t="s">
        <v>375</v>
      </c>
    </row>
    <row r="62" s="914" customFormat="1" ht="45" customHeight="1" spans="1:50">
      <c r="A62" s="436">
        <f t="shared" si="5"/>
        <v>53</v>
      </c>
      <c r="B62" s="768">
        <v>2</v>
      </c>
      <c r="C62" s="768" t="s">
        <v>376</v>
      </c>
      <c r="D62" s="929" t="s">
        <v>377</v>
      </c>
      <c r="E62" s="930" t="s">
        <v>377</v>
      </c>
      <c r="F62" s="931" t="s">
        <v>378</v>
      </c>
      <c r="G62" s="930" t="s">
        <v>379</v>
      </c>
      <c r="H62" s="768" t="s">
        <v>306</v>
      </c>
      <c r="I62" s="768" t="s">
        <v>335</v>
      </c>
      <c r="J62" s="768"/>
      <c r="K62" s="768" t="s">
        <v>98</v>
      </c>
      <c r="L62" s="768" t="s">
        <v>380</v>
      </c>
      <c r="M62" s="768" t="s">
        <v>98</v>
      </c>
      <c r="N62" s="768" t="s">
        <v>101</v>
      </c>
      <c r="O62" s="768" t="s">
        <v>100</v>
      </c>
      <c r="P62" s="768" t="s">
        <v>167</v>
      </c>
      <c r="Q62" s="768" t="s">
        <v>103</v>
      </c>
      <c r="R62" s="768" t="s">
        <v>45</v>
      </c>
      <c r="S62" s="768" t="s">
        <v>45</v>
      </c>
      <c r="T62" s="768" t="s">
        <v>45</v>
      </c>
      <c r="U62" s="768" t="s">
        <v>45</v>
      </c>
      <c r="V62" s="768" t="s">
        <v>45</v>
      </c>
      <c r="W62" s="768" t="s">
        <v>45</v>
      </c>
      <c r="X62" s="768" t="s">
        <v>45</v>
      </c>
      <c r="Y62" s="768" t="s">
        <v>45</v>
      </c>
      <c r="Z62" s="768" t="s">
        <v>45</v>
      </c>
      <c r="AA62" s="436"/>
      <c r="AB62" s="768"/>
      <c r="AC62" s="768"/>
      <c r="AD62" s="768"/>
      <c r="AE62" s="768"/>
      <c r="AF62" s="948"/>
      <c r="AG62" s="955"/>
      <c r="AH62" s="768"/>
      <c r="AI62" s="768"/>
      <c r="AJ62" s="436" t="s">
        <v>118</v>
      </c>
      <c r="AK62" s="768" t="s">
        <v>381</v>
      </c>
      <c r="AL62" s="768"/>
      <c r="AM62" s="768"/>
      <c r="AN62" s="768"/>
      <c r="AO62" s="768"/>
      <c r="AP62" s="768"/>
      <c r="AQ62" s="768"/>
      <c r="AR62" s="768"/>
      <c r="AS62" s="768"/>
      <c r="AT62" s="768"/>
      <c r="AU62" s="768"/>
      <c r="AV62" s="768" t="s">
        <v>45</v>
      </c>
      <c r="AW62" s="768">
        <v>1</v>
      </c>
      <c r="AX62" s="913" t="s">
        <v>317</v>
      </c>
    </row>
    <row r="63" s="744" customFormat="1" ht="50.1" customHeight="1" spans="1:50">
      <c r="A63" s="436">
        <f t="shared" si="5"/>
        <v>54</v>
      </c>
      <c r="B63" s="436">
        <v>1</v>
      </c>
      <c r="C63" s="436" t="s">
        <v>382</v>
      </c>
      <c r="D63" s="436" t="s">
        <v>383</v>
      </c>
      <c r="E63" s="617" t="s">
        <v>384</v>
      </c>
      <c r="F63" s="617" t="s">
        <v>385</v>
      </c>
      <c r="G63" s="617" t="s">
        <v>307</v>
      </c>
      <c r="H63" s="436" t="s">
        <v>111</v>
      </c>
      <c r="I63" s="436" t="s">
        <v>99</v>
      </c>
      <c r="J63" s="436"/>
      <c r="K63" s="768" t="s">
        <v>98</v>
      </c>
      <c r="L63" s="436" t="s">
        <v>45</v>
      </c>
      <c r="M63" s="436" t="s">
        <v>45</v>
      </c>
      <c r="N63" s="436" t="s">
        <v>101</v>
      </c>
      <c r="O63" s="436" t="s">
        <v>100</v>
      </c>
      <c r="P63" s="436" t="s">
        <v>307</v>
      </c>
      <c r="Q63" s="436" t="s">
        <v>45</v>
      </c>
      <c r="R63" s="436" t="s">
        <v>45</v>
      </c>
      <c r="S63" s="436" t="s">
        <v>45</v>
      </c>
      <c r="T63" s="436" t="s">
        <v>386</v>
      </c>
      <c r="U63" s="436" t="s">
        <v>45</v>
      </c>
      <c r="V63" s="768" t="s">
        <v>45</v>
      </c>
      <c r="W63" s="436" t="s">
        <v>105</v>
      </c>
      <c r="X63" s="436" t="s">
        <v>45</v>
      </c>
      <c r="Y63" s="436" t="s">
        <v>45</v>
      </c>
      <c r="Z63" s="436" t="s">
        <v>45</v>
      </c>
      <c r="AA63" s="436"/>
      <c r="AB63" s="436"/>
      <c r="AC63" s="436"/>
      <c r="AD63" s="436"/>
      <c r="AE63" s="436"/>
      <c r="AF63" s="945"/>
      <c r="AG63" s="799"/>
      <c r="AH63" s="436"/>
      <c r="AI63" s="436"/>
      <c r="AJ63" s="436" t="s">
        <v>118</v>
      </c>
      <c r="AK63" s="436" t="s">
        <v>310</v>
      </c>
      <c r="AL63" s="436"/>
      <c r="AM63" s="436"/>
      <c r="AN63" s="436"/>
      <c r="AO63" s="436"/>
      <c r="AP63" s="436"/>
      <c r="AQ63" s="436"/>
      <c r="AR63" s="436"/>
      <c r="AS63" s="436"/>
      <c r="AT63" s="436"/>
      <c r="AU63" s="436"/>
      <c r="AV63" s="436"/>
      <c r="AW63" s="436">
        <v>1</v>
      </c>
      <c r="AX63" s="913"/>
    </row>
    <row r="64" s="914" customFormat="1" ht="35" spans="1:49">
      <c r="A64" s="436">
        <f t="shared" si="5"/>
        <v>55</v>
      </c>
      <c r="B64" s="768">
        <v>1</v>
      </c>
      <c r="C64" s="768" t="s">
        <v>96</v>
      </c>
      <c r="D64" s="929" t="s">
        <v>387</v>
      </c>
      <c r="E64" s="768" t="s">
        <v>387</v>
      </c>
      <c r="F64" s="930" t="s">
        <v>388</v>
      </c>
      <c r="G64" s="930" t="s">
        <v>389</v>
      </c>
      <c r="H64" s="768" t="s">
        <v>111</v>
      </c>
      <c r="I64" s="768" t="s">
        <v>335</v>
      </c>
      <c r="J64" s="768"/>
      <c r="K64" s="768" t="s">
        <v>98</v>
      </c>
      <c r="L64" s="768" t="s">
        <v>387</v>
      </c>
      <c r="M64" s="768" t="s">
        <v>98</v>
      </c>
      <c r="N64" s="768" t="s">
        <v>100</v>
      </c>
      <c r="O64" s="768" t="s">
        <v>101</v>
      </c>
      <c r="P64" s="768" t="s">
        <v>167</v>
      </c>
      <c r="Q64" s="768" t="s">
        <v>103</v>
      </c>
      <c r="R64" s="768" t="s">
        <v>45</v>
      </c>
      <c r="S64" s="768" t="s">
        <v>45</v>
      </c>
      <c r="T64" s="768" t="s">
        <v>45</v>
      </c>
      <c r="U64" s="768" t="s">
        <v>45</v>
      </c>
      <c r="V64" s="768" t="s">
        <v>390</v>
      </c>
      <c r="W64" s="768" t="s">
        <v>391</v>
      </c>
      <c r="X64" s="768" t="s">
        <v>45</v>
      </c>
      <c r="Y64" s="768" t="s">
        <v>45</v>
      </c>
      <c r="Z64" s="768" t="s">
        <v>45</v>
      </c>
      <c r="AA64" s="436" t="s">
        <v>106</v>
      </c>
      <c r="AB64" s="768"/>
      <c r="AC64" s="768"/>
      <c r="AD64" s="768"/>
      <c r="AE64" s="768"/>
      <c r="AF64" s="948"/>
      <c r="AG64" s="955"/>
      <c r="AH64" s="768"/>
      <c r="AI64" s="768"/>
      <c r="AJ64" s="768" t="s">
        <v>107</v>
      </c>
      <c r="AK64" s="768" t="s">
        <v>392</v>
      </c>
      <c r="AL64" s="768"/>
      <c r="AM64" s="768"/>
      <c r="AN64" s="768"/>
      <c r="AO64" s="768"/>
      <c r="AP64" s="768"/>
      <c r="AQ64" s="768"/>
      <c r="AR64" s="768"/>
      <c r="AS64" s="768"/>
      <c r="AT64" s="768"/>
      <c r="AU64" s="768"/>
      <c r="AV64" s="768" t="s">
        <v>45</v>
      </c>
      <c r="AW64" s="768">
        <v>1</v>
      </c>
    </row>
    <row r="65" s="913" customFormat="1" ht="39.95" customHeight="1" spans="1:50">
      <c r="A65" s="436">
        <f t="shared" si="5"/>
        <v>56</v>
      </c>
      <c r="B65" s="768">
        <v>1</v>
      </c>
      <c r="C65" s="768" t="s">
        <v>96</v>
      </c>
      <c r="D65" s="929" t="s">
        <v>393</v>
      </c>
      <c r="E65" s="768" t="s">
        <v>393</v>
      </c>
      <c r="F65" s="930" t="s">
        <v>394</v>
      </c>
      <c r="G65" s="768"/>
      <c r="H65" s="768" t="s">
        <v>306</v>
      </c>
      <c r="I65" s="768" t="s">
        <v>335</v>
      </c>
      <c r="J65" s="768"/>
      <c r="K65" s="768" t="s">
        <v>98</v>
      </c>
      <c r="L65" s="768"/>
      <c r="M65" s="768" t="s">
        <v>98</v>
      </c>
      <c r="N65" s="768" t="s">
        <v>100</v>
      </c>
      <c r="O65" s="768" t="s">
        <v>101</v>
      </c>
      <c r="P65" s="768" t="s">
        <v>123</v>
      </c>
      <c r="Q65" s="768" t="s">
        <v>395</v>
      </c>
      <c r="R65" s="768" t="s">
        <v>45</v>
      </c>
      <c r="S65" s="768" t="s">
        <v>45</v>
      </c>
      <c r="T65" s="768" t="s">
        <v>45</v>
      </c>
      <c r="U65" s="768" t="s">
        <v>45</v>
      </c>
      <c r="V65" s="768">
        <v>0.242</v>
      </c>
      <c r="W65" s="768" t="s">
        <v>45</v>
      </c>
      <c r="X65" s="768" t="s">
        <v>169</v>
      </c>
      <c r="Y65" s="768" t="s">
        <v>70</v>
      </c>
      <c r="Z65" s="768" t="s">
        <v>45</v>
      </c>
      <c r="AA65" s="436" t="s">
        <v>152</v>
      </c>
      <c r="AB65" s="436"/>
      <c r="AC65" s="436" t="s">
        <v>153</v>
      </c>
      <c r="AD65" s="436"/>
      <c r="AE65" s="436"/>
      <c r="AF65" s="945">
        <f t="shared" ref="AF65:AF67" si="6">V65*1.02</f>
        <v>0.24684</v>
      </c>
      <c r="AG65" s="799">
        <f t="shared" ref="AG65:AG67" si="7">V65/AF65</f>
        <v>0.980392156862745</v>
      </c>
      <c r="AH65" s="436"/>
      <c r="AI65" s="768"/>
      <c r="AJ65" s="768" t="s">
        <v>107</v>
      </c>
      <c r="AK65" s="768" t="s">
        <v>182</v>
      </c>
      <c r="AL65" s="768"/>
      <c r="AM65" s="768"/>
      <c r="AN65" s="768"/>
      <c r="AO65" s="768"/>
      <c r="AP65" s="768"/>
      <c r="AQ65" s="768"/>
      <c r="AR65" s="768"/>
      <c r="AS65" s="768"/>
      <c r="AT65" s="768"/>
      <c r="AU65" s="768"/>
      <c r="AV65" s="768" t="s">
        <v>396</v>
      </c>
      <c r="AW65" s="768">
        <v>1</v>
      </c>
      <c r="AX65" s="914" t="s">
        <v>397</v>
      </c>
    </row>
    <row r="66" s="913" customFormat="1" ht="39.95" customHeight="1" spans="1:49">
      <c r="A66" s="436">
        <f t="shared" si="5"/>
        <v>57</v>
      </c>
      <c r="B66" s="768">
        <v>1</v>
      </c>
      <c r="C66" s="768" t="s">
        <v>331</v>
      </c>
      <c r="D66" s="929" t="s">
        <v>398</v>
      </c>
      <c r="E66" s="768" t="s">
        <v>398</v>
      </c>
      <c r="F66" s="930" t="s">
        <v>399</v>
      </c>
      <c r="G66" s="768"/>
      <c r="H66" s="768" t="s">
        <v>306</v>
      </c>
      <c r="I66" s="768" t="s">
        <v>335</v>
      </c>
      <c r="J66" s="768"/>
      <c r="K66" s="768" t="s">
        <v>98</v>
      </c>
      <c r="L66" s="768" t="s">
        <v>398</v>
      </c>
      <c r="M66" s="768" t="s">
        <v>98</v>
      </c>
      <c r="N66" s="768" t="s">
        <v>101</v>
      </c>
      <c r="O66" s="768" t="s">
        <v>100</v>
      </c>
      <c r="P66" s="768" t="s">
        <v>123</v>
      </c>
      <c r="Q66" s="768" t="s">
        <v>395</v>
      </c>
      <c r="R66" s="768" t="s">
        <v>45</v>
      </c>
      <c r="S66" s="768" t="s">
        <v>45</v>
      </c>
      <c r="T66" s="768" t="s">
        <v>45</v>
      </c>
      <c r="U66" s="768" t="s">
        <v>45</v>
      </c>
      <c r="V66" s="768">
        <v>0.018</v>
      </c>
      <c r="W66" s="768" t="s">
        <v>45</v>
      </c>
      <c r="X66" s="768" t="s">
        <v>169</v>
      </c>
      <c r="Y66" s="768" t="s">
        <v>70</v>
      </c>
      <c r="Z66" s="768" t="s">
        <v>45</v>
      </c>
      <c r="AA66" s="436" t="s">
        <v>152</v>
      </c>
      <c r="AB66" s="436"/>
      <c r="AC66" s="436" t="s">
        <v>153</v>
      </c>
      <c r="AD66" s="436"/>
      <c r="AE66" s="436"/>
      <c r="AF66" s="945">
        <f t="shared" si="6"/>
        <v>0.01836</v>
      </c>
      <c r="AG66" s="799">
        <f t="shared" si="7"/>
        <v>0.980392156862745</v>
      </c>
      <c r="AH66" s="436"/>
      <c r="AI66" s="768"/>
      <c r="AJ66" s="768" t="s">
        <v>107</v>
      </c>
      <c r="AK66" s="768" t="s">
        <v>182</v>
      </c>
      <c r="AL66" s="768"/>
      <c r="AM66" s="768"/>
      <c r="AN66" s="768"/>
      <c r="AO66" s="768"/>
      <c r="AP66" s="768"/>
      <c r="AQ66" s="768"/>
      <c r="AR66" s="768"/>
      <c r="AS66" s="768"/>
      <c r="AT66" s="768"/>
      <c r="AU66" s="768"/>
      <c r="AV66" s="768"/>
      <c r="AW66" s="768">
        <v>1</v>
      </c>
    </row>
    <row r="67" s="913" customFormat="1" ht="39.95" customHeight="1" spans="1:49">
      <c r="A67" s="436">
        <f t="shared" si="5"/>
        <v>58</v>
      </c>
      <c r="B67" s="768">
        <v>1</v>
      </c>
      <c r="C67" s="768" t="s">
        <v>376</v>
      </c>
      <c r="D67" s="929" t="s">
        <v>400</v>
      </c>
      <c r="E67" s="768" t="s">
        <v>400</v>
      </c>
      <c r="F67" s="930" t="s">
        <v>401</v>
      </c>
      <c r="G67" s="768" t="s">
        <v>45</v>
      </c>
      <c r="H67" s="768" t="s">
        <v>306</v>
      </c>
      <c r="I67" s="768" t="s">
        <v>335</v>
      </c>
      <c r="J67" s="768"/>
      <c r="K67" s="768" t="s">
        <v>98</v>
      </c>
      <c r="L67" s="768" t="s">
        <v>402</v>
      </c>
      <c r="M67" s="768" t="s">
        <v>98</v>
      </c>
      <c r="N67" s="768" t="s">
        <v>101</v>
      </c>
      <c r="O67" s="768" t="s">
        <v>100</v>
      </c>
      <c r="P67" s="768" t="s">
        <v>123</v>
      </c>
      <c r="Q67" s="768" t="s">
        <v>395</v>
      </c>
      <c r="R67" s="768" t="s">
        <v>45</v>
      </c>
      <c r="S67" s="768" t="s">
        <v>45</v>
      </c>
      <c r="T67" s="768" t="s">
        <v>45</v>
      </c>
      <c r="U67" s="768" t="s">
        <v>45</v>
      </c>
      <c r="V67" s="966">
        <v>0.12</v>
      </c>
      <c r="W67" s="768" t="s">
        <v>45</v>
      </c>
      <c r="X67" s="768" t="s">
        <v>169</v>
      </c>
      <c r="Y67" s="768" t="s">
        <v>70</v>
      </c>
      <c r="Z67" s="768" t="s">
        <v>45</v>
      </c>
      <c r="AA67" s="436" t="s">
        <v>152</v>
      </c>
      <c r="AB67" s="436"/>
      <c r="AC67" s="436" t="s">
        <v>153</v>
      </c>
      <c r="AD67" s="436"/>
      <c r="AE67" s="436"/>
      <c r="AF67" s="945">
        <f t="shared" si="6"/>
        <v>0.1224</v>
      </c>
      <c r="AG67" s="799">
        <f t="shared" si="7"/>
        <v>0.980392156862745</v>
      </c>
      <c r="AH67" s="436"/>
      <c r="AI67" s="768"/>
      <c r="AJ67" s="768" t="s">
        <v>107</v>
      </c>
      <c r="AK67" s="768" t="s">
        <v>182</v>
      </c>
      <c r="AL67" s="768"/>
      <c r="AM67" s="768"/>
      <c r="AN67" s="768"/>
      <c r="AO67" s="768"/>
      <c r="AP67" s="768"/>
      <c r="AQ67" s="768"/>
      <c r="AR67" s="768"/>
      <c r="AS67" s="768"/>
      <c r="AT67" s="768"/>
      <c r="AU67" s="768"/>
      <c r="AV67" s="768" t="s">
        <v>45</v>
      </c>
      <c r="AW67" s="768">
        <v>1</v>
      </c>
    </row>
    <row r="68" s="913" customFormat="1" ht="39.95" customHeight="1" spans="1:49">
      <c r="A68" s="436">
        <f t="shared" ref="A68:A79" si="8">ROW()-9</f>
        <v>59</v>
      </c>
      <c r="B68" s="768">
        <v>1</v>
      </c>
      <c r="C68" s="768" t="s">
        <v>176</v>
      </c>
      <c r="D68" s="130" t="s">
        <v>403</v>
      </c>
      <c r="E68" s="768" t="s">
        <v>403</v>
      </c>
      <c r="F68" s="930" t="s">
        <v>404</v>
      </c>
      <c r="G68" s="768" t="s">
        <v>405</v>
      </c>
      <c r="H68" s="768" t="s">
        <v>306</v>
      </c>
      <c r="I68" s="768" t="s">
        <v>335</v>
      </c>
      <c r="J68" s="768"/>
      <c r="K68" s="768" t="s">
        <v>98</v>
      </c>
      <c r="L68" s="768" t="s">
        <v>403</v>
      </c>
      <c r="M68" s="768" t="s">
        <v>98</v>
      </c>
      <c r="N68" s="768" t="s">
        <v>101</v>
      </c>
      <c r="O68" s="768" t="s">
        <v>100</v>
      </c>
      <c r="P68" s="965" t="s">
        <v>406</v>
      </c>
      <c r="Q68" s="965" t="s">
        <v>187</v>
      </c>
      <c r="R68" s="768" t="s">
        <v>45</v>
      </c>
      <c r="S68" s="768" t="s">
        <v>45</v>
      </c>
      <c r="T68" s="768" t="s">
        <v>45</v>
      </c>
      <c r="U68" s="768" t="s">
        <v>45</v>
      </c>
      <c r="V68" s="966" t="s">
        <v>407</v>
      </c>
      <c r="W68" s="768" t="s">
        <v>45</v>
      </c>
      <c r="X68" s="768" t="s">
        <v>45</v>
      </c>
      <c r="Y68" s="768" t="s">
        <v>45</v>
      </c>
      <c r="Z68" s="967" t="s">
        <v>408</v>
      </c>
      <c r="AA68" s="436"/>
      <c r="AB68" s="967"/>
      <c r="AC68" s="967"/>
      <c r="AD68" s="967"/>
      <c r="AE68" s="967"/>
      <c r="AF68" s="968"/>
      <c r="AG68" s="969"/>
      <c r="AH68" s="967"/>
      <c r="AI68" s="967"/>
      <c r="AJ68" s="436" t="s">
        <v>118</v>
      </c>
      <c r="AK68" s="967" t="s">
        <v>409</v>
      </c>
      <c r="AL68" s="967"/>
      <c r="AM68" s="967"/>
      <c r="AN68" s="967"/>
      <c r="AO68" s="967"/>
      <c r="AP68" s="967"/>
      <c r="AQ68" s="967"/>
      <c r="AR68" s="967"/>
      <c r="AS68" s="967"/>
      <c r="AT68" s="967"/>
      <c r="AU68" s="967"/>
      <c r="AV68" s="768" t="s">
        <v>45</v>
      </c>
      <c r="AW68" s="768">
        <v>1</v>
      </c>
    </row>
    <row r="69" s="913" customFormat="1" ht="39.95" customHeight="1" spans="1:49">
      <c r="A69" s="436">
        <f t="shared" si="8"/>
        <v>60</v>
      </c>
      <c r="B69" s="768">
        <v>1</v>
      </c>
      <c r="C69" s="768" t="s">
        <v>45</v>
      </c>
      <c r="D69" s="929" t="s">
        <v>410</v>
      </c>
      <c r="E69" s="768" t="s">
        <v>410</v>
      </c>
      <c r="F69" s="930" t="s">
        <v>411</v>
      </c>
      <c r="G69" s="768" t="s">
        <v>45</v>
      </c>
      <c r="H69" s="768" t="s">
        <v>306</v>
      </c>
      <c r="I69" s="768" t="s">
        <v>335</v>
      </c>
      <c r="J69" s="768"/>
      <c r="K69" s="768" t="s">
        <v>98</v>
      </c>
      <c r="L69" s="768" t="s">
        <v>410</v>
      </c>
      <c r="M69" s="768" t="s">
        <v>98</v>
      </c>
      <c r="N69" s="768" t="s">
        <v>101</v>
      </c>
      <c r="O69" s="768" t="s">
        <v>100</v>
      </c>
      <c r="P69" s="768" t="s">
        <v>194</v>
      </c>
      <c r="Q69" s="768" t="s">
        <v>412</v>
      </c>
      <c r="R69" s="768" t="s">
        <v>45</v>
      </c>
      <c r="S69" s="768" t="s">
        <v>45</v>
      </c>
      <c r="T69" s="768" t="s">
        <v>413</v>
      </c>
      <c r="U69" s="768" t="s">
        <v>45</v>
      </c>
      <c r="V69" s="966">
        <v>0.0001</v>
      </c>
      <c r="W69" s="768" t="s">
        <v>45</v>
      </c>
      <c r="X69" s="768" t="s">
        <v>45</v>
      </c>
      <c r="Y69" s="768" t="s">
        <v>45</v>
      </c>
      <c r="Z69" s="768" t="s">
        <v>45</v>
      </c>
      <c r="AA69" s="436" t="s">
        <v>152</v>
      </c>
      <c r="AB69" s="436"/>
      <c r="AC69" s="436" t="s">
        <v>153</v>
      </c>
      <c r="AD69" s="436"/>
      <c r="AE69" s="436"/>
      <c r="AF69" s="945">
        <f t="shared" ref="AF69:AF71" si="9">V69*1.02</f>
        <v>0.000102</v>
      </c>
      <c r="AG69" s="799">
        <f t="shared" ref="AG69:AG71" si="10">V69/AF69</f>
        <v>0.980392156862745</v>
      </c>
      <c r="AH69" s="436"/>
      <c r="AI69" s="768"/>
      <c r="AJ69" s="436" t="s">
        <v>118</v>
      </c>
      <c r="AK69" s="768" t="s">
        <v>414</v>
      </c>
      <c r="AL69" s="768"/>
      <c r="AM69" s="768"/>
      <c r="AN69" s="768"/>
      <c r="AO69" s="768"/>
      <c r="AP69" s="768"/>
      <c r="AQ69" s="768"/>
      <c r="AR69" s="768"/>
      <c r="AS69" s="768"/>
      <c r="AT69" s="768"/>
      <c r="AU69" s="768"/>
      <c r="AV69" s="768" t="s">
        <v>45</v>
      </c>
      <c r="AW69" s="768">
        <v>5</v>
      </c>
    </row>
    <row r="70" s="913" customFormat="1" ht="39.95" customHeight="1" spans="1:49">
      <c r="A70" s="436">
        <f t="shared" si="8"/>
        <v>61</v>
      </c>
      <c r="B70" s="768">
        <v>1</v>
      </c>
      <c r="C70" s="768" t="s">
        <v>45</v>
      </c>
      <c r="D70" s="929" t="s">
        <v>415</v>
      </c>
      <c r="E70" s="768" t="s">
        <v>415</v>
      </c>
      <c r="F70" s="930" t="s">
        <v>416</v>
      </c>
      <c r="G70" s="768" t="s">
        <v>45</v>
      </c>
      <c r="H70" s="768" t="s">
        <v>306</v>
      </c>
      <c r="I70" s="768" t="s">
        <v>335</v>
      </c>
      <c r="J70" s="768"/>
      <c r="K70" s="768" t="s">
        <v>98</v>
      </c>
      <c r="L70" s="768" t="s">
        <v>415</v>
      </c>
      <c r="M70" s="768" t="s">
        <v>98</v>
      </c>
      <c r="N70" s="768" t="s">
        <v>101</v>
      </c>
      <c r="O70" s="768" t="s">
        <v>100</v>
      </c>
      <c r="P70" s="768" t="s">
        <v>123</v>
      </c>
      <c r="Q70" s="768" t="s">
        <v>417</v>
      </c>
      <c r="R70" s="768" t="s">
        <v>45</v>
      </c>
      <c r="S70" s="768" t="s">
        <v>45</v>
      </c>
      <c r="T70" s="768" t="s">
        <v>418</v>
      </c>
      <c r="U70" s="768" t="s">
        <v>45</v>
      </c>
      <c r="V70" s="966">
        <v>0.0007</v>
      </c>
      <c r="W70" s="768" t="s">
        <v>45</v>
      </c>
      <c r="X70" s="768" t="s">
        <v>45</v>
      </c>
      <c r="Y70" s="768" t="s">
        <v>45</v>
      </c>
      <c r="Z70" s="768" t="s">
        <v>45</v>
      </c>
      <c r="AA70" s="436" t="s">
        <v>152</v>
      </c>
      <c r="AB70" s="436"/>
      <c r="AC70" s="436" t="s">
        <v>153</v>
      </c>
      <c r="AD70" s="436"/>
      <c r="AE70" s="436"/>
      <c r="AF70" s="945">
        <f t="shared" si="9"/>
        <v>0.000714</v>
      </c>
      <c r="AG70" s="799">
        <f t="shared" si="10"/>
        <v>0.980392156862745</v>
      </c>
      <c r="AH70" s="436"/>
      <c r="AI70" s="768"/>
      <c r="AJ70" s="436" t="s">
        <v>118</v>
      </c>
      <c r="AK70" s="768" t="s">
        <v>414</v>
      </c>
      <c r="AL70" s="768"/>
      <c r="AM70" s="768"/>
      <c r="AN70" s="768"/>
      <c r="AO70" s="768"/>
      <c r="AP70" s="768"/>
      <c r="AQ70" s="768"/>
      <c r="AR70" s="768"/>
      <c r="AS70" s="768"/>
      <c r="AT70" s="768"/>
      <c r="AU70" s="768"/>
      <c r="AV70" s="768" t="s">
        <v>45</v>
      </c>
      <c r="AW70" s="768">
        <v>1</v>
      </c>
    </row>
    <row r="71" s="913" customFormat="1" ht="39.95" customHeight="1" spans="1:49">
      <c r="A71" s="436">
        <f t="shared" si="8"/>
        <v>62</v>
      </c>
      <c r="B71" s="768">
        <v>1</v>
      </c>
      <c r="C71" s="768" t="s">
        <v>45</v>
      </c>
      <c r="D71" s="929" t="s">
        <v>419</v>
      </c>
      <c r="E71" s="768" t="s">
        <v>419</v>
      </c>
      <c r="F71" s="930" t="s">
        <v>420</v>
      </c>
      <c r="G71" s="768" t="s">
        <v>45</v>
      </c>
      <c r="H71" s="768" t="s">
        <v>306</v>
      </c>
      <c r="I71" s="768" t="s">
        <v>335</v>
      </c>
      <c r="J71" s="768"/>
      <c r="K71" s="768" t="s">
        <v>98</v>
      </c>
      <c r="L71" s="768" t="s">
        <v>419</v>
      </c>
      <c r="M71" s="768" t="s">
        <v>98</v>
      </c>
      <c r="N71" s="768" t="s">
        <v>101</v>
      </c>
      <c r="O71" s="768" t="s">
        <v>100</v>
      </c>
      <c r="P71" s="768" t="s">
        <v>123</v>
      </c>
      <c r="Q71" s="768" t="s">
        <v>417</v>
      </c>
      <c r="R71" s="768" t="s">
        <v>45</v>
      </c>
      <c r="S71" s="768" t="s">
        <v>45</v>
      </c>
      <c r="T71" s="768" t="s">
        <v>418</v>
      </c>
      <c r="U71" s="768" t="s">
        <v>45</v>
      </c>
      <c r="V71" s="966">
        <v>0.0007</v>
      </c>
      <c r="W71" s="768" t="s">
        <v>45</v>
      </c>
      <c r="X71" s="768" t="s">
        <v>45</v>
      </c>
      <c r="Y71" s="768" t="s">
        <v>45</v>
      </c>
      <c r="Z71" s="768" t="s">
        <v>45</v>
      </c>
      <c r="AA71" s="436" t="s">
        <v>152</v>
      </c>
      <c r="AB71" s="436"/>
      <c r="AC71" s="436" t="s">
        <v>153</v>
      </c>
      <c r="AD71" s="436"/>
      <c r="AE71" s="436"/>
      <c r="AF71" s="945">
        <f t="shared" si="9"/>
        <v>0.000714</v>
      </c>
      <c r="AG71" s="799">
        <f t="shared" si="10"/>
        <v>0.980392156862745</v>
      </c>
      <c r="AH71" s="436"/>
      <c r="AI71" s="768"/>
      <c r="AJ71" s="436" t="s">
        <v>118</v>
      </c>
      <c r="AK71" s="768" t="s">
        <v>421</v>
      </c>
      <c r="AL71" s="768"/>
      <c r="AM71" s="768"/>
      <c r="AN71" s="768"/>
      <c r="AO71" s="768"/>
      <c r="AP71" s="768"/>
      <c r="AQ71" s="768"/>
      <c r="AR71" s="768"/>
      <c r="AS71" s="768"/>
      <c r="AT71" s="768"/>
      <c r="AU71" s="768"/>
      <c r="AV71" s="768" t="s">
        <v>45</v>
      </c>
      <c r="AW71" s="768">
        <v>1</v>
      </c>
    </row>
    <row r="72" s="913" customFormat="1" ht="39.95" customHeight="1" spans="1:50">
      <c r="A72" s="436">
        <f t="shared" si="8"/>
        <v>63</v>
      </c>
      <c r="B72" s="768">
        <v>1</v>
      </c>
      <c r="C72" s="768" t="s">
        <v>45</v>
      </c>
      <c r="D72" s="929" t="s">
        <v>422</v>
      </c>
      <c r="E72" s="963" t="s">
        <v>422</v>
      </c>
      <c r="F72" s="964" t="s">
        <v>423</v>
      </c>
      <c r="G72" s="81" t="s">
        <v>424</v>
      </c>
      <c r="H72" s="768" t="s">
        <v>306</v>
      </c>
      <c r="I72" s="768" t="s">
        <v>335</v>
      </c>
      <c r="J72" s="768"/>
      <c r="K72" s="768" t="s">
        <v>98</v>
      </c>
      <c r="L72" s="963" t="s">
        <v>422</v>
      </c>
      <c r="M72" s="768" t="s">
        <v>98</v>
      </c>
      <c r="N72" s="768" t="s">
        <v>101</v>
      </c>
      <c r="O72" s="768" t="s">
        <v>100</v>
      </c>
      <c r="P72" s="768" t="s">
        <v>307</v>
      </c>
      <c r="Q72" s="768" t="s">
        <v>45</v>
      </c>
      <c r="R72" s="768" t="s">
        <v>425</v>
      </c>
      <c r="S72" s="768" t="s">
        <v>45</v>
      </c>
      <c r="T72" s="768" t="s">
        <v>45</v>
      </c>
      <c r="U72" s="768" t="s">
        <v>45</v>
      </c>
      <c r="V72" s="966">
        <v>0.0015</v>
      </c>
      <c r="W72" s="768" t="s">
        <v>45</v>
      </c>
      <c r="X72" s="768" t="s">
        <v>45</v>
      </c>
      <c r="Y72" s="768" t="s">
        <v>45</v>
      </c>
      <c r="Z72" s="768" t="s">
        <v>426</v>
      </c>
      <c r="AA72" s="436"/>
      <c r="AB72" s="768"/>
      <c r="AC72" s="768"/>
      <c r="AD72" s="768"/>
      <c r="AE72" s="768"/>
      <c r="AF72" s="948"/>
      <c r="AG72" s="955"/>
      <c r="AH72" s="768"/>
      <c r="AI72" s="768"/>
      <c r="AJ72" s="436" t="s">
        <v>118</v>
      </c>
      <c r="AK72" s="61"/>
      <c r="AL72" s="768"/>
      <c r="AM72" s="768"/>
      <c r="AN72" s="768"/>
      <c r="AO72" s="768"/>
      <c r="AP72" s="768"/>
      <c r="AQ72" s="768"/>
      <c r="AR72" s="768"/>
      <c r="AS72" s="768"/>
      <c r="AT72" s="768"/>
      <c r="AU72" s="768"/>
      <c r="AV72" s="768" t="s">
        <v>45</v>
      </c>
      <c r="AW72" s="768">
        <v>2</v>
      </c>
      <c r="AX72" s="591" t="s">
        <v>126</v>
      </c>
    </row>
    <row r="73" s="913" customFormat="1" ht="39.95" customHeight="1" spans="1:49">
      <c r="A73" s="436">
        <f t="shared" si="8"/>
        <v>64</v>
      </c>
      <c r="B73" s="768">
        <v>1</v>
      </c>
      <c r="C73" s="768" t="s">
        <v>45</v>
      </c>
      <c r="D73" s="929" t="s">
        <v>427</v>
      </c>
      <c r="E73" s="768" t="s">
        <v>428</v>
      </c>
      <c r="F73" s="930" t="s">
        <v>429</v>
      </c>
      <c r="G73" s="768" t="s">
        <v>430</v>
      </c>
      <c r="H73" s="768" t="s">
        <v>306</v>
      </c>
      <c r="I73" s="768" t="s">
        <v>335</v>
      </c>
      <c r="J73" s="768"/>
      <c r="K73" s="768" t="s">
        <v>98</v>
      </c>
      <c r="L73" s="768" t="s">
        <v>428</v>
      </c>
      <c r="M73" s="768" t="s">
        <v>98</v>
      </c>
      <c r="N73" s="768" t="s">
        <v>101</v>
      </c>
      <c r="O73" s="768" t="s">
        <v>100</v>
      </c>
      <c r="P73" s="768" t="s">
        <v>307</v>
      </c>
      <c r="Q73" s="768" t="s">
        <v>45</v>
      </c>
      <c r="R73" s="768" t="s">
        <v>431</v>
      </c>
      <c r="S73" s="768" t="s">
        <v>432</v>
      </c>
      <c r="T73" s="768" t="s">
        <v>45</v>
      </c>
      <c r="U73" s="768" t="s">
        <v>45</v>
      </c>
      <c r="V73" s="966">
        <v>0.0023</v>
      </c>
      <c r="W73" s="768" t="s">
        <v>45</v>
      </c>
      <c r="X73" s="768" t="s">
        <v>45</v>
      </c>
      <c r="Y73" s="768" t="s">
        <v>45</v>
      </c>
      <c r="Z73" s="768" t="s">
        <v>433</v>
      </c>
      <c r="AA73" s="436"/>
      <c r="AB73" s="768"/>
      <c r="AC73" s="768"/>
      <c r="AD73" s="768"/>
      <c r="AE73" s="768"/>
      <c r="AF73" s="948"/>
      <c r="AG73" s="955"/>
      <c r="AH73" s="768"/>
      <c r="AI73" s="768"/>
      <c r="AJ73" s="436" t="s">
        <v>118</v>
      </c>
      <c r="AK73" s="768" t="s">
        <v>434</v>
      </c>
      <c r="AL73" s="768"/>
      <c r="AM73" s="768"/>
      <c r="AN73" s="768"/>
      <c r="AO73" s="768"/>
      <c r="AP73" s="768"/>
      <c r="AQ73" s="768"/>
      <c r="AR73" s="768"/>
      <c r="AS73" s="768"/>
      <c r="AT73" s="768"/>
      <c r="AU73" s="768"/>
      <c r="AV73" s="768" t="s">
        <v>45</v>
      </c>
      <c r="AW73" s="768">
        <v>7</v>
      </c>
    </row>
    <row r="74" s="913" customFormat="1" ht="39.95" customHeight="1" spans="1:49">
      <c r="A74" s="436">
        <f t="shared" si="8"/>
        <v>65</v>
      </c>
      <c r="B74" s="768">
        <v>1</v>
      </c>
      <c r="C74" s="768" t="s">
        <v>45</v>
      </c>
      <c r="D74" s="929" t="s">
        <v>435</v>
      </c>
      <c r="E74" s="768" t="s">
        <v>436</v>
      </c>
      <c r="F74" s="930" t="s">
        <v>437</v>
      </c>
      <c r="G74" s="768" t="s">
        <v>45</v>
      </c>
      <c r="H74" s="768" t="s">
        <v>306</v>
      </c>
      <c r="I74" s="768" t="s">
        <v>335</v>
      </c>
      <c r="J74" s="768"/>
      <c r="K74" s="768" t="s">
        <v>98</v>
      </c>
      <c r="L74" s="768" t="s">
        <v>436</v>
      </c>
      <c r="M74" s="768" t="s">
        <v>98</v>
      </c>
      <c r="N74" s="768" t="s">
        <v>101</v>
      </c>
      <c r="O74" s="768" t="s">
        <v>100</v>
      </c>
      <c r="P74" s="768" t="s">
        <v>307</v>
      </c>
      <c r="Q74" s="768" t="s">
        <v>45</v>
      </c>
      <c r="R74" s="768" t="s">
        <v>45</v>
      </c>
      <c r="S74" s="768" t="s">
        <v>45</v>
      </c>
      <c r="T74" s="768" t="s">
        <v>45</v>
      </c>
      <c r="U74" s="768" t="s">
        <v>45</v>
      </c>
      <c r="V74" s="966">
        <v>0.001</v>
      </c>
      <c r="W74" s="768" t="s">
        <v>45</v>
      </c>
      <c r="X74" s="768" t="s">
        <v>45</v>
      </c>
      <c r="Y74" s="768" t="s">
        <v>45</v>
      </c>
      <c r="Z74" s="768" t="s">
        <v>433</v>
      </c>
      <c r="AA74" s="436"/>
      <c r="AB74" s="768"/>
      <c r="AC74" s="768"/>
      <c r="AD74" s="768"/>
      <c r="AE74" s="768"/>
      <c r="AF74" s="948"/>
      <c r="AG74" s="955"/>
      <c r="AH74" s="768"/>
      <c r="AI74" s="768"/>
      <c r="AJ74" s="436" t="s">
        <v>118</v>
      </c>
      <c r="AK74" s="768" t="s">
        <v>438</v>
      </c>
      <c r="AL74" s="768"/>
      <c r="AM74" s="768"/>
      <c r="AN74" s="768"/>
      <c r="AO74" s="768"/>
      <c r="AP74" s="768"/>
      <c r="AQ74" s="768"/>
      <c r="AR74" s="768"/>
      <c r="AS74" s="768"/>
      <c r="AT74" s="768"/>
      <c r="AU74" s="768"/>
      <c r="AV74" s="768" t="s">
        <v>45</v>
      </c>
      <c r="AW74" s="768">
        <v>34</v>
      </c>
    </row>
    <row r="75" s="913" customFormat="1" ht="39.95" customHeight="1" spans="1:49">
      <c r="A75" s="436">
        <f t="shared" si="8"/>
        <v>66</v>
      </c>
      <c r="B75" s="768">
        <v>1</v>
      </c>
      <c r="C75" s="768" t="s">
        <v>45</v>
      </c>
      <c r="D75" s="929" t="s">
        <v>439</v>
      </c>
      <c r="E75" s="768" t="s">
        <v>439</v>
      </c>
      <c r="F75" s="930" t="s">
        <v>440</v>
      </c>
      <c r="G75" s="768" t="s">
        <v>324</v>
      </c>
      <c r="H75" s="768" t="s">
        <v>306</v>
      </c>
      <c r="I75" s="768" t="s">
        <v>335</v>
      </c>
      <c r="J75" s="768"/>
      <c r="K75" s="768" t="s">
        <v>98</v>
      </c>
      <c r="L75" s="768" t="s">
        <v>439</v>
      </c>
      <c r="M75" s="768" t="s">
        <v>98</v>
      </c>
      <c r="N75" s="768" t="s">
        <v>101</v>
      </c>
      <c r="O75" s="768" t="s">
        <v>100</v>
      </c>
      <c r="P75" s="768" t="s">
        <v>194</v>
      </c>
      <c r="Q75" s="768" t="s">
        <v>45</v>
      </c>
      <c r="R75" s="768" t="s">
        <v>45</v>
      </c>
      <c r="S75" s="768" t="s">
        <v>45</v>
      </c>
      <c r="T75" s="768" t="s">
        <v>45</v>
      </c>
      <c r="U75" s="768" t="s">
        <v>45</v>
      </c>
      <c r="V75" s="966">
        <v>0.0001</v>
      </c>
      <c r="W75" s="768" t="s">
        <v>45</v>
      </c>
      <c r="X75" s="768" t="s">
        <v>45</v>
      </c>
      <c r="Y75" s="768" t="s">
        <v>45</v>
      </c>
      <c r="Z75" s="768" t="s">
        <v>45</v>
      </c>
      <c r="AA75" s="436"/>
      <c r="AB75" s="768"/>
      <c r="AC75" s="768"/>
      <c r="AD75" s="768"/>
      <c r="AE75" s="768"/>
      <c r="AF75" s="948"/>
      <c r="AG75" s="955"/>
      <c r="AH75" s="768"/>
      <c r="AI75" s="768"/>
      <c r="AJ75" s="436" t="s">
        <v>118</v>
      </c>
      <c r="AK75" s="768" t="s">
        <v>441</v>
      </c>
      <c r="AL75" s="768"/>
      <c r="AM75" s="768"/>
      <c r="AN75" s="768"/>
      <c r="AO75" s="768"/>
      <c r="AP75" s="768"/>
      <c r="AQ75" s="768"/>
      <c r="AR75" s="768"/>
      <c r="AS75" s="768"/>
      <c r="AT75" s="768"/>
      <c r="AU75" s="768"/>
      <c r="AV75" s="768" t="s">
        <v>45</v>
      </c>
      <c r="AW75" s="768">
        <v>1</v>
      </c>
    </row>
    <row r="76" s="913" customFormat="1" ht="39.95" customHeight="1" spans="1:49">
      <c r="A76" s="436">
        <f t="shared" si="8"/>
        <v>67</v>
      </c>
      <c r="B76" s="768">
        <v>1</v>
      </c>
      <c r="C76" s="768" t="s">
        <v>442</v>
      </c>
      <c r="D76" s="130" t="s">
        <v>443</v>
      </c>
      <c r="E76" s="768" t="s">
        <v>444</v>
      </c>
      <c r="F76" s="930" t="s">
        <v>445</v>
      </c>
      <c r="G76" s="768"/>
      <c r="H76" s="768" t="s">
        <v>98</v>
      </c>
      <c r="I76" s="768" t="s">
        <v>335</v>
      </c>
      <c r="J76" s="768"/>
      <c r="K76" s="436" t="s">
        <v>98</v>
      </c>
      <c r="L76" s="768"/>
      <c r="M76" s="768"/>
      <c r="N76" s="768" t="s">
        <v>101</v>
      </c>
      <c r="O76" s="768" t="s">
        <v>100</v>
      </c>
      <c r="P76" s="768" t="s">
        <v>167</v>
      </c>
      <c r="Q76" s="768" t="s">
        <v>103</v>
      </c>
      <c r="R76" s="436" t="s">
        <v>45</v>
      </c>
      <c r="S76" s="436" t="s">
        <v>45</v>
      </c>
      <c r="T76" s="768"/>
      <c r="U76" s="768"/>
      <c r="V76" s="966"/>
      <c r="W76" s="768"/>
      <c r="X76" s="768"/>
      <c r="Y76" s="768"/>
      <c r="Z76" s="768"/>
      <c r="AA76" s="436"/>
      <c r="AB76" s="768"/>
      <c r="AC76" s="768"/>
      <c r="AD76" s="768"/>
      <c r="AE76" s="768"/>
      <c r="AF76" s="948"/>
      <c r="AG76" s="955"/>
      <c r="AH76" s="768"/>
      <c r="AI76" s="768"/>
      <c r="AJ76" s="436" t="s">
        <v>118</v>
      </c>
      <c r="AK76" s="768" t="s">
        <v>446</v>
      </c>
      <c r="AL76" s="768"/>
      <c r="AM76" s="768"/>
      <c r="AN76" s="768"/>
      <c r="AO76" s="768"/>
      <c r="AP76" s="768"/>
      <c r="AQ76" s="768"/>
      <c r="AR76" s="768"/>
      <c r="AS76" s="768"/>
      <c r="AT76" s="768"/>
      <c r="AU76" s="768"/>
      <c r="AV76" s="768"/>
      <c r="AW76" s="768">
        <v>1</v>
      </c>
    </row>
    <row r="77" s="913" customFormat="1" ht="39.95" customHeight="1" spans="1:50">
      <c r="A77" s="436">
        <f t="shared" si="8"/>
        <v>68</v>
      </c>
      <c r="B77" s="768">
        <v>1</v>
      </c>
      <c r="C77" s="768" t="s">
        <v>442</v>
      </c>
      <c r="D77" s="130" t="s">
        <v>447</v>
      </c>
      <c r="E77" s="768" t="s">
        <v>448</v>
      </c>
      <c r="F77" s="930" t="s">
        <v>449</v>
      </c>
      <c r="G77" s="768"/>
      <c r="H77" s="768" t="s">
        <v>98</v>
      </c>
      <c r="I77" s="768" t="s">
        <v>335</v>
      </c>
      <c r="J77" s="768"/>
      <c r="K77" s="436" t="s">
        <v>98</v>
      </c>
      <c r="L77" s="768"/>
      <c r="M77" s="768"/>
      <c r="N77" s="768" t="s">
        <v>101</v>
      </c>
      <c r="O77" s="768" t="s">
        <v>100</v>
      </c>
      <c r="P77" s="768" t="s">
        <v>167</v>
      </c>
      <c r="Q77" s="768" t="s">
        <v>103</v>
      </c>
      <c r="R77" s="436" t="s">
        <v>45</v>
      </c>
      <c r="S77" s="436" t="s">
        <v>45</v>
      </c>
      <c r="T77" s="768"/>
      <c r="U77" s="768"/>
      <c r="V77" s="966"/>
      <c r="W77" s="768"/>
      <c r="X77" s="768"/>
      <c r="Y77" s="768"/>
      <c r="Z77" s="768"/>
      <c r="AA77" s="436"/>
      <c r="AB77" s="768"/>
      <c r="AC77" s="768"/>
      <c r="AD77" s="768"/>
      <c r="AE77" s="768"/>
      <c r="AF77" s="948"/>
      <c r="AG77" s="955"/>
      <c r="AH77" s="768"/>
      <c r="AI77" s="768"/>
      <c r="AJ77" s="436" t="s">
        <v>118</v>
      </c>
      <c r="AK77" s="768" t="s">
        <v>450</v>
      </c>
      <c r="AL77" s="768"/>
      <c r="AM77" s="768"/>
      <c r="AN77" s="768"/>
      <c r="AO77" s="768"/>
      <c r="AP77" s="768"/>
      <c r="AQ77" s="768"/>
      <c r="AR77" s="768"/>
      <c r="AS77" s="768"/>
      <c r="AT77" s="768"/>
      <c r="AU77" s="768"/>
      <c r="AV77" s="768"/>
      <c r="AW77" s="768">
        <v>1</v>
      </c>
      <c r="AX77" s="914" t="s">
        <v>451</v>
      </c>
    </row>
    <row r="78" s="913" customFormat="1" ht="39.95" customHeight="1" spans="1:49">
      <c r="A78" s="436">
        <f t="shared" si="8"/>
        <v>69</v>
      </c>
      <c r="B78" s="768">
        <v>1</v>
      </c>
      <c r="C78" s="768"/>
      <c r="D78" s="929" t="s">
        <v>452</v>
      </c>
      <c r="E78" s="768" t="s">
        <v>452</v>
      </c>
      <c r="F78" s="930" t="s">
        <v>453</v>
      </c>
      <c r="G78" s="768" t="s">
        <v>454</v>
      </c>
      <c r="H78" s="768" t="s">
        <v>98</v>
      </c>
      <c r="I78" s="768" t="s">
        <v>335</v>
      </c>
      <c r="J78" s="768"/>
      <c r="K78" s="436" t="s">
        <v>98</v>
      </c>
      <c r="L78" s="768" t="s">
        <v>455</v>
      </c>
      <c r="M78" s="436" t="s">
        <v>45</v>
      </c>
      <c r="N78" s="768" t="s">
        <v>101</v>
      </c>
      <c r="O78" s="436" t="s">
        <v>45</v>
      </c>
      <c r="P78" s="768" t="s">
        <v>167</v>
      </c>
      <c r="Q78" s="768" t="s">
        <v>103</v>
      </c>
      <c r="R78" s="436" t="s">
        <v>45</v>
      </c>
      <c r="S78" s="436" t="s">
        <v>45</v>
      </c>
      <c r="T78" s="436" t="s">
        <v>45</v>
      </c>
      <c r="U78" s="436" t="s">
        <v>45</v>
      </c>
      <c r="V78" s="436" t="s">
        <v>45</v>
      </c>
      <c r="W78" s="436" t="s">
        <v>45</v>
      </c>
      <c r="X78" s="436" t="s">
        <v>45</v>
      </c>
      <c r="Y78" s="436" t="s">
        <v>45</v>
      </c>
      <c r="Z78" s="436" t="s">
        <v>45</v>
      </c>
      <c r="AA78" s="436"/>
      <c r="AB78" s="436"/>
      <c r="AC78" s="436"/>
      <c r="AD78" s="436"/>
      <c r="AE78" s="436"/>
      <c r="AF78" s="945"/>
      <c r="AG78" s="799"/>
      <c r="AH78" s="436"/>
      <c r="AI78" s="436"/>
      <c r="AJ78" s="436" t="s">
        <v>118</v>
      </c>
      <c r="AK78" s="436" t="s">
        <v>456</v>
      </c>
      <c r="AL78" s="436"/>
      <c r="AM78" s="436"/>
      <c r="AN78" s="436"/>
      <c r="AO78" s="436"/>
      <c r="AP78" s="436"/>
      <c r="AQ78" s="436"/>
      <c r="AR78" s="436"/>
      <c r="AS78" s="436"/>
      <c r="AT78" s="436"/>
      <c r="AU78" s="436"/>
      <c r="AV78" s="436" t="s">
        <v>455</v>
      </c>
      <c r="AW78" s="768">
        <v>1</v>
      </c>
    </row>
  </sheetData>
  <autoFilter ref="A8:BF78">
    <extLst/>
  </autoFilter>
  <mergeCells count="54">
    <mergeCell ref="A1:AW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2:B3"/>
    <mergeCell ref="C2:F3"/>
    <mergeCell ref="G2:AU7"/>
  </mergeCells>
  <conditionalFormatting sqref="L15">
    <cfRule type="duplicateValues" dxfId="0" priority="71"/>
  </conditionalFormatting>
  <conditionalFormatting sqref="E28:F28">
    <cfRule type="duplicateValues" dxfId="0" priority="66"/>
  </conditionalFormatting>
  <conditionalFormatting sqref="E29">
    <cfRule type="duplicateValues" dxfId="0" priority="65"/>
  </conditionalFormatting>
  <conditionalFormatting sqref="G29">
    <cfRule type="duplicateValues" dxfId="0" priority="67"/>
    <cfRule type="duplicateValues" dxfId="0" priority="68"/>
    <cfRule type="duplicateValues" dxfId="0" priority="69"/>
    <cfRule type="duplicateValues" dxfId="0" priority="70"/>
  </conditionalFormatting>
  <conditionalFormatting sqref="L31">
    <cfRule type="duplicateValues" dxfId="0" priority="61"/>
  </conditionalFormatting>
  <conditionalFormatting sqref="L44">
    <cfRule type="duplicateValues" dxfId="0" priority="60"/>
  </conditionalFormatting>
  <conditionalFormatting sqref="E47">
    <cfRule type="duplicateValues" dxfId="0" priority="74"/>
  </conditionalFormatting>
  <conditionalFormatting sqref="L47">
    <cfRule type="duplicateValues" dxfId="0" priority="73"/>
  </conditionalFormatting>
  <conditionalFormatting sqref="E51">
    <cfRule type="duplicateValues" dxfId="0" priority="99"/>
    <cfRule type="duplicateValues" dxfId="0" priority="104"/>
    <cfRule type="duplicateValues" dxfId="0" priority="107"/>
  </conditionalFormatting>
  <conditionalFormatting sqref="L51">
    <cfRule type="duplicateValues" dxfId="0" priority="105"/>
  </conditionalFormatting>
  <conditionalFormatting sqref="C62:D62">
    <cfRule type="cellIs" dxfId="1" priority="98" operator="equal">
      <formula>"J6L"</formula>
    </cfRule>
  </conditionalFormatting>
  <conditionalFormatting sqref="E62">
    <cfRule type="duplicateValues" dxfId="0" priority="82"/>
  </conditionalFormatting>
  <conditionalFormatting sqref="E62:G62">
    <cfRule type="duplicateValues" dxfId="0" priority="87"/>
    <cfRule type="duplicateValues" dxfId="2" priority="88"/>
    <cfRule type="duplicateValues" dxfId="2" priority="89"/>
    <cfRule type="duplicateValues" dxfId="2" priority="90"/>
    <cfRule type="duplicateValues" dxfId="2" priority="91"/>
    <cfRule type="duplicateValues" dxfId="2" priority="92" stopIfTrue="1"/>
    <cfRule type="duplicateValues" dxfId="2" priority="93"/>
    <cfRule type="duplicateValues" dxfId="2" priority="94"/>
    <cfRule type="duplicateValues" dxfId="2" priority="95"/>
    <cfRule type="duplicateValues" dxfId="2" priority="96"/>
    <cfRule type="duplicateValues" dxfId="2" priority="97" stopIfTrue="1"/>
  </conditionalFormatting>
  <conditionalFormatting sqref="N62:O62">
    <cfRule type="cellIs" dxfId="3" priority="83" operator="equal">
      <formula>"N"</formula>
    </cfRule>
    <cfRule type="cellIs" dxfId="4" priority="84" operator="equal">
      <formula>"Y"</formula>
    </cfRule>
  </conditionalFormatting>
  <conditionalFormatting sqref="E63">
    <cfRule type="duplicateValues" dxfId="0" priority="77"/>
  </conditionalFormatting>
  <conditionalFormatting sqref="N63:O63">
    <cfRule type="cellIs" dxfId="3" priority="78" operator="equal">
      <formula>"N"</formula>
    </cfRule>
    <cfRule type="cellIs" dxfId="4" priority="79" operator="equal">
      <formula>"Y"</formula>
    </cfRule>
  </conditionalFormatting>
  <conditionalFormatting sqref="L64">
    <cfRule type="duplicateValues" dxfId="0" priority="75"/>
  </conditionalFormatting>
  <conditionalFormatting sqref="N65:O65">
    <cfRule type="cellIs" dxfId="3" priority="147" operator="equal">
      <formula>"N"</formula>
    </cfRule>
    <cfRule type="cellIs" dxfId="4" priority="148" operator="equal">
      <formula>"Y"</formula>
    </cfRule>
  </conditionalFormatting>
  <conditionalFormatting sqref="E67">
    <cfRule type="duplicateValues" dxfId="0" priority="784"/>
  </conditionalFormatting>
  <conditionalFormatting sqref="L67">
    <cfRule type="duplicateValues" dxfId="0" priority="785"/>
  </conditionalFormatting>
  <conditionalFormatting sqref="C68:D68">
    <cfRule type="cellIs" dxfId="1" priority="136" operator="equal">
      <formula>"J6L"</formula>
    </cfRule>
  </conditionalFormatting>
  <conditionalFormatting sqref="E68:F68">
    <cfRule type="duplicateValues" dxfId="0" priority="130"/>
    <cfRule type="duplicateValues" dxfId="0" priority="131"/>
  </conditionalFormatting>
  <conditionalFormatting sqref="E68">
    <cfRule type="duplicateValues" dxfId="0" priority="127"/>
  </conditionalFormatting>
  <conditionalFormatting sqref="L68">
    <cfRule type="duplicateValues" dxfId="0" priority="128"/>
    <cfRule type="duplicateValues" dxfId="0" priority="129"/>
  </conditionalFormatting>
  <conditionalFormatting sqref="N68:O68">
    <cfRule type="cellIs" dxfId="3" priority="132" operator="equal">
      <formula>"N"</formula>
    </cfRule>
    <cfRule type="cellIs" dxfId="4" priority="133" operator="equal">
      <formula>"Y"</formula>
    </cfRule>
  </conditionalFormatting>
  <conditionalFormatting sqref="AW68">
    <cfRule type="cellIs" dxfId="5" priority="134" operator="equal">
      <formula>1</formula>
    </cfRule>
    <cfRule type="cellIs" dxfId="3" priority="135" operator="equal">
      <formula>0</formula>
    </cfRule>
  </conditionalFormatting>
  <conditionalFormatting sqref="E72">
    <cfRule type="duplicateValues" dxfId="0" priority="125"/>
  </conditionalFormatting>
  <conditionalFormatting sqref="L72">
    <cfRule type="duplicateValues" dxfId="0" priority="123"/>
  </conditionalFormatting>
  <conditionalFormatting sqref="E$1:E$1048576">
    <cfRule type="duplicateValues" dxfId="0" priority="2"/>
    <cfRule type="duplicateValues" dxfId="0" priority="30"/>
  </conditionalFormatting>
  <conditionalFormatting sqref="E11:E12">
    <cfRule type="duplicateValues" dxfId="0" priority="76"/>
  </conditionalFormatting>
  <conditionalFormatting sqref="E14:E15">
    <cfRule type="duplicateValues" dxfId="0" priority="72"/>
  </conditionalFormatting>
  <conditionalFormatting sqref="E28:E29">
    <cfRule type="duplicateValues" dxfId="0" priority="64"/>
  </conditionalFormatting>
  <conditionalFormatting sqref="E31:E33">
    <cfRule type="duplicateValues" dxfId="0" priority="63"/>
  </conditionalFormatting>
  <conditionalFormatting sqref="E44:E46">
    <cfRule type="duplicateValues" dxfId="0" priority="58"/>
  </conditionalFormatting>
  <conditionalFormatting sqref="E64:E66">
    <cfRule type="duplicateValues" dxfId="0" priority="779"/>
  </conditionalFormatting>
  <conditionalFormatting sqref="E69:E78">
    <cfRule type="duplicateValues" dxfId="0" priority="794"/>
  </conditionalFormatting>
  <conditionalFormatting sqref="L32:L33">
    <cfRule type="duplicateValues" dxfId="0" priority="62"/>
  </conditionalFormatting>
  <conditionalFormatting sqref="L45:L46">
    <cfRule type="duplicateValues" dxfId="0" priority="59"/>
  </conditionalFormatting>
  <conditionalFormatting sqref="L65:L66">
    <cfRule type="duplicateValues" dxfId="0" priority="152"/>
  </conditionalFormatting>
  <conditionalFormatting sqref="L69:L78">
    <cfRule type="duplicateValues" dxfId="0" priority="796"/>
  </conditionalFormatting>
  <conditionalFormatting sqref="O66:O67">
    <cfRule type="cellIs" dxfId="3" priority="138" operator="equal">
      <formula>"N"</formula>
    </cfRule>
    <cfRule type="cellIs" dxfId="4" priority="139" operator="equal">
      <formula>"Y"</formula>
    </cfRule>
  </conditionalFormatting>
  <conditionalFormatting sqref="AW65:AW66">
    <cfRule type="cellIs" dxfId="5" priority="149" operator="equal">
      <formula>1</formula>
    </cfRule>
    <cfRule type="cellIs" dxfId="3" priority="150" operator="equal">
      <formula>0</formula>
    </cfRule>
  </conditionalFormatting>
  <conditionalFormatting sqref="AW76:AW78">
    <cfRule type="cellIs" dxfId="5" priority="111" operator="equal">
      <formula>1</formula>
    </cfRule>
    <cfRule type="cellIs" dxfId="3" priority="112" operator="equal">
      <formula>0</formula>
    </cfRule>
  </conditionalFormatting>
  <conditionalFormatting sqref="E1 E79:E1048576">
    <cfRule type="duplicateValues" dxfId="0" priority="675"/>
  </conditionalFormatting>
  <conditionalFormatting sqref="N51:O56">
    <cfRule type="cellIs" dxfId="3" priority="100" operator="equal">
      <formula>"N"</formula>
    </cfRule>
    <cfRule type="cellIs" dxfId="4" priority="101" operator="equal">
      <formula>"Y"</formula>
    </cfRule>
  </conditionalFormatting>
  <conditionalFormatting sqref="AW62:AW64 AW69:AW75 AW67 AW51">
    <cfRule type="cellIs" dxfId="5" priority="158" operator="equal">
      <formula>1</formula>
    </cfRule>
    <cfRule type="cellIs" dxfId="3" priority="159" operator="equal">
      <formula>0</formula>
    </cfRule>
  </conditionalFormatting>
  <conditionalFormatting sqref="C64:D67 C69:D78">
    <cfRule type="cellIs" dxfId="1" priority="161" operator="equal">
      <formula>"J6L"</formula>
    </cfRule>
  </conditionalFormatting>
  <conditionalFormatting sqref="N64:O64 N66:N67 N69:O77 N78">
    <cfRule type="cellIs" dxfId="3" priority="156" operator="equal">
      <formula>"N"</formula>
    </cfRule>
    <cfRule type="cellIs" dxfId="4" priority="157" operator="equal">
      <formula>"Y"</formula>
    </cfRule>
  </conditionalFormatting>
  <dataValidations count="3">
    <dataValidation type="list" allowBlank="1" showInputMessage="1" showErrorMessage="1" sqref="P25 P26 P68">
      <formula1>"装配总成件,焊接总成件,面料,塑料件,冷镦,钣金件,机加工件,标准件,非标件,线材件,管材件,圆钢"</formula1>
    </dataValidation>
    <dataValidation type="list" allowBlank="1" showInputMessage="1" showErrorMessage="1" sqref="O48">
      <formula1>"Y,N"</formula1>
    </dataValidation>
    <dataValidation type="list" allowBlank="1" showInputMessage="1" showErrorMessage="1" sqref="Z68 AB68:AI68 AK68:AU68">
      <formula1>"镀白锌,发黑,氧化铁皮膜,电泳（ED),——,镀黑锌,热处理（调质处理）,喷漆,"</formula1>
    </dataValidation>
  </dataValidations>
  <hyperlinks>
    <hyperlink ref="F20" location="SHT0012295!A1" display="驾驶员靠背泡沫总成"/>
    <hyperlink ref="F21" location="SHT0012294!A1" display="靠背骨架焊接总成"/>
    <hyperlink ref="F23" location="SHT0011613!A1" display="右侧扶手本体总成"/>
    <hyperlink ref="F61" location="SHT0012220!A1" display="坐垫泡沫总成"/>
    <hyperlink ref="F62" location="SHT0014598!A1" display="坐盆总成"/>
  </hyperlinks>
  <printOptions horizontalCentered="1"/>
  <pageMargins left="0.236220472440945" right="0.236220472440945" top="0.748031496062992" bottom="0.748031496062992" header="0.31496062992126" footer="0.31496062992126"/>
  <pageSetup paperSize="8" scale="63" orientation="landscape"/>
  <headerFooter>
    <oddFooter>&amp;C第 &amp;P 页，共 &amp;N 页</oddFooter>
  </headerFooter>
  <colBreaks count="1" manualBreakCount="1">
    <brk id="49" max="1048575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26"/>
  <sheetViews>
    <sheetView view="pageBreakPreview" zoomScale="70" zoomScaleNormal="100" topLeftCell="A7" workbookViewId="0">
      <selection activeCell="J18" sqref="J18"/>
    </sheetView>
  </sheetViews>
  <sheetFormatPr defaultColWidth="4.62727272727273" defaultRowHeight="16.5"/>
  <cols>
    <col min="1" max="1" width="3.75454545454545" style="813" customWidth="1"/>
    <col min="2" max="2" width="10.8727272727273" style="813" customWidth="1"/>
    <col min="3" max="3" width="15.5" style="813" customWidth="1"/>
    <col min="4" max="4" width="18.5" style="813" customWidth="1"/>
    <col min="5" max="5" width="23.5" style="813" customWidth="1"/>
    <col min="6" max="6" width="4.87272727272727" style="813" customWidth="1"/>
    <col min="7" max="7" width="4.62727272727273" style="813" customWidth="1"/>
    <col min="8" max="8" width="10.7545454545455" style="813" customWidth="1"/>
    <col min="9" max="9" width="0.127272727272727" style="813" customWidth="1"/>
    <col min="10" max="10" width="25.6272727272727" style="813" customWidth="1"/>
    <col min="11" max="11" width="10.8727272727273" style="813" customWidth="1"/>
    <col min="12" max="12" width="3.5" style="813" customWidth="1"/>
    <col min="13" max="13" width="6.37272727272727" style="813" customWidth="1"/>
    <col min="14" max="14" width="5" style="813" customWidth="1"/>
    <col min="15" max="15" width="5.87272727272727" style="813" customWidth="1"/>
    <col min="16" max="16" width="7.87272727272727" style="813" customWidth="1"/>
    <col min="17" max="17" width="6.12727272727273" style="813" customWidth="1"/>
    <col min="18" max="18" width="13.1272727272727" style="813" customWidth="1"/>
    <col min="19" max="19" width="21" style="813" customWidth="1"/>
    <col min="20" max="20" width="4.62727272727273" style="813" customWidth="1"/>
    <col min="21" max="21" width="8" style="813" customWidth="1"/>
    <col min="22" max="22" width="11.5" style="813" customWidth="1"/>
    <col min="23" max="23" width="11.6272727272727" style="813" customWidth="1"/>
    <col min="24" max="24" width="13.1272727272727" style="813" customWidth="1"/>
    <col min="25" max="25" width="10" style="813" customWidth="1"/>
    <col min="26" max="26" width="11.2545454545455" style="813" customWidth="1"/>
    <col min="27" max="247" width="9" style="813" customWidth="1"/>
    <col min="248" max="248" width="3.12727272727273" style="813" customWidth="1"/>
    <col min="249" max="249" width="7.62727272727273" style="813" customWidth="1"/>
    <col min="250" max="250" width="4.12727272727273" style="813" customWidth="1"/>
    <col min="251" max="251" width="17" style="813" customWidth="1"/>
    <col min="252" max="252" width="3.62727272727273" style="813" customWidth="1"/>
    <col min="253" max="253" width="9.12727272727273" style="813" customWidth="1"/>
    <col min="254" max="254" width="3.62727272727273" style="813" customWidth="1"/>
    <col min="255" max="16384" width="4.62727272727273" style="813"/>
  </cols>
  <sheetData>
    <row r="1" s="812" customFormat="1" ht="30.75" customHeight="1" spans="1:28">
      <c r="A1" s="814"/>
      <c r="B1" s="814"/>
      <c r="C1" s="815"/>
      <c r="D1" s="815"/>
      <c r="E1" s="815"/>
      <c r="F1" s="815"/>
      <c r="G1" s="815"/>
      <c r="H1" s="815"/>
      <c r="I1" s="815"/>
      <c r="J1" s="815"/>
      <c r="K1" s="815"/>
      <c r="L1" s="815"/>
      <c r="M1" s="815"/>
      <c r="N1" s="815"/>
      <c r="O1" s="815"/>
      <c r="P1" s="815"/>
      <c r="Q1" s="815"/>
      <c r="R1" s="876"/>
      <c r="S1" s="876"/>
      <c r="T1" s="876"/>
      <c r="U1" s="876"/>
      <c r="V1" s="877" t="s">
        <v>0</v>
      </c>
      <c r="W1" s="877"/>
      <c r="X1" s="877"/>
      <c r="Y1" s="877"/>
      <c r="Z1" s="877"/>
      <c r="AA1" s="876"/>
      <c r="AB1" s="878"/>
    </row>
    <row r="2" s="812" customFormat="1" ht="34.5" customHeight="1" spans="1:27">
      <c r="A2" s="814" t="s">
        <v>1</v>
      </c>
      <c r="B2" s="814"/>
      <c r="C2" s="816"/>
      <c r="D2" s="816"/>
      <c r="E2" s="817" t="s">
        <v>2</v>
      </c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78"/>
      <c r="S2" s="878"/>
      <c r="T2" s="878"/>
      <c r="V2" s="877"/>
      <c r="W2" s="877"/>
      <c r="X2" s="877"/>
      <c r="Y2" s="877"/>
      <c r="Z2" s="877"/>
      <c r="AA2" s="878"/>
    </row>
    <row r="3" s="812" customFormat="1" ht="28.5" customHeight="1" spans="1:28">
      <c r="A3" s="818" t="s">
        <v>3</v>
      </c>
      <c r="B3" s="819"/>
      <c r="C3" s="820" t="s">
        <v>4</v>
      </c>
      <c r="D3" s="820"/>
      <c r="E3" s="821" t="s">
        <v>457</v>
      </c>
      <c r="F3" s="821"/>
      <c r="G3" s="821"/>
      <c r="H3" s="821"/>
      <c r="I3" s="821"/>
      <c r="J3" s="821"/>
      <c r="K3" s="821"/>
      <c r="L3" s="821"/>
      <c r="M3" s="821"/>
      <c r="N3" s="821"/>
      <c r="O3" s="821"/>
      <c r="P3" s="821"/>
      <c r="Q3" s="821"/>
      <c r="R3" s="821"/>
      <c r="S3" s="821"/>
      <c r="T3" s="879" t="s">
        <v>6</v>
      </c>
      <c r="U3" s="879"/>
      <c r="V3" s="879" t="s">
        <v>7</v>
      </c>
      <c r="W3" s="879" t="s">
        <v>8</v>
      </c>
      <c r="X3" s="879" t="s">
        <v>9</v>
      </c>
      <c r="Y3" s="900" t="s">
        <v>10</v>
      </c>
      <c r="Z3" s="901" t="s">
        <v>11</v>
      </c>
      <c r="AA3" s="902"/>
      <c r="AB3" s="878"/>
    </row>
    <row r="4" s="812" customFormat="1" ht="36" customHeight="1" spans="1:28">
      <c r="A4" s="822"/>
      <c r="B4" s="823"/>
      <c r="C4" s="824"/>
      <c r="D4" s="824"/>
      <c r="E4" s="825" t="s">
        <v>12</v>
      </c>
      <c r="F4" s="825"/>
      <c r="G4" s="825"/>
      <c r="H4" s="825"/>
      <c r="I4" s="825"/>
      <c r="J4" s="825"/>
      <c r="K4" s="825"/>
      <c r="L4" s="825"/>
      <c r="M4" s="825"/>
      <c r="N4" s="825"/>
      <c r="O4" s="825"/>
      <c r="P4" s="825"/>
      <c r="Q4" s="825"/>
      <c r="R4" s="880"/>
      <c r="S4" s="880"/>
      <c r="T4" s="881"/>
      <c r="U4" s="881"/>
      <c r="V4" s="881"/>
      <c r="W4" s="881"/>
      <c r="X4" s="882"/>
      <c r="Y4" s="903" t="s">
        <v>13</v>
      </c>
      <c r="Z4" s="904"/>
      <c r="AA4" s="902"/>
      <c r="AB4" s="878"/>
    </row>
    <row r="5" ht="36.75" customHeight="1" spans="1:26">
      <c r="A5" s="826" t="s">
        <v>14</v>
      </c>
      <c r="B5" s="827"/>
      <c r="C5" s="827"/>
      <c r="D5" s="828" t="s">
        <v>15</v>
      </c>
      <c r="E5" s="828"/>
      <c r="F5" s="828"/>
      <c r="G5" s="828"/>
      <c r="H5" s="828" t="s">
        <v>16</v>
      </c>
      <c r="I5" s="828"/>
      <c r="J5" s="828"/>
      <c r="K5" s="828"/>
      <c r="L5" s="828"/>
      <c r="M5" s="828" t="s">
        <v>17</v>
      </c>
      <c r="N5" s="828"/>
      <c r="O5" s="828"/>
      <c r="P5" s="828"/>
      <c r="Q5" s="828"/>
      <c r="R5" s="828"/>
      <c r="S5" s="828"/>
      <c r="T5" s="828" t="s">
        <v>18</v>
      </c>
      <c r="U5" s="828"/>
      <c r="V5" s="838" t="s">
        <v>19</v>
      </c>
      <c r="W5" s="838"/>
      <c r="X5" s="838" t="s">
        <v>20</v>
      </c>
      <c r="Y5" s="838"/>
      <c r="Z5" s="905"/>
    </row>
    <row r="6" ht="66" customHeight="1" spans="1:26">
      <c r="A6" s="829"/>
      <c r="B6" s="828"/>
      <c r="C6" s="828"/>
      <c r="D6" s="828">
        <v>1</v>
      </c>
      <c r="E6" s="830" t="s">
        <v>458</v>
      </c>
      <c r="F6" s="831"/>
      <c r="G6" s="832"/>
      <c r="H6" s="833" t="s">
        <v>459</v>
      </c>
      <c r="I6" s="833"/>
      <c r="J6" s="833"/>
      <c r="K6" s="833"/>
      <c r="L6" s="833"/>
      <c r="M6" s="858" t="s">
        <v>460</v>
      </c>
      <c r="N6" s="858"/>
      <c r="O6" s="858"/>
      <c r="P6" s="858"/>
      <c r="Q6" s="858"/>
      <c r="R6" s="858"/>
      <c r="S6" s="858"/>
      <c r="T6" s="833">
        <v>1</v>
      </c>
      <c r="U6" s="833"/>
      <c r="V6" s="838"/>
      <c r="W6" s="838"/>
      <c r="X6" s="830" t="s">
        <v>461</v>
      </c>
      <c r="Y6" s="831"/>
      <c r="Z6" s="832"/>
    </row>
    <row r="7" ht="42" customHeight="1" spans="1:26">
      <c r="A7" s="829"/>
      <c r="B7" s="828"/>
      <c r="C7" s="828"/>
      <c r="D7" s="828"/>
      <c r="E7" s="834"/>
      <c r="F7" s="831"/>
      <c r="G7" s="832"/>
      <c r="H7" s="833"/>
      <c r="I7" s="833"/>
      <c r="J7" s="833"/>
      <c r="K7" s="833"/>
      <c r="L7" s="833"/>
      <c r="M7" s="858"/>
      <c r="N7" s="858"/>
      <c r="O7" s="858"/>
      <c r="P7" s="858"/>
      <c r="Q7" s="858"/>
      <c r="R7" s="858"/>
      <c r="S7" s="858"/>
      <c r="T7" s="833"/>
      <c r="U7" s="833"/>
      <c r="V7" s="838"/>
      <c r="W7" s="838"/>
      <c r="X7" s="883"/>
      <c r="Y7" s="906"/>
      <c r="Z7" s="907"/>
    </row>
    <row r="8" ht="42" customHeight="1" spans="1:26">
      <c r="A8" s="829"/>
      <c r="B8" s="828"/>
      <c r="C8" s="828"/>
      <c r="D8" s="828"/>
      <c r="E8" s="834"/>
      <c r="F8" s="831"/>
      <c r="G8" s="832"/>
      <c r="H8" s="833"/>
      <c r="I8" s="833"/>
      <c r="J8" s="833"/>
      <c r="K8" s="833"/>
      <c r="L8" s="833"/>
      <c r="M8" s="858"/>
      <c r="N8" s="858"/>
      <c r="O8" s="858"/>
      <c r="P8" s="858"/>
      <c r="Q8" s="858"/>
      <c r="R8" s="858"/>
      <c r="S8" s="858"/>
      <c r="T8" s="833"/>
      <c r="U8" s="833"/>
      <c r="V8" s="838"/>
      <c r="W8" s="838"/>
      <c r="X8" s="883"/>
      <c r="Y8" s="906"/>
      <c r="Z8" s="907"/>
    </row>
    <row r="9" ht="42" customHeight="1" spans="1:26">
      <c r="A9" s="829"/>
      <c r="B9" s="828"/>
      <c r="C9" s="828"/>
      <c r="D9" s="828"/>
      <c r="E9" s="833"/>
      <c r="F9" s="833"/>
      <c r="G9" s="833"/>
      <c r="H9" s="833"/>
      <c r="I9" s="833"/>
      <c r="J9" s="833"/>
      <c r="K9" s="833"/>
      <c r="L9" s="833"/>
      <c r="M9" s="858"/>
      <c r="N9" s="858"/>
      <c r="O9" s="858"/>
      <c r="P9" s="858"/>
      <c r="Q9" s="858"/>
      <c r="R9" s="858"/>
      <c r="S9" s="858"/>
      <c r="T9" s="833"/>
      <c r="U9" s="833"/>
      <c r="V9" s="838"/>
      <c r="W9" s="838"/>
      <c r="X9" s="884"/>
      <c r="Y9" s="908"/>
      <c r="Z9" s="909"/>
    </row>
    <row r="10" ht="42" customHeight="1" spans="1:26">
      <c r="A10" s="829"/>
      <c r="B10" s="828"/>
      <c r="C10" s="828"/>
      <c r="D10" s="828"/>
      <c r="E10" s="833"/>
      <c r="F10" s="833"/>
      <c r="G10" s="833"/>
      <c r="H10" s="833"/>
      <c r="I10" s="833"/>
      <c r="J10" s="833"/>
      <c r="K10" s="833"/>
      <c r="L10" s="833"/>
      <c r="M10" s="858"/>
      <c r="N10" s="858"/>
      <c r="O10" s="858"/>
      <c r="P10" s="858"/>
      <c r="Q10" s="858"/>
      <c r="R10" s="858"/>
      <c r="S10" s="858"/>
      <c r="T10" s="833"/>
      <c r="U10" s="833"/>
      <c r="V10" s="838"/>
      <c r="W10" s="838"/>
      <c r="X10" s="884"/>
      <c r="Y10" s="908"/>
      <c r="Z10" s="909"/>
    </row>
    <row r="11" ht="22.5" customHeight="1" spans="1:26">
      <c r="A11" s="829"/>
      <c r="B11" s="828"/>
      <c r="C11" s="828"/>
      <c r="D11" s="828">
        <v>6</v>
      </c>
      <c r="E11" s="835"/>
      <c r="F11" s="835"/>
      <c r="G11" s="836"/>
      <c r="H11" s="833" t="s">
        <v>462</v>
      </c>
      <c r="I11" s="833"/>
      <c r="J11" s="833"/>
      <c r="K11" s="833"/>
      <c r="L11" s="833"/>
      <c r="M11" s="833"/>
      <c r="N11" s="833"/>
      <c r="O11" s="833"/>
      <c r="P11" s="833"/>
      <c r="Q11" s="833"/>
      <c r="R11" s="833"/>
      <c r="S11" s="833"/>
      <c r="T11" s="833"/>
      <c r="U11" s="833"/>
      <c r="V11" s="838"/>
      <c r="W11" s="838"/>
      <c r="X11" s="885"/>
      <c r="Y11" s="885"/>
      <c r="Z11" s="910"/>
    </row>
    <row r="12" s="813" customFormat="1" ht="29.25" customHeight="1" spans="1:26">
      <c r="A12" s="837" t="s">
        <v>25</v>
      </c>
      <c r="B12" s="838"/>
      <c r="C12" s="838"/>
      <c r="D12" s="839"/>
      <c r="E12" s="838"/>
      <c r="F12" s="838"/>
      <c r="G12" s="838"/>
      <c r="H12" s="838"/>
      <c r="I12" s="838"/>
      <c r="J12" s="838"/>
      <c r="K12" s="838"/>
      <c r="L12" s="838"/>
      <c r="M12" s="838"/>
      <c r="N12" s="838"/>
      <c r="O12" s="838"/>
      <c r="P12" s="838"/>
      <c r="Q12" s="838"/>
      <c r="R12" s="838"/>
      <c r="S12" s="838"/>
      <c r="T12" s="838"/>
      <c r="U12" s="838"/>
      <c r="V12" s="838"/>
      <c r="W12" s="838"/>
      <c r="X12" s="838"/>
      <c r="Y12" s="838"/>
      <c r="Z12" s="905"/>
    </row>
    <row r="13" s="813" customFormat="1" ht="33.75" customHeight="1" spans="1:26">
      <c r="A13" s="840" t="s">
        <v>26</v>
      </c>
      <c r="B13" s="838" t="s">
        <v>27</v>
      </c>
      <c r="C13" s="838"/>
      <c r="D13" s="838" t="s">
        <v>28</v>
      </c>
      <c r="E13" s="838" t="s">
        <v>29</v>
      </c>
      <c r="F13" s="838" t="s">
        <v>30</v>
      </c>
      <c r="G13" s="838"/>
      <c r="H13" s="838"/>
      <c r="I13" s="838"/>
      <c r="J13" s="838" t="s">
        <v>31</v>
      </c>
      <c r="K13" s="838" t="s">
        <v>32</v>
      </c>
      <c r="L13" s="838"/>
      <c r="M13" s="838"/>
      <c r="N13" s="838" t="s">
        <v>26</v>
      </c>
      <c r="O13" s="838" t="s">
        <v>33</v>
      </c>
      <c r="P13" s="838"/>
      <c r="Q13" s="838" t="s">
        <v>28</v>
      </c>
      <c r="R13" s="838"/>
      <c r="S13" s="838" t="s">
        <v>29</v>
      </c>
      <c r="T13" s="838" t="s">
        <v>30</v>
      </c>
      <c r="U13" s="838"/>
      <c r="V13" s="838"/>
      <c r="W13" s="838" t="s">
        <v>31</v>
      </c>
      <c r="X13" s="838"/>
      <c r="Y13" s="838" t="s">
        <v>32</v>
      </c>
      <c r="Z13" s="905"/>
    </row>
    <row r="14" s="813" customFormat="1" ht="20.1" customHeight="1" spans="1:26">
      <c r="A14" s="837">
        <v>1</v>
      </c>
      <c r="B14" s="841" t="s">
        <v>34</v>
      </c>
      <c r="C14" s="842"/>
      <c r="D14" s="843"/>
      <c r="E14" s="843"/>
      <c r="F14" s="844"/>
      <c r="G14" s="845"/>
      <c r="H14" s="845"/>
      <c r="I14" s="859"/>
      <c r="J14" s="848" t="s">
        <v>35</v>
      </c>
      <c r="K14" s="860" t="s">
        <v>35</v>
      </c>
      <c r="L14" s="861"/>
      <c r="M14" s="862"/>
      <c r="N14" s="863"/>
      <c r="O14" s="852"/>
      <c r="P14" s="852"/>
      <c r="Q14" s="296"/>
      <c r="R14" s="296"/>
      <c r="S14" s="856"/>
      <c r="T14" s="856"/>
      <c r="U14" s="857"/>
      <c r="V14" s="857"/>
      <c r="W14" s="886"/>
      <c r="X14" s="886"/>
      <c r="Y14" s="886"/>
      <c r="Z14" s="886"/>
    </row>
    <row r="15" s="813" customFormat="1" ht="20.1" customHeight="1" spans="1:26">
      <c r="A15" s="837">
        <v>2</v>
      </c>
      <c r="B15" s="841" t="s">
        <v>463</v>
      </c>
      <c r="C15" s="842"/>
      <c r="D15" s="846" t="s">
        <v>464</v>
      </c>
      <c r="E15" s="847" t="s">
        <v>465</v>
      </c>
      <c r="F15" s="848" t="s">
        <v>466</v>
      </c>
      <c r="G15" s="848"/>
      <c r="H15" s="848"/>
      <c r="I15" s="848"/>
      <c r="J15" s="848" t="s">
        <v>467</v>
      </c>
      <c r="K15" s="864" t="s">
        <v>468</v>
      </c>
      <c r="L15" s="864"/>
      <c r="M15" s="864"/>
      <c r="N15" s="863"/>
      <c r="O15" s="852"/>
      <c r="P15" s="852"/>
      <c r="Q15" s="296"/>
      <c r="R15" s="296"/>
      <c r="S15" s="857"/>
      <c r="T15" s="856"/>
      <c r="U15" s="857"/>
      <c r="V15" s="857"/>
      <c r="W15" s="886"/>
      <c r="X15" s="886"/>
      <c r="Y15" s="886"/>
      <c r="Z15" s="886"/>
    </row>
    <row r="16" s="813" customFormat="1" ht="20.1" customHeight="1" spans="1:26">
      <c r="A16" s="837">
        <v>3</v>
      </c>
      <c r="B16" s="841" t="s">
        <v>463</v>
      </c>
      <c r="C16" s="842"/>
      <c r="D16" s="846" t="s">
        <v>469</v>
      </c>
      <c r="E16" s="847" t="s">
        <v>470</v>
      </c>
      <c r="F16" s="848" t="s">
        <v>471</v>
      </c>
      <c r="G16" s="848"/>
      <c r="H16" s="848"/>
      <c r="I16" s="848"/>
      <c r="J16" s="848" t="s">
        <v>467</v>
      </c>
      <c r="K16" s="864" t="s">
        <v>468</v>
      </c>
      <c r="L16" s="864"/>
      <c r="M16" s="864"/>
      <c r="N16" s="863"/>
      <c r="O16" s="852"/>
      <c r="P16" s="852"/>
      <c r="Q16" s="296"/>
      <c r="R16" s="296"/>
      <c r="S16" s="857"/>
      <c r="T16" s="856"/>
      <c r="U16" s="857"/>
      <c r="V16" s="857"/>
      <c r="W16" s="886"/>
      <c r="X16" s="886"/>
      <c r="Y16" s="886"/>
      <c r="Z16" s="886"/>
    </row>
    <row r="17" s="813" customFormat="1" ht="20.1" customHeight="1" spans="1:26">
      <c r="A17" s="837">
        <v>4</v>
      </c>
      <c r="B17" s="841" t="s">
        <v>463</v>
      </c>
      <c r="C17" s="842"/>
      <c r="D17" s="846" t="s">
        <v>472</v>
      </c>
      <c r="E17" s="849" t="s">
        <v>473</v>
      </c>
      <c r="F17" s="848" t="s">
        <v>474</v>
      </c>
      <c r="G17" s="848"/>
      <c r="H17" s="848"/>
      <c r="I17" s="848"/>
      <c r="J17" s="848" t="s">
        <v>475</v>
      </c>
      <c r="K17" s="864" t="s">
        <v>468</v>
      </c>
      <c r="L17" s="864"/>
      <c r="M17" s="864"/>
      <c r="N17" s="863"/>
      <c r="O17" s="865"/>
      <c r="P17" s="865"/>
      <c r="Q17" s="863"/>
      <c r="R17" s="863"/>
      <c r="S17" s="839"/>
      <c r="T17" s="886"/>
      <c r="U17" s="886"/>
      <c r="V17" s="886"/>
      <c r="W17" s="886"/>
      <c r="X17" s="886"/>
      <c r="Y17" s="886"/>
      <c r="Z17" s="886"/>
    </row>
    <row r="18" s="813" customFormat="1" ht="20.1" customHeight="1" spans="1:26">
      <c r="A18" s="837">
        <v>5</v>
      </c>
      <c r="B18" s="841" t="s">
        <v>463</v>
      </c>
      <c r="C18" s="842"/>
      <c r="D18" s="846" t="s">
        <v>476</v>
      </c>
      <c r="E18" s="847" t="s">
        <v>477</v>
      </c>
      <c r="F18" s="848" t="s">
        <v>478</v>
      </c>
      <c r="G18" s="848"/>
      <c r="H18" s="848"/>
      <c r="I18" s="848"/>
      <c r="J18" s="848" t="s">
        <v>479</v>
      </c>
      <c r="K18" s="864" t="s">
        <v>468</v>
      </c>
      <c r="L18" s="864"/>
      <c r="M18" s="864"/>
      <c r="N18" s="863"/>
      <c r="O18" s="865"/>
      <c r="P18" s="865"/>
      <c r="Q18" s="863"/>
      <c r="R18" s="863"/>
      <c r="S18" s="839"/>
      <c r="T18" s="886"/>
      <c r="U18" s="886"/>
      <c r="V18" s="886"/>
      <c r="W18" s="886"/>
      <c r="X18" s="886"/>
      <c r="Y18" s="886"/>
      <c r="Z18" s="886"/>
    </row>
    <row r="19" s="813" customFormat="1" ht="20.1" customHeight="1" spans="1:26">
      <c r="A19" s="837">
        <v>6</v>
      </c>
      <c r="B19" s="841" t="s">
        <v>463</v>
      </c>
      <c r="C19" s="842"/>
      <c r="D19" s="850" t="s">
        <v>480</v>
      </c>
      <c r="E19" s="851" t="s">
        <v>481</v>
      </c>
      <c r="F19" s="848" t="s">
        <v>478</v>
      </c>
      <c r="G19" s="848"/>
      <c r="H19" s="848"/>
      <c r="I19" s="848"/>
      <c r="J19" s="848" t="s">
        <v>482</v>
      </c>
      <c r="K19" s="864" t="s">
        <v>468</v>
      </c>
      <c r="L19" s="864"/>
      <c r="M19" s="864"/>
      <c r="N19" s="863"/>
      <c r="O19" s="865"/>
      <c r="P19" s="865"/>
      <c r="Q19" s="863"/>
      <c r="R19" s="863"/>
      <c r="S19" s="839"/>
      <c r="T19" s="886"/>
      <c r="U19" s="886"/>
      <c r="V19" s="886"/>
      <c r="W19" s="886"/>
      <c r="X19" s="886"/>
      <c r="Y19" s="886"/>
      <c r="Z19" s="886"/>
    </row>
    <row r="20" s="813" customFormat="1" ht="20.1" customHeight="1" spans="1:26">
      <c r="A20" s="837">
        <v>7</v>
      </c>
      <c r="B20" s="852"/>
      <c r="C20" s="852"/>
      <c r="D20" s="296"/>
      <c r="E20" s="853"/>
      <c r="F20" s="854"/>
      <c r="G20" s="855"/>
      <c r="H20" s="855"/>
      <c r="I20" s="857"/>
      <c r="J20" s="866"/>
      <c r="K20" s="867"/>
      <c r="L20" s="868"/>
      <c r="M20" s="869"/>
      <c r="N20" s="870"/>
      <c r="O20" s="871"/>
      <c r="P20" s="872"/>
      <c r="Q20" s="871"/>
      <c r="R20" s="872"/>
      <c r="S20" s="887"/>
      <c r="T20" s="888"/>
      <c r="U20" s="889"/>
      <c r="V20" s="890"/>
      <c r="W20" s="891"/>
      <c r="X20" s="892"/>
      <c r="Y20" s="891"/>
      <c r="Z20" s="892"/>
    </row>
    <row r="21" s="813" customFormat="1" ht="20.1" customHeight="1" spans="1:26">
      <c r="A21" s="837">
        <v>8</v>
      </c>
      <c r="B21" s="852"/>
      <c r="C21" s="852"/>
      <c r="D21" s="296"/>
      <c r="E21" s="853"/>
      <c r="F21" s="856"/>
      <c r="G21" s="857"/>
      <c r="H21" s="857"/>
      <c r="I21" s="857"/>
      <c r="J21" s="866"/>
      <c r="K21" s="867"/>
      <c r="L21" s="868"/>
      <c r="M21" s="869"/>
      <c r="N21" s="873"/>
      <c r="O21" s="874"/>
      <c r="P21" s="875"/>
      <c r="Q21" s="874"/>
      <c r="R21" s="875"/>
      <c r="S21" s="893"/>
      <c r="T21" s="894"/>
      <c r="U21" s="895"/>
      <c r="V21" s="896"/>
      <c r="W21" s="897"/>
      <c r="X21" s="898"/>
      <c r="Y21" s="897"/>
      <c r="Z21" s="898"/>
    </row>
    <row r="22" s="813" customFormat="1" ht="20.1" customHeight="1" spans="1:26">
      <c r="A22" s="837">
        <v>9</v>
      </c>
      <c r="B22" s="852"/>
      <c r="C22" s="852"/>
      <c r="D22" s="296"/>
      <c r="E22" s="853"/>
      <c r="F22" s="856"/>
      <c r="G22" s="857"/>
      <c r="H22" s="857"/>
      <c r="I22" s="857"/>
      <c r="J22" s="866"/>
      <c r="K22" s="867"/>
      <c r="L22" s="868"/>
      <c r="M22" s="869"/>
      <c r="N22" s="863"/>
      <c r="O22" s="865"/>
      <c r="P22" s="865"/>
      <c r="Q22" s="863"/>
      <c r="R22" s="863"/>
      <c r="S22" s="899"/>
      <c r="T22" s="863"/>
      <c r="U22" s="863"/>
      <c r="V22" s="863"/>
      <c r="W22" s="863"/>
      <c r="X22" s="863"/>
      <c r="Y22" s="911"/>
      <c r="Z22" s="912"/>
    </row>
    <row r="23" s="813" customFormat="1" ht="20.1" customHeight="1" spans="1:26">
      <c r="A23" s="837">
        <v>10</v>
      </c>
      <c r="B23" s="852"/>
      <c r="C23" s="852"/>
      <c r="D23" s="296"/>
      <c r="E23" s="853"/>
      <c r="F23" s="856"/>
      <c r="G23" s="857"/>
      <c r="H23" s="857"/>
      <c r="I23" s="857"/>
      <c r="J23" s="866"/>
      <c r="K23" s="867"/>
      <c r="L23" s="868"/>
      <c r="M23" s="869"/>
      <c r="N23" s="863"/>
      <c r="O23" s="865"/>
      <c r="P23" s="865"/>
      <c r="Q23" s="863"/>
      <c r="R23" s="863"/>
      <c r="S23" s="899"/>
      <c r="T23" s="863"/>
      <c r="U23" s="863"/>
      <c r="V23" s="863"/>
      <c r="W23" s="863"/>
      <c r="X23" s="863"/>
      <c r="Y23" s="911"/>
      <c r="Z23" s="912"/>
    </row>
    <row r="24" s="813" customFormat="1" ht="20.1" customHeight="1" spans="1:26">
      <c r="A24" s="837">
        <v>11</v>
      </c>
      <c r="B24" s="852"/>
      <c r="C24" s="852"/>
      <c r="D24" s="296"/>
      <c r="E24" s="853"/>
      <c r="F24" s="856"/>
      <c r="G24" s="857"/>
      <c r="H24" s="857"/>
      <c r="J24" s="839"/>
      <c r="K24" s="866"/>
      <c r="L24" s="866"/>
      <c r="M24" s="866"/>
      <c r="N24" s="863"/>
      <c r="O24" s="865"/>
      <c r="P24" s="865"/>
      <c r="Q24" s="863"/>
      <c r="R24" s="863"/>
      <c r="S24" s="899"/>
      <c r="T24" s="863"/>
      <c r="U24" s="863"/>
      <c r="V24" s="863"/>
      <c r="W24" s="863"/>
      <c r="X24" s="863"/>
      <c r="Y24" s="911"/>
      <c r="Z24" s="911"/>
    </row>
    <row r="25" s="813" customFormat="1" ht="20.1" customHeight="1" spans="1:26">
      <c r="A25" s="837">
        <v>12</v>
      </c>
      <c r="B25" s="852"/>
      <c r="C25" s="852"/>
      <c r="D25" s="296"/>
      <c r="E25" s="853"/>
      <c r="F25" s="856"/>
      <c r="G25" s="857"/>
      <c r="H25" s="857"/>
      <c r="J25" s="839"/>
      <c r="K25" s="866"/>
      <c r="L25" s="866"/>
      <c r="M25" s="866"/>
      <c r="N25" s="863"/>
      <c r="O25" s="865"/>
      <c r="P25" s="865"/>
      <c r="Q25" s="863"/>
      <c r="R25" s="863"/>
      <c r="S25" s="899"/>
      <c r="T25" s="863"/>
      <c r="U25" s="863"/>
      <c r="V25" s="863"/>
      <c r="W25" s="863"/>
      <c r="X25" s="863"/>
      <c r="Y25" s="911"/>
      <c r="Z25" s="911"/>
    </row>
    <row r="26" s="813" customFormat="1" ht="20.1" customHeight="1" spans="1:26">
      <c r="A26" s="837">
        <v>13</v>
      </c>
      <c r="B26" s="852"/>
      <c r="C26" s="852"/>
      <c r="D26" s="296"/>
      <c r="E26" s="853"/>
      <c r="F26" s="856"/>
      <c r="G26" s="857"/>
      <c r="H26" s="857"/>
      <c r="J26" s="839"/>
      <c r="K26" s="866"/>
      <c r="L26" s="866"/>
      <c r="M26" s="866"/>
      <c r="N26" s="863"/>
      <c r="O26" s="865"/>
      <c r="P26" s="865"/>
      <c r="Q26" s="863"/>
      <c r="R26" s="863"/>
      <c r="S26" s="899"/>
      <c r="T26" s="863"/>
      <c r="U26" s="863"/>
      <c r="V26" s="863"/>
      <c r="W26" s="863"/>
      <c r="X26" s="863"/>
      <c r="Y26" s="911"/>
      <c r="Z26" s="911"/>
    </row>
  </sheetData>
  <mergeCells count="172">
    <mergeCell ref="A1:B1"/>
    <mergeCell ref="C1:E1"/>
    <mergeCell ref="F1:Q1"/>
    <mergeCell ref="E2:Q2"/>
    <mergeCell ref="E3:R3"/>
    <mergeCell ref="T3:U3"/>
    <mergeCell ref="E4:Q4"/>
    <mergeCell ref="R4:S4"/>
    <mergeCell ref="T4:U4"/>
    <mergeCell ref="A5:C5"/>
    <mergeCell ref="E5:G5"/>
    <mergeCell ref="H5:L5"/>
    <mergeCell ref="M5:S5"/>
    <mergeCell ref="T5:U5"/>
    <mergeCell ref="V5:W5"/>
    <mergeCell ref="X5:Z5"/>
    <mergeCell ref="E6:G6"/>
    <mergeCell ref="H6:L6"/>
    <mergeCell ref="M6:S6"/>
    <mergeCell ref="T6:U6"/>
    <mergeCell ref="V6:W6"/>
    <mergeCell ref="X6:Z6"/>
    <mergeCell ref="E7:G7"/>
    <mergeCell ref="H7:L7"/>
    <mergeCell ref="M7:S7"/>
    <mergeCell ref="T7:U7"/>
    <mergeCell ref="V7:W7"/>
    <mergeCell ref="X7:Z7"/>
    <mergeCell ref="E8:G8"/>
    <mergeCell ref="H8:L8"/>
    <mergeCell ref="M8:S8"/>
    <mergeCell ref="T8:U8"/>
    <mergeCell ref="V8:W8"/>
    <mergeCell ref="X8:Z8"/>
    <mergeCell ref="E9:G9"/>
    <mergeCell ref="H9:L9"/>
    <mergeCell ref="M9:S9"/>
    <mergeCell ref="T9:U9"/>
    <mergeCell ref="V9:W9"/>
    <mergeCell ref="X9:Z9"/>
    <mergeCell ref="E10:G10"/>
    <mergeCell ref="H10:L10"/>
    <mergeCell ref="M10:S10"/>
    <mergeCell ref="T10:U10"/>
    <mergeCell ref="V10:W10"/>
    <mergeCell ref="X10:Z10"/>
    <mergeCell ref="E11:G11"/>
    <mergeCell ref="H11:L11"/>
    <mergeCell ref="M11:S11"/>
    <mergeCell ref="T11:U11"/>
    <mergeCell ref="V11:W11"/>
    <mergeCell ref="X11:Z11"/>
    <mergeCell ref="A12:C12"/>
    <mergeCell ref="E12:G12"/>
    <mergeCell ref="H12:L12"/>
    <mergeCell ref="M12:S12"/>
    <mergeCell ref="T12:U12"/>
    <mergeCell ref="V12:X12"/>
    <mergeCell ref="Y12:Z12"/>
    <mergeCell ref="B13:C13"/>
    <mergeCell ref="F13:I13"/>
    <mergeCell ref="K13:M13"/>
    <mergeCell ref="O13:P13"/>
    <mergeCell ref="Q13:R13"/>
    <mergeCell ref="T13:V13"/>
    <mergeCell ref="W13:X13"/>
    <mergeCell ref="Y13:Z13"/>
    <mergeCell ref="B14:C14"/>
    <mergeCell ref="F14:I14"/>
    <mergeCell ref="K14:M14"/>
    <mergeCell ref="O14:P14"/>
    <mergeCell ref="Q14:R14"/>
    <mergeCell ref="T14:V14"/>
    <mergeCell ref="W14:X14"/>
    <mergeCell ref="Y14:Z14"/>
    <mergeCell ref="B15:C15"/>
    <mergeCell ref="F15:I15"/>
    <mergeCell ref="K15:M15"/>
    <mergeCell ref="O15:P15"/>
    <mergeCell ref="Q15:R15"/>
    <mergeCell ref="T15:V15"/>
    <mergeCell ref="W15:X15"/>
    <mergeCell ref="Y15:Z15"/>
    <mergeCell ref="B16:C16"/>
    <mergeCell ref="F16:I16"/>
    <mergeCell ref="K16:M16"/>
    <mergeCell ref="O16:P16"/>
    <mergeCell ref="Q16:R16"/>
    <mergeCell ref="T16:V16"/>
    <mergeCell ref="W16:X16"/>
    <mergeCell ref="Y16:Z16"/>
    <mergeCell ref="B17:C17"/>
    <mergeCell ref="F17:I17"/>
    <mergeCell ref="K17:M17"/>
    <mergeCell ref="O17:P17"/>
    <mergeCell ref="Q17:R17"/>
    <mergeCell ref="T17:V17"/>
    <mergeCell ref="W17:X17"/>
    <mergeCell ref="Y17:Z17"/>
    <mergeCell ref="B18:C18"/>
    <mergeCell ref="F18:I18"/>
    <mergeCell ref="K18:M18"/>
    <mergeCell ref="O18:P18"/>
    <mergeCell ref="Q18:R18"/>
    <mergeCell ref="T18:V18"/>
    <mergeCell ref="W18:X18"/>
    <mergeCell ref="Y18:Z18"/>
    <mergeCell ref="B19:C19"/>
    <mergeCell ref="F19:I19"/>
    <mergeCell ref="K19:M19"/>
    <mergeCell ref="O19:P19"/>
    <mergeCell ref="Q19:R19"/>
    <mergeCell ref="T19:V19"/>
    <mergeCell ref="W19:X19"/>
    <mergeCell ref="Y19:Z19"/>
    <mergeCell ref="B20:C20"/>
    <mergeCell ref="F20:H20"/>
    <mergeCell ref="K20:M20"/>
    <mergeCell ref="B21:C21"/>
    <mergeCell ref="F21:H21"/>
    <mergeCell ref="K21:M21"/>
    <mergeCell ref="B22:C22"/>
    <mergeCell ref="F22:H22"/>
    <mergeCell ref="K22:M22"/>
    <mergeCell ref="O22:P22"/>
    <mergeCell ref="Q22:R22"/>
    <mergeCell ref="T22:V22"/>
    <mergeCell ref="W22:X22"/>
    <mergeCell ref="Y22:Z22"/>
    <mergeCell ref="B23:C23"/>
    <mergeCell ref="F23:H23"/>
    <mergeCell ref="K23:M23"/>
    <mergeCell ref="O23:P23"/>
    <mergeCell ref="Q23:R23"/>
    <mergeCell ref="T23:V23"/>
    <mergeCell ref="W23:X23"/>
    <mergeCell ref="Y23:Z23"/>
    <mergeCell ref="B24:C24"/>
    <mergeCell ref="F24:H24"/>
    <mergeCell ref="K24:M24"/>
    <mergeCell ref="O24:P24"/>
    <mergeCell ref="Q24:R24"/>
    <mergeCell ref="T24:V24"/>
    <mergeCell ref="W24:X24"/>
    <mergeCell ref="Y24:Z24"/>
    <mergeCell ref="B25:C25"/>
    <mergeCell ref="F25:H25"/>
    <mergeCell ref="K25:M25"/>
    <mergeCell ref="O25:P25"/>
    <mergeCell ref="Q25:R25"/>
    <mergeCell ref="T25:V25"/>
    <mergeCell ref="W25:X25"/>
    <mergeCell ref="Y25:Z25"/>
    <mergeCell ref="B26:C26"/>
    <mergeCell ref="F26:H26"/>
    <mergeCell ref="K26:M26"/>
    <mergeCell ref="O26:P26"/>
    <mergeCell ref="Q26:R26"/>
    <mergeCell ref="T26:V26"/>
    <mergeCell ref="W26:X26"/>
    <mergeCell ref="Y26:Z26"/>
    <mergeCell ref="N20:N21"/>
    <mergeCell ref="S20:S21"/>
    <mergeCell ref="V1:Z2"/>
    <mergeCell ref="A3:B4"/>
    <mergeCell ref="C3:D4"/>
    <mergeCell ref="T20:V21"/>
    <mergeCell ref="O20:P21"/>
    <mergeCell ref="Q20:R21"/>
    <mergeCell ref="W20:X21"/>
    <mergeCell ref="Y20:Z21"/>
    <mergeCell ref="A6:C11"/>
  </mergeCells>
  <conditionalFormatting sqref="D15:D18">
    <cfRule type="containsText" dxfId="6" priority="1" operator="between" text="J6L">
      <formula>NOT(ISERROR(SEARCH("J6L",D15)))</formula>
    </cfRule>
  </conditionalFormatting>
  <pageMargins left="0.708661417322835" right="0.708661417322835" top="0.748031496062992" bottom="0.748031496062992" header="0.31496062992126" footer="0.31496062992126"/>
  <pageSetup paperSize="8" scale="7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Y39"/>
  <sheetViews>
    <sheetView view="pageBreakPreview" zoomScale="85" zoomScaleNormal="100" workbookViewId="0">
      <pane xSplit="6" ySplit="9" topLeftCell="G33" activePane="bottomRight" state="frozen"/>
      <selection/>
      <selection pane="topRight"/>
      <selection pane="bottomLeft"/>
      <selection pane="bottomRight" activeCell="F34" sqref="F34"/>
    </sheetView>
  </sheetViews>
  <sheetFormatPr defaultColWidth="9" defaultRowHeight="14"/>
  <cols>
    <col min="1" max="1" width="4.5" style="188" customWidth="1"/>
    <col min="2" max="2" width="6.25454545454545" style="188" customWidth="1"/>
    <col min="3" max="3" width="9.12727272727273" style="188" customWidth="1"/>
    <col min="4" max="4" width="17.8" style="188" customWidth="1"/>
    <col min="5" max="5" width="23" style="188" customWidth="1"/>
    <col min="6" max="6" width="28.3727272727273" style="188" customWidth="1"/>
    <col min="7" max="7" width="25.6272727272727" style="188" hidden="1" customWidth="1" outlineLevel="1"/>
    <col min="8" max="9" width="10.1272727272727" style="188" hidden="1" customWidth="1" outlineLevel="1"/>
    <col min="10" max="10" width="10.5" style="188" customWidth="1" collapsed="1"/>
    <col min="11" max="11" width="6.12727272727273" style="190" hidden="1" customWidth="1" outlineLevel="1"/>
    <col min="12" max="12" width="19" style="188" hidden="1" customWidth="1" outlineLevel="1"/>
    <col min="13" max="13" width="8.12727272727273" style="191" hidden="1" customWidth="1" outlineLevel="1"/>
    <col min="14" max="14" width="9.87272727272727" style="190" hidden="1" customWidth="1" outlineLevel="1"/>
    <col min="15" max="15" width="10.7545454545455" style="190" hidden="1" customWidth="1" outlineLevel="1"/>
    <col min="16" max="16" width="11.2545454545455" style="190" customWidth="1" collapsed="1"/>
    <col min="17" max="18" width="11.7545454545455" style="190" hidden="1" customWidth="1" outlineLevel="1"/>
    <col min="19" max="19" width="9.62727272727273" style="190" hidden="1" customWidth="1" outlineLevel="1"/>
    <col min="20" max="20" width="16.6272727272727" style="188" hidden="1" customWidth="1" outlineLevel="1"/>
    <col min="21" max="21" width="10.3727272727273" style="188" hidden="1" customWidth="1" outlineLevel="1"/>
    <col min="22" max="22" width="14.6272727272727" style="408" customWidth="1" collapsed="1"/>
    <col min="23" max="25" width="14.6272727272727" style="408" hidden="1" customWidth="1" outlineLevel="1"/>
    <col min="26" max="26" width="12.5" style="188" hidden="1" customWidth="1" outlineLevel="1"/>
    <col min="27" max="27" width="12.5" style="188" customWidth="1" collapsed="1"/>
    <col min="28" max="32" width="12.5" style="188" customWidth="1" outlineLevel="1"/>
    <col min="33" max="33" width="12.5" style="197" customWidth="1" outlineLevel="1"/>
    <col min="34" max="35" width="12.5" style="188" customWidth="1" outlineLevel="1"/>
    <col min="36" max="37" width="12.5" style="188" customWidth="1"/>
    <col min="38" max="47" width="12.5" style="188" hidden="1" customWidth="1" outlineLevel="1"/>
    <col min="48" max="48" width="11.1272727272727" style="188" customWidth="1" collapsed="1"/>
    <col min="49" max="49" width="29.5" style="188" customWidth="1"/>
    <col min="50" max="50" width="16.1272727272727" style="188" customWidth="1"/>
    <col min="51" max="16384" width="9" style="188"/>
  </cols>
  <sheetData>
    <row r="1" ht="20.25" hidden="1" customHeight="1" outlineLevel="1" spans="1:50">
      <c r="A1" s="682"/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2"/>
      <c r="N1" s="682"/>
      <c r="O1" s="682"/>
      <c r="P1" s="682"/>
      <c r="Q1" s="682"/>
      <c r="R1" s="682"/>
      <c r="S1" s="682"/>
      <c r="T1" s="682"/>
      <c r="U1" s="682"/>
      <c r="V1" s="682"/>
      <c r="W1" s="682"/>
      <c r="X1" s="682"/>
      <c r="Y1" s="682"/>
      <c r="Z1" s="682"/>
      <c r="AA1" s="682"/>
      <c r="AB1" s="682"/>
      <c r="AC1" s="682"/>
      <c r="AD1" s="682"/>
      <c r="AE1" s="682"/>
      <c r="AF1" s="682"/>
      <c r="AG1" s="684"/>
      <c r="AH1" s="682"/>
      <c r="AI1" s="682"/>
      <c r="AJ1" s="682"/>
      <c r="AK1" s="682"/>
      <c r="AL1" s="682"/>
      <c r="AM1" s="682"/>
      <c r="AN1" s="682"/>
      <c r="AO1" s="682"/>
      <c r="AP1" s="682"/>
      <c r="AQ1" s="682"/>
      <c r="AR1" s="682"/>
      <c r="AS1" s="682"/>
      <c r="AT1" s="682"/>
      <c r="AU1" s="682"/>
      <c r="AV1" s="682"/>
      <c r="AW1" s="682"/>
      <c r="AX1" s="682"/>
    </row>
    <row r="2" ht="27.75" hidden="1" customHeight="1" outlineLevel="1" spans="1:50">
      <c r="A2" s="745" t="s">
        <v>36</v>
      </c>
      <c r="B2" s="745"/>
      <c r="C2" s="746" t="s">
        <v>483</v>
      </c>
      <c r="D2" s="746"/>
      <c r="E2" s="746"/>
      <c r="F2" s="746"/>
      <c r="G2" s="747" t="s">
        <v>484</v>
      </c>
      <c r="H2" s="748"/>
      <c r="I2" s="748"/>
      <c r="J2" s="748"/>
      <c r="K2" s="748"/>
      <c r="L2" s="748"/>
      <c r="M2" s="748"/>
      <c r="N2" s="748"/>
      <c r="O2" s="748"/>
      <c r="P2" s="748"/>
      <c r="Q2" s="748"/>
      <c r="R2" s="748"/>
      <c r="S2" s="748"/>
      <c r="T2" s="748"/>
      <c r="U2" s="748"/>
      <c r="V2" s="748"/>
      <c r="W2" s="748"/>
      <c r="X2" s="748"/>
      <c r="Y2" s="748"/>
      <c r="Z2" s="748"/>
      <c r="AA2" s="748"/>
      <c r="AB2" s="748"/>
      <c r="AC2" s="748"/>
      <c r="AD2" s="748"/>
      <c r="AE2" s="748"/>
      <c r="AF2" s="748"/>
      <c r="AG2" s="787"/>
      <c r="AH2" s="748"/>
      <c r="AI2" s="748"/>
      <c r="AJ2" s="748"/>
      <c r="AK2" s="748"/>
      <c r="AL2" s="748"/>
      <c r="AM2" s="748"/>
      <c r="AN2" s="748"/>
      <c r="AO2" s="748"/>
      <c r="AP2" s="748"/>
      <c r="AQ2" s="748"/>
      <c r="AR2" s="748"/>
      <c r="AS2" s="748"/>
      <c r="AT2" s="748"/>
      <c r="AU2" s="801"/>
      <c r="AV2" s="240" t="s">
        <v>28</v>
      </c>
      <c r="AW2" s="690" t="s">
        <v>461</v>
      </c>
      <c r="AX2" s="690"/>
    </row>
    <row r="3" ht="27.75" hidden="1" customHeight="1" outlineLevel="1" spans="1:50">
      <c r="A3" s="745"/>
      <c r="B3" s="745"/>
      <c r="C3" s="746"/>
      <c r="D3" s="746"/>
      <c r="E3" s="746"/>
      <c r="F3" s="746"/>
      <c r="G3" s="749"/>
      <c r="H3" s="750"/>
      <c r="I3" s="750"/>
      <c r="J3" s="750"/>
      <c r="K3" s="750"/>
      <c r="L3" s="750"/>
      <c r="M3" s="750"/>
      <c r="N3" s="750"/>
      <c r="O3" s="750"/>
      <c r="P3" s="750"/>
      <c r="Q3" s="750"/>
      <c r="R3" s="750"/>
      <c r="S3" s="750"/>
      <c r="T3" s="750"/>
      <c r="U3" s="750"/>
      <c r="V3" s="750"/>
      <c r="W3" s="750"/>
      <c r="X3" s="750"/>
      <c r="Y3" s="750"/>
      <c r="Z3" s="750"/>
      <c r="AA3" s="750"/>
      <c r="AB3" s="750"/>
      <c r="AC3" s="750"/>
      <c r="AD3" s="750"/>
      <c r="AE3" s="750"/>
      <c r="AF3" s="750"/>
      <c r="AG3" s="788"/>
      <c r="AH3" s="750"/>
      <c r="AI3" s="750"/>
      <c r="AJ3" s="750"/>
      <c r="AK3" s="750"/>
      <c r="AL3" s="750"/>
      <c r="AM3" s="750"/>
      <c r="AN3" s="750"/>
      <c r="AO3" s="750"/>
      <c r="AP3" s="750"/>
      <c r="AQ3" s="750"/>
      <c r="AR3" s="750"/>
      <c r="AS3" s="750"/>
      <c r="AT3" s="750"/>
      <c r="AU3" s="802"/>
      <c r="AV3" s="240" t="s">
        <v>39</v>
      </c>
      <c r="AW3" s="690"/>
      <c r="AX3" s="690"/>
    </row>
    <row r="4" ht="27" hidden="1" customHeight="1" outlineLevel="1" spans="1:50">
      <c r="A4" s="751" t="s">
        <v>40</v>
      </c>
      <c r="B4" s="751"/>
      <c r="C4" s="751"/>
      <c r="D4" s="751"/>
      <c r="E4" s="751"/>
      <c r="F4" s="751"/>
      <c r="G4" s="749"/>
      <c r="H4" s="750"/>
      <c r="I4" s="750"/>
      <c r="J4" s="750"/>
      <c r="K4" s="750"/>
      <c r="L4" s="750"/>
      <c r="M4" s="750"/>
      <c r="N4" s="750"/>
      <c r="O4" s="750"/>
      <c r="P4" s="750"/>
      <c r="Q4" s="750"/>
      <c r="R4" s="750"/>
      <c r="S4" s="750"/>
      <c r="T4" s="750"/>
      <c r="U4" s="750"/>
      <c r="V4" s="750"/>
      <c r="W4" s="750"/>
      <c r="X4" s="750"/>
      <c r="Y4" s="750"/>
      <c r="Z4" s="750"/>
      <c r="AA4" s="750"/>
      <c r="AB4" s="750"/>
      <c r="AC4" s="750"/>
      <c r="AD4" s="750"/>
      <c r="AE4" s="750"/>
      <c r="AF4" s="750"/>
      <c r="AG4" s="788"/>
      <c r="AH4" s="750"/>
      <c r="AI4" s="750"/>
      <c r="AJ4" s="750"/>
      <c r="AK4" s="750"/>
      <c r="AL4" s="750"/>
      <c r="AM4" s="750"/>
      <c r="AN4" s="750"/>
      <c r="AO4" s="750"/>
      <c r="AP4" s="750"/>
      <c r="AQ4" s="750"/>
      <c r="AR4" s="750"/>
      <c r="AS4" s="750"/>
      <c r="AT4" s="750"/>
      <c r="AU4" s="802"/>
      <c r="AV4" s="240" t="s">
        <v>41</v>
      </c>
      <c r="AW4" s="655" t="s">
        <v>459</v>
      </c>
      <c r="AX4" s="655"/>
    </row>
    <row r="5" ht="31.5" hidden="1" customHeight="1" outlineLevel="1" spans="1:50">
      <c r="A5" s="746" t="s">
        <v>42</v>
      </c>
      <c r="B5" s="746"/>
      <c r="C5" s="746"/>
      <c r="D5" s="746"/>
      <c r="E5" s="746" t="s">
        <v>43</v>
      </c>
      <c r="F5" s="752"/>
      <c r="G5" s="749"/>
      <c r="H5" s="750"/>
      <c r="I5" s="750"/>
      <c r="J5" s="750"/>
      <c r="K5" s="750"/>
      <c r="L5" s="750"/>
      <c r="M5" s="750"/>
      <c r="N5" s="750"/>
      <c r="O5" s="750"/>
      <c r="P5" s="750"/>
      <c r="Q5" s="750"/>
      <c r="R5" s="750"/>
      <c r="S5" s="750"/>
      <c r="T5" s="750"/>
      <c r="U5" s="750"/>
      <c r="V5" s="750"/>
      <c r="W5" s="750"/>
      <c r="X5" s="750"/>
      <c r="Y5" s="750"/>
      <c r="Z5" s="750"/>
      <c r="AA5" s="750"/>
      <c r="AB5" s="750"/>
      <c r="AC5" s="750"/>
      <c r="AD5" s="750"/>
      <c r="AE5" s="750"/>
      <c r="AF5" s="750"/>
      <c r="AG5" s="788"/>
      <c r="AH5" s="750"/>
      <c r="AI5" s="750"/>
      <c r="AJ5" s="750"/>
      <c r="AK5" s="750"/>
      <c r="AL5" s="750"/>
      <c r="AM5" s="750"/>
      <c r="AN5" s="750"/>
      <c r="AO5" s="750"/>
      <c r="AP5" s="750"/>
      <c r="AQ5" s="750"/>
      <c r="AR5" s="750"/>
      <c r="AS5" s="750"/>
      <c r="AT5" s="750"/>
      <c r="AU5" s="802"/>
      <c r="AV5" s="240" t="s">
        <v>44</v>
      </c>
      <c r="AW5" s="655" t="s">
        <v>45</v>
      </c>
      <c r="AX5" s="655"/>
    </row>
    <row r="6" ht="28.5" hidden="1" customHeight="1" outlineLevel="1" spans="1:50">
      <c r="A6" s="746" t="s">
        <v>46</v>
      </c>
      <c r="B6" s="746"/>
      <c r="C6" s="746"/>
      <c r="D6" s="746"/>
      <c r="E6" s="746"/>
      <c r="F6" s="746"/>
      <c r="G6" s="749"/>
      <c r="H6" s="750"/>
      <c r="I6" s="750"/>
      <c r="J6" s="750"/>
      <c r="K6" s="750"/>
      <c r="L6" s="750"/>
      <c r="M6" s="750"/>
      <c r="N6" s="750"/>
      <c r="O6" s="750"/>
      <c r="P6" s="750"/>
      <c r="Q6" s="750"/>
      <c r="R6" s="750"/>
      <c r="S6" s="750"/>
      <c r="T6" s="750"/>
      <c r="U6" s="750"/>
      <c r="V6" s="750"/>
      <c r="W6" s="750"/>
      <c r="X6" s="750"/>
      <c r="Y6" s="750"/>
      <c r="Z6" s="750"/>
      <c r="AA6" s="750"/>
      <c r="AB6" s="750"/>
      <c r="AC6" s="750"/>
      <c r="AD6" s="750"/>
      <c r="AE6" s="750"/>
      <c r="AF6" s="750"/>
      <c r="AG6" s="788"/>
      <c r="AH6" s="750"/>
      <c r="AI6" s="750"/>
      <c r="AJ6" s="750"/>
      <c r="AK6" s="750"/>
      <c r="AL6" s="750"/>
      <c r="AM6" s="750"/>
      <c r="AN6" s="750"/>
      <c r="AO6" s="750"/>
      <c r="AP6" s="750"/>
      <c r="AQ6" s="750"/>
      <c r="AR6" s="750"/>
      <c r="AS6" s="750"/>
      <c r="AT6" s="750"/>
      <c r="AU6" s="802"/>
      <c r="AV6" s="240" t="s">
        <v>19</v>
      </c>
      <c r="AW6" s="240" t="s">
        <v>460</v>
      </c>
      <c r="AX6" s="240"/>
    </row>
    <row r="7" ht="28.5" hidden="1" customHeight="1" outlineLevel="1" spans="1:50">
      <c r="A7" s="753" t="s">
        <v>47</v>
      </c>
      <c r="B7" s="753"/>
      <c r="C7" s="753"/>
      <c r="D7" s="753"/>
      <c r="E7" s="753"/>
      <c r="F7" s="753"/>
      <c r="G7" s="754"/>
      <c r="H7" s="755"/>
      <c r="I7" s="755"/>
      <c r="J7" s="755"/>
      <c r="K7" s="755"/>
      <c r="L7" s="755"/>
      <c r="M7" s="755"/>
      <c r="N7" s="755"/>
      <c r="O7" s="755"/>
      <c r="P7" s="755"/>
      <c r="Q7" s="755"/>
      <c r="R7" s="755"/>
      <c r="S7" s="755"/>
      <c r="T7" s="755"/>
      <c r="U7" s="755"/>
      <c r="V7" s="755"/>
      <c r="W7" s="755"/>
      <c r="X7" s="755"/>
      <c r="Y7" s="755"/>
      <c r="Z7" s="755"/>
      <c r="AA7" s="755"/>
      <c r="AB7" s="755"/>
      <c r="AC7" s="755"/>
      <c r="AD7" s="755"/>
      <c r="AE7" s="755"/>
      <c r="AF7" s="755"/>
      <c r="AG7" s="789"/>
      <c r="AH7" s="755"/>
      <c r="AI7" s="755"/>
      <c r="AJ7" s="755"/>
      <c r="AK7" s="755"/>
      <c r="AL7" s="755"/>
      <c r="AM7" s="755"/>
      <c r="AN7" s="755"/>
      <c r="AO7" s="755"/>
      <c r="AP7" s="755"/>
      <c r="AQ7" s="755"/>
      <c r="AR7" s="755"/>
      <c r="AS7" s="755"/>
      <c r="AT7" s="755"/>
      <c r="AU7" s="803"/>
      <c r="AV7" s="656" t="s">
        <v>48</v>
      </c>
      <c r="AW7" s="655" t="s">
        <v>45</v>
      </c>
      <c r="AX7" s="655"/>
    </row>
    <row r="8" s="661" customFormat="1" ht="42.75" customHeight="1" collapsed="1" spans="1:50">
      <c r="A8" s="662" t="s">
        <v>49</v>
      </c>
      <c r="B8" s="662" t="s">
        <v>50</v>
      </c>
      <c r="C8" s="662" t="s">
        <v>51</v>
      </c>
      <c r="D8" s="662" t="s">
        <v>52</v>
      </c>
      <c r="E8" s="662" t="s">
        <v>28</v>
      </c>
      <c r="F8" s="662" t="s">
        <v>41</v>
      </c>
      <c r="G8" s="662" t="s">
        <v>485</v>
      </c>
      <c r="H8" s="662" t="s">
        <v>54</v>
      </c>
      <c r="I8" s="662" t="s">
        <v>55</v>
      </c>
      <c r="J8" s="662" t="s">
        <v>14</v>
      </c>
      <c r="K8" s="662" t="s">
        <v>56</v>
      </c>
      <c r="L8" s="662" t="s">
        <v>486</v>
      </c>
      <c r="M8" s="662" t="s">
        <v>487</v>
      </c>
      <c r="N8" s="662" t="s">
        <v>59</v>
      </c>
      <c r="O8" s="662" t="s">
        <v>488</v>
      </c>
      <c r="P8" s="662" t="s">
        <v>489</v>
      </c>
      <c r="Q8" s="662" t="s">
        <v>62</v>
      </c>
      <c r="R8" s="662" t="s">
        <v>63</v>
      </c>
      <c r="S8" s="662" t="s">
        <v>64</v>
      </c>
      <c r="T8" s="662" t="s">
        <v>65</v>
      </c>
      <c r="U8" s="662" t="s">
        <v>66</v>
      </c>
      <c r="V8" s="662" t="s">
        <v>67</v>
      </c>
      <c r="W8" s="662" t="s">
        <v>68</v>
      </c>
      <c r="X8" s="662" t="s">
        <v>69</v>
      </c>
      <c r="Y8" s="662" t="s">
        <v>70</v>
      </c>
      <c r="Z8" s="662" t="s">
        <v>71</v>
      </c>
      <c r="AA8" s="784" t="s">
        <v>72</v>
      </c>
      <c r="AB8" s="784" t="s">
        <v>73</v>
      </c>
      <c r="AC8" s="785" t="s">
        <v>74</v>
      </c>
      <c r="AD8" s="785"/>
      <c r="AE8" s="785"/>
      <c r="AF8" s="786" t="s">
        <v>75</v>
      </c>
      <c r="AG8" s="790" t="s">
        <v>76</v>
      </c>
      <c r="AH8" s="784" t="s">
        <v>77</v>
      </c>
      <c r="AI8" s="784" t="s">
        <v>78</v>
      </c>
      <c r="AJ8" s="784" t="s">
        <v>79</v>
      </c>
      <c r="AK8" s="784" t="s">
        <v>80</v>
      </c>
      <c r="AL8" s="791" t="s">
        <v>81</v>
      </c>
      <c r="AM8" s="792" t="s">
        <v>82</v>
      </c>
      <c r="AN8" s="793" t="s">
        <v>83</v>
      </c>
      <c r="AO8" s="793" t="s">
        <v>84</v>
      </c>
      <c r="AP8" s="804" t="s">
        <v>85</v>
      </c>
      <c r="AQ8" s="804" t="s">
        <v>86</v>
      </c>
      <c r="AR8" s="804" t="s">
        <v>87</v>
      </c>
      <c r="AS8" s="793" t="s">
        <v>88</v>
      </c>
      <c r="AT8" s="805" t="s">
        <v>89</v>
      </c>
      <c r="AU8" s="806" t="s">
        <v>90</v>
      </c>
      <c r="AV8" s="655" t="s">
        <v>490</v>
      </c>
      <c r="AW8" s="655" t="s">
        <v>92</v>
      </c>
      <c r="AX8" s="655"/>
    </row>
    <row r="9" s="661" customFormat="1" ht="42.75" customHeight="1" spans="1:50">
      <c r="A9" s="667"/>
      <c r="B9" s="667"/>
      <c r="C9" s="667"/>
      <c r="D9" s="667"/>
      <c r="E9" s="667"/>
      <c r="F9" s="667"/>
      <c r="G9" s="667"/>
      <c r="H9" s="667"/>
      <c r="I9" s="667"/>
      <c r="J9" s="667"/>
      <c r="K9" s="667"/>
      <c r="L9" s="667"/>
      <c r="M9" s="667"/>
      <c r="N9" s="667"/>
      <c r="O9" s="667"/>
      <c r="P9" s="667"/>
      <c r="Q9" s="667"/>
      <c r="R9" s="667"/>
      <c r="S9" s="667"/>
      <c r="T9" s="667"/>
      <c r="U9" s="667"/>
      <c r="V9" s="667"/>
      <c r="W9" s="667"/>
      <c r="X9" s="667"/>
      <c r="Y9" s="667"/>
      <c r="Z9" s="667"/>
      <c r="AA9" s="308"/>
      <c r="AB9" s="308"/>
      <c r="AC9" s="785" t="s">
        <v>93</v>
      </c>
      <c r="AD9" s="785" t="s">
        <v>94</v>
      </c>
      <c r="AE9" s="785" t="s">
        <v>95</v>
      </c>
      <c r="AF9" s="785"/>
      <c r="AG9" s="794"/>
      <c r="AH9" s="784"/>
      <c r="AI9" s="308"/>
      <c r="AJ9" s="308"/>
      <c r="AK9" s="308"/>
      <c r="AL9" s="795"/>
      <c r="AM9" s="796"/>
      <c r="AN9" s="797"/>
      <c r="AO9" s="797"/>
      <c r="AP9" s="807"/>
      <c r="AQ9" s="807"/>
      <c r="AR9" s="807"/>
      <c r="AS9" s="797"/>
      <c r="AT9" s="808"/>
      <c r="AU9" s="809"/>
      <c r="AV9" s="655"/>
      <c r="AW9" s="655"/>
      <c r="AX9" s="655"/>
    </row>
    <row r="10" s="186" customFormat="1" ht="50.1" customHeight="1" spans="1:50">
      <c r="A10" s="489">
        <v>1</v>
      </c>
      <c r="B10" s="489">
        <v>0</v>
      </c>
      <c r="C10" s="489" t="s">
        <v>96</v>
      </c>
      <c r="D10" s="489" t="s">
        <v>458</v>
      </c>
      <c r="E10" s="489" t="s">
        <v>458</v>
      </c>
      <c r="F10" s="489" t="s">
        <v>459</v>
      </c>
      <c r="G10" s="489" t="s">
        <v>102</v>
      </c>
      <c r="H10" s="489" t="s">
        <v>98</v>
      </c>
      <c r="I10" s="489" t="s">
        <v>99</v>
      </c>
      <c r="J10" s="489"/>
      <c r="K10" s="489" t="s">
        <v>98</v>
      </c>
      <c r="L10" s="489" t="s">
        <v>491</v>
      </c>
      <c r="M10" s="489" t="s">
        <v>98</v>
      </c>
      <c r="N10" s="489" t="s">
        <v>100</v>
      </c>
      <c r="O10" s="489" t="s">
        <v>101</v>
      </c>
      <c r="P10" s="489" t="s">
        <v>102</v>
      </c>
      <c r="Q10" s="489" t="s">
        <v>103</v>
      </c>
      <c r="R10" s="489" t="s">
        <v>45</v>
      </c>
      <c r="S10" s="489" t="s">
        <v>45</v>
      </c>
      <c r="T10" s="489" t="s">
        <v>104</v>
      </c>
      <c r="U10" s="489" t="s">
        <v>45</v>
      </c>
      <c r="V10" s="489">
        <v>26</v>
      </c>
      <c r="W10" s="489" t="s">
        <v>105</v>
      </c>
      <c r="X10" s="489" t="s">
        <v>45</v>
      </c>
      <c r="Y10" s="489" t="s">
        <v>45</v>
      </c>
      <c r="Z10" s="489" t="s">
        <v>45</v>
      </c>
      <c r="AA10" s="489" t="s">
        <v>106</v>
      </c>
      <c r="AB10" s="489"/>
      <c r="AC10" s="489"/>
      <c r="AD10" s="489"/>
      <c r="AE10" s="489"/>
      <c r="AF10" s="489"/>
      <c r="AG10" s="798"/>
      <c r="AH10" s="489"/>
      <c r="AI10" s="489"/>
      <c r="AJ10" s="489" t="s">
        <v>107</v>
      </c>
      <c r="AK10" s="489" t="s">
        <v>108</v>
      </c>
      <c r="AL10" s="489"/>
      <c r="AM10" s="489"/>
      <c r="AN10" s="489"/>
      <c r="AO10" s="489"/>
      <c r="AP10" s="489"/>
      <c r="AQ10" s="489"/>
      <c r="AR10" s="489"/>
      <c r="AS10" s="489"/>
      <c r="AT10" s="489"/>
      <c r="AU10" s="489"/>
      <c r="AV10" s="489"/>
      <c r="AW10" s="489">
        <v>1</v>
      </c>
      <c r="AX10" s="489"/>
    </row>
    <row r="11" s="185" customFormat="1" ht="50.1" customHeight="1" spans="1:50">
      <c r="A11" s="489">
        <v>2</v>
      </c>
      <c r="B11" s="489">
        <v>1</v>
      </c>
      <c r="C11" s="489" t="s">
        <v>96</v>
      </c>
      <c r="D11" s="756"/>
      <c r="E11" s="489" t="s">
        <v>109</v>
      </c>
      <c r="F11" s="489" t="s">
        <v>110</v>
      </c>
      <c r="G11" s="489" t="s">
        <v>492</v>
      </c>
      <c r="H11" s="489" t="s">
        <v>111</v>
      </c>
      <c r="I11" s="489" t="s">
        <v>99</v>
      </c>
      <c r="J11" s="489"/>
      <c r="K11" s="489" t="s">
        <v>98</v>
      </c>
      <c r="L11" s="489" t="s">
        <v>45</v>
      </c>
      <c r="M11" s="489" t="s">
        <v>45</v>
      </c>
      <c r="N11" s="489" t="s">
        <v>100</v>
      </c>
      <c r="O11" s="489" t="s">
        <v>101</v>
      </c>
      <c r="P11" s="489" t="s">
        <v>102</v>
      </c>
      <c r="Q11" s="489" t="s">
        <v>103</v>
      </c>
      <c r="R11" s="489" t="s">
        <v>45</v>
      </c>
      <c r="S11" s="489" t="s">
        <v>45</v>
      </c>
      <c r="T11" s="489" t="s">
        <v>112</v>
      </c>
      <c r="U11" s="489" t="s">
        <v>45</v>
      </c>
      <c r="V11" s="489">
        <f>V12+V13</f>
        <v>1.077</v>
      </c>
      <c r="W11" s="489" t="s">
        <v>105</v>
      </c>
      <c r="X11" s="489" t="s">
        <v>45</v>
      </c>
      <c r="Y11" s="489" t="s">
        <v>45</v>
      </c>
      <c r="Z11" s="489" t="s">
        <v>45</v>
      </c>
      <c r="AA11" s="489"/>
      <c r="AB11" s="489"/>
      <c r="AC11" s="489"/>
      <c r="AD11" s="489"/>
      <c r="AE11" s="489"/>
      <c r="AF11" s="489"/>
      <c r="AG11" s="798"/>
      <c r="AH11" s="489"/>
      <c r="AI11" s="489"/>
      <c r="AJ11" s="489" t="s">
        <v>113</v>
      </c>
      <c r="AK11" s="489"/>
      <c r="AL11" s="489"/>
      <c r="AM11" s="489"/>
      <c r="AN11" s="489"/>
      <c r="AO11" s="489"/>
      <c r="AP11" s="489"/>
      <c r="AQ11" s="489"/>
      <c r="AR11" s="489"/>
      <c r="AS11" s="489"/>
      <c r="AT11" s="489"/>
      <c r="AU11" s="489"/>
      <c r="AV11" s="489"/>
      <c r="AW11" s="489">
        <v>1</v>
      </c>
      <c r="AX11" s="489"/>
    </row>
    <row r="12" s="185" customFormat="1" ht="50.1" customHeight="1" spans="1:50">
      <c r="A12" s="489">
        <v>3</v>
      </c>
      <c r="B12" s="489">
        <v>2</v>
      </c>
      <c r="C12" s="489" t="s">
        <v>96</v>
      </c>
      <c r="D12" s="757" t="s">
        <v>114</v>
      </c>
      <c r="E12" s="489" t="s">
        <v>114</v>
      </c>
      <c r="F12" s="489" t="s">
        <v>115</v>
      </c>
      <c r="G12" s="489"/>
      <c r="H12" s="489" t="s">
        <v>111</v>
      </c>
      <c r="I12" s="489" t="s">
        <v>99</v>
      </c>
      <c r="J12" s="489"/>
      <c r="K12" s="489" t="s">
        <v>98</v>
      </c>
      <c r="L12" s="489" t="s">
        <v>45</v>
      </c>
      <c r="M12" s="489" t="s">
        <v>45</v>
      </c>
      <c r="N12" s="489" t="s">
        <v>100</v>
      </c>
      <c r="O12" s="489" t="s">
        <v>101</v>
      </c>
      <c r="P12" s="489" t="s">
        <v>116</v>
      </c>
      <c r="Q12" s="489" t="s">
        <v>103</v>
      </c>
      <c r="R12" s="489" t="s">
        <v>45</v>
      </c>
      <c r="S12" s="489" t="s">
        <v>45</v>
      </c>
      <c r="T12" s="489" t="s">
        <v>45</v>
      </c>
      <c r="U12" s="489" t="s">
        <v>45</v>
      </c>
      <c r="V12" s="489">
        <v>0.09</v>
      </c>
      <c r="W12" s="489" t="s">
        <v>105</v>
      </c>
      <c r="X12" s="489" t="s">
        <v>45</v>
      </c>
      <c r="Y12" s="489" t="s">
        <v>45</v>
      </c>
      <c r="Z12" s="489" t="s">
        <v>45</v>
      </c>
      <c r="AA12" s="489" t="s">
        <v>117</v>
      </c>
      <c r="AB12" s="489"/>
      <c r="AC12" s="489"/>
      <c r="AD12" s="489"/>
      <c r="AE12" s="489"/>
      <c r="AF12" s="489"/>
      <c r="AG12" s="798"/>
      <c r="AH12" s="489"/>
      <c r="AI12" s="489"/>
      <c r="AJ12" s="489" t="s">
        <v>118</v>
      </c>
      <c r="AK12" s="27"/>
      <c r="AL12" s="489"/>
      <c r="AM12" s="489"/>
      <c r="AN12" s="489"/>
      <c r="AO12" s="489"/>
      <c r="AP12" s="489"/>
      <c r="AQ12" s="489"/>
      <c r="AR12" s="489"/>
      <c r="AS12" s="489"/>
      <c r="AT12" s="489"/>
      <c r="AU12" s="489"/>
      <c r="AV12" s="489"/>
      <c r="AW12" s="489">
        <v>1</v>
      </c>
      <c r="AX12" s="489"/>
    </row>
    <row r="13" s="185" customFormat="1" ht="50.1" customHeight="1" spans="1:50">
      <c r="A13" s="489">
        <v>4</v>
      </c>
      <c r="B13" s="489">
        <v>2</v>
      </c>
      <c r="C13" s="489" t="s">
        <v>120</v>
      </c>
      <c r="D13" s="757" t="s">
        <v>121</v>
      </c>
      <c r="E13" s="489" t="s">
        <v>121</v>
      </c>
      <c r="F13" s="489" t="s">
        <v>122</v>
      </c>
      <c r="G13" s="489" t="s">
        <v>123</v>
      </c>
      <c r="H13" s="489" t="s">
        <v>111</v>
      </c>
      <c r="I13" s="489" t="s">
        <v>99</v>
      </c>
      <c r="J13" s="489"/>
      <c r="K13" s="489" t="s">
        <v>98</v>
      </c>
      <c r="L13" s="489" t="s">
        <v>121</v>
      </c>
      <c r="M13" s="489" t="s">
        <v>98</v>
      </c>
      <c r="N13" s="489" t="s">
        <v>101</v>
      </c>
      <c r="O13" s="489" t="s">
        <v>100</v>
      </c>
      <c r="P13" s="489" t="s">
        <v>123</v>
      </c>
      <c r="Q13" s="489" t="s">
        <v>103</v>
      </c>
      <c r="R13" s="489" t="s">
        <v>45</v>
      </c>
      <c r="S13" s="489" t="s">
        <v>45</v>
      </c>
      <c r="T13" s="489" t="s">
        <v>112</v>
      </c>
      <c r="U13" s="489" t="s">
        <v>45</v>
      </c>
      <c r="V13" s="489">
        <v>0.987</v>
      </c>
      <c r="W13" s="489" t="s">
        <v>105</v>
      </c>
      <c r="X13" s="489" t="s">
        <v>45</v>
      </c>
      <c r="Y13" s="489" t="s">
        <v>45</v>
      </c>
      <c r="Z13" s="489" t="s">
        <v>45</v>
      </c>
      <c r="AA13" s="489" t="s">
        <v>124</v>
      </c>
      <c r="AB13" s="489"/>
      <c r="AC13" s="489"/>
      <c r="AD13" s="489"/>
      <c r="AE13" s="489"/>
      <c r="AF13" s="489"/>
      <c r="AG13" s="798"/>
      <c r="AH13" s="489"/>
      <c r="AI13" s="489"/>
      <c r="AJ13" s="436" t="s">
        <v>118</v>
      </c>
      <c r="AK13" s="640"/>
      <c r="AL13" s="489"/>
      <c r="AM13" s="489"/>
      <c r="AN13" s="489"/>
      <c r="AO13" s="489"/>
      <c r="AP13" s="489"/>
      <c r="AQ13" s="489"/>
      <c r="AR13" s="489"/>
      <c r="AS13" s="489"/>
      <c r="AT13" s="489"/>
      <c r="AU13" s="489"/>
      <c r="AV13" s="489"/>
      <c r="AW13" s="489">
        <v>1</v>
      </c>
      <c r="AX13" s="489"/>
    </row>
    <row r="14" s="185" customFormat="1" ht="50.1" customHeight="1" spans="1:50">
      <c r="A14" s="489">
        <v>5</v>
      </c>
      <c r="B14" s="489">
        <v>1</v>
      </c>
      <c r="C14" s="489" t="s">
        <v>96</v>
      </c>
      <c r="D14" s="756"/>
      <c r="E14" s="489" t="s">
        <v>493</v>
      </c>
      <c r="F14" s="489" t="s">
        <v>494</v>
      </c>
      <c r="G14" s="489" t="s">
        <v>492</v>
      </c>
      <c r="H14" s="489" t="s">
        <v>111</v>
      </c>
      <c r="I14" s="489" t="s">
        <v>99</v>
      </c>
      <c r="J14" s="489"/>
      <c r="K14" s="489" t="s">
        <v>98</v>
      </c>
      <c r="L14" s="489" t="s">
        <v>45</v>
      </c>
      <c r="M14" s="489" t="s">
        <v>45</v>
      </c>
      <c r="N14" s="489" t="s">
        <v>100</v>
      </c>
      <c r="O14" s="489" t="s">
        <v>101</v>
      </c>
      <c r="P14" s="489" t="s">
        <v>102</v>
      </c>
      <c r="Q14" s="489" t="s">
        <v>103</v>
      </c>
      <c r="R14" s="489" t="s">
        <v>45</v>
      </c>
      <c r="S14" s="489" t="s">
        <v>45</v>
      </c>
      <c r="T14" s="489" t="s">
        <v>143</v>
      </c>
      <c r="U14" s="489" t="s">
        <v>45</v>
      </c>
      <c r="V14" s="489"/>
      <c r="W14" s="489" t="s">
        <v>105</v>
      </c>
      <c r="X14" s="489" t="s">
        <v>45</v>
      </c>
      <c r="Y14" s="489" t="s">
        <v>45</v>
      </c>
      <c r="Z14" s="489" t="s">
        <v>45</v>
      </c>
      <c r="AA14" s="489"/>
      <c r="AB14" s="489"/>
      <c r="AC14" s="489"/>
      <c r="AD14" s="489"/>
      <c r="AE14" s="489"/>
      <c r="AF14" s="489"/>
      <c r="AG14" s="798"/>
      <c r="AH14" s="489"/>
      <c r="AI14" s="489"/>
      <c r="AJ14" s="489" t="s">
        <v>113</v>
      </c>
      <c r="AK14" s="489"/>
      <c r="AL14" s="489"/>
      <c r="AM14" s="489"/>
      <c r="AN14" s="489"/>
      <c r="AO14" s="489"/>
      <c r="AP14" s="489"/>
      <c r="AQ14" s="489"/>
      <c r="AR14" s="489"/>
      <c r="AS14" s="489"/>
      <c r="AT14" s="489"/>
      <c r="AU14" s="489"/>
      <c r="AV14" s="489"/>
      <c r="AW14" s="489">
        <v>1</v>
      </c>
      <c r="AX14" s="489"/>
    </row>
    <row r="15" s="185" customFormat="1" ht="50.1" customHeight="1" spans="1:50">
      <c r="A15" s="489">
        <v>6</v>
      </c>
      <c r="B15" s="489">
        <v>2</v>
      </c>
      <c r="C15" s="489" t="s">
        <v>96</v>
      </c>
      <c r="D15" s="757" t="s">
        <v>495</v>
      </c>
      <c r="E15" s="489" t="s">
        <v>495</v>
      </c>
      <c r="F15" s="489" t="s">
        <v>496</v>
      </c>
      <c r="G15" s="489"/>
      <c r="H15" s="489" t="s">
        <v>111</v>
      </c>
      <c r="I15" s="489" t="s">
        <v>99</v>
      </c>
      <c r="J15" s="489"/>
      <c r="K15" s="489" t="s">
        <v>98</v>
      </c>
      <c r="L15" s="489" t="s">
        <v>45</v>
      </c>
      <c r="M15" s="489" t="s">
        <v>45</v>
      </c>
      <c r="N15" s="489" t="s">
        <v>100</v>
      </c>
      <c r="O15" s="489" t="s">
        <v>101</v>
      </c>
      <c r="P15" s="489" t="s">
        <v>116</v>
      </c>
      <c r="Q15" s="489" t="s">
        <v>103</v>
      </c>
      <c r="R15" s="489" t="s">
        <v>45</v>
      </c>
      <c r="S15" s="489" t="s">
        <v>45</v>
      </c>
      <c r="T15" s="489" t="s">
        <v>45</v>
      </c>
      <c r="U15" s="489" t="s">
        <v>45</v>
      </c>
      <c r="V15" s="489">
        <v>0.67</v>
      </c>
      <c r="W15" s="489" t="s">
        <v>105</v>
      </c>
      <c r="X15" s="489" t="s">
        <v>45</v>
      </c>
      <c r="Y15" s="489" t="s">
        <v>45</v>
      </c>
      <c r="Z15" s="489" t="s">
        <v>45</v>
      </c>
      <c r="AA15" s="489" t="s">
        <v>117</v>
      </c>
      <c r="AB15" s="489"/>
      <c r="AC15" s="489"/>
      <c r="AD15" s="489"/>
      <c r="AE15" s="489"/>
      <c r="AF15" s="489"/>
      <c r="AG15" s="798"/>
      <c r="AH15" s="489"/>
      <c r="AI15" s="489"/>
      <c r="AJ15" s="489" t="s">
        <v>118</v>
      </c>
      <c r="AK15" s="27"/>
      <c r="AL15" s="489"/>
      <c r="AM15" s="489"/>
      <c r="AN15" s="489"/>
      <c r="AO15" s="489"/>
      <c r="AP15" s="489"/>
      <c r="AQ15" s="489"/>
      <c r="AR15" s="489"/>
      <c r="AS15" s="489"/>
      <c r="AT15" s="489"/>
      <c r="AU15" s="489"/>
      <c r="AV15" s="489"/>
      <c r="AW15" s="489">
        <v>1</v>
      </c>
      <c r="AX15" s="489"/>
    </row>
    <row r="16" s="185" customFormat="1" ht="50.1" customHeight="1" spans="1:50">
      <c r="A16" s="489">
        <v>7</v>
      </c>
      <c r="B16" s="489">
        <v>2</v>
      </c>
      <c r="C16" s="489" t="s">
        <v>146</v>
      </c>
      <c r="D16" s="758" t="s">
        <v>147</v>
      </c>
      <c r="E16" s="489" t="s">
        <v>148</v>
      </c>
      <c r="F16" s="489" t="s">
        <v>149</v>
      </c>
      <c r="G16" s="489" t="s">
        <v>123</v>
      </c>
      <c r="H16" s="489" t="s">
        <v>111</v>
      </c>
      <c r="I16" s="489" t="s">
        <v>99</v>
      </c>
      <c r="J16" s="489"/>
      <c r="K16" s="489" t="s">
        <v>98</v>
      </c>
      <c r="L16" s="489" t="s">
        <v>148</v>
      </c>
      <c r="M16" s="489" t="s">
        <v>98</v>
      </c>
      <c r="N16" s="489" t="s">
        <v>134</v>
      </c>
      <c r="O16" s="489" t="s">
        <v>135</v>
      </c>
      <c r="P16" s="489" t="s">
        <v>123</v>
      </c>
      <c r="Q16" s="489" t="s">
        <v>150</v>
      </c>
      <c r="R16" s="489" t="s">
        <v>45</v>
      </c>
      <c r="S16" s="489" t="s">
        <v>45</v>
      </c>
      <c r="T16" s="489" t="s">
        <v>151</v>
      </c>
      <c r="U16" s="489" t="s">
        <v>45</v>
      </c>
      <c r="V16" s="489">
        <v>0.0196</v>
      </c>
      <c r="W16" s="489" t="s">
        <v>105</v>
      </c>
      <c r="X16" s="489" t="s">
        <v>45</v>
      </c>
      <c r="Y16" s="489" t="s">
        <v>45</v>
      </c>
      <c r="Z16" s="489" t="s">
        <v>45</v>
      </c>
      <c r="AA16" s="436" t="s">
        <v>152</v>
      </c>
      <c r="AB16" s="436"/>
      <c r="AC16" s="436" t="s">
        <v>153</v>
      </c>
      <c r="AD16" s="436"/>
      <c r="AE16" s="436"/>
      <c r="AF16" s="436">
        <f>V16*1.02</f>
        <v>0.019992</v>
      </c>
      <c r="AG16" s="799">
        <f>V16/AF16</f>
        <v>0.980392156862745</v>
      </c>
      <c r="AH16" s="489"/>
      <c r="AI16" s="489"/>
      <c r="AJ16" s="436" t="s">
        <v>118</v>
      </c>
      <c r="AK16" s="436" t="s">
        <v>154</v>
      </c>
      <c r="AL16" s="489"/>
      <c r="AM16" s="489"/>
      <c r="AN16" s="489"/>
      <c r="AO16" s="489"/>
      <c r="AP16" s="489"/>
      <c r="AQ16" s="489"/>
      <c r="AR16" s="489"/>
      <c r="AS16" s="489"/>
      <c r="AT16" s="489"/>
      <c r="AU16" s="489"/>
      <c r="AV16" s="489"/>
      <c r="AW16" s="489">
        <v>1</v>
      </c>
      <c r="AX16" s="489"/>
    </row>
    <row r="17" s="185" customFormat="1" ht="50.1" customHeight="1" spans="1:50">
      <c r="A17" s="489">
        <v>8</v>
      </c>
      <c r="B17" s="489">
        <v>2</v>
      </c>
      <c r="C17" s="489" t="s">
        <v>146</v>
      </c>
      <c r="D17" s="758" t="s">
        <v>155</v>
      </c>
      <c r="E17" s="489" t="s">
        <v>156</v>
      </c>
      <c r="F17" s="489" t="s">
        <v>157</v>
      </c>
      <c r="G17" s="489" t="s">
        <v>123</v>
      </c>
      <c r="H17" s="489" t="s">
        <v>111</v>
      </c>
      <c r="I17" s="489" t="s">
        <v>99</v>
      </c>
      <c r="J17" s="489"/>
      <c r="K17" s="489" t="s">
        <v>98</v>
      </c>
      <c r="L17" s="489" t="s">
        <v>156</v>
      </c>
      <c r="M17" s="489" t="s">
        <v>98</v>
      </c>
      <c r="N17" s="489" t="s">
        <v>134</v>
      </c>
      <c r="O17" s="489" t="s">
        <v>135</v>
      </c>
      <c r="P17" s="489" t="s">
        <v>123</v>
      </c>
      <c r="Q17" s="489" t="s">
        <v>150</v>
      </c>
      <c r="R17" s="489" t="s">
        <v>45</v>
      </c>
      <c r="S17" s="489" t="s">
        <v>45</v>
      </c>
      <c r="T17" s="489" t="s">
        <v>158</v>
      </c>
      <c r="U17" s="489" t="s">
        <v>45</v>
      </c>
      <c r="V17" s="489">
        <v>0.0156</v>
      </c>
      <c r="W17" s="489" t="s">
        <v>105</v>
      </c>
      <c r="X17" s="489" t="s">
        <v>45</v>
      </c>
      <c r="Y17" s="489" t="s">
        <v>45</v>
      </c>
      <c r="Z17" s="489" t="s">
        <v>45</v>
      </c>
      <c r="AA17" s="436" t="s">
        <v>152</v>
      </c>
      <c r="AB17" s="436"/>
      <c r="AC17" s="436" t="s">
        <v>153</v>
      </c>
      <c r="AD17" s="436"/>
      <c r="AE17" s="436"/>
      <c r="AF17" s="436">
        <f>V17*1.02</f>
        <v>0.015912</v>
      </c>
      <c r="AG17" s="799">
        <f>V17/AF17</f>
        <v>0.980392156862745</v>
      </c>
      <c r="AH17" s="489"/>
      <c r="AI17" s="489"/>
      <c r="AJ17" s="436" t="s">
        <v>118</v>
      </c>
      <c r="AK17" s="436" t="s">
        <v>154</v>
      </c>
      <c r="AL17" s="489"/>
      <c r="AM17" s="489"/>
      <c r="AN17" s="489"/>
      <c r="AO17" s="489"/>
      <c r="AP17" s="489"/>
      <c r="AQ17" s="489"/>
      <c r="AR17" s="489"/>
      <c r="AS17" s="489"/>
      <c r="AT17" s="489"/>
      <c r="AU17" s="489"/>
      <c r="AV17" s="489"/>
      <c r="AW17" s="489">
        <v>1</v>
      </c>
      <c r="AX17" s="489"/>
    </row>
    <row r="18" s="185" customFormat="1" ht="50.1" customHeight="1" spans="1:50">
      <c r="A18" s="489">
        <v>9</v>
      </c>
      <c r="B18" s="489">
        <v>2</v>
      </c>
      <c r="C18" s="489" t="s">
        <v>120</v>
      </c>
      <c r="D18" s="757" t="s">
        <v>497</v>
      </c>
      <c r="E18" s="489" t="s">
        <v>497</v>
      </c>
      <c r="F18" s="759" t="s">
        <v>498</v>
      </c>
      <c r="G18" s="489" t="s">
        <v>123</v>
      </c>
      <c r="H18" s="489" t="s">
        <v>111</v>
      </c>
      <c r="I18" s="489" t="s">
        <v>99</v>
      </c>
      <c r="J18" s="489"/>
      <c r="K18" s="489" t="s">
        <v>98</v>
      </c>
      <c r="L18" s="489" t="s">
        <v>497</v>
      </c>
      <c r="M18" s="489" t="s">
        <v>98</v>
      </c>
      <c r="N18" s="489" t="s">
        <v>101</v>
      </c>
      <c r="O18" s="489" t="s">
        <v>100</v>
      </c>
      <c r="P18" s="489" t="s">
        <v>123</v>
      </c>
      <c r="Q18" s="489" t="s">
        <v>103</v>
      </c>
      <c r="R18" s="489" t="s">
        <v>45</v>
      </c>
      <c r="S18" s="489" t="s">
        <v>45</v>
      </c>
      <c r="T18" s="489" t="s">
        <v>162</v>
      </c>
      <c r="U18" s="489" t="s">
        <v>45</v>
      </c>
      <c r="V18" s="489">
        <v>0.65</v>
      </c>
      <c r="W18" s="489" t="s">
        <v>105</v>
      </c>
      <c r="X18" s="489" t="s">
        <v>45</v>
      </c>
      <c r="Y18" s="489" t="s">
        <v>45</v>
      </c>
      <c r="Z18" s="489" t="s">
        <v>45</v>
      </c>
      <c r="AA18" s="489" t="s">
        <v>124</v>
      </c>
      <c r="AB18" s="489"/>
      <c r="AC18" s="489"/>
      <c r="AD18" s="489"/>
      <c r="AE18" s="489"/>
      <c r="AF18" s="489"/>
      <c r="AG18" s="798"/>
      <c r="AH18" s="489"/>
      <c r="AI18" s="489"/>
      <c r="AJ18" s="489" t="s">
        <v>107</v>
      </c>
      <c r="AK18" s="489" t="s">
        <v>163</v>
      </c>
      <c r="AL18" s="489"/>
      <c r="AM18" s="489"/>
      <c r="AN18" s="489"/>
      <c r="AO18" s="489"/>
      <c r="AP18" s="489"/>
      <c r="AQ18" s="489"/>
      <c r="AR18" s="489"/>
      <c r="AS18" s="489"/>
      <c r="AT18" s="489"/>
      <c r="AU18" s="489"/>
      <c r="AV18" s="489"/>
      <c r="AW18" s="489">
        <v>1</v>
      </c>
      <c r="AX18" s="489"/>
    </row>
    <row r="19" s="185" customFormat="1" ht="50.1" customHeight="1" spans="1:50">
      <c r="A19" s="489">
        <v>10</v>
      </c>
      <c r="B19" s="489">
        <v>2</v>
      </c>
      <c r="C19" s="489" t="s">
        <v>120</v>
      </c>
      <c r="D19" s="757" t="s">
        <v>164</v>
      </c>
      <c r="E19" s="489" t="s">
        <v>164</v>
      </c>
      <c r="F19" s="489" t="s">
        <v>165</v>
      </c>
      <c r="G19" s="489" t="s">
        <v>166</v>
      </c>
      <c r="H19" s="489" t="s">
        <v>98</v>
      </c>
      <c r="I19" s="489" t="s">
        <v>99</v>
      </c>
      <c r="J19" s="489"/>
      <c r="K19" s="489" t="s">
        <v>98</v>
      </c>
      <c r="L19" s="489" t="s">
        <v>164</v>
      </c>
      <c r="M19" s="489" t="s">
        <v>98</v>
      </c>
      <c r="N19" s="489" t="s">
        <v>101</v>
      </c>
      <c r="O19" s="489" t="s">
        <v>100</v>
      </c>
      <c r="P19" s="489" t="s">
        <v>167</v>
      </c>
      <c r="Q19" s="489" t="s">
        <v>103</v>
      </c>
      <c r="R19" s="489" t="s">
        <v>45</v>
      </c>
      <c r="S19" s="489" t="s">
        <v>45</v>
      </c>
      <c r="T19" s="489" t="s">
        <v>168</v>
      </c>
      <c r="U19" s="489" t="s">
        <v>45</v>
      </c>
      <c r="V19" s="489" t="e">
        <f>#REF!+#REF!+#REF!+#REF!+#REF!+#REF!+#REF!+#REF!+#REF!+#REF!+#REF!+#REF!+#REF!+#REF!+#REF!+#REF!+#REF!+#REF!</f>
        <v>#REF!</v>
      </c>
      <c r="W19" s="489" t="s">
        <v>105</v>
      </c>
      <c r="X19" s="489" t="s">
        <v>169</v>
      </c>
      <c r="Y19" s="489" t="s">
        <v>45</v>
      </c>
      <c r="Z19" s="489" t="s">
        <v>170</v>
      </c>
      <c r="AA19" s="489" t="s">
        <v>171</v>
      </c>
      <c r="AB19" s="489"/>
      <c r="AC19" s="489"/>
      <c r="AD19" s="489"/>
      <c r="AE19" s="489"/>
      <c r="AF19" s="489"/>
      <c r="AG19" s="798"/>
      <c r="AH19" s="489"/>
      <c r="AI19" s="489"/>
      <c r="AJ19" s="489" t="s">
        <v>118</v>
      </c>
      <c r="AK19" s="489" t="s">
        <v>172</v>
      </c>
      <c r="AL19" s="489"/>
      <c r="AM19" s="489"/>
      <c r="AN19" s="489"/>
      <c r="AO19" s="489"/>
      <c r="AP19" s="489"/>
      <c r="AQ19" s="489"/>
      <c r="AR19" s="489"/>
      <c r="AS19" s="489"/>
      <c r="AT19" s="489"/>
      <c r="AU19" s="489"/>
      <c r="AV19" s="489"/>
      <c r="AW19" s="489">
        <v>1</v>
      </c>
      <c r="AX19" s="489"/>
    </row>
    <row r="20" s="742" customFormat="1" ht="50.1" customHeight="1" spans="1:51">
      <c r="A20" s="489">
        <v>11</v>
      </c>
      <c r="B20" s="489">
        <v>1</v>
      </c>
      <c r="C20" s="489" t="s">
        <v>120</v>
      </c>
      <c r="D20" s="757" t="s">
        <v>499</v>
      </c>
      <c r="E20" s="489" t="s">
        <v>499</v>
      </c>
      <c r="F20" s="759" t="s">
        <v>500</v>
      </c>
      <c r="G20" s="489" t="s">
        <v>166</v>
      </c>
      <c r="H20" s="489" t="s">
        <v>98</v>
      </c>
      <c r="I20" s="489" t="s">
        <v>99</v>
      </c>
      <c r="J20" s="489"/>
      <c r="K20" s="489" t="s">
        <v>98</v>
      </c>
      <c r="L20" s="489" t="s">
        <v>499</v>
      </c>
      <c r="M20" s="489" t="s">
        <v>98</v>
      </c>
      <c r="N20" s="489" t="s">
        <v>101</v>
      </c>
      <c r="O20" s="489" t="s">
        <v>100</v>
      </c>
      <c r="P20" s="489" t="s">
        <v>167</v>
      </c>
      <c r="Q20" s="489" t="s">
        <v>103</v>
      </c>
      <c r="R20" s="489" t="s">
        <v>45</v>
      </c>
      <c r="S20" s="489" t="s">
        <v>45</v>
      </c>
      <c r="T20" s="489" t="s">
        <v>229</v>
      </c>
      <c r="U20" s="489" t="s">
        <v>45</v>
      </c>
      <c r="V20" s="489"/>
      <c r="W20" s="489" t="s">
        <v>105</v>
      </c>
      <c r="X20" s="489" t="s">
        <v>169</v>
      </c>
      <c r="Y20" s="489" t="s">
        <v>45</v>
      </c>
      <c r="Z20" s="489" t="s">
        <v>170</v>
      </c>
      <c r="AA20" s="489" t="s">
        <v>171</v>
      </c>
      <c r="AB20" s="489"/>
      <c r="AC20" s="489"/>
      <c r="AD20" s="489"/>
      <c r="AE20" s="489"/>
      <c r="AF20" s="489"/>
      <c r="AG20" s="798"/>
      <c r="AH20" s="489"/>
      <c r="AI20" s="489"/>
      <c r="AJ20" s="489" t="s">
        <v>118</v>
      </c>
      <c r="AK20" s="27"/>
      <c r="AL20" s="489"/>
      <c r="AM20" s="489"/>
      <c r="AN20" s="489"/>
      <c r="AO20" s="489"/>
      <c r="AP20" s="489"/>
      <c r="AQ20" s="489"/>
      <c r="AR20" s="489"/>
      <c r="AS20" s="489"/>
      <c r="AT20" s="489"/>
      <c r="AU20" s="489"/>
      <c r="AV20" s="489"/>
      <c r="AW20" s="489">
        <v>1</v>
      </c>
      <c r="AX20" s="489"/>
      <c r="AY20" s="811" t="s">
        <v>501</v>
      </c>
    </row>
    <row r="21" s="742" customFormat="1" ht="50.1" customHeight="1" spans="1:50">
      <c r="A21" s="489">
        <v>12</v>
      </c>
      <c r="B21" s="489">
        <v>1</v>
      </c>
      <c r="C21" s="489" t="s">
        <v>120</v>
      </c>
      <c r="D21" s="757" t="s">
        <v>502</v>
      </c>
      <c r="E21" s="489" t="s">
        <v>502</v>
      </c>
      <c r="F21" s="760" t="s">
        <v>503</v>
      </c>
      <c r="G21" s="489" t="s">
        <v>166</v>
      </c>
      <c r="H21" s="489" t="s">
        <v>98</v>
      </c>
      <c r="I21" s="489" t="s">
        <v>99</v>
      </c>
      <c r="J21" s="489"/>
      <c r="K21" s="489" t="s">
        <v>98</v>
      </c>
      <c r="L21" s="489" t="s">
        <v>502</v>
      </c>
      <c r="M21" s="489" t="s">
        <v>98</v>
      </c>
      <c r="N21" s="489" t="s">
        <v>101</v>
      </c>
      <c r="O21" s="489" t="s">
        <v>100</v>
      </c>
      <c r="P21" s="489" t="s">
        <v>166</v>
      </c>
      <c r="Q21" s="489" t="s">
        <v>103</v>
      </c>
      <c r="R21" s="489" t="s">
        <v>45</v>
      </c>
      <c r="S21" s="489"/>
      <c r="T21" s="489"/>
      <c r="U21" s="489" t="s">
        <v>45</v>
      </c>
      <c r="V21" s="489"/>
      <c r="W21" s="489" t="s">
        <v>105</v>
      </c>
      <c r="X21" s="489" t="s">
        <v>169</v>
      </c>
      <c r="Y21" s="489" t="s">
        <v>45</v>
      </c>
      <c r="Z21" s="489" t="s">
        <v>170</v>
      </c>
      <c r="AA21" s="489" t="s">
        <v>171</v>
      </c>
      <c r="AB21" s="489"/>
      <c r="AC21" s="489"/>
      <c r="AD21" s="489"/>
      <c r="AE21" s="489"/>
      <c r="AF21" s="489"/>
      <c r="AG21" s="798"/>
      <c r="AH21" s="489"/>
      <c r="AI21" s="489"/>
      <c r="AJ21" s="489" t="s">
        <v>107</v>
      </c>
      <c r="AK21" s="489" t="s">
        <v>204</v>
      </c>
      <c r="AL21" s="489"/>
      <c r="AM21" s="489"/>
      <c r="AN21" s="489"/>
      <c r="AO21" s="489"/>
      <c r="AP21" s="489"/>
      <c r="AQ21" s="489"/>
      <c r="AR21" s="489"/>
      <c r="AS21" s="489"/>
      <c r="AT21" s="489"/>
      <c r="AU21" s="489"/>
      <c r="AV21" s="489"/>
      <c r="AW21" s="489">
        <v>1</v>
      </c>
      <c r="AX21" s="489"/>
    </row>
    <row r="22" s="185" customFormat="1" ht="50.1" customHeight="1" spans="1:49">
      <c r="A22" s="436">
        <v>20</v>
      </c>
      <c r="B22" s="436">
        <v>1</v>
      </c>
      <c r="C22" s="723"/>
      <c r="D22" s="761" t="s">
        <v>303</v>
      </c>
      <c r="E22" s="130" t="s">
        <v>303</v>
      </c>
      <c r="F22" s="130" t="s">
        <v>304</v>
      </c>
      <c r="G22" s="130" t="s">
        <v>305</v>
      </c>
      <c r="H22" s="130" t="s">
        <v>306</v>
      </c>
      <c r="I22" s="130" t="s">
        <v>99</v>
      </c>
      <c r="J22" s="130"/>
      <c r="K22" s="130" t="s">
        <v>98</v>
      </c>
      <c r="L22" s="130" t="s">
        <v>303</v>
      </c>
      <c r="M22" s="130" t="s">
        <v>98</v>
      </c>
      <c r="N22" s="130" t="s">
        <v>101</v>
      </c>
      <c r="O22" s="130" t="s">
        <v>100</v>
      </c>
      <c r="P22" s="130" t="s">
        <v>307</v>
      </c>
      <c r="Q22" s="436"/>
      <c r="R22" s="130" t="s">
        <v>308</v>
      </c>
      <c r="S22" s="130" t="s">
        <v>45</v>
      </c>
      <c r="T22" s="130"/>
      <c r="U22" s="130" t="s">
        <v>45</v>
      </c>
      <c r="V22" s="130">
        <v>0.026</v>
      </c>
      <c r="W22" s="130" t="s">
        <v>45</v>
      </c>
      <c r="X22" s="436" t="s">
        <v>169</v>
      </c>
      <c r="Y22" s="436" t="s">
        <v>45</v>
      </c>
      <c r="Z22" s="436" t="s">
        <v>309</v>
      </c>
      <c r="AA22" s="436"/>
      <c r="AB22" s="436"/>
      <c r="AC22" s="436"/>
      <c r="AD22" s="436"/>
      <c r="AE22" s="436"/>
      <c r="AF22" s="436"/>
      <c r="AG22" s="799"/>
      <c r="AH22" s="436"/>
      <c r="AI22" s="436"/>
      <c r="AJ22" s="436" t="s">
        <v>118</v>
      </c>
      <c r="AK22" s="436" t="s">
        <v>310</v>
      </c>
      <c r="AL22" s="436"/>
      <c r="AM22" s="436"/>
      <c r="AN22" s="436"/>
      <c r="AO22" s="436"/>
      <c r="AP22" s="436"/>
      <c r="AQ22" s="436"/>
      <c r="AR22" s="436"/>
      <c r="AS22" s="436"/>
      <c r="AT22" s="436"/>
      <c r="AU22" s="436"/>
      <c r="AV22" s="436"/>
      <c r="AW22" s="436">
        <v>8</v>
      </c>
    </row>
    <row r="23" s="185" customFormat="1" ht="50.1" customHeight="1" spans="1:50">
      <c r="A23" s="489">
        <v>14</v>
      </c>
      <c r="B23" s="489">
        <v>1</v>
      </c>
      <c r="C23" s="489" t="s">
        <v>120</v>
      </c>
      <c r="D23" s="757" t="s">
        <v>504</v>
      </c>
      <c r="E23" s="489" t="s">
        <v>504</v>
      </c>
      <c r="F23" s="489" t="s">
        <v>505</v>
      </c>
      <c r="G23" s="489" t="s">
        <v>328</v>
      </c>
      <c r="H23" s="489" t="s">
        <v>111</v>
      </c>
      <c r="I23" s="489" t="s">
        <v>99</v>
      </c>
      <c r="J23" s="489"/>
      <c r="K23" s="489" t="s">
        <v>98</v>
      </c>
      <c r="L23" s="489" t="s">
        <v>326</v>
      </c>
      <c r="M23" s="489" t="s">
        <v>98</v>
      </c>
      <c r="N23" s="489" t="s">
        <v>101</v>
      </c>
      <c r="O23" s="489" t="s">
        <v>100</v>
      </c>
      <c r="P23" s="489" t="s">
        <v>123</v>
      </c>
      <c r="Q23" s="489" t="s">
        <v>329</v>
      </c>
      <c r="R23" s="489" t="s">
        <v>45</v>
      </c>
      <c r="S23" s="489" t="s">
        <v>45</v>
      </c>
      <c r="T23" s="489" t="s">
        <v>330</v>
      </c>
      <c r="U23" s="489" t="s">
        <v>45</v>
      </c>
      <c r="V23" s="489">
        <v>0.023</v>
      </c>
      <c r="W23" s="489" t="s">
        <v>105</v>
      </c>
      <c r="X23" s="489" t="s">
        <v>169</v>
      </c>
      <c r="Y23" s="489" t="s">
        <v>70</v>
      </c>
      <c r="Z23" s="489" t="s">
        <v>45</v>
      </c>
      <c r="AA23" s="436" t="s">
        <v>152</v>
      </c>
      <c r="AB23" s="436"/>
      <c r="AC23" s="436" t="s">
        <v>153</v>
      </c>
      <c r="AD23" s="436"/>
      <c r="AE23" s="436"/>
      <c r="AF23" s="436">
        <f t="shared" ref="AF23:AF26" si="0">V23*1.02</f>
        <v>0.02346</v>
      </c>
      <c r="AG23" s="799">
        <f t="shared" ref="AG23:AG26" si="1">V23/AF23</f>
        <v>0.980392156862745</v>
      </c>
      <c r="AH23" s="489"/>
      <c r="AI23" s="489"/>
      <c r="AJ23" s="436" t="s">
        <v>118</v>
      </c>
      <c r="AK23" s="27"/>
      <c r="AL23" s="489"/>
      <c r="AM23" s="489"/>
      <c r="AN23" s="489"/>
      <c r="AO23" s="489"/>
      <c r="AP23" s="489"/>
      <c r="AQ23" s="489"/>
      <c r="AR23" s="489"/>
      <c r="AS23" s="489"/>
      <c r="AT23" s="489"/>
      <c r="AU23" s="489"/>
      <c r="AV23" s="489"/>
      <c r="AW23" s="489">
        <v>1</v>
      </c>
      <c r="AX23" s="489"/>
    </row>
    <row r="24" s="185" customFormat="1" ht="50.1" customHeight="1" spans="1:50">
      <c r="A24" s="489">
        <v>15</v>
      </c>
      <c r="B24" s="489">
        <v>1</v>
      </c>
      <c r="C24" s="489" t="s">
        <v>238</v>
      </c>
      <c r="D24" s="762" t="s">
        <v>506</v>
      </c>
      <c r="E24" s="489" t="s">
        <v>507</v>
      </c>
      <c r="F24" s="489" t="s">
        <v>508</v>
      </c>
      <c r="G24" s="489" t="s">
        <v>123</v>
      </c>
      <c r="H24" s="489" t="s">
        <v>111</v>
      </c>
      <c r="I24" s="489" t="s">
        <v>99</v>
      </c>
      <c r="J24" s="489"/>
      <c r="K24" s="489" t="s">
        <v>98</v>
      </c>
      <c r="L24" s="489" t="s">
        <v>507</v>
      </c>
      <c r="M24" s="489" t="s">
        <v>98</v>
      </c>
      <c r="N24" s="489" t="s">
        <v>134</v>
      </c>
      <c r="O24" s="489" t="s">
        <v>135</v>
      </c>
      <c r="P24" s="489" t="s">
        <v>123</v>
      </c>
      <c r="Q24" s="489" t="s">
        <v>509</v>
      </c>
      <c r="R24" s="489" t="s">
        <v>45</v>
      </c>
      <c r="S24" s="489" t="s">
        <v>45</v>
      </c>
      <c r="T24" s="489" t="s">
        <v>510</v>
      </c>
      <c r="U24" s="489" t="s">
        <v>45</v>
      </c>
      <c r="V24" s="489">
        <v>0.25</v>
      </c>
      <c r="W24" s="489" t="s">
        <v>105</v>
      </c>
      <c r="X24" s="489" t="s">
        <v>169</v>
      </c>
      <c r="Y24" s="489" t="s">
        <v>70</v>
      </c>
      <c r="Z24" s="489" t="s">
        <v>45</v>
      </c>
      <c r="AA24" s="436" t="s">
        <v>152</v>
      </c>
      <c r="AB24" s="436"/>
      <c r="AC24" s="436" t="s">
        <v>153</v>
      </c>
      <c r="AD24" s="436"/>
      <c r="AE24" s="436"/>
      <c r="AF24" s="436">
        <f t="shared" si="0"/>
        <v>0.255</v>
      </c>
      <c r="AG24" s="799">
        <f t="shared" si="1"/>
        <v>0.980392156862745</v>
      </c>
      <c r="AH24" s="489"/>
      <c r="AI24" s="489"/>
      <c r="AJ24" s="489" t="s">
        <v>118</v>
      </c>
      <c r="AK24" s="489" t="s">
        <v>421</v>
      </c>
      <c r="AL24" s="489"/>
      <c r="AM24" s="489"/>
      <c r="AN24" s="489"/>
      <c r="AO24" s="489"/>
      <c r="AP24" s="489"/>
      <c r="AQ24" s="489"/>
      <c r="AR24" s="489"/>
      <c r="AS24" s="489"/>
      <c r="AT24" s="489"/>
      <c r="AU24" s="489"/>
      <c r="AV24" s="489"/>
      <c r="AW24" s="489">
        <v>1</v>
      </c>
      <c r="AX24" s="489"/>
    </row>
    <row r="25" s="185" customFormat="1" ht="50.1" customHeight="1" spans="1:50">
      <c r="A25" s="489">
        <v>16</v>
      </c>
      <c r="B25" s="489">
        <v>1</v>
      </c>
      <c r="C25" s="489" t="s">
        <v>238</v>
      </c>
      <c r="D25" s="762" t="s">
        <v>511</v>
      </c>
      <c r="E25" s="489" t="s">
        <v>512</v>
      </c>
      <c r="F25" s="489" t="s">
        <v>513</v>
      </c>
      <c r="G25" s="489" t="s">
        <v>123</v>
      </c>
      <c r="H25" s="489" t="s">
        <v>111</v>
      </c>
      <c r="I25" s="489" t="s">
        <v>99</v>
      </c>
      <c r="J25" s="489"/>
      <c r="K25" s="489" t="s">
        <v>98</v>
      </c>
      <c r="L25" s="489" t="s">
        <v>512</v>
      </c>
      <c r="M25" s="489" t="s">
        <v>98</v>
      </c>
      <c r="N25" s="489" t="s">
        <v>134</v>
      </c>
      <c r="O25" s="489" t="s">
        <v>135</v>
      </c>
      <c r="P25" s="489" t="s">
        <v>123</v>
      </c>
      <c r="Q25" s="489" t="s">
        <v>509</v>
      </c>
      <c r="R25" s="489" t="s">
        <v>45</v>
      </c>
      <c r="S25" s="489" t="s">
        <v>45</v>
      </c>
      <c r="T25" s="489" t="s">
        <v>510</v>
      </c>
      <c r="U25" s="489" t="s">
        <v>45</v>
      </c>
      <c r="V25" s="489">
        <v>0.25</v>
      </c>
      <c r="W25" s="489" t="s">
        <v>105</v>
      </c>
      <c r="X25" s="489" t="s">
        <v>169</v>
      </c>
      <c r="Y25" s="489" t="s">
        <v>70</v>
      </c>
      <c r="Z25" s="489" t="s">
        <v>45</v>
      </c>
      <c r="AA25" s="436" t="s">
        <v>152</v>
      </c>
      <c r="AB25" s="436"/>
      <c r="AC25" s="436" t="s">
        <v>153</v>
      </c>
      <c r="AD25" s="436"/>
      <c r="AE25" s="436"/>
      <c r="AF25" s="436">
        <f t="shared" si="0"/>
        <v>0.255</v>
      </c>
      <c r="AG25" s="799">
        <f t="shared" si="1"/>
        <v>0.980392156862745</v>
      </c>
      <c r="AH25" s="489"/>
      <c r="AI25" s="489"/>
      <c r="AJ25" s="489" t="s">
        <v>118</v>
      </c>
      <c r="AK25" s="489" t="s">
        <v>421</v>
      </c>
      <c r="AL25" s="489"/>
      <c r="AM25" s="489"/>
      <c r="AN25" s="489"/>
      <c r="AO25" s="489"/>
      <c r="AP25" s="489"/>
      <c r="AQ25" s="489"/>
      <c r="AR25" s="489"/>
      <c r="AS25" s="489"/>
      <c r="AT25" s="489"/>
      <c r="AU25" s="489"/>
      <c r="AV25" s="489"/>
      <c r="AW25" s="489">
        <v>1</v>
      </c>
      <c r="AX25" s="489"/>
    </row>
    <row r="26" s="185" customFormat="1" ht="50.1" customHeight="1" spans="1:50">
      <c r="A26" s="489">
        <v>17</v>
      </c>
      <c r="B26" s="489">
        <v>1</v>
      </c>
      <c r="C26" s="489" t="s">
        <v>238</v>
      </c>
      <c r="D26" s="762" t="s">
        <v>514</v>
      </c>
      <c r="E26" s="489" t="s">
        <v>515</v>
      </c>
      <c r="F26" s="489" t="s">
        <v>516</v>
      </c>
      <c r="G26" s="489" t="s">
        <v>123</v>
      </c>
      <c r="H26" s="489" t="s">
        <v>111</v>
      </c>
      <c r="I26" s="489" t="s">
        <v>99</v>
      </c>
      <c r="J26" s="489"/>
      <c r="K26" s="489" t="s">
        <v>98</v>
      </c>
      <c r="L26" s="489" t="s">
        <v>515</v>
      </c>
      <c r="M26" s="489" t="s">
        <v>98</v>
      </c>
      <c r="N26" s="489" t="s">
        <v>134</v>
      </c>
      <c r="O26" s="489" t="s">
        <v>135</v>
      </c>
      <c r="P26" s="489" t="s">
        <v>123</v>
      </c>
      <c r="Q26" s="489" t="s">
        <v>509</v>
      </c>
      <c r="R26" s="489" t="s">
        <v>45</v>
      </c>
      <c r="S26" s="489" t="s">
        <v>45</v>
      </c>
      <c r="T26" s="489" t="s">
        <v>517</v>
      </c>
      <c r="U26" s="489" t="s">
        <v>45</v>
      </c>
      <c r="V26" s="489">
        <v>0.004</v>
      </c>
      <c r="W26" s="489" t="s">
        <v>105</v>
      </c>
      <c r="X26" s="489" t="s">
        <v>169</v>
      </c>
      <c r="Y26" s="489" t="s">
        <v>70</v>
      </c>
      <c r="Z26" s="489" t="s">
        <v>45</v>
      </c>
      <c r="AA26" s="436" t="s">
        <v>152</v>
      </c>
      <c r="AB26" s="436"/>
      <c r="AC26" s="436" t="s">
        <v>153</v>
      </c>
      <c r="AD26" s="436"/>
      <c r="AE26" s="436"/>
      <c r="AF26" s="436">
        <f t="shared" si="0"/>
        <v>0.00408</v>
      </c>
      <c r="AG26" s="799">
        <f t="shared" si="1"/>
        <v>0.980392156862745</v>
      </c>
      <c r="AH26" s="489"/>
      <c r="AI26" s="489"/>
      <c r="AJ26" s="489" t="s">
        <v>118</v>
      </c>
      <c r="AK26" s="489" t="s">
        <v>421</v>
      </c>
      <c r="AL26" s="489"/>
      <c r="AM26" s="489"/>
      <c r="AN26" s="489"/>
      <c r="AO26" s="489"/>
      <c r="AP26" s="489"/>
      <c r="AQ26" s="489"/>
      <c r="AR26" s="489"/>
      <c r="AS26" s="489"/>
      <c r="AT26" s="489"/>
      <c r="AU26" s="489"/>
      <c r="AV26" s="489"/>
      <c r="AW26" s="489">
        <v>1</v>
      </c>
      <c r="AX26" s="489"/>
    </row>
    <row r="27" s="185" customFormat="1" ht="50.1" customHeight="1" spans="1:50">
      <c r="A27" s="489">
        <v>19</v>
      </c>
      <c r="B27" s="489">
        <v>1</v>
      </c>
      <c r="C27" s="489" t="s">
        <v>382</v>
      </c>
      <c r="D27" s="757" t="s">
        <v>518</v>
      </c>
      <c r="E27" s="489" t="s">
        <v>518</v>
      </c>
      <c r="F27" s="489" t="s">
        <v>519</v>
      </c>
      <c r="G27" s="489" t="s">
        <v>520</v>
      </c>
      <c r="H27" s="489" t="s">
        <v>111</v>
      </c>
      <c r="I27" s="489" t="s">
        <v>99</v>
      </c>
      <c r="J27" s="489"/>
      <c r="K27" s="489" t="s">
        <v>98</v>
      </c>
      <c r="L27" s="489" t="s">
        <v>521</v>
      </c>
      <c r="M27" s="489" t="s">
        <v>45</v>
      </c>
      <c r="N27" s="489" t="s">
        <v>101</v>
      </c>
      <c r="O27" s="489" t="s">
        <v>100</v>
      </c>
      <c r="P27" s="489" t="s">
        <v>307</v>
      </c>
      <c r="Q27" s="489" t="s">
        <v>45</v>
      </c>
      <c r="R27" s="489" t="s">
        <v>45</v>
      </c>
      <c r="S27" s="489" t="s">
        <v>45</v>
      </c>
      <c r="T27" s="489" t="s">
        <v>45</v>
      </c>
      <c r="U27" s="489" t="s">
        <v>45</v>
      </c>
      <c r="V27" s="489">
        <v>0.1</v>
      </c>
      <c r="W27" s="489" t="s">
        <v>105</v>
      </c>
      <c r="X27" s="489" t="s">
        <v>45</v>
      </c>
      <c r="Y27" s="489" t="s">
        <v>45</v>
      </c>
      <c r="Z27" s="489" t="s">
        <v>45</v>
      </c>
      <c r="AA27" s="489"/>
      <c r="AB27" s="489"/>
      <c r="AC27" s="489"/>
      <c r="AD27" s="489"/>
      <c r="AE27" s="489"/>
      <c r="AF27" s="489"/>
      <c r="AG27" s="798"/>
      <c r="AH27" s="489"/>
      <c r="AI27" s="489"/>
      <c r="AJ27" s="489" t="s">
        <v>118</v>
      </c>
      <c r="AK27" s="489" t="s">
        <v>310</v>
      </c>
      <c r="AL27" s="489"/>
      <c r="AM27" s="489"/>
      <c r="AN27" s="489"/>
      <c r="AO27" s="489"/>
      <c r="AP27" s="489"/>
      <c r="AQ27" s="489"/>
      <c r="AR27" s="489"/>
      <c r="AS27" s="489"/>
      <c r="AT27" s="489"/>
      <c r="AU27" s="489"/>
      <c r="AV27" s="489"/>
      <c r="AW27" s="489">
        <v>2</v>
      </c>
      <c r="AX27" s="489"/>
    </row>
    <row r="28" s="185" customFormat="1" ht="50.1" customHeight="1" spans="1:50">
      <c r="A28" s="489">
        <v>20</v>
      </c>
      <c r="B28" s="489">
        <v>1</v>
      </c>
      <c r="C28" s="489" t="s">
        <v>522</v>
      </c>
      <c r="D28" s="763" t="s">
        <v>435</v>
      </c>
      <c r="E28" s="489" t="s">
        <v>45</v>
      </c>
      <c r="F28" s="489" t="s">
        <v>437</v>
      </c>
      <c r="G28" s="489" t="s">
        <v>523</v>
      </c>
      <c r="H28" s="489" t="s">
        <v>111</v>
      </c>
      <c r="I28" s="489" t="s">
        <v>99</v>
      </c>
      <c r="J28" s="489"/>
      <c r="K28" s="489" t="s">
        <v>98</v>
      </c>
      <c r="L28" s="489" t="s">
        <v>45</v>
      </c>
      <c r="M28" s="489" t="s">
        <v>45</v>
      </c>
      <c r="N28" s="489" t="s">
        <v>134</v>
      </c>
      <c r="O28" s="489" t="s">
        <v>135</v>
      </c>
      <c r="P28" s="489" t="s">
        <v>307</v>
      </c>
      <c r="Q28" s="489" t="s">
        <v>45</v>
      </c>
      <c r="R28" s="489" t="s">
        <v>45</v>
      </c>
      <c r="S28" s="489" t="s">
        <v>45</v>
      </c>
      <c r="T28" s="489" t="s">
        <v>45</v>
      </c>
      <c r="U28" s="489" t="s">
        <v>45</v>
      </c>
      <c r="V28" s="489">
        <v>0.01</v>
      </c>
      <c r="W28" s="489" t="s">
        <v>105</v>
      </c>
      <c r="X28" s="489" t="s">
        <v>45</v>
      </c>
      <c r="Y28" s="489" t="s">
        <v>45</v>
      </c>
      <c r="Z28" s="489" t="s">
        <v>45</v>
      </c>
      <c r="AA28" s="489"/>
      <c r="AB28" s="489"/>
      <c r="AC28" s="489"/>
      <c r="AD28" s="489"/>
      <c r="AE28" s="489"/>
      <c r="AF28" s="489"/>
      <c r="AG28" s="798"/>
      <c r="AH28" s="489"/>
      <c r="AI28" s="489"/>
      <c r="AJ28" s="489" t="s">
        <v>118</v>
      </c>
      <c r="AK28" s="489" t="s">
        <v>438</v>
      </c>
      <c r="AL28" s="489"/>
      <c r="AM28" s="489"/>
      <c r="AN28" s="489"/>
      <c r="AO28" s="489"/>
      <c r="AP28" s="489"/>
      <c r="AQ28" s="489"/>
      <c r="AR28" s="489"/>
      <c r="AS28" s="489"/>
      <c r="AT28" s="489"/>
      <c r="AU28" s="489"/>
      <c r="AV28" s="489"/>
      <c r="AW28" s="489">
        <v>6</v>
      </c>
      <c r="AX28" s="489"/>
    </row>
    <row r="29" s="185" customFormat="1" ht="50.1" customHeight="1" spans="1:50">
      <c r="A29" s="489">
        <v>21</v>
      </c>
      <c r="B29" s="436">
        <v>1</v>
      </c>
      <c r="C29" s="436" t="s">
        <v>120</v>
      </c>
      <c r="D29" s="758" t="s">
        <v>344</v>
      </c>
      <c r="E29" s="436" t="s">
        <v>344</v>
      </c>
      <c r="F29" s="436" t="s">
        <v>345</v>
      </c>
      <c r="G29" s="436" t="s">
        <v>346</v>
      </c>
      <c r="H29" s="436" t="s">
        <v>111</v>
      </c>
      <c r="I29" s="436" t="s">
        <v>99</v>
      </c>
      <c r="J29" s="436"/>
      <c r="K29" s="436" t="s">
        <v>98</v>
      </c>
      <c r="L29" s="436" t="s">
        <v>45</v>
      </c>
      <c r="M29" s="436" t="s">
        <v>45</v>
      </c>
      <c r="N29" s="436" t="s">
        <v>101</v>
      </c>
      <c r="O29" s="436" t="s">
        <v>100</v>
      </c>
      <c r="P29" s="436" t="s">
        <v>342</v>
      </c>
      <c r="Q29" s="436" t="s">
        <v>342</v>
      </c>
      <c r="R29" s="489" t="s">
        <v>45</v>
      </c>
      <c r="S29" s="436" t="s">
        <v>45</v>
      </c>
      <c r="T29" s="436" t="s">
        <v>45</v>
      </c>
      <c r="U29" s="489" t="s">
        <v>45</v>
      </c>
      <c r="V29" s="436"/>
      <c r="W29" s="489" t="s">
        <v>105</v>
      </c>
      <c r="X29" s="489" t="s">
        <v>45</v>
      </c>
      <c r="Y29" s="489" t="s">
        <v>45</v>
      </c>
      <c r="Z29" s="489" t="s">
        <v>45</v>
      </c>
      <c r="AA29" s="489"/>
      <c r="AB29" s="489"/>
      <c r="AC29" s="489"/>
      <c r="AD29" s="489"/>
      <c r="AE29" s="489"/>
      <c r="AF29" s="489"/>
      <c r="AG29" s="798"/>
      <c r="AH29" s="489"/>
      <c r="AI29" s="489"/>
      <c r="AJ29" s="489" t="s">
        <v>118</v>
      </c>
      <c r="AK29" s="436" t="s">
        <v>343</v>
      </c>
      <c r="AL29" s="489"/>
      <c r="AM29" s="489"/>
      <c r="AN29" s="489"/>
      <c r="AO29" s="489"/>
      <c r="AP29" s="489"/>
      <c r="AQ29" s="489"/>
      <c r="AR29" s="489"/>
      <c r="AS29" s="489"/>
      <c r="AT29" s="489"/>
      <c r="AU29" s="489"/>
      <c r="AV29" s="436"/>
      <c r="AW29" s="436">
        <v>1</v>
      </c>
      <c r="AX29" s="436"/>
    </row>
    <row r="30" ht="50.1" customHeight="1" spans="1:50">
      <c r="A30" s="489">
        <v>22</v>
      </c>
      <c r="B30" s="436">
        <v>1</v>
      </c>
      <c r="C30" s="436" t="s">
        <v>120</v>
      </c>
      <c r="D30" s="758" t="s">
        <v>347</v>
      </c>
      <c r="E30" s="436" t="s">
        <v>347</v>
      </c>
      <c r="F30" s="436" t="s">
        <v>348</v>
      </c>
      <c r="G30" s="436" t="s">
        <v>346</v>
      </c>
      <c r="H30" s="436" t="s">
        <v>111</v>
      </c>
      <c r="I30" s="436" t="s">
        <v>99</v>
      </c>
      <c r="J30" s="436"/>
      <c r="K30" s="436" t="s">
        <v>98</v>
      </c>
      <c r="L30" s="436" t="s">
        <v>45</v>
      </c>
      <c r="M30" s="436" t="s">
        <v>45</v>
      </c>
      <c r="N30" s="436" t="s">
        <v>101</v>
      </c>
      <c r="O30" s="436" t="s">
        <v>100</v>
      </c>
      <c r="P30" s="436" t="s">
        <v>342</v>
      </c>
      <c r="Q30" s="436" t="s">
        <v>342</v>
      </c>
      <c r="R30" s="489" t="s">
        <v>45</v>
      </c>
      <c r="S30" s="436" t="s">
        <v>45</v>
      </c>
      <c r="T30" s="436" t="s">
        <v>45</v>
      </c>
      <c r="U30" s="489" t="s">
        <v>45</v>
      </c>
      <c r="V30" s="436">
        <v>0.1</v>
      </c>
      <c r="W30" s="489" t="s">
        <v>105</v>
      </c>
      <c r="X30" s="489" t="s">
        <v>45</v>
      </c>
      <c r="Y30" s="489" t="s">
        <v>45</v>
      </c>
      <c r="Z30" s="489" t="s">
        <v>45</v>
      </c>
      <c r="AA30" s="489"/>
      <c r="AB30" s="489"/>
      <c r="AC30" s="489"/>
      <c r="AD30" s="489"/>
      <c r="AE30" s="489"/>
      <c r="AF30" s="489"/>
      <c r="AG30" s="798"/>
      <c r="AH30" s="489"/>
      <c r="AI30" s="489"/>
      <c r="AJ30" s="489" t="s">
        <v>118</v>
      </c>
      <c r="AK30" s="489" t="s">
        <v>343</v>
      </c>
      <c r="AL30" s="489"/>
      <c r="AM30" s="489"/>
      <c r="AN30" s="489"/>
      <c r="AO30" s="489"/>
      <c r="AP30" s="489"/>
      <c r="AQ30" s="489"/>
      <c r="AR30" s="489"/>
      <c r="AS30" s="489"/>
      <c r="AT30" s="489"/>
      <c r="AU30" s="489"/>
      <c r="AV30" s="436"/>
      <c r="AW30" s="436">
        <v>1</v>
      </c>
      <c r="AX30" s="436"/>
    </row>
    <row r="31" ht="39.75" customHeight="1" spans="1:50">
      <c r="A31" s="489">
        <v>23</v>
      </c>
      <c r="B31" s="489">
        <v>1</v>
      </c>
      <c r="C31" s="489" t="s">
        <v>120</v>
      </c>
      <c r="D31" s="757" t="s">
        <v>351</v>
      </c>
      <c r="E31" s="489" t="s">
        <v>351</v>
      </c>
      <c r="F31" s="489" t="s">
        <v>352</v>
      </c>
      <c r="G31" s="489" t="s">
        <v>353</v>
      </c>
      <c r="H31" s="489" t="s">
        <v>111</v>
      </c>
      <c r="I31" s="489" t="s">
        <v>99</v>
      </c>
      <c r="J31" s="489"/>
      <c r="K31" s="489" t="s">
        <v>98</v>
      </c>
      <c r="L31" s="489" t="s">
        <v>351</v>
      </c>
      <c r="M31" s="489"/>
      <c r="N31" s="436" t="s">
        <v>101</v>
      </c>
      <c r="O31" s="489" t="s">
        <v>100</v>
      </c>
      <c r="P31" s="489" t="s">
        <v>354</v>
      </c>
      <c r="Q31" s="489" t="s">
        <v>45</v>
      </c>
      <c r="R31" s="489" t="s">
        <v>45</v>
      </c>
      <c r="S31" s="489" t="s">
        <v>45</v>
      </c>
      <c r="T31" s="489" t="s">
        <v>355</v>
      </c>
      <c r="U31" s="489" t="s">
        <v>45</v>
      </c>
      <c r="V31" s="489">
        <v>0.2543</v>
      </c>
      <c r="W31" s="489" t="s">
        <v>105</v>
      </c>
      <c r="X31" s="489" t="s">
        <v>45</v>
      </c>
      <c r="Y31" s="489" t="s">
        <v>45</v>
      </c>
      <c r="Z31" s="489" t="s">
        <v>45</v>
      </c>
      <c r="AA31" s="489"/>
      <c r="AB31" s="489"/>
      <c r="AC31" s="489"/>
      <c r="AD31" s="489"/>
      <c r="AE31" s="489"/>
      <c r="AF31" s="489"/>
      <c r="AG31" s="798"/>
      <c r="AH31" s="489"/>
      <c r="AI31" s="489"/>
      <c r="AJ31" s="489" t="s">
        <v>118</v>
      </c>
      <c r="AK31" s="436" t="s">
        <v>356</v>
      </c>
      <c r="AL31" s="489"/>
      <c r="AM31" s="489"/>
      <c r="AN31" s="489"/>
      <c r="AO31" s="489"/>
      <c r="AP31" s="489"/>
      <c r="AQ31" s="489"/>
      <c r="AR31" s="489"/>
      <c r="AS31" s="489"/>
      <c r="AT31" s="489"/>
      <c r="AU31" s="489"/>
      <c r="AV31" s="489"/>
      <c r="AW31" s="489">
        <v>1</v>
      </c>
      <c r="AX31" s="489"/>
    </row>
    <row r="32" ht="39.75" customHeight="1" spans="1:50">
      <c r="A32" s="489">
        <v>24</v>
      </c>
      <c r="B32" s="489">
        <v>1</v>
      </c>
      <c r="C32" s="489" t="s">
        <v>96</v>
      </c>
      <c r="D32" s="757" t="s">
        <v>524</v>
      </c>
      <c r="E32" s="489" t="s">
        <v>524</v>
      </c>
      <c r="F32" s="489" t="s">
        <v>525</v>
      </c>
      <c r="G32" s="489" t="s">
        <v>359</v>
      </c>
      <c r="H32" s="489" t="s">
        <v>111</v>
      </c>
      <c r="I32" s="489" t="s">
        <v>99</v>
      </c>
      <c r="J32" s="489"/>
      <c r="K32" s="489" t="s">
        <v>98</v>
      </c>
      <c r="L32" s="489"/>
      <c r="M32" s="489"/>
      <c r="N32" s="489" t="s">
        <v>100</v>
      </c>
      <c r="O32" s="489" t="s">
        <v>101</v>
      </c>
      <c r="P32" s="489" t="s">
        <v>45</v>
      </c>
      <c r="Q32" s="489" t="s">
        <v>45</v>
      </c>
      <c r="R32" s="489" t="s">
        <v>45</v>
      </c>
      <c r="S32" s="489" t="s">
        <v>45</v>
      </c>
      <c r="T32" s="489" t="s">
        <v>45</v>
      </c>
      <c r="U32" s="489" t="s">
        <v>45</v>
      </c>
      <c r="V32" s="489" t="s">
        <v>45</v>
      </c>
      <c r="W32" s="489" t="s">
        <v>105</v>
      </c>
      <c r="X32" s="489" t="s">
        <v>45</v>
      </c>
      <c r="Y32" s="489" t="s">
        <v>45</v>
      </c>
      <c r="Z32" s="489" t="s">
        <v>45</v>
      </c>
      <c r="AA32" s="489"/>
      <c r="AB32" s="489"/>
      <c r="AC32" s="489"/>
      <c r="AD32" s="489"/>
      <c r="AE32" s="489"/>
      <c r="AF32" s="489"/>
      <c r="AG32" s="798"/>
      <c r="AH32" s="489"/>
      <c r="AI32" s="489"/>
      <c r="AJ32" s="489" t="s">
        <v>118</v>
      </c>
      <c r="AK32" s="27"/>
      <c r="AL32" s="489"/>
      <c r="AM32" s="489"/>
      <c r="AN32" s="489"/>
      <c r="AO32" s="489"/>
      <c r="AP32" s="489"/>
      <c r="AQ32" s="489"/>
      <c r="AR32" s="489"/>
      <c r="AS32" s="489"/>
      <c r="AT32" s="489"/>
      <c r="AU32" s="489"/>
      <c r="AV32" s="489"/>
      <c r="AW32" s="489">
        <v>1</v>
      </c>
      <c r="AX32" s="489"/>
    </row>
    <row r="33" ht="50.1" customHeight="1" spans="1:50">
      <c r="A33" s="489">
        <v>25</v>
      </c>
      <c r="B33" s="436">
        <v>1</v>
      </c>
      <c r="C33" s="436" t="s">
        <v>360</v>
      </c>
      <c r="D33" s="758" t="s">
        <v>361</v>
      </c>
      <c r="E33" s="436" t="s">
        <v>362</v>
      </c>
      <c r="F33" s="436" t="s">
        <v>526</v>
      </c>
      <c r="G33" s="436" t="s">
        <v>364</v>
      </c>
      <c r="H33" s="436" t="s">
        <v>111</v>
      </c>
      <c r="I33" s="436" t="s">
        <v>99</v>
      </c>
      <c r="J33" s="436" t="s">
        <v>45</v>
      </c>
      <c r="K33" s="436" t="s">
        <v>98</v>
      </c>
      <c r="L33" s="436" t="s">
        <v>45</v>
      </c>
      <c r="M33" s="436" t="s">
        <v>45</v>
      </c>
      <c r="N33" s="489" t="s">
        <v>100</v>
      </c>
      <c r="O33" s="489" t="s">
        <v>101</v>
      </c>
      <c r="P33" s="436" t="s">
        <v>45</v>
      </c>
      <c r="Q33" s="436" t="s">
        <v>45</v>
      </c>
      <c r="R33" s="489" t="s">
        <v>45</v>
      </c>
      <c r="S33" s="436" t="s">
        <v>45</v>
      </c>
      <c r="T33" s="436" t="s">
        <v>45</v>
      </c>
      <c r="U33" s="489" t="s">
        <v>45</v>
      </c>
      <c r="V33" s="436" t="s">
        <v>45</v>
      </c>
      <c r="W33" s="489" t="s">
        <v>105</v>
      </c>
      <c r="X33" s="489" t="s">
        <v>45</v>
      </c>
      <c r="Y33" s="489" t="s">
        <v>45</v>
      </c>
      <c r="Z33" s="489" t="s">
        <v>45</v>
      </c>
      <c r="AA33" s="489"/>
      <c r="AB33" s="489"/>
      <c r="AC33" s="489"/>
      <c r="AD33" s="489"/>
      <c r="AE33" s="489"/>
      <c r="AF33" s="489"/>
      <c r="AG33" s="798"/>
      <c r="AH33" s="489"/>
      <c r="AI33" s="489"/>
      <c r="AJ33" s="489" t="s">
        <v>118</v>
      </c>
      <c r="AK33" s="489" t="s">
        <v>527</v>
      </c>
      <c r="AL33" s="489"/>
      <c r="AM33" s="489"/>
      <c r="AN33" s="489"/>
      <c r="AO33" s="489"/>
      <c r="AP33" s="489"/>
      <c r="AQ33" s="489"/>
      <c r="AR33" s="489"/>
      <c r="AS33" s="489"/>
      <c r="AT33" s="489"/>
      <c r="AU33" s="489"/>
      <c r="AV33" s="436"/>
      <c r="AW33" s="436">
        <v>1</v>
      </c>
      <c r="AX33" s="436"/>
    </row>
    <row r="34" ht="50.1" customHeight="1" spans="1:50">
      <c r="A34" s="489">
        <v>26</v>
      </c>
      <c r="B34" s="436">
        <v>1</v>
      </c>
      <c r="C34" s="436" t="s">
        <v>96</v>
      </c>
      <c r="D34" s="758" t="s">
        <v>528</v>
      </c>
      <c r="E34" s="436" t="s">
        <v>528</v>
      </c>
      <c r="F34" s="764" t="s">
        <v>481</v>
      </c>
      <c r="G34" s="436"/>
      <c r="H34" s="436" t="s">
        <v>98</v>
      </c>
      <c r="I34" s="436" t="s">
        <v>99</v>
      </c>
      <c r="J34" s="436"/>
      <c r="K34" s="436" t="s">
        <v>98</v>
      </c>
      <c r="L34" s="436"/>
      <c r="M34" s="436"/>
      <c r="N34" s="436" t="s">
        <v>100</v>
      </c>
      <c r="O34" s="436" t="s">
        <v>101</v>
      </c>
      <c r="P34" s="436" t="s">
        <v>492</v>
      </c>
      <c r="Q34" s="58" t="s">
        <v>103</v>
      </c>
      <c r="R34" s="489"/>
      <c r="S34" s="436"/>
      <c r="T34" s="768" t="s">
        <v>168</v>
      </c>
      <c r="U34" s="33" t="s">
        <v>45</v>
      </c>
      <c r="V34" s="781">
        <v>6.2332</v>
      </c>
      <c r="W34" s="489"/>
      <c r="X34" s="436" t="s">
        <v>45</v>
      </c>
      <c r="Y34" s="436" t="s">
        <v>45</v>
      </c>
      <c r="Z34" s="436" t="s">
        <v>45</v>
      </c>
      <c r="AA34" s="436" t="s">
        <v>171</v>
      </c>
      <c r="AB34" s="436"/>
      <c r="AC34" s="436"/>
      <c r="AD34" s="436"/>
      <c r="AE34" s="436"/>
      <c r="AF34" s="436"/>
      <c r="AG34" s="799"/>
      <c r="AH34" s="436">
        <v>119.2</v>
      </c>
      <c r="AI34" s="436">
        <v>0.768</v>
      </c>
      <c r="AJ34" s="436" t="s">
        <v>118</v>
      </c>
      <c r="AK34" s="640"/>
      <c r="AL34" s="436"/>
      <c r="AM34" s="436"/>
      <c r="AN34" s="436"/>
      <c r="AO34" s="436"/>
      <c r="AP34" s="436"/>
      <c r="AQ34" s="436"/>
      <c r="AR34" s="436"/>
      <c r="AS34" s="436"/>
      <c r="AT34" s="436"/>
      <c r="AU34" s="436"/>
      <c r="AV34" s="436"/>
      <c r="AW34" s="436">
        <v>1</v>
      </c>
      <c r="AX34" s="436"/>
    </row>
    <row r="35" s="743" customFormat="1" ht="50.1" customHeight="1" spans="1:50">
      <c r="A35" s="489">
        <v>52</v>
      </c>
      <c r="B35" s="164">
        <v>1</v>
      </c>
      <c r="C35" s="126" t="s">
        <v>96</v>
      </c>
      <c r="D35" s="765"/>
      <c r="E35" s="766" t="s">
        <v>529</v>
      </c>
      <c r="F35" s="126" t="s">
        <v>530</v>
      </c>
      <c r="G35" s="126" t="s">
        <v>492</v>
      </c>
      <c r="H35" s="436" t="s">
        <v>98</v>
      </c>
      <c r="I35" s="436" t="s">
        <v>99</v>
      </c>
      <c r="J35" s="436"/>
      <c r="K35" s="774" t="s">
        <v>98</v>
      </c>
      <c r="L35" s="768" t="s">
        <v>45</v>
      </c>
      <c r="M35" s="775" t="s">
        <v>98</v>
      </c>
      <c r="N35" s="774" t="s">
        <v>100</v>
      </c>
      <c r="O35" s="776" t="s">
        <v>101</v>
      </c>
      <c r="P35" s="436" t="s">
        <v>492</v>
      </c>
      <c r="Q35" s="58" t="s">
        <v>103</v>
      </c>
      <c r="R35" s="58" t="s">
        <v>45</v>
      </c>
      <c r="S35" s="58" t="s">
        <v>45</v>
      </c>
      <c r="T35" s="436" t="s">
        <v>531</v>
      </c>
      <c r="U35" s="58" t="s">
        <v>45</v>
      </c>
      <c r="V35" s="436">
        <v>3.01</v>
      </c>
      <c r="W35" s="489" t="s">
        <v>105</v>
      </c>
      <c r="X35" s="436" t="s">
        <v>45</v>
      </c>
      <c r="Y35" s="436" t="s">
        <v>45</v>
      </c>
      <c r="Z35" s="436" t="s">
        <v>45</v>
      </c>
      <c r="AA35" s="436"/>
      <c r="AB35" s="436"/>
      <c r="AC35" s="436"/>
      <c r="AD35" s="436"/>
      <c r="AE35" s="436"/>
      <c r="AF35" s="436"/>
      <c r="AG35" s="799"/>
      <c r="AH35" s="436"/>
      <c r="AI35" s="436"/>
      <c r="AJ35" s="436" t="s">
        <v>113</v>
      </c>
      <c r="AK35" s="436"/>
      <c r="AL35" s="436"/>
      <c r="AM35" s="436"/>
      <c r="AN35" s="436"/>
      <c r="AO35" s="436"/>
      <c r="AP35" s="436"/>
      <c r="AQ35" s="436"/>
      <c r="AR35" s="436"/>
      <c r="AS35" s="436"/>
      <c r="AT35" s="436"/>
      <c r="AU35" s="436"/>
      <c r="AV35" s="810"/>
      <c r="AW35" s="436">
        <v>1</v>
      </c>
      <c r="AX35" s="436"/>
    </row>
    <row r="36" s="744" customFormat="1" ht="50.1" customHeight="1" spans="1:50">
      <c r="A36" s="489">
        <v>53</v>
      </c>
      <c r="B36" s="164">
        <v>2</v>
      </c>
      <c r="C36" s="126" t="s">
        <v>96</v>
      </c>
      <c r="D36" s="767" t="s">
        <v>532</v>
      </c>
      <c r="E36" s="766" t="s">
        <v>532</v>
      </c>
      <c r="F36" s="130" t="s">
        <v>533</v>
      </c>
      <c r="G36" s="768" t="s">
        <v>116</v>
      </c>
      <c r="H36" s="130" t="s">
        <v>111</v>
      </c>
      <c r="I36" s="436" t="s">
        <v>99</v>
      </c>
      <c r="J36" s="777"/>
      <c r="K36" s="774" t="s">
        <v>98</v>
      </c>
      <c r="L36" s="130" t="s">
        <v>45</v>
      </c>
      <c r="M36" s="130" t="s">
        <v>45</v>
      </c>
      <c r="N36" s="164" t="s">
        <v>100</v>
      </c>
      <c r="O36" s="778" t="s">
        <v>101</v>
      </c>
      <c r="P36" s="772" t="s">
        <v>116</v>
      </c>
      <c r="Q36" s="772" t="s">
        <v>103</v>
      </c>
      <c r="R36" s="58" t="s">
        <v>45</v>
      </c>
      <c r="S36" s="772" t="s">
        <v>45</v>
      </c>
      <c r="T36" s="772" t="s">
        <v>45</v>
      </c>
      <c r="U36" s="58" t="s">
        <v>45</v>
      </c>
      <c r="V36" s="772" t="s">
        <v>45</v>
      </c>
      <c r="W36" s="489"/>
      <c r="X36" s="436" t="s">
        <v>45</v>
      </c>
      <c r="Y36" s="436" t="s">
        <v>45</v>
      </c>
      <c r="Z36" s="436" t="s">
        <v>45</v>
      </c>
      <c r="AA36" s="436" t="s">
        <v>117</v>
      </c>
      <c r="AB36" s="436"/>
      <c r="AC36" s="436"/>
      <c r="AD36" s="436"/>
      <c r="AE36" s="436"/>
      <c r="AF36" s="436"/>
      <c r="AG36" s="799"/>
      <c r="AH36" s="436"/>
      <c r="AI36" s="436"/>
      <c r="AJ36" s="436" t="s">
        <v>118</v>
      </c>
      <c r="AK36" s="640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164"/>
      <c r="AW36" s="436">
        <v>1</v>
      </c>
      <c r="AX36" s="436"/>
    </row>
    <row r="37" s="744" customFormat="1" ht="50.1" customHeight="1" spans="1:50">
      <c r="A37" s="489">
        <v>54</v>
      </c>
      <c r="B37" s="164">
        <v>2</v>
      </c>
      <c r="C37" s="130" t="s">
        <v>120</v>
      </c>
      <c r="D37" s="769" t="s">
        <v>534</v>
      </c>
      <c r="E37" s="130" t="s">
        <v>534</v>
      </c>
      <c r="F37" s="770" t="s">
        <v>373</v>
      </c>
      <c r="G37" s="130" t="s">
        <v>535</v>
      </c>
      <c r="H37" s="130" t="s">
        <v>111</v>
      </c>
      <c r="I37" s="436" t="s">
        <v>99</v>
      </c>
      <c r="J37" s="777"/>
      <c r="K37" s="774" t="s">
        <v>98</v>
      </c>
      <c r="L37" s="434" t="s">
        <v>534</v>
      </c>
      <c r="M37" s="126" t="s">
        <v>98</v>
      </c>
      <c r="N37" s="164" t="s">
        <v>101</v>
      </c>
      <c r="O37" s="778" t="s">
        <v>100</v>
      </c>
      <c r="P37" s="164" t="s">
        <v>536</v>
      </c>
      <c r="Q37" s="772" t="s">
        <v>103</v>
      </c>
      <c r="R37" s="58" t="s">
        <v>45</v>
      </c>
      <c r="S37" s="772" t="s">
        <v>45</v>
      </c>
      <c r="T37" s="164" t="s">
        <v>537</v>
      </c>
      <c r="U37" s="58" t="s">
        <v>45</v>
      </c>
      <c r="V37" s="782" t="e">
        <f>#REF!+#REF!+#REF!+#REF!</f>
        <v>#REF!</v>
      </c>
      <c r="W37" s="489" t="s">
        <v>105</v>
      </c>
      <c r="X37" s="436" t="s">
        <v>45</v>
      </c>
      <c r="Y37" s="436" t="s">
        <v>45</v>
      </c>
      <c r="Z37" s="436" t="s">
        <v>45</v>
      </c>
      <c r="AA37" s="436" t="s">
        <v>124</v>
      </c>
      <c r="AB37" s="436"/>
      <c r="AC37" s="436"/>
      <c r="AD37" s="436"/>
      <c r="AE37" s="436"/>
      <c r="AF37" s="436"/>
      <c r="AG37" s="799"/>
      <c r="AH37" s="436"/>
      <c r="AI37" s="436"/>
      <c r="AJ37" s="436" t="s">
        <v>107</v>
      </c>
      <c r="AK37" s="436" t="s">
        <v>163</v>
      </c>
      <c r="AL37" s="436"/>
      <c r="AM37" s="436"/>
      <c r="AN37" s="436"/>
      <c r="AO37" s="436"/>
      <c r="AP37" s="436"/>
      <c r="AQ37" s="436"/>
      <c r="AR37" s="436"/>
      <c r="AS37" s="436"/>
      <c r="AT37" s="436"/>
      <c r="AU37" s="436"/>
      <c r="AV37" s="164"/>
      <c r="AW37" s="130">
        <v>1</v>
      </c>
      <c r="AX37" s="130"/>
    </row>
    <row r="38" s="742" customFormat="1" ht="50.1" customHeight="1" spans="1:50">
      <c r="A38" s="489">
        <v>55</v>
      </c>
      <c r="B38" s="164">
        <v>1</v>
      </c>
      <c r="C38" s="164" t="s">
        <v>522</v>
      </c>
      <c r="D38" s="771" t="s">
        <v>349</v>
      </c>
      <c r="E38" s="436" t="s">
        <v>349</v>
      </c>
      <c r="F38" s="436" t="s">
        <v>350</v>
      </c>
      <c r="G38" s="772" t="s">
        <v>538</v>
      </c>
      <c r="H38" s="773" t="s">
        <v>111</v>
      </c>
      <c r="I38" s="436" t="s">
        <v>99</v>
      </c>
      <c r="J38" s="777"/>
      <c r="K38" s="774" t="s">
        <v>98</v>
      </c>
      <c r="L38" s="779" t="s">
        <v>45</v>
      </c>
      <c r="M38" s="779" t="s">
        <v>45</v>
      </c>
      <c r="N38" s="164" t="s">
        <v>101</v>
      </c>
      <c r="O38" s="778" t="s">
        <v>100</v>
      </c>
      <c r="P38" s="780" t="s">
        <v>342</v>
      </c>
      <c r="Q38" s="779" t="s">
        <v>45</v>
      </c>
      <c r="R38" s="58" t="s">
        <v>45</v>
      </c>
      <c r="S38" s="779" t="s">
        <v>45</v>
      </c>
      <c r="T38" s="779" t="s">
        <v>45</v>
      </c>
      <c r="U38" s="58" t="s">
        <v>45</v>
      </c>
      <c r="V38" s="783">
        <v>0.1</v>
      </c>
      <c r="W38" s="489" t="s">
        <v>105</v>
      </c>
      <c r="X38" s="436" t="s">
        <v>45</v>
      </c>
      <c r="Y38" s="436" t="s">
        <v>45</v>
      </c>
      <c r="Z38" s="436" t="s">
        <v>45</v>
      </c>
      <c r="AA38" s="436"/>
      <c r="AB38" s="436"/>
      <c r="AC38" s="436"/>
      <c r="AD38" s="436"/>
      <c r="AE38" s="436"/>
      <c r="AF38" s="436"/>
      <c r="AG38" s="799"/>
      <c r="AH38" s="436"/>
      <c r="AI38" s="436"/>
      <c r="AJ38" s="436" t="s">
        <v>118</v>
      </c>
      <c r="AK38" s="436" t="s">
        <v>343</v>
      </c>
      <c r="AL38" s="436"/>
      <c r="AM38" s="436"/>
      <c r="AN38" s="436"/>
      <c r="AO38" s="436"/>
      <c r="AP38" s="436"/>
      <c r="AQ38" s="436"/>
      <c r="AR38" s="436"/>
      <c r="AS38" s="436"/>
      <c r="AT38" s="436"/>
      <c r="AU38" s="436"/>
      <c r="AV38" s="779"/>
      <c r="AW38" s="434">
        <v>1</v>
      </c>
      <c r="AX38" s="434"/>
    </row>
    <row r="39" s="742" customFormat="1" ht="50.1" customHeight="1" spans="1:50">
      <c r="A39" s="489">
        <v>56</v>
      </c>
      <c r="B39" s="164">
        <v>1</v>
      </c>
      <c r="C39" s="164"/>
      <c r="D39" s="771" t="s">
        <v>539</v>
      </c>
      <c r="E39" s="436" t="s">
        <v>539</v>
      </c>
      <c r="F39" s="436" t="s">
        <v>540</v>
      </c>
      <c r="G39" s="772" t="s">
        <v>541</v>
      </c>
      <c r="H39" s="773" t="s">
        <v>98</v>
      </c>
      <c r="I39" s="436" t="s">
        <v>99</v>
      </c>
      <c r="J39" s="768"/>
      <c r="K39" s="774"/>
      <c r="L39" s="779" t="s">
        <v>542</v>
      </c>
      <c r="M39" s="779" t="s">
        <v>45</v>
      </c>
      <c r="N39" s="164" t="s">
        <v>101</v>
      </c>
      <c r="O39" s="778" t="s">
        <v>100</v>
      </c>
      <c r="P39" s="779" t="s">
        <v>45</v>
      </c>
      <c r="Q39" s="779" t="s">
        <v>45</v>
      </c>
      <c r="R39" s="58" t="s">
        <v>45</v>
      </c>
      <c r="S39" s="779" t="s">
        <v>45</v>
      </c>
      <c r="T39" s="779" t="s">
        <v>45</v>
      </c>
      <c r="U39" s="58" t="s">
        <v>45</v>
      </c>
      <c r="V39" s="58" t="s">
        <v>45</v>
      </c>
      <c r="W39" s="58" t="s">
        <v>45</v>
      </c>
      <c r="X39" s="58" t="s">
        <v>45</v>
      </c>
      <c r="Y39" s="58" t="s">
        <v>45</v>
      </c>
      <c r="Z39" s="58" t="s">
        <v>45</v>
      </c>
      <c r="AA39" s="58"/>
      <c r="AB39" s="58"/>
      <c r="AC39" s="58"/>
      <c r="AD39" s="58"/>
      <c r="AE39" s="58"/>
      <c r="AF39" s="58"/>
      <c r="AG39" s="800"/>
      <c r="AH39" s="58"/>
      <c r="AI39" s="58"/>
      <c r="AJ39" s="436" t="s">
        <v>118</v>
      </c>
      <c r="AK39" s="436" t="s">
        <v>456</v>
      </c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 t="s">
        <v>456</v>
      </c>
      <c r="AW39" s="434">
        <v>1</v>
      </c>
      <c r="AX39" s="434"/>
    </row>
  </sheetData>
  <autoFilter ref="A9:AX39">
    <extLst/>
  </autoFilter>
  <mergeCells count="54">
    <mergeCell ref="A1:AX1"/>
    <mergeCell ref="A4:F4"/>
    <mergeCell ref="A5:C5"/>
    <mergeCell ref="E5:F5"/>
    <mergeCell ref="A6:F6"/>
    <mergeCell ref="A7:F7"/>
    <mergeCell ref="AC8:AE8"/>
    <mergeCell ref="A8:A9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F8:AF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R8:AR9"/>
    <mergeCell ref="AS8:AS9"/>
    <mergeCell ref="AT8:AT9"/>
    <mergeCell ref="AU8:AU9"/>
    <mergeCell ref="A2:B3"/>
    <mergeCell ref="C2:F3"/>
    <mergeCell ref="G2:AU7"/>
  </mergeCells>
  <conditionalFormatting sqref="E10">
    <cfRule type="duplicateValues" dxfId="7" priority="717"/>
  </conditionalFormatting>
  <conditionalFormatting sqref="L10">
    <cfRule type="duplicateValues" dxfId="7" priority="104"/>
  </conditionalFormatting>
  <conditionalFormatting sqref="L16">
    <cfRule type="duplicateValues" dxfId="0" priority="167"/>
  </conditionalFormatting>
  <conditionalFormatting sqref="L17">
    <cfRule type="duplicateValues" dxfId="0" priority="166"/>
  </conditionalFormatting>
  <conditionalFormatting sqref="L18">
    <cfRule type="duplicateValues" dxfId="0" priority="165"/>
  </conditionalFormatting>
  <conditionalFormatting sqref="L19">
    <cfRule type="duplicateValues" dxfId="0" priority="162"/>
  </conditionalFormatting>
  <conditionalFormatting sqref="L20">
    <cfRule type="duplicateValues" dxfId="0" priority="41"/>
  </conditionalFormatting>
  <conditionalFormatting sqref="L21">
    <cfRule type="duplicateValues" dxfId="0" priority="771"/>
  </conditionalFormatting>
  <conditionalFormatting sqref="E22">
    <cfRule type="duplicateValues" dxfId="0" priority="39"/>
  </conditionalFormatting>
  <conditionalFormatting sqref="L22">
    <cfRule type="duplicateValues" dxfId="0" priority="38"/>
  </conditionalFormatting>
  <conditionalFormatting sqref="E23:F23">
    <cfRule type="duplicateValues" dxfId="0" priority="111"/>
  </conditionalFormatting>
  <conditionalFormatting sqref="L23">
    <cfRule type="duplicateValues" dxfId="0" priority="133"/>
  </conditionalFormatting>
  <conditionalFormatting sqref="L24">
    <cfRule type="duplicateValues" dxfId="0" priority="132"/>
  </conditionalFormatting>
  <conditionalFormatting sqref="L25">
    <cfRule type="duplicateValues" dxfId="0" priority="131"/>
  </conditionalFormatting>
  <conditionalFormatting sqref="L26">
    <cfRule type="duplicateValues" dxfId="0" priority="130"/>
  </conditionalFormatting>
  <conditionalFormatting sqref="D28">
    <cfRule type="cellIs" dxfId="1" priority="37" operator="equal">
      <formula>"J6L"</formula>
    </cfRule>
  </conditionalFormatting>
  <conditionalFormatting sqref="E31">
    <cfRule type="duplicateValues" dxfId="0" priority="98"/>
  </conditionalFormatting>
  <conditionalFormatting sqref="E32">
    <cfRule type="duplicateValues" dxfId="0" priority="86"/>
  </conditionalFormatting>
  <conditionalFormatting sqref="AW34:AX34">
    <cfRule type="containsText" dxfId="8" priority="82" operator="between" text="0">
      <formula>NOT(ISERROR(SEARCH("0",AW34)))</formula>
    </cfRule>
  </conditionalFormatting>
  <conditionalFormatting sqref="L36">
    <cfRule type="duplicateValues" dxfId="7" priority="71"/>
  </conditionalFormatting>
  <conditionalFormatting sqref="M36">
    <cfRule type="duplicateValues" dxfId="7" priority="70"/>
  </conditionalFormatting>
  <conditionalFormatting sqref="E37">
    <cfRule type="duplicateValues" dxfId="0" priority="73"/>
  </conditionalFormatting>
  <conditionalFormatting sqref="L37">
    <cfRule type="duplicateValues" dxfId="0" priority="74"/>
  </conditionalFormatting>
  <conditionalFormatting sqref="E$1:E$1048576">
    <cfRule type="duplicateValues" dxfId="0" priority="1"/>
    <cfRule type="duplicateValues" dxfId="0" priority="19"/>
  </conditionalFormatting>
  <conditionalFormatting sqref="E2:E3">
    <cfRule type="duplicateValues" dxfId="0" priority="101"/>
  </conditionalFormatting>
  <conditionalFormatting sqref="E11:E12">
    <cfRule type="duplicateValues" dxfId="0" priority="45"/>
  </conditionalFormatting>
  <conditionalFormatting sqref="E14:E15">
    <cfRule type="duplicateValues" dxfId="0" priority="102"/>
  </conditionalFormatting>
  <conditionalFormatting sqref="E20:E21">
    <cfRule type="duplicateValues" dxfId="0" priority="770"/>
  </conditionalFormatting>
  <conditionalFormatting sqref="E1 E4:E7 E16 E13 E40:E1048576">
    <cfRule type="duplicateValues" dxfId="0" priority="756"/>
  </conditionalFormatting>
  <conditionalFormatting sqref="AW2:AX3">
    <cfRule type="duplicateValues" dxfId="7" priority="764"/>
  </conditionalFormatting>
  <conditionalFormatting sqref="AW10:AX19 AW23:AX33">
    <cfRule type="containsText" dxfId="8" priority="83" operator="between" text="0">
      <formula>NOT(ISERROR(SEARCH("0",AW10)))</formula>
    </cfRule>
  </conditionalFormatting>
  <conditionalFormatting sqref="E28 E17:E19">
    <cfRule type="duplicateValues" dxfId="0" priority="176"/>
  </conditionalFormatting>
  <conditionalFormatting sqref="AW20:AX22">
    <cfRule type="containsText" dxfId="8" priority="40" operator="between" text="0">
      <formula>NOT(ISERROR(SEARCH("0",AW20)))</formula>
    </cfRule>
  </conditionalFormatting>
  <conditionalFormatting sqref="E24:F26">
    <cfRule type="duplicateValues" dxfId="0" priority="170"/>
  </conditionalFormatting>
  <hyperlinks>
    <hyperlink ref="F18" location="SHT0012440!A1" display="副驾驶员靠背泡沫总成"/>
    <hyperlink ref="F21" location="SHT0012320!A1" display="副驾驶员副边调角器"/>
    <hyperlink ref="F20" location="SHT0012319!A1" display="副驾驶员主边调角器"/>
    <hyperlink ref="F37" location="SHT0012288!A1" display="坐垫泡沫总成"/>
    <hyperlink ref="F34" location="SHT0015163!A1" display="副驾驶底支架焊接总成"/>
  </hyperlinks>
  <printOptions horizontalCentered="1"/>
  <pageMargins left="0.31496062992126" right="0.275590551181102" top="0.393700787401575" bottom="0.551181102362205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Q13"/>
  <sheetViews>
    <sheetView view="pageBreakPreview" zoomScale="55" zoomScaleNormal="100" workbookViewId="0">
      <pane xSplit="9" ySplit="9" topLeftCell="J10" activePane="bottomRight" state="frozen"/>
      <selection/>
      <selection pane="topRight"/>
      <selection pane="bottomLeft"/>
      <selection pane="bottomRight" activeCell="BD17" sqref="BD17"/>
    </sheetView>
  </sheetViews>
  <sheetFormatPr defaultColWidth="9" defaultRowHeight="14"/>
  <cols>
    <col min="1" max="1" width="6.62727272727273" style="188" customWidth="1"/>
    <col min="2" max="2" width="5.75454545454545" style="188" customWidth="1"/>
    <col min="3" max="3" width="5.87272727272727" style="188" customWidth="1"/>
    <col min="4" max="5" width="5.12727272727273" style="188" customWidth="1"/>
    <col min="6" max="6" width="7.25454545454545" style="188" customWidth="1"/>
    <col min="7" max="7" width="17.5" style="188" customWidth="1"/>
    <col min="8" max="8" width="23.3727272727273" style="188" customWidth="1"/>
    <col min="9" max="9" width="17.8727272727273" style="188" customWidth="1"/>
    <col min="10" max="10" width="20.3727272727273" style="189" hidden="1" customWidth="1" outlineLevel="1"/>
    <col min="11" max="11" width="9.75454545454545" style="188" hidden="1" customWidth="1" outlineLevel="1"/>
    <col min="12" max="12" width="7.87272727272727" style="188" hidden="1" customWidth="1" outlineLevel="1"/>
    <col min="13" max="13" width="10.5" style="188" customWidth="1" collapsed="1"/>
    <col min="14" max="14" width="10.2545454545455" style="190" hidden="1" customWidth="1" outlineLevel="1"/>
    <col min="15" max="15" width="19.7545454545455" style="188" hidden="1" customWidth="1" outlineLevel="1"/>
    <col min="16" max="16" width="12.3727272727273" style="191" hidden="1" customWidth="1" outlineLevel="1"/>
    <col min="17" max="17" width="7" style="190" hidden="1" customWidth="1" outlineLevel="1"/>
    <col min="18" max="18" width="7.25454545454545" style="190" hidden="1" customWidth="1" outlineLevel="1"/>
    <col min="19" max="19" width="11.2545454545455" style="190" customWidth="1" collapsed="1"/>
    <col min="20" max="21" width="11.7545454545455" style="190" hidden="1" customWidth="1" outlineLevel="1"/>
    <col min="22" max="22" width="9.62727272727273" style="190" hidden="1" customWidth="1" outlineLevel="1"/>
    <col min="23" max="24" width="10.3727272727273" style="188" hidden="1" customWidth="1" outlineLevel="1"/>
    <col min="25" max="25" width="14.6272727272727" style="408" customWidth="1" collapsed="1"/>
    <col min="26" max="28" width="14.6272727272727" style="408" hidden="1" customWidth="1" outlineLevel="1"/>
    <col min="29" max="29" width="12.5" style="188" customWidth="1" collapsed="1"/>
    <col min="30" max="39" width="14.6272727272727" style="408" hidden="1" customWidth="1" outlineLevel="1"/>
    <col min="40" max="40" width="14.6272727272727" style="408" customWidth="1" collapsed="1"/>
    <col min="41" max="41" width="12.5" style="188" customWidth="1"/>
    <col min="42" max="42" width="11.1272727272727" style="188" customWidth="1"/>
    <col min="43" max="43" width="16.1272727272727" style="188" customWidth="1"/>
    <col min="44" max="16384" width="9" style="188"/>
  </cols>
  <sheetData>
    <row r="1" s="188" customFormat="1" ht="20.25" customHeight="1" outlineLevel="1" spans="1:43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2"/>
      <c r="AL1" s="592"/>
      <c r="AM1" s="592"/>
      <c r="AN1" s="592"/>
      <c r="AO1" s="592"/>
      <c r="AP1" s="592"/>
      <c r="AQ1" s="592"/>
    </row>
    <row r="2" s="188" customFormat="1" ht="27.75" customHeight="1" outlineLevel="1" spans="1:43">
      <c r="A2" s="593" t="s">
        <v>543</v>
      </c>
      <c r="B2" s="594"/>
      <c r="C2" s="594"/>
      <c r="D2" s="595"/>
      <c r="E2" s="595"/>
      <c r="F2" s="206" t="s">
        <v>544</v>
      </c>
      <c r="G2" s="206"/>
      <c r="H2" s="206"/>
      <c r="I2" s="206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40" t="s">
        <v>28</v>
      </c>
      <c r="AQ2" s="653"/>
    </row>
    <row r="3" s="188" customFormat="1" ht="27.75" customHeight="1" outlineLevel="1" spans="1:43">
      <c r="A3" s="596"/>
      <c r="B3" s="597"/>
      <c r="C3" s="597"/>
      <c r="D3" s="598"/>
      <c r="E3" s="598"/>
      <c r="F3" s="206"/>
      <c r="G3" s="206"/>
      <c r="H3" s="206"/>
      <c r="I3" s="206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40" t="s">
        <v>39</v>
      </c>
      <c r="AQ3" s="653"/>
    </row>
    <row r="4" s="188" customFormat="1" ht="27" customHeight="1" outlineLevel="1" spans="1:43">
      <c r="A4" s="203" t="s">
        <v>40</v>
      </c>
      <c r="B4" s="203"/>
      <c r="C4" s="203"/>
      <c r="D4" s="203"/>
      <c r="E4" s="203"/>
      <c r="F4" s="203"/>
      <c r="G4" s="203"/>
      <c r="H4" s="203"/>
      <c r="I4" s="203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40" t="s">
        <v>41</v>
      </c>
      <c r="AQ4" s="654"/>
    </row>
    <row r="5" s="188" customFormat="1" ht="31.5" customHeight="1" outlineLevel="1" spans="1:43">
      <c r="A5" s="206" t="s">
        <v>42</v>
      </c>
      <c r="B5" s="206"/>
      <c r="C5" s="206"/>
      <c r="D5" s="206"/>
      <c r="E5" s="206"/>
      <c r="F5" s="206"/>
      <c r="G5" s="206"/>
      <c r="H5" s="206" t="s">
        <v>43</v>
      </c>
      <c r="I5" s="223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40" t="s">
        <v>44</v>
      </c>
      <c r="AQ5" s="655"/>
    </row>
    <row r="6" s="188" customFormat="1" ht="28.5" customHeight="1" outlineLevel="1" spans="1:43">
      <c r="A6" s="206" t="s">
        <v>46</v>
      </c>
      <c r="B6" s="206"/>
      <c r="C6" s="206"/>
      <c r="D6" s="206"/>
      <c r="E6" s="206"/>
      <c r="F6" s="206"/>
      <c r="G6" s="206"/>
      <c r="H6" s="206"/>
      <c r="I6" s="206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40" t="s">
        <v>19</v>
      </c>
      <c r="AQ6" s="240"/>
    </row>
    <row r="7" s="188" customFormat="1" ht="63" customHeight="1" outlineLevel="1" spans="1:43">
      <c r="A7" s="599" t="s">
        <v>47</v>
      </c>
      <c r="B7" s="599"/>
      <c r="C7" s="599"/>
      <c r="D7" s="599"/>
      <c r="E7" s="599"/>
      <c r="F7" s="599"/>
      <c r="G7" s="599"/>
      <c r="H7" s="599"/>
      <c r="I7" s="59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656" t="s">
        <v>48</v>
      </c>
      <c r="AQ7" s="657"/>
    </row>
    <row r="8" s="199" customFormat="1" ht="27" customHeight="1" spans="1:43">
      <c r="A8" s="600" t="s">
        <v>49</v>
      </c>
      <c r="B8" s="601" t="s">
        <v>50</v>
      </c>
      <c r="C8" s="602"/>
      <c r="D8" s="602"/>
      <c r="E8" s="603"/>
      <c r="F8" s="604" t="s">
        <v>51</v>
      </c>
      <c r="G8" s="604" t="s">
        <v>545</v>
      </c>
      <c r="H8" s="605" t="s">
        <v>28</v>
      </c>
      <c r="I8" s="604" t="s">
        <v>41</v>
      </c>
      <c r="J8" s="613" t="s">
        <v>546</v>
      </c>
      <c r="K8" s="604" t="s">
        <v>54</v>
      </c>
      <c r="L8" s="604" t="s">
        <v>55</v>
      </c>
      <c r="M8" s="604" t="s">
        <v>14</v>
      </c>
      <c r="N8" s="605" t="s">
        <v>56</v>
      </c>
      <c r="O8" s="613" t="s">
        <v>547</v>
      </c>
      <c r="P8" s="614" t="s">
        <v>548</v>
      </c>
      <c r="Q8" s="605" t="s">
        <v>59</v>
      </c>
      <c r="R8" s="625" t="s">
        <v>549</v>
      </c>
      <c r="S8" s="625" t="s">
        <v>550</v>
      </c>
      <c r="T8" s="626" t="s">
        <v>62</v>
      </c>
      <c r="U8" s="626" t="s">
        <v>63</v>
      </c>
      <c r="V8" s="626" t="s">
        <v>64</v>
      </c>
      <c r="W8" s="604" t="s">
        <v>65</v>
      </c>
      <c r="X8" s="604" t="s">
        <v>66</v>
      </c>
      <c r="Y8" s="635" t="s">
        <v>67</v>
      </c>
      <c r="Z8" s="635" t="s">
        <v>68</v>
      </c>
      <c r="AA8" s="635" t="s">
        <v>69</v>
      </c>
      <c r="AB8" s="635" t="s">
        <v>70</v>
      </c>
      <c r="AC8" s="604" t="s">
        <v>71</v>
      </c>
      <c r="AD8" s="636" t="s">
        <v>72</v>
      </c>
      <c r="AE8" s="636" t="s">
        <v>74</v>
      </c>
      <c r="AF8" s="636"/>
      <c r="AG8" s="636"/>
      <c r="AH8" s="604" t="s">
        <v>75</v>
      </c>
      <c r="AI8" s="604" t="s">
        <v>76</v>
      </c>
      <c r="AJ8" s="604" t="s">
        <v>77</v>
      </c>
      <c r="AK8" s="604" t="s">
        <v>78</v>
      </c>
      <c r="AL8" s="604" t="s">
        <v>551</v>
      </c>
      <c r="AM8" s="604" t="s">
        <v>552</v>
      </c>
      <c r="AN8" s="604" t="s">
        <v>553</v>
      </c>
      <c r="AO8" s="604" t="s">
        <v>80</v>
      </c>
      <c r="AP8" s="658" t="s">
        <v>20</v>
      </c>
      <c r="AQ8" s="604" t="s">
        <v>92</v>
      </c>
    </row>
    <row r="9" s="185" customFormat="1" ht="24" customHeight="1" spans="1:43">
      <c r="A9" s="600"/>
      <c r="B9" s="606">
        <v>0</v>
      </c>
      <c r="C9" s="606">
        <v>1</v>
      </c>
      <c r="D9" s="606">
        <v>2</v>
      </c>
      <c r="E9" s="606">
        <v>3</v>
      </c>
      <c r="F9" s="606"/>
      <c r="G9" s="606"/>
      <c r="H9" s="607"/>
      <c r="I9" s="606"/>
      <c r="J9" s="615"/>
      <c r="K9" s="606"/>
      <c r="L9" s="606"/>
      <c r="M9" s="606"/>
      <c r="N9" s="607"/>
      <c r="O9" s="615"/>
      <c r="P9" s="616"/>
      <c r="Q9" s="607"/>
      <c r="R9" s="625"/>
      <c r="S9" s="625"/>
      <c r="T9" s="626"/>
      <c r="U9" s="626"/>
      <c r="V9" s="626"/>
      <c r="W9" s="606"/>
      <c r="X9" s="606"/>
      <c r="Y9" s="637"/>
      <c r="Z9" s="637"/>
      <c r="AA9" s="637"/>
      <c r="AB9" s="637"/>
      <c r="AC9" s="606"/>
      <c r="AD9" s="636"/>
      <c r="AE9" s="636" t="s">
        <v>93</v>
      </c>
      <c r="AF9" s="636" t="s">
        <v>94</v>
      </c>
      <c r="AG9" s="636" t="s">
        <v>95</v>
      </c>
      <c r="AH9" s="606"/>
      <c r="AI9" s="606"/>
      <c r="AJ9" s="606"/>
      <c r="AK9" s="606"/>
      <c r="AL9" s="606"/>
      <c r="AM9" s="606"/>
      <c r="AN9" s="606"/>
      <c r="AO9" s="606"/>
      <c r="AP9" s="659"/>
      <c r="AQ9" s="606"/>
    </row>
    <row r="10" s="185" customFormat="1" ht="50.1" customHeight="1" spans="1:43">
      <c r="A10" s="723">
        <v>27</v>
      </c>
      <c r="B10" s="723"/>
      <c r="C10" s="723"/>
      <c r="D10" s="723">
        <v>2</v>
      </c>
      <c r="E10" s="723"/>
      <c r="F10" s="723" t="s">
        <v>120</v>
      </c>
      <c r="G10" s="724" t="s">
        <v>159</v>
      </c>
      <c r="H10" s="723" t="s">
        <v>159</v>
      </c>
      <c r="I10" s="723" t="s">
        <v>160</v>
      </c>
      <c r="J10" s="725" t="s">
        <v>161</v>
      </c>
      <c r="K10" s="723" t="s">
        <v>111</v>
      </c>
      <c r="L10" s="723" t="s">
        <v>99</v>
      </c>
      <c r="M10" s="723"/>
      <c r="N10" s="723" t="s">
        <v>98</v>
      </c>
      <c r="O10" s="723" t="s">
        <v>159</v>
      </c>
      <c r="P10" s="723" t="s">
        <v>98</v>
      </c>
      <c r="Q10" s="723" t="s">
        <v>100</v>
      </c>
      <c r="R10" s="723" t="s">
        <v>101</v>
      </c>
      <c r="S10" s="723" t="s">
        <v>123</v>
      </c>
      <c r="T10" s="723" t="s">
        <v>103</v>
      </c>
      <c r="U10" s="723" t="s">
        <v>45</v>
      </c>
      <c r="V10" s="723" t="s">
        <v>45</v>
      </c>
      <c r="W10" s="723" t="s">
        <v>162</v>
      </c>
      <c r="X10" s="723" t="s">
        <v>45</v>
      </c>
      <c r="Y10" s="723">
        <v>0.65</v>
      </c>
      <c r="Z10" s="723" t="s">
        <v>105</v>
      </c>
      <c r="AA10" s="723" t="s">
        <v>45</v>
      </c>
      <c r="AB10" s="723" t="s">
        <v>45</v>
      </c>
      <c r="AC10" s="723" t="s">
        <v>45</v>
      </c>
      <c r="AD10" s="733"/>
      <c r="AE10" s="734"/>
      <c r="AF10" s="734"/>
      <c r="AG10" s="734"/>
      <c r="AH10" s="736"/>
      <c r="AI10" s="737"/>
      <c r="AJ10" s="723"/>
      <c r="AK10" s="723"/>
      <c r="AL10" s="436"/>
      <c r="AM10" s="436"/>
      <c r="AN10" s="723" t="s">
        <v>107</v>
      </c>
      <c r="AO10" s="723" t="s">
        <v>163</v>
      </c>
      <c r="AP10" s="723"/>
      <c r="AQ10" s="723">
        <v>1</v>
      </c>
    </row>
    <row r="11" s="185" customFormat="1" ht="50.1" customHeight="1" spans="1:43">
      <c r="A11" s="723"/>
      <c r="B11" s="723"/>
      <c r="C11" s="723"/>
      <c r="D11" s="723"/>
      <c r="E11" s="723"/>
      <c r="F11" s="723"/>
      <c r="G11" s="285"/>
      <c r="H11" s="310" t="s">
        <v>554</v>
      </c>
      <c r="I11" s="310" t="s">
        <v>555</v>
      </c>
      <c r="J11" s="312" t="s">
        <v>124</v>
      </c>
      <c r="K11" s="313"/>
      <c r="L11" s="308" t="s">
        <v>99</v>
      </c>
      <c r="M11" s="314"/>
      <c r="N11" s="313" t="s">
        <v>98</v>
      </c>
      <c r="O11" s="289" t="s">
        <v>45</v>
      </c>
      <c r="P11" s="289" t="s">
        <v>45</v>
      </c>
      <c r="Q11" s="315" t="s">
        <v>100</v>
      </c>
      <c r="R11" s="324" t="s">
        <v>101</v>
      </c>
      <c r="S11" s="610" t="s">
        <v>124</v>
      </c>
      <c r="T11" s="672" t="s">
        <v>556</v>
      </c>
      <c r="U11" s="327" t="s">
        <v>45</v>
      </c>
      <c r="V11" s="327" t="s">
        <v>162</v>
      </c>
      <c r="W11" s="325">
        <v>0.7837</v>
      </c>
      <c r="Y11" s="327">
        <v>1.23148148148148</v>
      </c>
      <c r="Z11" s="723"/>
      <c r="AA11" s="723"/>
      <c r="AB11" s="723"/>
      <c r="AC11" s="723"/>
      <c r="AD11" s="733" t="s">
        <v>124</v>
      </c>
      <c r="AE11" s="734" t="s">
        <v>557</v>
      </c>
      <c r="AF11" s="735"/>
      <c r="AG11" s="735"/>
      <c r="AH11" s="738">
        <f>Y11*1.08</f>
        <v>1.33</v>
      </c>
      <c r="AI11" s="739">
        <f>Y11/AH11</f>
        <v>0.925925925925926</v>
      </c>
      <c r="AJ11" s="740"/>
      <c r="AK11" s="741"/>
      <c r="AL11" s="187"/>
      <c r="AM11" s="187"/>
      <c r="AN11" s="289"/>
      <c r="AO11" s="289"/>
      <c r="AP11" s="310"/>
      <c r="AQ11" s="310">
        <v>1</v>
      </c>
    </row>
    <row r="12" s="463" customFormat="1" ht="50.1" customHeight="1" spans="1:43">
      <c r="A12" s="436"/>
      <c r="B12" s="436"/>
      <c r="C12" s="436"/>
      <c r="D12" s="436"/>
      <c r="E12" s="436">
        <v>3</v>
      </c>
      <c r="F12" s="436"/>
      <c r="G12" s="612" t="s">
        <v>558</v>
      </c>
      <c r="H12" s="612" t="s">
        <v>558</v>
      </c>
      <c r="I12" s="612" t="s">
        <v>559</v>
      </c>
      <c r="J12" s="310" t="s">
        <v>560</v>
      </c>
      <c r="K12" s="609"/>
      <c r="L12" s="315" t="s">
        <v>99</v>
      </c>
      <c r="M12" s="672"/>
      <c r="N12" s="623" t="s">
        <v>98</v>
      </c>
      <c r="O12" s="726" t="s">
        <v>558</v>
      </c>
      <c r="P12" s="624" t="s">
        <v>98</v>
      </c>
      <c r="Q12" s="624" t="s">
        <v>100</v>
      </c>
      <c r="R12" s="632" t="s">
        <v>101</v>
      </c>
      <c r="S12" s="675" t="s">
        <v>560</v>
      </c>
      <c r="T12" s="634" t="s">
        <v>561</v>
      </c>
      <c r="U12" s="729" t="s">
        <v>212</v>
      </c>
      <c r="V12" s="730" t="s">
        <v>562</v>
      </c>
      <c r="W12" s="731">
        <v>0.006</v>
      </c>
      <c r="X12" s="732"/>
      <c r="Y12" s="674" t="s">
        <v>45</v>
      </c>
      <c r="Z12" s="640"/>
      <c r="AA12" s="640"/>
      <c r="AB12" s="640"/>
      <c r="AC12" s="436"/>
      <c r="AD12" s="632" t="s">
        <v>563</v>
      </c>
      <c r="AE12" s="642"/>
      <c r="AF12" s="642"/>
      <c r="AG12" s="642"/>
      <c r="AH12" s="651">
        <v>0.006</v>
      </c>
      <c r="AI12" s="645">
        <v>1</v>
      </c>
      <c r="AJ12" s="642"/>
      <c r="AK12" s="651"/>
      <c r="AL12" s="732"/>
      <c r="AM12" s="732"/>
      <c r="AN12" s="652" t="s">
        <v>118</v>
      </c>
      <c r="AO12" s="327" t="s">
        <v>564</v>
      </c>
      <c r="AP12" s="612"/>
      <c r="AQ12" s="612">
        <v>4</v>
      </c>
    </row>
    <row r="13" s="463" customFormat="1" ht="50.1" customHeight="1" spans="1:43">
      <c r="A13" s="436"/>
      <c r="B13" s="436"/>
      <c r="C13" s="436"/>
      <c r="D13" s="436"/>
      <c r="E13" s="436">
        <v>3</v>
      </c>
      <c r="F13" s="436"/>
      <c r="G13" s="669" t="s">
        <v>565</v>
      </c>
      <c r="H13" s="669" t="s">
        <v>565</v>
      </c>
      <c r="I13" s="670" t="s">
        <v>566</v>
      </c>
      <c r="J13" s="675" t="s">
        <v>560</v>
      </c>
      <c r="K13" s="676" t="s">
        <v>111</v>
      </c>
      <c r="L13" s="315" t="s">
        <v>99</v>
      </c>
      <c r="M13" s="677"/>
      <c r="N13" s="727" t="s">
        <v>98</v>
      </c>
      <c r="O13" s="728" t="s">
        <v>567</v>
      </c>
      <c r="P13" s="624" t="s">
        <v>98</v>
      </c>
      <c r="Q13" s="624" t="s">
        <v>100</v>
      </c>
      <c r="R13" s="632" t="s">
        <v>101</v>
      </c>
      <c r="S13" s="675" t="s">
        <v>560</v>
      </c>
      <c r="T13" s="634" t="s">
        <v>561</v>
      </c>
      <c r="U13" s="729" t="s">
        <v>212</v>
      </c>
      <c r="V13" s="730" t="s">
        <v>568</v>
      </c>
      <c r="W13" s="731">
        <v>0.00725</v>
      </c>
      <c r="X13" s="732"/>
      <c r="Y13" s="674"/>
      <c r="Z13" s="640"/>
      <c r="AA13" s="640"/>
      <c r="AB13" s="640"/>
      <c r="AC13" s="436"/>
      <c r="AD13" s="632" t="s">
        <v>563</v>
      </c>
      <c r="AE13" s="642"/>
      <c r="AF13" s="642"/>
      <c r="AG13" s="642"/>
      <c r="AH13" s="651">
        <v>0.00725</v>
      </c>
      <c r="AI13" s="645">
        <v>1</v>
      </c>
      <c r="AJ13" s="642"/>
      <c r="AK13" s="651"/>
      <c r="AL13" s="732"/>
      <c r="AM13" s="732"/>
      <c r="AN13" s="652" t="s">
        <v>118</v>
      </c>
      <c r="AO13" s="327" t="s">
        <v>564</v>
      </c>
      <c r="AP13" s="612"/>
      <c r="AQ13" s="612">
        <v>1</v>
      </c>
    </row>
  </sheetData>
  <autoFilter ref="A9:BA13">
    <extLst/>
  </autoFilter>
  <mergeCells count="47">
    <mergeCell ref="A1:AQ1"/>
    <mergeCell ref="A4:I4"/>
    <mergeCell ref="A5:F5"/>
    <mergeCell ref="H5:I5"/>
    <mergeCell ref="A6:I6"/>
    <mergeCell ref="A7:I7"/>
    <mergeCell ref="B8:E8"/>
    <mergeCell ref="AE8:AG8"/>
    <mergeCell ref="A8:A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2:D3"/>
    <mergeCell ref="F2:I3"/>
    <mergeCell ref="J2:AO7"/>
  </mergeCells>
  <conditionalFormatting sqref="O12">
    <cfRule type="duplicateValues" dxfId="0" priority="6"/>
  </conditionalFormatting>
  <conditionalFormatting sqref="H13">
    <cfRule type="duplicateValues" dxfId="0" priority="7"/>
  </conditionalFormatting>
  <conditionalFormatting sqref="O13">
    <cfRule type="duplicateValues" dxfId="0" priority="5"/>
  </conditionalFormatting>
  <conditionalFormatting sqref="H11:H12">
    <cfRule type="duplicateValues" dxfId="0" priority="8"/>
  </conditionalFormatting>
  <conditionalFormatting sqref="H1 H14:H1048576">
    <cfRule type="duplicateValues" dxfId="0" priority="10"/>
  </conditionalFormatting>
  <conditionalFormatting sqref="H1:H10 H14:H1048576">
    <cfRule type="duplicateValues" dxfId="0" priority="9"/>
  </conditionalFormatting>
  <printOptions horizontalCentered="1"/>
  <pageMargins left="0.236220472440945" right="0.236220472440945" top="0.748031496062992" bottom="0.748031496062992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R15"/>
  <sheetViews>
    <sheetView view="pageBreakPreview" zoomScale="55" zoomScaleNormal="100" topLeftCell="A3" workbookViewId="0">
      <selection activeCell="N7" sqref="N7"/>
    </sheetView>
  </sheetViews>
  <sheetFormatPr defaultColWidth="9" defaultRowHeight="15.5"/>
  <cols>
    <col min="1" max="1" width="6.62727272727273" style="188" customWidth="1"/>
    <col min="2" max="11" width="2.62727272727273" style="188" customWidth="1"/>
    <col min="12" max="12" width="5" style="188" customWidth="1"/>
    <col min="13" max="13" width="12.6272727272727" style="185" customWidth="1"/>
    <col min="14" max="14" width="23.3727272727273" style="188" customWidth="1"/>
    <col min="15" max="15" width="17.8727272727273" style="188" customWidth="1"/>
    <col min="16" max="16" width="20.3727272727273" style="189" hidden="1" customWidth="1" outlineLevel="1"/>
    <col min="17" max="17" width="4.87272727272727" style="188" hidden="1" customWidth="1" outlineLevel="1"/>
    <col min="18" max="18" width="5.25454545454545" style="188" hidden="1" customWidth="1" outlineLevel="1"/>
    <col min="19" max="19" width="10.5" style="188" customWidth="1" collapsed="1"/>
    <col min="20" max="20" width="6.12727272727273" style="190" hidden="1" customWidth="1" outlineLevel="1"/>
    <col min="21" max="21" width="13.1272727272727" style="188" hidden="1" customWidth="1" outlineLevel="1"/>
    <col min="22" max="22" width="8.12727272727273" style="191" hidden="1" customWidth="1" outlineLevel="1"/>
    <col min="23" max="23" width="7.25454545454545" style="190" hidden="1" customWidth="1" outlineLevel="1"/>
    <col min="24" max="24" width="7.25454545454545" style="190" customWidth="1" collapsed="1"/>
    <col min="25" max="25" width="11.2545454545455" style="190" customWidth="1"/>
    <col min="26" max="26" width="11.7545454545455" style="193" customWidth="1"/>
    <col min="27" max="27" width="9.62727272727273" style="190" hidden="1" customWidth="1" outlineLevel="1"/>
    <col min="28" max="28" width="10.3727272727273" style="188" hidden="1" customWidth="1" outlineLevel="1"/>
    <col min="29" max="29" width="14.6272727272727" style="196" customWidth="1" collapsed="1"/>
    <col min="30" max="30" width="12.5" style="188" customWidth="1"/>
    <col min="31" max="31" width="8.62727272727273" style="185" customWidth="1" outlineLevel="1"/>
    <col min="32" max="34" width="7.62727272727273" style="695" customWidth="1" outlineLevel="1"/>
    <col min="35" max="35" width="7.62727272727273" style="185" customWidth="1" outlineLevel="1"/>
    <col min="36" max="36" width="8.62727272727273" style="185" customWidth="1" outlineLevel="1"/>
    <col min="37" max="37" width="8.62727272727273" style="695" customWidth="1" outlineLevel="1"/>
    <col min="38" max="38" width="8.62727272727273" style="194" customWidth="1" outlineLevel="1"/>
    <col min="39" max="40" width="9.62727272727273" style="188" customWidth="1"/>
    <col min="41" max="42" width="8.62727272727273" style="188" customWidth="1"/>
    <col min="43" max="43" width="11.1272727272727" style="188" customWidth="1"/>
    <col min="44" max="44" width="16.1272727272727" style="188" customWidth="1"/>
    <col min="45" max="16384" width="9" style="188"/>
  </cols>
  <sheetData>
    <row r="1" s="185" customFormat="1" ht="24.95" customHeight="1" spans="1:44">
      <c r="A1" s="696" t="s">
        <v>49</v>
      </c>
      <c r="B1" s="210" t="s">
        <v>50</v>
      </c>
      <c r="C1" s="211"/>
      <c r="D1" s="211"/>
      <c r="E1" s="211"/>
      <c r="F1" s="211"/>
      <c r="G1" s="211"/>
      <c r="H1" s="211"/>
      <c r="I1" s="211"/>
      <c r="J1" s="211"/>
      <c r="K1" s="227"/>
      <c r="L1" s="228" t="s">
        <v>51</v>
      </c>
      <c r="M1" s="229" t="s">
        <v>52</v>
      </c>
      <c r="N1" s="229" t="s">
        <v>28</v>
      </c>
      <c r="O1" s="228" t="s">
        <v>41</v>
      </c>
      <c r="P1" s="228" t="s">
        <v>546</v>
      </c>
      <c r="Q1" s="228" t="s">
        <v>54</v>
      </c>
      <c r="R1" s="228" t="s">
        <v>55</v>
      </c>
      <c r="S1" s="228" t="s">
        <v>14</v>
      </c>
      <c r="T1" s="229" t="s">
        <v>56</v>
      </c>
      <c r="U1" s="228" t="s">
        <v>547</v>
      </c>
      <c r="V1" s="229" t="s">
        <v>548</v>
      </c>
      <c r="W1" s="229" t="s">
        <v>59</v>
      </c>
      <c r="X1" s="699" t="s">
        <v>549</v>
      </c>
      <c r="Y1" s="699" t="s">
        <v>550</v>
      </c>
      <c r="Z1" s="699" t="s">
        <v>62</v>
      </c>
      <c r="AA1" s="699" t="s">
        <v>64</v>
      </c>
      <c r="AB1" s="228" t="s">
        <v>65</v>
      </c>
      <c r="AC1" s="263" t="s">
        <v>67</v>
      </c>
      <c r="AD1" s="228" t="s">
        <v>71</v>
      </c>
      <c r="AE1" s="701" t="s">
        <v>72</v>
      </c>
      <c r="AF1" s="702" t="s">
        <v>74</v>
      </c>
      <c r="AG1" s="711"/>
      <c r="AH1" s="712"/>
      <c r="AI1" s="701" t="s">
        <v>569</v>
      </c>
      <c r="AJ1" s="713" t="s">
        <v>76</v>
      </c>
      <c r="AK1" s="703" t="s">
        <v>570</v>
      </c>
      <c r="AL1" s="701" t="s">
        <v>571</v>
      </c>
      <c r="AM1" s="252" t="s">
        <v>553</v>
      </c>
      <c r="AN1" s="252" t="s">
        <v>572</v>
      </c>
      <c r="AO1" s="698" t="s">
        <v>573</v>
      </c>
      <c r="AP1" s="719" t="s">
        <v>574</v>
      </c>
      <c r="AQ1" s="720" t="s">
        <v>20</v>
      </c>
      <c r="AR1" s="228" t="s">
        <v>92</v>
      </c>
    </row>
    <row r="2" s="693" customFormat="1" ht="24.95" customHeight="1" spans="1:44">
      <c r="A2" s="697"/>
      <c r="B2" s="698">
        <v>0</v>
      </c>
      <c r="C2" s="698">
        <v>1</v>
      </c>
      <c r="D2" s="698">
        <v>2</v>
      </c>
      <c r="E2" s="698">
        <v>3</v>
      </c>
      <c r="F2" s="698">
        <v>4</v>
      </c>
      <c r="G2" s="698">
        <v>5</v>
      </c>
      <c r="H2" s="698">
        <v>6</v>
      </c>
      <c r="I2" s="698">
        <v>7</v>
      </c>
      <c r="J2" s="698">
        <v>8</v>
      </c>
      <c r="K2" s="696">
        <v>9</v>
      </c>
      <c r="L2" s="232"/>
      <c r="M2" s="233"/>
      <c r="N2" s="233"/>
      <c r="O2" s="232"/>
      <c r="P2" s="232"/>
      <c r="Q2" s="232"/>
      <c r="R2" s="232"/>
      <c r="S2" s="232"/>
      <c r="T2" s="233"/>
      <c r="U2" s="232"/>
      <c r="V2" s="233"/>
      <c r="W2" s="233"/>
      <c r="X2" s="700"/>
      <c r="Y2" s="700"/>
      <c r="Z2" s="700"/>
      <c r="AA2" s="700"/>
      <c r="AB2" s="232"/>
      <c r="AC2" s="267"/>
      <c r="AD2" s="232"/>
      <c r="AE2" s="701"/>
      <c r="AF2" s="703" t="s">
        <v>93</v>
      </c>
      <c r="AG2" s="703" t="s">
        <v>94</v>
      </c>
      <c r="AH2" s="703" t="s">
        <v>95</v>
      </c>
      <c r="AI2" s="701"/>
      <c r="AJ2" s="713"/>
      <c r="AK2" s="703"/>
      <c r="AL2" s="701"/>
      <c r="AM2" s="252"/>
      <c r="AN2" s="252"/>
      <c r="AO2" s="721"/>
      <c r="AP2" s="719"/>
      <c r="AQ2" s="722"/>
      <c r="AR2" s="232"/>
    </row>
    <row r="3" s="694" customFormat="1" ht="50.1" customHeight="1" spans="1:44">
      <c r="A3" s="697">
        <f>ROW()-2</f>
        <v>1</v>
      </c>
      <c r="B3" s="252"/>
      <c r="C3" s="252"/>
      <c r="D3" s="252">
        <v>2</v>
      </c>
      <c r="E3" s="252"/>
      <c r="F3" s="252"/>
      <c r="G3" s="252"/>
      <c r="H3" s="252"/>
      <c r="I3" s="252"/>
      <c r="J3" s="252"/>
      <c r="K3" s="252"/>
      <c r="L3" s="252" t="s">
        <v>120</v>
      </c>
      <c r="M3" s="235" t="s">
        <v>164</v>
      </c>
      <c r="N3" s="235" t="s">
        <v>164</v>
      </c>
      <c r="O3" s="235" t="s">
        <v>165</v>
      </c>
      <c r="P3" s="238" t="s">
        <v>166</v>
      </c>
      <c r="Q3" s="251"/>
      <c r="R3" s="252"/>
      <c r="S3" s="246"/>
      <c r="T3" s="251" t="s">
        <v>98</v>
      </c>
      <c r="U3" s="235" t="s">
        <v>164</v>
      </c>
      <c r="V3" s="251" t="s">
        <v>98</v>
      </c>
      <c r="W3" s="254" t="s">
        <v>100</v>
      </c>
      <c r="X3" s="255" t="s">
        <v>134</v>
      </c>
      <c r="Y3" s="237" t="s">
        <v>575</v>
      </c>
      <c r="Z3" s="294" t="s">
        <v>103</v>
      </c>
      <c r="AA3" s="250" t="s">
        <v>45</v>
      </c>
      <c r="AB3" s="250" t="s">
        <v>168</v>
      </c>
      <c r="AC3" s="269" t="e">
        <f>AC4</f>
        <v>#REF!</v>
      </c>
      <c r="AD3" s="250" t="s">
        <v>170</v>
      </c>
      <c r="AE3" s="704" t="s">
        <v>170</v>
      </c>
      <c r="AF3" s="705"/>
      <c r="AG3" s="705"/>
      <c r="AH3" s="705"/>
      <c r="AI3" s="714"/>
      <c r="AJ3" s="715"/>
      <c r="AK3" s="705"/>
      <c r="AL3" s="714">
        <f>SUM(AL5:AL14)</f>
        <v>0.250913250719626</v>
      </c>
      <c r="AM3" s="289" t="s">
        <v>118</v>
      </c>
      <c r="AN3" s="289" t="s">
        <v>172</v>
      </c>
      <c r="AO3" s="289"/>
      <c r="AP3" s="253"/>
      <c r="AQ3" s="253"/>
      <c r="AR3" s="235">
        <v>1</v>
      </c>
    </row>
    <row r="4" s="694" customFormat="1" ht="50.1" customHeight="1" spans="1:44">
      <c r="A4" s="697">
        <f t="shared" ref="A4:A15" si="0">ROW()-2</f>
        <v>2</v>
      </c>
      <c r="B4" s="252"/>
      <c r="C4" s="252"/>
      <c r="D4" s="252"/>
      <c r="E4" s="252">
        <v>3</v>
      </c>
      <c r="F4" s="252"/>
      <c r="G4" s="252"/>
      <c r="H4" s="252"/>
      <c r="I4" s="252"/>
      <c r="J4" s="252"/>
      <c r="K4" s="252"/>
      <c r="L4" s="252" t="s">
        <v>120</v>
      </c>
      <c r="M4" s="235"/>
      <c r="N4" s="235"/>
      <c r="O4" s="235" t="s">
        <v>165</v>
      </c>
      <c r="P4" s="238" t="s">
        <v>166</v>
      </c>
      <c r="Q4" s="251"/>
      <c r="R4" s="252"/>
      <c r="S4" s="246"/>
      <c r="T4" s="251" t="s">
        <v>98</v>
      </c>
      <c r="U4" s="235" t="s">
        <v>164</v>
      </c>
      <c r="V4" s="251" t="s">
        <v>98</v>
      </c>
      <c r="W4" s="254" t="s">
        <v>100</v>
      </c>
      <c r="X4" s="255" t="s">
        <v>134</v>
      </c>
      <c r="Y4" s="237" t="s">
        <v>199</v>
      </c>
      <c r="Z4" s="294" t="s">
        <v>103</v>
      </c>
      <c r="AA4" s="250" t="s">
        <v>45</v>
      </c>
      <c r="AB4" s="250" t="s">
        <v>168</v>
      </c>
      <c r="AC4" s="269" t="e">
        <f>AC6+AC7+AC8+AC9+AC10+AC10+AC11+AC12+AC13+AC13+AC13+AC14+AC14+#REF!+#REF!+#REF!+#REF!+#REF!+SUMPRODUCT(AC5:AC15,AR5:AR15)</f>
        <v>#REF!</v>
      </c>
      <c r="AD4" s="250" t="s">
        <v>45</v>
      </c>
      <c r="AE4" s="704" t="s">
        <v>171</v>
      </c>
      <c r="AF4" s="705"/>
      <c r="AG4" s="705"/>
      <c r="AH4" s="705"/>
      <c r="AI4" s="714"/>
      <c r="AJ4" s="715"/>
      <c r="AK4" s="705">
        <v>62</v>
      </c>
      <c r="AL4" s="714"/>
      <c r="AM4" s="290"/>
      <c r="AN4" s="289"/>
      <c r="AO4" s="289"/>
      <c r="AP4" s="253"/>
      <c r="AQ4" s="253"/>
      <c r="AR4" s="235">
        <v>1</v>
      </c>
    </row>
    <row r="5" s="694" customFormat="1" ht="50.1" customHeight="1" spans="1:44">
      <c r="A5" s="697">
        <f t="shared" si="0"/>
        <v>3</v>
      </c>
      <c r="B5" s="252"/>
      <c r="C5" s="252"/>
      <c r="D5" s="252"/>
      <c r="E5" s="252"/>
      <c r="F5" s="252">
        <v>4</v>
      </c>
      <c r="G5" s="252"/>
      <c r="H5" s="252"/>
      <c r="I5" s="252"/>
      <c r="J5" s="252"/>
      <c r="K5" s="252"/>
      <c r="L5" s="252" t="s">
        <v>120</v>
      </c>
      <c r="M5" s="252"/>
      <c r="N5" s="235" t="s">
        <v>576</v>
      </c>
      <c r="O5" s="235" t="s">
        <v>577</v>
      </c>
      <c r="P5" s="272" t="s">
        <v>133</v>
      </c>
      <c r="Q5" s="251"/>
      <c r="R5" s="252"/>
      <c r="S5" s="246"/>
      <c r="T5" s="251" t="s">
        <v>98</v>
      </c>
      <c r="U5" s="235" t="s">
        <v>576</v>
      </c>
      <c r="V5" s="251" t="s">
        <v>98</v>
      </c>
      <c r="W5" s="254" t="s">
        <v>100</v>
      </c>
      <c r="X5" s="255" t="s">
        <v>134</v>
      </c>
      <c r="Y5" s="237" t="s">
        <v>578</v>
      </c>
      <c r="Z5" s="294" t="s">
        <v>579</v>
      </c>
      <c r="AA5" s="706" t="s">
        <v>137</v>
      </c>
      <c r="AB5" s="250" t="s">
        <v>580</v>
      </c>
      <c r="AC5" s="269">
        <v>1.391</v>
      </c>
      <c r="AD5" s="250" t="s">
        <v>45</v>
      </c>
      <c r="AE5" s="704" t="s">
        <v>140</v>
      </c>
      <c r="AF5" s="705">
        <f>AC5/1.134*1000+10</f>
        <v>1236.63139329806</v>
      </c>
      <c r="AG5" s="705">
        <v>25</v>
      </c>
      <c r="AH5" s="705">
        <v>2</v>
      </c>
      <c r="AI5" s="714">
        <f>AF5*1.134/1000</f>
        <v>1.40234</v>
      </c>
      <c r="AJ5" s="715">
        <f t="shared" ref="AJ5:AJ14" si="1">AC5/AI5</f>
        <v>0.991913515980433</v>
      </c>
      <c r="AK5" s="705"/>
      <c r="AL5" s="714">
        <f>3.14*AG5*AF5/1000000</f>
        <v>0.0970755643738977</v>
      </c>
      <c r="AM5" s="290"/>
      <c r="AN5" s="289"/>
      <c r="AO5" s="289"/>
      <c r="AP5" s="253"/>
      <c r="AQ5" s="253"/>
      <c r="AR5" s="235">
        <v>1</v>
      </c>
    </row>
    <row r="6" s="694" customFormat="1" ht="50.1" customHeight="1" spans="1:44">
      <c r="A6" s="697">
        <f t="shared" si="0"/>
        <v>4</v>
      </c>
      <c r="B6" s="252"/>
      <c r="C6" s="252"/>
      <c r="D6" s="252"/>
      <c r="E6" s="252"/>
      <c r="F6" s="252">
        <v>4</v>
      </c>
      <c r="G6" s="252"/>
      <c r="H6" s="252"/>
      <c r="I6" s="252"/>
      <c r="J6" s="252"/>
      <c r="K6" s="252"/>
      <c r="L6" s="252" t="s">
        <v>120</v>
      </c>
      <c r="M6" s="252"/>
      <c r="N6" s="235" t="s">
        <v>581</v>
      </c>
      <c r="O6" s="235" t="s">
        <v>582</v>
      </c>
      <c r="P6" s="272" t="s">
        <v>133</v>
      </c>
      <c r="Q6" s="251"/>
      <c r="R6" s="252"/>
      <c r="S6" s="246"/>
      <c r="T6" s="251" t="s">
        <v>98</v>
      </c>
      <c r="U6" s="235" t="s">
        <v>581</v>
      </c>
      <c r="V6" s="251" t="s">
        <v>98</v>
      </c>
      <c r="W6" s="254" t="s">
        <v>100</v>
      </c>
      <c r="X6" s="255" t="s">
        <v>134</v>
      </c>
      <c r="Y6" s="237" t="s">
        <v>578</v>
      </c>
      <c r="Z6" s="294" t="s">
        <v>579</v>
      </c>
      <c r="AA6" s="706" t="s">
        <v>137</v>
      </c>
      <c r="AB6" s="250" t="s">
        <v>583</v>
      </c>
      <c r="AC6" s="269">
        <v>0.4076</v>
      </c>
      <c r="AD6" s="250" t="s">
        <v>45</v>
      </c>
      <c r="AE6" s="704" t="s">
        <v>140</v>
      </c>
      <c r="AF6" s="705">
        <v>370</v>
      </c>
      <c r="AG6" s="705">
        <v>25</v>
      </c>
      <c r="AH6" s="705">
        <v>2</v>
      </c>
      <c r="AI6" s="714">
        <f>AF6*1.134/1000</f>
        <v>0.41958</v>
      </c>
      <c r="AJ6" s="715">
        <f t="shared" si="1"/>
        <v>0.971447638114305</v>
      </c>
      <c r="AK6" s="705"/>
      <c r="AL6" s="714">
        <f>3.14*AG6*AF6/1000000</f>
        <v>0.029045</v>
      </c>
      <c r="AM6" s="290"/>
      <c r="AN6" s="289"/>
      <c r="AO6" s="289"/>
      <c r="AP6" s="253"/>
      <c r="AQ6" s="253"/>
      <c r="AR6" s="235">
        <v>1</v>
      </c>
    </row>
    <row r="7" s="187" customFormat="1" ht="50.1" customHeight="1" spans="1:44">
      <c r="A7" s="697">
        <f t="shared" si="0"/>
        <v>5</v>
      </c>
      <c r="B7" s="252"/>
      <c r="C7" s="252"/>
      <c r="D7" s="252"/>
      <c r="E7" s="252"/>
      <c r="F7" s="252">
        <v>4</v>
      </c>
      <c r="G7" s="252"/>
      <c r="H7" s="252"/>
      <c r="I7" s="252"/>
      <c r="J7" s="252"/>
      <c r="K7" s="252"/>
      <c r="L7" s="252" t="s">
        <v>146</v>
      </c>
      <c r="M7" s="252"/>
      <c r="N7" s="235" t="s">
        <v>584</v>
      </c>
      <c r="O7" s="235" t="s">
        <v>585</v>
      </c>
      <c r="P7" s="272" t="s">
        <v>133</v>
      </c>
      <c r="Q7" s="251"/>
      <c r="R7" s="252"/>
      <c r="S7" s="246"/>
      <c r="T7" s="251" t="s">
        <v>98</v>
      </c>
      <c r="U7" s="235" t="s">
        <v>584</v>
      </c>
      <c r="V7" s="272" t="s">
        <v>98</v>
      </c>
      <c r="W7" s="254" t="s">
        <v>134</v>
      </c>
      <c r="X7" s="255" t="s">
        <v>135</v>
      </c>
      <c r="Y7" s="237" t="s">
        <v>578</v>
      </c>
      <c r="Z7" s="237" t="s">
        <v>586</v>
      </c>
      <c r="AA7" s="237" t="s">
        <v>137</v>
      </c>
      <c r="AB7" s="237" t="s">
        <v>587</v>
      </c>
      <c r="AC7" s="274">
        <v>0.0506</v>
      </c>
      <c r="AD7" s="250" t="s">
        <v>45</v>
      </c>
      <c r="AE7" s="704" t="s">
        <v>588</v>
      </c>
      <c r="AF7" s="705">
        <v>62</v>
      </c>
      <c r="AG7" s="705">
        <v>20</v>
      </c>
      <c r="AH7" s="705">
        <v>2</v>
      </c>
      <c r="AI7" s="714">
        <f>AF7*0.888/1000</f>
        <v>0.055056</v>
      </c>
      <c r="AJ7" s="715">
        <f t="shared" si="1"/>
        <v>0.919064225515838</v>
      </c>
      <c r="AK7" s="705"/>
      <c r="AL7" s="714">
        <f>3.14*AG7*AF7/1000000</f>
        <v>0.0038936</v>
      </c>
      <c r="AM7" s="290"/>
      <c r="AN7" s="289"/>
      <c r="AO7" s="289"/>
      <c r="AP7" s="253"/>
      <c r="AQ7" s="253"/>
      <c r="AR7" s="235">
        <v>1</v>
      </c>
    </row>
    <row r="8" s="187" customFormat="1" ht="50.1" customHeight="1" spans="1:44">
      <c r="A8" s="697">
        <f t="shared" si="0"/>
        <v>6</v>
      </c>
      <c r="B8" s="252"/>
      <c r="C8" s="252"/>
      <c r="D8" s="252"/>
      <c r="E8" s="252"/>
      <c r="F8" s="252">
        <v>4</v>
      </c>
      <c r="G8" s="252"/>
      <c r="H8" s="252"/>
      <c r="I8" s="252"/>
      <c r="J8" s="252"/>
      <c r="K8" s="252"/>
      <c r="L8" s="252" t="s">
        <v>146</v>
      </c>
      <c r="M8" s="252"/>
      <c r="N8" s="235" t="s">
        <v>589</v>
      </c>
      <c r="O8" s="235" t="s">
        <v>590</v>
      </c>
      <c r="P8" s="272" t="s">
        <v>133</v>
      </c>
      <c r="Q8" s="251"/>
      <c r="R8" s="252"/>
      <c r="S8" s="246"/>
      <c r="T8" s="251" t="s">
        <v>98</v>
      </c>
      <c r="U8" s="235" t="s">
        <v>589</v>
      </c>
      <c r="V8" s="272" t="s">
        <v>98</v>
      </c>
      <c r="W8" s="254" t="s">
        <v>134</v>
      </c>
      <c r="X8" s="255" t="s">
        <v>135</v>
      </c>
      <c r="Y8" s="237" t="s">
        <v>578</v>
      </c>
      <c r="Z8" s="237" t="s">
        <v>586</v>
      </c>
      <c r="AA8" s="237" t="s">
        <v>137</v>
      </c>
      <c r="AB8" s="237" t="s">
        <v>587</v>
      </c>
      <c r="AC8" s="274">
        <v>0.0507</v>
      </c>
      <c r="AD8" s="250" t="s">
        <v>45</v>
      </c>
      <c r="AE8" s="704" t="s">
        <v>588</v>
      </c>
      <c r="AF8" s="705">
        <v>62</v>
      </c>
      <c r="AG8" s="705">
        <v>20</v>
      </c>
      <c r="AH8" s="705">
        <v>2</v>
      </c>
      <c r="AI8" s="714">
        <f>AF8*0.888/1000</f>
        <v>0.055056</v>
      </c>
      <c r="AJ8" s="715">
        <f t="shared" si="1"/>
        <v>0.920880557977332</v>
      </c>
      <c r="AK8" s="705"/>
      <c r="AL8" s="714">
        <f>3.14*AG8*AF8/1000000</f>
        <v>0.0038936</v>
      </c>
      <c r="AM8" s="290"/>
      <c r="AN8" s="289"/>
      <c r="AO8" s="289"/>
      <c r="AP8" s="253"/>
      <c r="AQ8" s="253"/>
      <c r="AR8" s="235">
        <v>1</v>
      </c>
    </row>
    <row r="9" s="694" customFormat="1" ht="50.1" customHeight="1" spans="1:44">
      <c r="A9" s="697">
        <f t="shared" si="0"/>
        <v>7</v>
      </c>
      <c r="B9" s="252"/>
      <c r="C9" s="252"/>
      <c r="D9" s="252"/>
      <c r="E9" s="252"/>
      <c r="F9" s="252">
        <v>4</v>
      </c>
      <c r="G9" s="252"/>
      <c r="H9" s="252"/>
      <c r="I9" s="252"/>
      <c r="J9" s="252"/>
      <c r="K9" s="252"/>
      <c r="L9" s="252" t="s">
        <v>120</v>
      </c>
      <c r="M9" s="252"/>
      <c r="N9" s="235" t="s">
        <v>591</v>
      </c>
      <c r="O9" s="235" t="s">
        <v>592</v>
      </c>
      <c r="P9" s="272" t="s">
        <v>560</v>
      </c>
      <c r="Q9" s="251"/>
      <c r="R9" s="252"/>
      <c r="S9" s="246"/>
      <c r="T9" s="251" t="s">
        <v>98</v>
      </c>
      <c r="U9" s="235" t="s">
        <v>591</v>
      </c>
      <c r="V9" s="272" t="s">
        <v>98</v>
      </c>
      <c r="W9" s="254" t="s">
        <v>100</v>
      </c>
      <c r="X9" s="255" t="s">
        <v>134</v>
      </c>
      <c r="Y9" s="237" t="s">
        <v>593</v>
      </c>
      <c r="Z9" s="294" t="s">
        <v>594</v>
      </c>
      <c r="AA9" s="237" t="s">
        <v>137</v>
      </c>
      <c r="AB9" s="237" t="s">
        <v>595</v>
      </c>
      <c r="AC9" s="274">
        <v>0.1151</v>
      </c>
      <c r="AD9" s="250" t="s">
        <v>45</v>
      </c>
      <c r="AE9" s="704" t="s">
        <v>563</v>
      </c>
      <c r="AF9" s="705">
        <f>AC9/0.395*1000</f>
        <v>291.392405063291</v>
      </c>
      <c r="AG9" s="705">
        <v>8</v>
      </c>
      <c r="AH9" s="705"/>
      <c r="AI9" s="714">
        <f>AF9*0.395/1000</f>
        <v>0.1151</v>
      </c>
      <c r="AJ9" s="715">
        <f t="shared" si="1"/>
        <v>1</v>
      </c>
      <c r="AK9" s="705"/>
      <c r="AL9" s="714">
        <f>3.14*AG9*AF9*AR9/1000000</f>
        <v>0.0146395544303797</v>
      </c>
      <c r="AM9" s="290"/>
      <c r="AN9" s="289"/>
      <c r="AO9" s="289"/>
      <c r="AP9" s="253"/>
      <c r="AQ9" s="253"/>
      <c r="AR9" s="235">
        <v>2</v>
      </c>
    </row>
    <row r="10" s="694" customFormat="1" ht="50.1" customHeight="1" spans="1:44">
      <c r="A10" s="697">
        <f t="shared" si="0"/>
        <v>8</v>
      </c>
      <c r="B10" s="252"/>
      <c r="C10" s="252"/>
      <c r="D10" s="252"/>
      <c r="E10" s="252"/>
      <c r="F10" s="252">
        <v>4</v>
      </c>
      <c r="G10" s="252"/>
      <c r="H10" s="252"/>
      <c r="I10" s="252"/>
      <c r="J10" s="252"/>
      <c r="K10" s="252"/>
      <c r="L10" s="252" t="s">
        <v>120</v>
      </c>
      <c r="M10" s="252"/>
      <c r="N10" s="235" t="s">
        <v>596</v>
      </c>
      <c r="O10" s="235" t="s">
        <v>597</v>
      </c>
      <c r="P10" s="272" t="s">
        <v>133</v>
      </c>
      <c r="Q10" s="251"/>
      <c r="R10" s="252"/>
      <c r="S10" s="246"/>
      <c r="T10" s="251" t="s">
        <v>98</v>
      </c>
      <c r="U10" s="235" t="s">
        <v>596</v>
      </c>
      <c r="V10" s="272" t="s">
        <v>98</v>
      </c>
      <c r="W10" s="254" t="s">
        <v>100</v>
      </c>
      <c r="X10" s="255" t="s">
        <v>134</v>
      </c>
      <c r="Y10" s="237" t="s">
        <v>578</v>
      </c>
      <c r="Z10" s="294" t="s">
        <v>579</v>
      </c>
      <c r="AA10" s="237" t="s">
        <v>137</v>
      </c>
      <c r="AB10" s="237" t="s">
        <v>598</v>
      </c>
      <c r="AC10" s="274">
        <v>0.4522</v>
      </c>
      <c r="AD10" s="250" t="s">
        <v>45</v>
      </c>
      <c r="AE10" s="704" t="s">
        <v>140</v>
      </c>
      <c r="AF10" s="705">
        <f>AC10/1.134*1000+10</f>
        <v>408.765432098765</v>
      </c>
      <c r="AG10" s="705">
        <v>25</v>
      </c>
      <c r="AH10" s="705">
        <v>2</v>
      </c>
      <c r="AI10" s="714">
        <f>AF10*1.134/1000</f>
        <v>0.46354</v>
      </c>
      <c r="AJ10" s="715">
        <f t="shared" si="1"/>
        <v>0.975536091815162</v>
      </c>
      <c r="AK10" s="705"/>
      <c r="AL10" s="714">
        <f>3.14*AG10*AF10/1000000</f>
        <v>0.0320880864197531</v>
      </c>
      <c r="AM10" s="290"/>
      <c r="AN10" s="289"/>
      <c r="AO10" s="289"/>
      <c r="AP10" s="253"/>
      <c r="AQ10" s="253"/>
      <c r="AR10" s="235">
        <v>1</v>
      </c>
    </row>
    <row r="11" s="694" customFormat="1" ht="50.1" customHeight="1" spans="1:44">
      <c r="A11" s="697">
        <f t="shared" si="0"/>
        <v>9</v>
      </c>
      <c r="B11" s="252"/>
      <c r="C11" s="252"/>
      <c r="D11" s="252"/>
      <c r="E11" s="252"/>
      <c r="F11" s="252">
        <v>4</v>
      </c>
      <c r="G11" s="252"/>
      <c r="H11" s="252"/>
      <c r="I11" s="252"/>
      <c r="J11" s="252"/>
      <c r="K11" s="252"/>
      <c r="L11" s="252" t="s">
        <v>120</v>
      </c>
      <c r="M11" s="252"/>
      <c r="N11" s="235" t="s">
        <v>599</v>
      </c>
      <c r="O11" s="235" t="s">
        <v>600</v>
      </c>
      <c r="P11" s="272" t="s">
        <v>560</v>
      </c>
      <c r="Q11" s="251"/>
      <c r="R11" s="252"/>
      <c r="S11" s="246"/>
      <c r="T11" s="251" t="s">
        <v>98</v>
      </c>
      <c r="U11" s="235" t="s">
        <v>599</v>
      </c>
      <c r="V11" s="272" t="s">
        <v>98</v>
      </c>
      <c r="W11" s="254" t="s">
        <v>100</v>
      </c>
      <c r="X11" s="255" t="s">
        <v>134</v>
      </c>
      <c r="Y11" s="237" t="s">
        <v>593</v>
      </c>
      <c r="Z11" s="237" t="s">
        <v>601</v>
      </c>
      <c r="AA11" s="237" t="s">
        <v>137</v>
      </c>
      <c r="AB11" s="237" t="s">
        <v>602</v>
      </c>
      <c r="AC11" s="274">
        <v>0.1577</v>
      </c>
      <c r="AD11" s="250" t="s">
        <v>45</v>
      </c>
      <c r="AE11" s="704" t="s">
        <v>563</v>
      </c>
      <c r="AF11" s="705">
        <f>AC11/0.395*1000</f>
        <v>399.240506329114</v>
      </c>
      <c r="AG11" s="705">
        <v>8</v>
      </c>
      <c r="AH11" s="705"/>
      <c r="AI11" s="714">
        <f>AF11*0.395/1000</f>
        <v>0.1577</v>
      </c>
      <c r="AJ11" s="715">
        <f t="shared" si="1"/>
        <v>1</v>
      </c>
      <c r="AK11" s="705"/>
      <c r="AL11" s="714">
        <f>3.14*AG11*AF11*AR11/1000000</f>
        <v>0.0100289215189873</v>
      </c>
      <c r="AM11" s="290"/>
      <c r="AN11" s="289"/>
      <c r="AO11" s="289"/>
      <c r="AP11" s="253"/>
      <c r="AQ11" s="253"/>
      <c r="AR11" s="235">
        <v>1</v>
      </c>
    </row>
    <row r="12" s="187" customFormat="1" ht="50.1" customHeight="1" spans="1:44">
      <c r="A12" s="697">
        <f t="shared" si="0"/>
        <v>10</v>
      </c>
      <c r="B12" s="252"/>
      <c r="C12" s="252"/>
      <c r="D12" s="252"/>
      <c r="E12" s="252"/>
      <c r="F12" s="252">
        <v>4</v>
      </c>
      <c r="G12" s="252"/>
      <c r="H12" s="252"/>
      <c r="I12" s="252"/>
      <c r="J12" s="252"/>
      <c r="K12" s="252"/>
      <c r="L12" s="252" t="s">
        <v>603</v>
      </c>
      <c r="M12" s="252"/>
      <c r="N12" s="235" t="s">
        <v>604</v>
      </c>
      <c r="O12" s="235" t="s">
        <v>605</v>
      </c>
      <c r="P12" s="272" t="s">
        <v>232</v>
      </c>
      <c r="Q12" s="251"/>
      <c r="R12" s="252"/>
      <c r="S12" s="246"/>
      <c r="T12" s="251" t="s">
        <v>98</v>
      </c>
      <c r="U12" s="235" t="s">
        <v>604</v>
      </c>
      <c r="V12" s="272" t="s">
        <v>98</v>
      </c>
      <c r="W12" s="254" t="s">
        <v>134</v>
      </c>
      <c r="X12" s="255" t="s">
        <v>135</v>
      </c>
      <c r="Y12" s="237" t="s">
        <v>232</v>
      </c>
      <c r="Z12" s="237" t="s">
        <v>606</v>
      </c>
      <c r="AA12" s="237" t="s">
        <v>137</v>
      </c>
      <c r="AB12" s="237" t="s">
        <v>607</v>
      </c>
      <c r="AC12" s="274">
        <v>0.066</v>
      </c>
      <c r="AD12" s="250" t="s">
        <v>45</v>
      </c>
      <c r="AE12" s="707" t="s">
        <v>223</v>
      </c>
      <c r="AF12" s="708">
        <v>292</v>
      </c>
      <c r="AG12" s="708">
        <v>15</v>
      </c>
      <c r="AH12" s="708">
        <v>2</v>
      </c>
      <c r="AI12" s="716">
        <f>AF12*AG12*AH12*7860/1000000000</f>
        <v>0.0688536</v>
      </c>
      <c r="AJ12" s="717">
        <f t="shared" si="1"/>
        <v>0.958555543936701</v>
      </c>
      <c r="AK12" s="708"/>
      <c r="AL12" s="716">
        <f>AF12*AG12*2*AR12/1000000</f>
        <v>0.02628</v>
      </c>
      <c r="AM12" s="290"/>
      <c r="AN12" s="289"/>
      <c r="AO12" s="289"/>
      <c r="AP12" s="253"/>
      <c r="AQ12" s="253"/>
      <c r="AR12" s="235">
        <v>3</v>
      </c>
    </row>
    <row r="13" s="694" customFormat="1" ht="50.1" customHeight="1" spans="1:44">
      <c r="A13" s="697">
        <f t="shared" si="0"/>
        <v>11</v>
      </c>
      <c r="B13" s="252"/>
      <c r="C13" s="252"/>
      <c r="D13" s="252"/>
      <c r="E13" s="252"/>
      <c r="F13" s="252">
        <v>4</v>
      </c>
      <c r="G13" s="252"/>
      <c r="H13" s="252"/>
      <c r="I13" s="252"/>
      <c r="J13" s="252"/>
      <c r="K13" s="252"/>
      <c r="L13" s="252" t="s">
        <v>120</v>
      </c>
      <c r="M13" s="252"/>
      <c r="N13" s="235" t="s">
        <v>608</v>
      </c>
      <c r="O13" s="235" t="s">
        <v>609</v>
      </c>
      <c r="P13" s="272" t="s">
        <v>560</v>
      </c>
      <c r="Q13" s="251"/>
      <c r="R13" s="252"/>
      <c r="S13" s="246"/>
      <c r="T13" s="251" t="s">
        <v>98</v>
      </c>
      <c r="U13" s="235" t="s">
        <v>608</v>
      </c>
      <c r="V13" s="272" t="s">
        <v>98</v>
      </c>
      <c r="W13" s="254" t="s">
        <v>100</v>
      </c>
      <c r="X13" s="255" t="s">
        <v>134</v>
      </c>
      <c r="Y13" s="237" t="s">
        <v>593</v>
      </c>
      <c r="Z13" s="237" t="s">
        <v>610</v>
      </c>
      <c r="AA13" s="237" t="s">
        <v>611</v>
      </c>
      <c r="AB13" s="237" t="s">
        <v>612</v>
      </c>
      <c r="AC13" s="274">
        <v>0.0776</v>
      </c>
      <c r="AD13" s="250" t="s">
        <v>45</v>
      </c>
      <c r="AE13" s="704" t="s">
        <v>613</v>
      </c>
      <c r="AF13" s="705">
        <v>350</v>
      </c>
      <c r="AG13" s="705">
        <v>6</v>
      </c>
      <c r="AH13" s="705"/>
      <c r="AI13" s="714">
        <f>AF13*0.2219/1000</f>
        <v>0.077665</v>
      </c>
      <c r="AJ13" s="717">
        <f t="shared" si="1"/>
        <v>0.999163072168931</v>
      </c>
      <c r="AK13" s="705"/>
      <c r="AL13" s="714">
        <f>3.14*AG13*AF13*AR13/1000000</f>
        <v>0.013188</v>
      </c>
      <c r="AM13" s="290"/>
      <c r="AN13" s="289"/>
      <c r="AO13" s="289"/>
      <c r="AP13" s="253"/>
      <c r="AQ13" s="253"/>
      <c r="AR13" s="235">
        <v>2</v>
      </c>
    </row>
    <row r="14" s="694" customFormat="1" ht="50.1" customHeight="1" spans="1:44">
      <c r="A14" s="697">
        <f t="shared" si="0"/>
        <v>12</v>
      </c>
      <c r="B14" s="252"/>
      <c r="C14" s="252"/>
      <c r="D14" s="252"/>
      <c r="E14" s="252"/>
      <c r="F14" s="252">
        <v>4</v>
      </c>
      <c r="G14" s="252"/>
      <c r="H14" s="252"/>
      <c r="I14" s="252"/>
      <c r="J14" s="252"/>
      <c r="K14" s="252"/>
      <c r="L14" s="252" t="s">
        <v>120</v>
      </c>
      <c r="M14" s="252"/>
      <c r="N14" s="235" t="s">
        <v>614</v>
      </c>
      <c r="O14" s="235" t="s">
        <v>615</v>
      </c>
      <c r="P14" s="272" t="s">
        <v>133</v>
      </c>
      <c r="Q14" s="251"/>
      <c r="R14" s="252"/>
      <c r="S14" s="246"/>
      <c r="T14" s="251" t="s">
        <v>98</v>
      </c>
      <c r="U14" s="235" t="s">
        <v>596</v>
      </c>
      <c r="V14" s="272" t="s">
        <v>98</v>
      </c>
      <c r="W14" s="254" t="s">
        <v>100</v>
      </c>
      <c r="X14" s="255" t="s">
        <v>134</v>
      </c>
      <c r="Y14" s="237" t="s">
        <v>578</v>
      </c>
      <c r="Z14" s="237" t="s">
        <v>616</v>
      </c>
      <c r="AA14" s="237" t="s">
        <v>137</v>
      </c>
      <c r="AB14" s="237" t="s">
        <v>598</v>
      </c>
      <c r="AC14" s="274">
        <v>0.2195</v>
      </c>
      <c r="AD14" s="709" t="s">
        <v>45</v>
      </c>
      <c r="AE14" s="704" t="s">
        <v>140</v>
      </c>
      <c r="AF14" s="710">
        <f>AC14/0.684*1000+10</f>
        <v>330.906432748538</v>
      </c>
      <c r="AG14" s="710">
        <v>20</v>
      </c>
      <c r="AH14" s="710">
        <v>1.5</v>
      </c>
      <c r="AI14" s="718">
        <f>AF14*0.684/1000</f>
        <v>0.22634</v>
      </c>
      <c r="AJ14" s="717">
        <f t="shared" si="1"/>
        <v>0.969779977025714</v>
      </c>
      <c r="AK14" s="710"/>
      <c r="AL14" s="714">
        <f>3.14*AG14*AF14*AR14/1000000</f>
        <v>0.0207809239766082</v>
      </c>
      <c r="AM14" s="290"/>
      <c r="AN14" s="327"/>
      <c r="AO14" s="327"/>
      <c r="AP14" s="253"/>
      <c r="AQ14" s="253"/>
      <c r="AR14" s="235">
        <v>1</v>
      </c>
    </row>
    <row r="15" s="187" customFormat="1" ht="50.1" customHeight="1" spans="1:44">
      <c r="A15" s="697">
        <f t="shared" si="0"/>
        <v>13</v>
      </c>
      <c r="B15" s="252"/>
      <c r="C15" s="252"/>
      <c r="D15" s="252"/>
      <c r="E15" s="252"/>
      <c r="F15" s="252">
        <v>4</v>
      </c>
      <c r="G15" s="252"/>
      <c r="H15" s="252"/>
      <c r="I15" s="252"/>
      <c r="J15" s="252"/>
      <c r="K15" s="252"/>
      <c r="L15" s="252" t="s">
        <v>45</v>
      </c>
      <c r="M15" s="252"/>
      <c r="N15" s="235" t="s">
        <v>617</v>
      </c>
      <c r="O15" s="235" t="s">
        <v>618</v>
      </c>
      <c r="P15" s="272" t="s">
        <v>307</v>
      </c>
      <c r="Q15" s="251"/>
      <c r="R15" s="252"/>
      <c r="S15" s="246"/>
      <c r="T15" s="251" t="s">
        <v>98</v>
      </c>
      <c r="U15" s="253" t="s">
        <v>45</v>
      </c>
      <c r="V15" s="272" t="s">
        <v>45</v>
      </c>
      <c r="W15" s="254" t="s">
        <v>134</v>
      </c>
      <c r="X15" s="255" t="s">
        <v>135</v>
      </c>
      <c r="Y15" s="237" t="s">
        <v>307</v>
      </c>
      <c r="Z15" s="237" t="s">
        <v>619</v>
      </c>
      <c r="AA15" s="237" t="s">
        <v>45</v>
      </c>
      <c r="AB15" s="237" t="s">
        <v>45</v>
      </c>
      <c r="AC15" s="274">
        <v>0.0108</v>
      </c>
      <c r="AD15" s="250" t="s">
        <v>45</v>
      </c>
      <c r="AE15" s="704"/>
      <c r="AF15" s="705"/>
      <c r="AG15" s="705"/>
      <c r="AH15" s="705"/>
      <c r="AI15" s="714"/>
      <c r="AJ15" s="715"/>
      <c r="AK15" s="705"/>
      <c r="AL15" s="714"/>
      <c r="AM15" s="290"/>
      <c r="AN15" s="289"/>
      <c r="AO15" s="289"/>
      <c r="AP15" s="253"/>
      <c r="AQ15" s="253"/>
      <c r="AR15" s="235">
        <v>4</v>
      </c>
    </row>
  </sheetData>
  <autoFilter ref="A2:AR15">
    <extLst/>
  </autoFilter>
  <mergeCells count="33">
    <mergeCell ref="B1:K1"/>
    <mergeCell ref="AF1:AH1"/>
    <mergeCell ref="A1:A2"/>
    <mergeCell ref="L1:L2"/>
    <mergeCell ref="M1:M2"/>
    <mergeCell ref="N1:N2"/>
    <mergeCell ref="O1:O2"/>
    <mergeCell ref="P1:P2"/>
    <mergeCell ref="Q1:Q2"/>
    <mergeCell ref="R1:R2"/>
    <mergeCell ref="S1:S2"/>
    <mergeCell ref="T1:T2"/>
    <mergeCell ref="U1:U2"/>
    <mergeCell ref="V1:V2"/>
    <mergeCell ref="W1:W2"/>
    <mergeCell ref="X1:X2"/>
    <mergeCell ref="Y1:Y2"/>
    <mergeCell ref="Z1:Z2"/>
    <mergeCell ref="AA1:AA2"/>
    <mergeCell ref="AB1:AB2"/>
    <mergeCell ref="AC1:AC2"/>
    <mergeCell ref="AD1:AD2"/>
    <mergeCell ref="AE1:AE2"/>
    <mergeCell ref="AI1:AI2"/>
    <mergeCell ref="AJ1:AJ2"/>
    <mergeCell ref="AK1:AK2"/>
    <mergeCell ref="AL1:AL2"/>
    <mergeCell ref="AM1:AM2"/>
    <mergeCell ref="AN1:AN2"/>
    <mergeCell ref="AO1:AO2"/>
    <mergeCell ref="AP1:AP2"/>
    <mergeCell ref="AQ1:AQ2"/>
    <mergeCell ref="AR1:AR2"/>
  </mergeCells>
  <conditionalFormatting sqref="Y9">
    <cfRule type="duplicateValues" dxfId="0" priority="12"/>
    <cfRule type="duplicateValues" dxfId="0" priority="11"/>
    <cfRule type="duplicateValues" dxfId="0" priority="10"/>
    <cfRule type="duplicateValues" dxfId="0" priority="9"/>
  </conditionalFormatting>
  <conditionalFormatting sqref="Y11">
    <cfRule type="duplicateValues" dxfId="0" priority="8"/>
    <cfRule type="duplicateValues" dxfId="0" priority="7"/>
    <cfRule type="duplicateValues" dxfId="0" priority="6"/>
    <cfRule type="duplicateValues" dxfId="0" priority="5"/>
  </conditionalFormatting>
  <conditionalFormatting sqref="Y13">
    <cfRule type="duplicateValues" dxfId="0" priority="4"/>
    <cfRule type="duplicateValues" dxfId="0" priority="3"/>
    <cfRule type="duplicateValues" dxfId="0" priority="2"/>
    <cfRule type="duplicateValues" dxfId="0" priority="1"/>
  </conditionalFormatting>
  <printOptions horizontalCentered="1"/>
  <pageMargins left="0.236220472440945" right="0.236220472440945" top="0.748031496062992" bottom="0.748031496062992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EA13"/>
  <sheetViews>
    <sheetView view="pageBreakPreview" zoomScale="40" zoomScaleNormal="100" workbookViewId="0">
      <pane xSplit="8" ySplit="9" topLeftCell="I10" activePane="bottomRight" state="frozen"/>
      <selection/>
      <selection pane="topRight"/>
      <selection pane="bottomLeft"/>
      <selection pane="bottomRight" activeCell="A1" sqref="A1:AP1"/>
    </sheetView>
  </sheetViews>
  <sheetFormatPr defaultColWidth="9" defaultRowHeight="14"/>
  <cols>
    <col min="1" max="3" width="4.5" style="188" customWidth="1"/>
    <col min="4" max="4" width="4.25454545454545" style="188" customWidth="1"/>
    <col min="5" max="5" width="5" style="188" customWidth="1"/>
    <col min="6" max="6" width="17" style="188" customWidth="1"/>
    <col min="7" max="7" width="19.5" style="188" customWidth="1"/>
    <col min="8" max="8" width="20" style="188" customWidth="1"/>
    <col min="9" max="9" width="20.3727272727273" style="189" hidden="1" customWidth="1" outlineLevel="1"/>
    <col min="10" max="10" width="4.87272727272727" style="188" hidden="1" customWidth="1" outlineLevel="1"/>
    <col min="11" max="11" width="5.25454545454545" style="188" hidden="1" customWidth="1" outlineLevel="1"/>
    <col min="12" max="12" width="10.5" style="188" customWidth="1" collapsed="1"/>
    <col min="13" max="13" width="6.12727272727273" style="190" hidden="1" customWidth="1" outlineLevel="1"/>
    <col min="14" max="14" width="11.6272727272727" style="188" hidden="1" customWidth="1" outlineLevel="1"/>
    <col min="15" max="15" width="8.12727272727273" style="191" hidden="1" customWidth="1" outlineLevel="1"/>
    <col min="16" max="17" width="7.25454545454545" style="190" hidden="1" customWidth="1" outlineLevel="1"/>
    <col min="18" max="18" width="11.2545454545455" style="190" customWidth="1" collapsed="1"/>
    <col min="19" max="19" width="11.7545454545455" style="190" customWidth="1"/>
    <col min="20" max="20" width="11.7545454545455" style="190" hidden="1" customWidth="1" outlineLevel="1"/>
    <col min="21" max="21" width="9.62727272727273" style="190" hidden="1" customWidth="1" outlineLevel="1"/>
    <col min="22" max="22" width="12.8727272727273" style="188" hidden="1" customWidth="1" outlineLevel="1"/>
    <col min="23" max="23" width="10.3727272727273" style="188" hidden="1" customWidth="1" outlineLevel="1"/>
    <col min="24" max="24" width="14.6272727272727" style="408" customWidth="1" collapsed="1"/>
    <col min="25" max="27" width="14.6272727272727" style="408" hidden="1" customWidth="1" outlineLevel="1"/>
    <col min="28" max="28" width="12.5" style="188" hidden="1" customWidth="1" outlineLevel="1"/>
    <col min="29" max="29" width="14.6272727272727" style="408" customWidth="1" collapsed="1"/>
    <col min="30" max="33" width="14.6272727272727" style="408" hidden="1" customWidth="1" outlineLevel="1"/>
    <col min="34" max="34" width="14.6272727272727" style="197" hidden="1" customWidth="1" outlineLevel="1"/>
    <col min="35" max="38" width="14.6272727272727" style="408" hidden="1" customWidth="1" outlineLevel="1"/>
    <col min="39" max="39" width="14.6272727272727" style="408" customWidth="1" collapsed="1"/>
    <col min="40" max="40" width="14.6272727272727" style="408" customWidth="1"/>
    <col min="41" max="41" width="11.1272727272727" style="188" customWidth="1"/>
    <col min="42" max="42" width="16.1272727272727" style="188" customWidth="1"/>
    <col min="43" max="16384" width="9" style="188"/>
  </cols>
  <sheetData>
    <row r="1" ht="20.25" customHeight="1" outlineLevel="1" spans="1:42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682"/>
      <c r="AD1" s="682"/>
      <c r="AE1" s="682"/>
      <c r="AF1" s="682"/>
      <c r="AG1" s="682"/>
      <c r="AH1" s="684"/>
      <c r="AI1" s="682"/>
      <c r="AJ1" s="682"/>
      <c r="AK1" s="682"/>
      <c r="AL1" s="682"/>
      <c r="AM1" s="592"/>
      <c r="AN1" s="592"/>
      <c r="AO1" s="592"/>
      <c r="AP1" s="592"/>
    </row>
    <row r="2" ht="27.75" customHeight="1" outlineLevel="1" spans="1:42">
      <c r="A2" s="593" t="s">
        <v>543</v>
      </c>
      <c r="B2" s="594"/>
      <c r="C2" s="594"/>
      <c r="D2" s="595"/>
      <c r="E2" s="206" t="s">
        <v>544</v>
      </c>
      <c r="F2" s="206"/>
      <c r="G2" s="206"/>
      <c r="H2" s="206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685"/>
      <c r="AI2" s="219"/>
      <c r="AJ2" s="219"/>
      <c r="AK2" s="219"/>
      <c r="AL2" s="219"/>
      <c r="AM2" s="219"/>
      <c r="AN2" s="219"/>
      <c r="AO2" s="240" t="s">
        <v>28</v>
      </c>
      <c r="AP2" s="690"/>
    </row>
    <row r="3" ht="27.75" customHeight="1" outlineLevel="1" spans="1:42">
      <c r="A3" s="596"/>
      <c r="B3" s="597"/>
      <c r="C3" s="597"/>
      <c r="D3" s="598"/>
      <c r="E3" s="206"/>
      <c r="F3" s="206"/>
      <c r="G3" s="206"/>
      <c r="H3" s="206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685"/>
      <c r="AI3" s="219"/>
      <c r="AJ3" s="219"/>
      <c r="AK3" s="219"/>
      <c r="AL3" s="219"/>
      <c r="AM3" s="219"/>
      <c r="AN3" s="219"/>
      <c r="AO3" s="240" t="s">
        <v>39</v>
      </c>
      <c r="AP3" s="690"/>
    </row>
    <row r="4" ht="27" customHeight="1" outlineLevel="1" spans="1:42">
      <c r="A4" s="203" t="s">
        <v>40</v>
      </c>
      <c r="B4" s="203"/>
      <c r="C4" s="203"/>
      <c r="D4" s="203"/>
      <c r="E4" s="203"/>
      <c r="F4" s="203"/>
      <c r="G4" s="203"/>
      <c r="H4" s="203"/>
      <c r="I4" s="219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685"/>
      <c r="AI4" s="219"/>
      <c r="AJ4" s="219"/>
      <c r="AK4" s="219"/>
      <c r="AL4" s="219"/>
      <c r="AM4" s="219"/>
      <c r="AN4" s="219"/>
      <c r="AO4" s="240" t="s">
        <v>41</v>
      </c>
      <c r="AP4" s="654"/>
    </row>
    <row r="5" ht="31.5" customHeight="1" outlineLevel="1" spans="1:42">
      <c r="A5" s="206" t="s">
        <v>42</v>
      </c>
      <c r="B5" s="206"/>
      <c r="C5" s="206"/>
      <c r="D5" s="206"/>
      <c r="E5" s="206"/>
      <c r="F5" s="206"/>
      <c r="G5" s="206" t="s">
        <v>43</v>
      </c>
      <c r="H5" s="223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685"/>
      <c r="AI5" s="219"/>
      <c r="AJ5" s="219"/>
      <c r="AK5" s="219"/>
      <c r="AL5" s="219"/>
      <c r="AM5" s="219"/>
      <c r="AN5" s="219"/>
      <c r="AO5" s="240" t="s">
        <v>44</v>
      </c>
      <c r="AP5" s="655"/>
    </row>
    <row r="6" ht="28.5" customHeight="1" outlineLevel="1" spans="1:42">
      <c r="A6" s="206" t="s">
        <v>46</v>
      </c>
      <c r="B6" s="206"/>
      <c r="C6" s="206"/>
      <c r="D6" s="206"/>
      <c r="E6" s="206"/>
      <c r="F6" s="206"/>
      <c r="G6" s="206"/>
      <c r="H6" s="206"/>
      <c r="I6" s="219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685"/>
      <c r="AI6" s="219"/>
      <c r="AJ6" s="219"/>
      <c r="AK6" s="219"/>
      <c r="AL6" s="219"/>
      <c r="AM6" s="219"/>
      <c r="AN6" s="219"/>
      <c r="AO6" s="240" t="s">
        <v>19</v>
      </c>
      <c r="AP6" s="240"/>
    </row>
    <row r="7" ht="28.5" customHeight="1" outlineLevel="1" spans="1:42">
      <c r="A7" s="599" t="s">
        <v>47</v>
      </c>
      <c r="B7" s="599"/>
      <c r="C7" s="599"/>
      <c r="D7" s="599"/>
      <c r="E7" s="599"/>
      <c r="F7" s="599"/>
      <c r="G7" s="599"/>
      <c r="H7" s="599"/>
      <c r="I7" s="21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685"/>
      <c r="AI7" s="219"/>
      <c r="AJ7" s="219"/>
      <c r="AK7" s="219"/>
      <c r="AL7" s="219"/>
      <c r="AM7" s="219"/>
      <c r="AN7" s="219"/>
      <c r="AO7" s="656" t="s">
        <v>48</v>
      </c>
      <c r="AP7" s="655" t="s">
        <v>45</v>
      </c>
    </row>
    <row r="8" s="199" customFormat="1" ht="28.5" customHeight="1" spans="1:130">
      <c r="A8" s="662" t="s">
        <v>49</v>
      </c>
      <c r="B8" s="663" t="s">
        <v>50</v>
      </c>
      <c r="C8" s="664"/>
      <c r="D8" s="665"/>
      <c r="E8" s="662" t="s">
        <v>51</v>
      </c>
      <c r="F8" s="662" t="s">
        <v>545</v>
      </c>
      <c r="G8" s="662" t="s">
        <v>28</v>
      </c>
      <c r="H8" s="662" t="s">
        <v>41</v>
      </c>
      <c r="I8" s="662" t="s">
        <v>546</v>
      </c>
      <c r="J8" s="662" t="s">
        <v>54</v>
      </c>
      <c r="K8" s="662" t="s">
        <v>55</v>
      </c>
      <c r="L8" s="662" t="s">
        <v>14</v>
      </c>
      <c r="M8" s="662" t="s">
        <v>56</v>
      </c>
      <c r="N8" s="662" t="s">
        <v>547</v>
      </c>
      <c r="O8" s="662" t="s">
        <v>548</v>
      </c>
      <c r="P8" s="662" t="s">
        <v>59</v>
      </c>
      <c r="Q8" s="662" t="s">
        <v>549</v>
      </c>
      <c r="R8" s="662" t="s">
        <v>550</v>
      </c>
      <c r="S8" s="662" t="s">
        <v>62</v>
      </c>
      <c r="T8" s="662" t="s">
        <v>63</v>
      </c>
      <c r="U8" s="662" t="s">
        <v>64</v>
      </c>
      <c r="V8" s="662" t="s">
        <v>65</v>
      </c>
      <c r="W8" s="662" t="s">
        <v>66</v>
      </c>
      <c r="X8" s="662" t="s">
        <v>67</v>
      </c>
      <c r="Y8" s="662" t="s">
        <v>68</v>
      </c>
      <c r="Z8" s="662" t="s">
        <v>69</v>
      </c>
      <c r="AA8" s="662" t="s">
        <v>70</v>
      </c>
      <c r="AB8" s="662" t="s">
        <v>71</v>
      </c>
      <c r="AC8" s="636" t="s">
        <v>72</v>
      </c>
      <c r="AD8" s="636" t="s">
        <v>74</v>
      </c>
      <c r="AE8" s="636"/>
      <c r="AF8" s="636"/>
      <c r="AG8" s="604" t="s">
        <v>75</v>
      </c>
      <c r="AH8" s="686" t="s">
        <v>76</v>
      </c>
      <c r="AI8" s="604" t="s">
        <v>77</v>
      </c>
      <c r="AJ8" s="604" t="s">
        <v>78</v>
      </c>
      <c r="AK8" s="604" t="s">
        <v>551</v>
      </c>
      <c r="AL8" s="604" t="s">
        <v>552</v>
      </c>
      <c r="AM8" s="604" t="s">
        <v>553</v>
      </c>
      <c r="AN8" s="604" t="s">
        <v>80</v>
      </c>
      <c r="AO8" s="604"/>
      <c r="AP8" s="604"/>
      <c r="AQ8" s="691"/>
      <c r="AR8" s="691"/>
      <c r="AS8" s="691"/>
      <c r="AT8" s="691"/>
      <c r="AU8" s="691"/>
      <c r="AV8" s="691"/>
      <c r="AW8" s="691"/>
      <c r="AX8" s="691"/>
      <c r="AY8" s="691"/>
      <c r="AZ8" s="691"/>
      <c r="BA8" s="691"/>
      <c r="BB8" s="691"/>
      <c r="BC8" s="691"/>
      <c r="BD8" s="691"/>
      <c r="BE8" s="691"/>
      <c r="BF8" s="691"/>
      <c r="BG8" s="691"/>
      <c r="BH8" s="691"/>
      <c r="BI8" s="691"/>
      <c r="BJ8" s="691"/>
      <c r="BK8" s="691"/>
      <c r="BL8" s="691"/>
      <c r="BM8" s="691"/>
      <c r="BN8" s="691"/>
      <c r="BO8" s="691"/>
      <c r="BP8" s="691"/>
      <c r="BQ8" s="691"/>
      <c r="BR8" s="691"/>
      <c r="BS8" s="691"/>
      <c r="BT8" s="691"/>
      <c r="BU8" s="691"/>
      <c r="BV8" s="691"/>
      <c r="BW8" s="691"/>
      <c r="BX8" s="691"/>
      <c r="BY8" s="691"/>
      <c r="BZ8" s="691"/>
      <c r="CA8" s="691"/>
      <c r="CB8" s="691"/>
      <c r="CC8" s="691"/>
      <c r="CD8" s="691"/>
      <c r="CE8" s="691"/>
      <c r="CF8" s="691"/>
      <c r="CG8" s="691"/>
      <c r="CH8" s="691"/>
      <c r="CI8" s="691"/>
      <c r="CJ8" s="691"/>
      <c r="CK8" s="691"/>
      <c r="CL8" s="691"/>
      <c r="CM8" s="691"/>
      <c r="CN8" s="691"/>
      <c r="CO8" s="691"/>
      <c r="CP8" s="691"/>
      <c r="CQ8" s="691"/>
      <c r="CR8" s="691"/>
      <c r="CS8" s="691"/>
      <c r="CT8" s="691"/>
      <c r="CU8" s="691"/>
      <c r="CV8" s="691"/>
      <c r="CW8" s="691"/>
      <c r="CX8" s="691"/>
      <c r="CY8" s="691"/>
      <c r="CZ8" s="691"/>
      <c r="DA8" s="691"/>
      <c r="DB8" s="691"/>
      <c r="DC8" s="691"/>
      <c r="DD8" s="691"/>
      <c r="DE8" s="691"/>
      <c r="DF8" s="691"/>
      <c r="DG8" s="691"/>
      <c r="DH8" s="691"/>
      <c r="DI8" s="691"/>
      <c r="DJ8" s="691"/>
      <c r="DK8" s="691"/>
      <c r="DL8" s="691"/>
      <c r="DM8" s="691"/>
      <c r="DN8" s="691"/>
      <c r="DO8" s="691"/>
      <c r="DP8" s="691"/>
      <c r="DQ8" s="691"/>
      <c r="DR8" s="691"/>
      <c r="DS8" s="691"/>
      <c r="DT8" s="691"/>
      <c r="DU8" s="691"/>
      <c r="DV8" s="691"/>
      <c r="DW8" s="691"/>
      <c r="DX8" s="691"/>
      <c r="DY8" s="691"/>
      <c r="DZ8" s="691"/>
    </row>
    <row r="9" s="661" customFormat="1" ht="30.95" customHeight="1" spans="1:42">
      <c r="A9" s="666"/>
      <c r="B9" s="655">
        <v>0</v>
      </c>
      <c r="C9" s="655">
        <v>1</v>
      </c>
      <c r="D9" s="655">
        <v>2</v>
      </c>
      <c r="E9" s="666"/>
      <c r="F9" s="667"/>
      <c r="G9" s="666"/>
      <c r="H9" s="666"/>
      <c r="I9" s="666"/>
      <c r="J9" s="666"/>
      <c r="K9" s="666"/>
      <c r="L9" s="666"/>
      <c r="M9" s="666"/>
      <c r="N9" s="666"/>
      <c r="O9" s="666"/>
      <c r="P9" s="666"/>
      <c r="Q9" s="666"/>
      <c r="R9" s="666"/>
      <c r="S9" s="666"/>
      <c r="T9" s="666"/>
      <c r="U9" s="666"/>
      <c r="V9" s="666"/>
      <c r="W9" s="666"/>
      <c r="X9" s="666"/>
      <c r="Y9" s="666"/>
      <c r="Z9" s="666"/>
      <c r="AA9" s="666"/>
      <c r="AB9" s="666"/>
      <c r="AC9" s="636"/>
      <c r="AD9" s="636" t="s">
        <v>93</v>
      </c>
      <c r="AE9" s="636" t="s">
        <v>94</v>
      </c>
      <c r="AF9" s="636" t="s">
        <v>95</v>
      </c>
      <c r="AG9" s="606"/>
      <c r="AH9" s="687"/>
      <c r="AI9" s="606"/>
      <c r="AJ9" s="606"/>
      <c r="AK9" s="606"/>
      <c r="AL9" s="606"/>
      <c r="AM9" s="606"/>
      <c r="AN9" s="606"/>
      <c r="AO9" s="606" t="s">
        <v>490</v>
      </c>
      <c r="AP9" s="606" t="s">
        <v>92</v>
      </c>
    </row>
    <row r="10" s="185" customFormat="1" ht="50.1" customHeight="1" spans="1:42">
      <c r="A10" s="489">
        <v>27</v>
      </c>
      <c r="B10" s="489">
        <v>2</v>
      </c>
      <c r="C10" s="489"/>
      <c r="D10" s="489"/>
      <c r="E10" s="489" t="s">
        <v>120</v>
      </c>
      <c r="F10" s="668" t="s">
        <v>497</v>
      </c>
      <c r="G10" s="668" t="s">
        <v>497</v>
      </c>
      <c r="H10" s="668" t="s">
        <v>498</v>
      </c>
      <c r="I10" s="671" t="s">
        <v>123</v>
      </c>
      <c r="J10" s="489" t="s">
        <v>111</v>
      </c>
      <c r="K10" s="671" t="s">
        <v>99</v>
      </c>
      <c r="L10" s="671"/>
      <c r="M10" s="671" t="s">
        <v>98</v>
      </c>
      <c r="N10" s="671" t="s">
        <v>497</v>
      </c>
      <c r="O10" s="671" t="s">
        <v>98</v>
      </c>
      <c r="P10" s="671" t="s">
        <v>100</v>
      </c>
      <c r="Q10" s="671" t="s">
        <v>101</v>
      </c>
      <c r="R10" s="671" t="s">
        <v>123</v>
      </c>
      <c r="S10" s="671" t="s">
        <v>103</v>
      </c>
      <c r="T10" s="671" t="s">
        <v>45</v>
      </c>
      <c r="U10" s="671" t="s">
        <v>45</v>
      </c>
      <c r="V10" s="671" t="s">
        <v>162</v>
      </c>
      <c r="W10" s="671" t="s">
        <v>45</v>
      </c>
      <c r="X10" s="489">
        <v>1.3613</v>
      </c>
      <c r="Y10" s="671" t="s">
        <v>105</v>
      </c>
      <c r="Z10" s="671" t="s">
        <v>45</v>
      </c>
      <c r="AA10" s="671" t="s">
        <v>45</v>
      </c>
      <c r="AB10" s="671" t="s">
        <v>45</v>
      </c>
      <c r="AE10" s="638"/>
      <c r="AF10" s="638"/>
      <c r="AG10" s="490"/>
      <c r="AH10" s="643"/>
      <c r="AI10" s="489"/>
      <c r="AJ10" s="489"/>
      <c r="AK10" s="489"/>
      <c r="AL10" s="489"/>
      <c r="AM10" s="671" t="s">
        <v>107</v>
      </c>
      <c r="AN10" s="671" t="s">
        <v>163</v>
      </c>
      <c r="AO10" s="671"/>
      <c r="AP10" s="489">
        <v>1</v>
      </c>
    </row>
    <row r="11" s="185" customFormat="1" ht="50.1" customHeight="1" spans="1:42">
      <c r="A11" s="489"/>
      <c r="B11" s="489"/>
      <c r="C11" s="489"/>
      <c r="D11" s="489"/>
      <c r="E11" s="489"/>
      <c r="F11" s="668"/>
      <c r="G11" s="668"/>
      <c r="H11" s="668" t="s">
        <v>555</v>
      </c>
      <c r="I11" s="671"/>
      <c r="J11" s="489"/>
      <c r="K11" s="671"/>
      <c r="L11" s="671"/>
      <c r="M11" s="671" t="s">
        <v>98</v>
      </c>
      <c r="N11" s="671" t="s">
        <v>497</v>
      </c>
      <c r="O11" s="671" t="s">
        <v>98</v>
      </c>
      <c r="P11" s="671" t="s">
        <v>100</v>
      </c>
      <c r="Q11" s="671" t="s">
        <v>101</v>
      </c>
      <c r="R11" s="671" t="s">
        <v>123</v>
      </c>
      <c r="S11" s="671" t="s">
        <v>103</v>
      </c>
      <c r="T11" s="671" t="s">
        <v>45</v>
      </c>
      <c r="U11" s="671" t="s">
        <v>45</v>
      </c>
      <c r="V11" s="671" t="s">
        <v>162</v>
      </c>
      <c r="W11" s="671" t="s">
        <v>45</v>
      </c>
      <c r="X11" s="489">
        <v>1.33</v>
      </c>
      <c r="Y11" s="671"/>
      <c r="Z11" s="671"/>
      <c r="AA11" s="671"/>
      <c r="AB11" s="671"/>
      <c r="AC11" s="489" t="s">
        <v>124</v>
      </c>
      <c r="AD11" s="638" t="s">
        <v>557</v>
      </c>
      <c r="AE11" s="638"/>
      <c r="AF11" s="638"/>
      <c r="AG11" s="490">
        <f>X11*1.08</f>
        <v>1.4364</v>
      </c>
      <c r="AH11" s="643">
        <f>X11/AG11</f>
        <v>0.925925925925926</v>
      </c>
      <c r="AI11" s="489"/>
      <c r="AJ11" s="489"/>
      <c r="AK11" s="489"/>
      <c r="AL11" s="489"/>
      <c r="AM11" s="671" t="s">
        <v>113</v>
      </c>
      <c r="AN11" s="671"/>
      <c r="AO11" s="671"/>
      <c r="AP11" s="489">
        <v>1</v>
      </c>
    </row>
    <row r="12" s="463" customFormat="1" ht="50.1" customHeight="1" spans="1:131">
      <c r="A12" s="436"/>
      <c r="B12" s="436"/>
      <c r="C12" s="436"/>
      <c r="D12" s="436">
        <v>3</v>
      </c>
      <c r="E12" s="436"/>
      <c r="F12" s="612" t="s">
        <v>558</v>
      </c>
      <c r="G12" s="612" t="s">
        <v>558</v>
      </c>
      <c r="H12" s="612" t="s">
        <v>559</v>
      </c>
      <c r="I12" s="310" t="s">
        <v>560</v>
      </c>
      <c r="J12" s="609"/>
      <c r="K12" s="315" t="s">
        <v>99</v>
      </c>
      <c r="L12" s="672"/>
      <c r="M12" s="673" t="s">
        <v>98</v>
      </c>
      <c r="N12" s="674" t="s">
        <v>558</v>
      </c>
      <c r="O12" s="315" t="s">
        <v>98</v>
      </c>
      <c r="P12" s="315" t="s">
        <v>100</v>
      </c>
      <c r="Q12" s="622" t="s">
        <v>101</v>
      </c>
      <c r="R12" s="675" t="s">
        <v>560</v>
      </c>
      <c r="S12" s="679" t="s">
        <v>561</v>
      </c>
      <c r="T12" s="675" t="s">
        <v>212</v>
      </c>
      <c r="V12" s="680" t="s">
        <v>562</v>
      </c>
      <c r="W12" s="681"/>
      <c r="X12" s="681">
        <v>0.006</v>
      </c>
      <c r="Y12" s="436"/>
      <c r="Z12" s="436"/>
      <c r="AA12" s="436"/>
      <c r="AB12" s="436"/>
      <c r="AC12" s="622" t="s">
        <v>563</v>
      </c>
      <c r="AD12" s="683"/>
      <c r="AE12" s="683"/>
      <c r="AF12" s="683"/>
      <c r="AG12" s="688">
        <v>0.006</v>
      </c>
      <c r="AH12" s="689">
        <v>1</v>
      </c>
      <c r="AI12" s="683"/>
      <c r="AJ12" s="688"/>
      <c r="AM12" s="652" t="s">
        <v>118</v>
      </c>
      <c r="AN12" s="327" t="s">
        <v>564</v>
      </c>
      <c r="AP12" s="612">
        <v>4</v>
      </c>
      <c r="AQ12" s="407"/>
      <c r="AR12" s="407"/>
      <c r="AS12" s="407"/>
      <c r="AT12" s="407"/>
      <c r="AU12" s="407"/>
      <c r="AV12" s="407"/>
      <c r="AW12" s="407"/>
      <c r="AX12" s="407"/>
      <c r="AY12" s="407"/>
      <c r="AZ12" s="407"/>
      <c r="BA12" s="407"/>
      <c r="BB12" s="407"/>
      <c r="BC12" s="407"/>
      <c r="BD12" s="407"/>
      <c r="BE12" s="407"/>
      <c r="BF12" s="407"/>
      <c r="BG12" s="407"/>
      <c r="BH12" s="407"/>
      <c r="BI12" s="407"/>
      <c r="BJ12" s="407"/>
      <c r="BK12" s="407"/>
      <c r="BL12" s="407"/>
      <c r="BM12" s="407"/>
      <c r="BN12" s="407"/>
      <c r="BO12" s="407"/>
      <c r="BP12" s="407"/>
      <c r="BQ12" s="407"/>
      <c r="BR12" s="407"/>
      <c r="BS12" s="407"/>
      <c r="BT12" s="407"/>
      <c r="BU12" s="407"/>
      <c r="BV12" s="407"/>
      <c r="BW12" s="407"/>
      <c r="BX12" s="407"/>
      <c r="BY12" s="407"/>
      <c r="BZ12" s="407"/>
      <c r="CA12" s="407"/>
      <c r="CB12" s="407"/>
      <c r="CC12" s="407"/>
      <c r="CD12" s="407"/>
      <c r="CE12" s="407"/>
      <c r="CF12" s="407"/>
      <c r="CG12" s="407"/>
      <c r="CH12" s="407"/>
      <c r="CI12" s="407"/>
      <c r="CJ12" s="407"/>
      <c r="CK12" s="407"/>
      <c r="CL12" s="407"/>
      <c r="CM12" s="407"/>
      <c r="CN12" s="407"/>
      <c r="CO12" s="407"/>
      <c r="CP12" s="407"/>
      <c r="CQ12" s="407"/>
      <c r="CR12" s="407"/>
      <c r="CS12" s="407"/>
      <c r="CT12" s="407"/>
      <c r="CU12" s="407"/>
      <c r="CV12" s="407"/>
      <c r="CW12" s="407"/>
      <c r="CX12" s="407"/>
      <c r="CY12" s="407"/>
      <c r="CZ12" s="407"/>
      <c r="DA12" s="407"/>
      <c r="DB12" s="407"/>
      <c r="DC12" s="407"/>
      <c r="DD12" s="407"/>
      <c r="DE12" s="407"/>
      <c r="DF12" s="407"/>
      <c r="DG12" s="407"/>
      <c r="DH12" s="407"/>
      <c r="DI12" s="407"/>
      <c r="DJ12" s="407"/>
      <c r="DK12" s="407"/>
      <c r="DL12" s="407"/>
      <c r="DM12" s="407"/>
      <c r="DN12" s="407"/>
      <c r="DO12" s="407"/>
      <c r="DP12" s="407"/>
      <c r="DQ12" s="407"/>
      <c r="DR12" s="407"/>
      <c r="DS12" s="407"/>
      <c r="DT12" s="407"/>
      <c r="DU12" s="407"/>
      <c r="DV12" s="407"/>
      <c r="DW12" s="407"/>
      <c r="DX12" s="407"/>
      <c r="DY12" s="407"/>
      <c r="DZ12" s="407"/>
      <c r="EA12" s="692"/>
    </row>
    <row r="13" s="463" customFormat="1" ht="50.1" customHeight="1" spans="1:131">
      <c r="A13" s="436"/>
      <c r="B13" s="436"/>
      <c r="C13" s="436"/>
      <c r="D13" s="436">
        <v>3</v>
      </c>
      <c r="E13" s="436"/>
      <c r="F13" s="669" t="s">
        <v>565</v>
      </c>
      <c r="G13" s="669" t="s">
        <v>565</v>
      </c>
      <c r="H13" s="670" t="s">
        <v>566</v>
      </c>
      <c r="I13" s="675" t="s">
        <v>560</v>
      </c>
      <c r="J13" s="676" t="s">
        <v>111</v>
      </c>
      <c r="K13" s="315" t="s">
        <v>99</v>
      </c>
      <c r="L13" s="677"/>
      <c r="M13" s="676" t="s">
        <v>98</v>
      </c>
      <c r="N13" s="678" t="s">
        <v>567</v>
      </c>
      <c r="O13" s="315" t="s">
        <v>98</v>
      </c>
      <c r="P13" s="315" t="s">
        <v>100</v>
      </c>
      <c r="Q13" s="622" t="s">
        <v>101</v>
      </c>
      <c r="R13" s="675" t="s">
        <v>560</v>
      </c>
      <c r="S13" s="679" t="s">
        <v>561</v>
      </c>
      <c r="T13" s="675" t="s">
        <v>212</v>
      </c>
      <c r="V13" s="680" t="s">
        <v>568</v>
      </c>
      <c r="W13" s="681"/>
      <c r="X13" s="681">
        <v>0.00725</v>
      </c>
      <c r="Y13" s="436"/>
      <c r="Z13" s="436"/>
      <c r="AA13" s="436"/>
      <c r="AB13" s="436"/>
      <c r="AC13" s="622" t="s">
        <v>563</v>
      </c>
      <c r="AD13" s="683"/>
      <c r="AE13" s="683"/>
      <c r="AF13" s="683"/>
      <c r="AG13" s="688">
        <v>0.00725</v>
      </c>
      <c r="AH13" s="689">
        <v>1</v>
      </c>
      <c r="AI13" s="683"/>
      <c r="AJ13" s="688"/>
      <c r="AM13" s="652" t="s">
        <v>118</v>
      </c>
      <c r="AN13" s="327" t="s">
        <v>564</v>
      </c>
      <c r="AP13" s="612">
        <v>1</v>
      </c>
      <c r="AQ13" s="407"/>
      <c r="AR13" s="407"/>
      <c r="AS13" s="407"/>
      <c r="AT13" s="407"/>
      <c r="AU13" s="407"/>
      <c r="AV13" s="407"/>
      <c r="AW13" s="407"/>
      <c r="AX13" s="407"/>
      <c r="AY13" s="407"/>
      <c r="AZ13" s="407"/>
      <c r="BA13" s="407"/>
      <c r="BB13" s="407"/>
      <c r="BC13" s="407"/>
      <c r="BD13" s="407"/>
      <c r="BE13" s="407"/>
      <c r="BF13" s="407"/>
      <c r="BG13" s="407"/>
      <c r="BH13" s="407"/>
      <c r="BI13" s="407"/>
      <c r="BJ13" s="407"/>
      <c r="BK13" s="407"/>
      <c r="BL13" s="407"/>
      <c r="BM13" s="407"/>
      <c r="BN13" s="407"/>
      <c r="BO13" s="407"/>
      <c r="BP13" s="407"/>
      <c r="BQ13" s="407"/>
      <c r="BR13" s="407"/>
      <c r="BS13" s="407"/>
      <c r="BT13" s="407"/>
      <c r="BU13" s="407"/>
      <c r="BV13" s="407"/>
      <c r="BW13" s="407"/>
      <c r="BX13" s="407"/>
      <c r="BY13" s="407"/>
      <c r="BZ13" s="407"/>
      <c r="CA13" s="407"/>
      <c r="CB13" s="407"/>
      <c r="CC13" s="407"/>
      <c r="CD13" s="407"/>
      <c r="CE13" s="407"/>
      <c r="CF13" s="407"/>
      <c r="CG13" s="407"/>
      <c r="CH13" s="407"/>
      <c r="CI13" s="407"/>
      <c r="CJ13" s="407"/>
      <c r="CK13" s="407"/>
      <c r="CL13" s="407"/>
      <c r="CM13" s="407"/>
      <c r="CN13" s="407"/>
      <c r="CO13" s="407"/>
      <c r="CP13" s="407"/>
      <c r="CQ13" s="407"/>
      <c r="CR13" s="407"/>
      <c r="CS13" s="407"/>
      <c r="CT13" s="407"/>
      <c r="CU13" s="407"/>
      <c r="CV13" s="407"/>
      <c r="CW13" s="407"/>
      <c r="CX13" s="407"/>
      <c r="CY13" s="407"/>
      <c r="CZ13" s="407"/>
      <c r="DA13" s="407"/>
      <c r="DB13" s="407"/>
      <c r="DC13" s="407"/>
      <c r="DD13" s="407"/>
      <c r="DE13" s="407"/>
      <c r="DF13" s="407"/>
      <c r="DG13" s="407"/>
      <c r="DH13" s="407"/>
      <c r="DI13" s="407"/>
      <c r="DJ13" s="407"/>
      <c r="DK13" s="407"/>
      <c r="DL13" s="407"/>
      <c r="DM13" s="407"/>
      <c r="DN13" s="407"/>
      <c r="DO13" s="407"/>
      <c r="DP13" s="407"/>
      <c r="DQ13" s="407"/>
      <c r="DR13" s="407"/>
      <c r="DS13" s="407"/>
      <c r="DT13" s="407"/>
      <c r="DU13" s="407"/>
      <c r="DV13" s="407"/>
      <c r="DW13" s="407"/>
      <c r="DX13" s="407"/>
      <c r="DY13" s="407"/>
      <c r="DZ13" s="407"/>
      <c r="EA13" s="692"/>
    </row>
  </sheetData>
  <autoFilter ref="A9:AP13">
    <extLst/>
  </autoFilter>
  <mergeCells count="47">
    <mergeCell ref="A1:AP1"/>
    <mergeCell ref="A4:H4"/>
    <mergeCell ref="A5:E5"/>
    <mergeCell ref="G5:H5"/>
    <mergeCell ref="A6:H6"/>
    <mergeCell ref="A7:H7"/>
    <mergeCell ref="B8:D8"/>
    <mergeCell ref="AD8:AF8"/>
    <mergeCell ref="A8:A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G8:AG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2:D3"/>
    <mergeCell ref="E2:H3"/>
    <mergeCell ref="I2:AN7"/>
  </mergeCells>
  <conditionalFormatting sqref="N10">
    <cfRule type="duplicateValues" dxfId="0" priority="54"/>
  </conditionalFormatting>
  <conditionalFormatting sqref="N11">
    <cfRule type="duplicateValues" dxfId="0" priority="1"/>
  </conditionalFormatting>
  <conditionalFormatting sqref="G12">
    <cfRule type="duplicateValues" dxfId="0" priority="8"/>
  </conditionalFormatting>
  <conditionalFormatting sqref="N12">
    <cfRule type="duplicateValues" dxfId="0" priority="6"/>
  </conditionalFormatting>
  <conditionalFormatting sqref="G13">
    <cfRule type="duplicateValues" dxfId="0" priority="7"/>
  </conditionalFormatting>
  <conditionalFormatting sqref="N13">
    <cfRule type="duplicateValues" dxfId="0" priority="5"/>
  </conditionalFormatting>
  <conditionalFormatting sqref="F10:F11">
    <cfRule type="duplicateValues" dxfId="0" priority="26"/>
  </conditionalFormatting>
  <conditionalFormatting sqref="G2:G3">
    <cfRule type="duplicateValues" dxfId="0" priority="40"/>
  </conditionalFormatting>
  <conditionalFormatting sqref="G10:G11">
    <cfRule type="duplicateValues" dxfId="0" priority="59"/>
  </conditionalFormatting>
  <conditionalFormatting sqref="AP2:AP3">
    <cfRule type="duplicateValues" dxfId="7" priority="58"/>
  </conditionalFormatting>
  <conditionalFormatting sqref="AP10:AP11">
    <cfRule type="containsText" dxfId="8" priority="27" operator="between" text="0">
      <formula>NOT(ISERROR(SEARCH("0",AP10)))</formula>
    </cfRule>
  </conditionalFormatting>
  <conditionalFormatting sqref="G1 G4:G8 G14:G1048576">
    <cfRule type="duplicateValues" dxfId="0" priority="60"/>
  </conditionalFormatting>
  <printOptions horizontalCentered="1"/>
  <pageMargins left="0.31496062992126" right="0.275590551181102" top="0.393700787401575" bottom="0.551181102362205" header="0.31496062992126" footer="0.31496062992126"/>
  <pageSetup paperSize="8" scale="70" orientation="landscape"/>
  <headerFooter>
    <oddFooter>&amp;C第 &amp;P 页，共 &amp;N 页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AQ13"/>
  <sheetViews>
    <sheetView view="pageBreakPreview" zoomScale="40" zoomScaleNormal="100" workbookViewId="0">
      <pane xSplit="9" ySplit="9" topLeftCell="J10" activePane="bottomRight" state="frozen"/>
      <selection/>
      <selection pane="topRight"/>
      <selection pane="bottomLeft"/>
      <selection pane="bottomRight" activeCell="BF19" sqref="BF19"/>
    </sheetView>
  </sheetViews>
  <sheetFormatPr defaultColWidth="9" defaultRowHeight="14"/>
  <cols>
    <col min="1" max="1" width="6.62727272727273" style="188" customWidth="1"/>
    <col min="2" max="2" width="5.75454545454545" style="188" customWidth="1"/>
    <col min="3" max="3" width="5.87272727272727" style="188" customWidth="1"/>
    <col min="4" max="5" width="5.12727272727273" style="188" customWidth="1"/>
    <col min="6" max="6" width="7.25454545454545" style="188" customWidth="1"/>
    <col min="7" max="7" width="17.5" style="188" customWidth="1"/>
    <col min="8" max="8" width="23.3727272727273" style="188" customWidth="1"/>
    <col min="9" max="9" width="17.8727272727273" style="188" customWidth="1"/>
    <col min="10" max="10" width="20.3727272727273" style="189" hidden="1" customWidth="1" outlineLevel="1"/>
    <col min="11" max="11" width="9.75454545454545" style="188" hidden="1" customWidth="1" outlineLevel="1"/>
    <col min="12" max="12" width="7.87272727272727" style="188" hidden="1" customWidth="1" outlineLevel="1"/>
    <col min="13" max="13" width="10.5" style="188" customWidth="1" collapsed="1"/>
    <col min="14" max="14" width="10.2545454545455" style="190" hidden="1" customWidth="1" outlineLevel="1"/>
    <col min="15" max="15" width="19.7545454545455" style="188" hidden="1" customWidth="1" outlineLevel="1"/>
    <col min="16" max="16" width="12.3727272727273" style="191" hidden="1" customWidth="1" outlineLevel="1"/>
    <col min="17" max="17" width="7" style="190" hidden="1" customWidth="1" outlineLevel="1"/>
    <col min="18" max="18" width="7.25454545454545" style="190" hidden="1" customWidth="1" outlineLevel="1"/>
    <col min="19" max="19" width="11.2545454545455" style="190" customWidth="1" collapsed="1"/>
    <col min="20" max="21" width="11.7545454545455" style="190" hidden="1" customWidth="1" outlineLevel="1"/>
    <col min="22" max="22" width="9.62727272727273" style="190" hidden="1" customWidth="1" outlineLevel="1"/>
    <col min="23" max="24" width="10.3727272727273" style="188" hidden="1" customWidth="1" outlineLevel="1"/>
    <col min="25" max="25" width="14.6272727272727" style="408" customWidth="1" collapsed="1"/>
    <col min="26" max="28" width="14.6272727272727" style="408" hidden="1" customWidth="1" outlineLevel="1"/>
    <col min="29" max="29" width="12.5" style="188" customWidth="1" collapsed="1"/>
    <col min="30" max="39" width="14.6272727272727" style="408" hidden="1" customWidth="1" outlineLevel="1"/>
    <col min="40" max="40" width="14.6272727272727" style="408" customWidth="1" collapsed="1"/>
    <col min="41" max="41" width="12.5" style="188" customWidth="1"/>
    <col min="42" max="42" width="11.1272727272727" style="188" customWidth="1"/>
    <col min="43" max="43" width="16.1272727272727" style="188" customWidth="1"/>
    <col min="44" max="16384" width="9" style="188"/>
  </cols>
  <sheetData>
    <row r="1" s="188" customFormat="1" ht="20.25" customHeight="1" outlineLevel="1" spans="1:43">
      <c r="A1" s="592"/>
      <c r="B1" s="592"/>
      <c r="C1" s="592"/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2"/>
      <c r="AK1" s="592"/>
      <c r="AL1" s="592"/>
      <c r="AM1" s="592"/>
      <c r="AN1" s="592"/>
      <c r="AO1" s="592"/>
      <c r="AP1" s="592"/>
      <c r="AQ1" s="592"/>
    </row>
    <row r="2" s="188" customFormat="1" ht="27.75" customHeight="1" outlineLevel="1" spans="1:43">
      <c r="A2" s="593" t="s">
        <v>543</v>
      </c>
      <c r="B2" s="594"/>
      <c r="C2" s="594"/>
      <c r="D2" s="595"/>
      <c r="E2" s="595"/>
      <c r="F2" s="206" t="s">
        <v>544</v>
      </c>
      <c r="G2" s="206"/>
      <c r="H2" s="206"/>
      <c r="I2" s="206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40" t="s">
        <v>28</v>
      </c>
      <c r="AQ2" s="653"/>
    </row>
    <row r="3" s="188" customFormat="1" ht="27.75" customHeight="1" outlineLevel="1" spans="1:43">
      <c r="A3" s="596"/>
      <c r="B3" s="597"/>
      <c r="C3" s="597"/>
      <c r="D3" s="598"/>
      <c r="E3" s="598"/>
      <c r="F3" s="206"/>
      <c r="G3" s="206"/>
      <c r="H3" s="206"/>
      <c r="I3" s="206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40" t="s">
        <v>39</v>
      </c>
      <c r="AQ3" s="653"/>
    </row>
    <row r="4" s="188" customFormat="1" ht="27" customHeight="1" outlineLevel="1" spans="1:43">
      <c r="A4" s="203" t="s">
        <v>40</v>
      </c>
      <c r="B4" s="203"/>
      <c r="C4" s="203"/>
      <c r="D4" s="203"/>
      <c r="E4" s="203"/>
      <c r="F4" s="203"/>
      <c r="G4" s="203"/>
      <c r="H4" s="203"/>
      <c r="I4" s="203"/>
      <c r="J4" s="219"/>
      <c r="K4" s="219"/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40" t="s">
        <v>41</v>
      </c>
      <c r="AQ4" s="654"/>
    </row>
    <row r="5" s="188" customFormat="1" ht="31.5" customHeight="1" outlineLevel="1" spans="1:43">
      <c r="A5" s="206" t="s">
        <v>42</v>
      </c>
      <c r="B5" s="206"/>
      <c r="C5" s="206"/>
      <c r="D5" s="206"/>
      <c r="E5" s="206"/>
      <c r="F5" s="206"/>
      <c r="G5" s="206"/>
      <c r="H5" s="206" t="s">
        <v>43</v>
      </c>
      <c r="I5" s="223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40" t="s">
        <v>44</v>
      </c>
      <c r="AQ5" s="655"/>
    </row>
    <row r="6" s="188" customFormat="1" ht="28.5" customHeight="1" outlineLevel="1" spans="1:43">
      <c r="A6" s="206" t="s">
        <v>46</v>
      </c>
      <c r="B6" s="206"/>
      <c r="C6" s="206"/>
      <c r="D6" s="206"/>
      <c r="E6" s="206"/>
      <c r="F6" s="206"/>
      <c r="G6" s="206"/>
      <c r="H6" s="206"/>
      <c r="I6" s="206"/>
      <c r="J6" s="219"/>
      <c r="K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40" t="s">
        <v>19</v>
      </c>
      <c r="AQ6" s="240"/>
    </row>
    <row r="7" s="188" customFormat="1" ht="63" customHeight="1" outlineLevel="1" spans="1:43">
      <c r="A7" s="599" t="s">
        <v>47</v>
      </c>
      <c r="B7" s="599"/>
      <c r="C7" s="599"/>
      <c r="D7" s="599"/>
      <c r="E7" s="599"/>
      <c r="F7" s="599"/>
      <c r="G7" s="599"/>
      <c r="H7" s="599"/>
      <c r="I7" s="599"/>
      <c r="J7" s="219"/>
      <c r="K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656" t="s">
        <v>48</v>
      </c>
      <c r="AQ7" s="657"/>
    </row>
    <row r="8" s="199" customFormat="1" ht="27" customHeight="1" spans="1:43">
      <c r="A8" s="600" t="s">
        <v>49</v>
      </c>
      <c r="B8" s="601" t="s">
        <v>50</v>
      </c>
      <c r="C8" s="602"/>
      <c r="D8" s="602"/>
      <c r="E8" s="603"/>
      <c r="F8" s="604" t="s">
        <v>51</v>
      </c>
      <c r="G8" s="604" t="s">
        <v>545</v>
      </c>
      <c r="H8" s="605" t="s">
        <v>28</v>
      </c>
      <c r="I8" s="604" t="s">
        <v>41</v>
      </c>
      <c r="J8" s="613" t="s">
        <v>546</v>
      </c>
      <c r="K8" s="604" t="s">
        <v>54</v>
      </c>
      <c r="L8" s="604" t="s">
        <v>55</v>
      </c>
      <c r="M8" s="604" t="s">
        <v>14</v>
      </c>
      <c r="N8" s="605" t="s">
        <v>56</v>
      </c>
      <c r="O8" s="613" t="s">
        <v>547</v>
      </c>
      <c r="P8" s="614" t="s">
        <v>548</v>
      </c>
      <c r="Q8" s="605" t="s">
        <v>59</v>
      </c>
      <c r="R8" s="625" t="s">
        <v>549</v>
      </c>
      <c r="S8" s="625" t="s">
        <v>550</v>
      </c>
      <c r="T8" s="626" t="s">
        <v>62</v>
      </c>
      <c r="U8" s="626" t="s">
        <v>63</v>
      </c>
      <c r="V8" s="626" t="s">
        <v>64</v>
      </c>
      <c r="W8" s="604" t="s">
        <v>65</v>
      </c>
      <c r="X8" s="604" t="s">
        <v>66</v>
      </c>
      <c r="Y8" s="635" t="s">
        <v>67</v>
      </c>
      <c r="Z8" s="635" t="s">
        <v>68</v>
      </c>
      <c r="AA8" s="635" t="s">
        <v>69</v>
      </c>
      <c r="AB8" s="635" t="s">
        <v>70</v>
      </c>
      <c r="AC8" s="604" t="s">
        <v>71</v>
      </c>
      <c r="AD8" s="636" t="s">
        <v>72</v>
      </c>
      <c r="AE8" s="636" t="s">
        <v>74</v>
      </c>
      <c r="AF8" s="636"/>
      <c r="AG8" s="636"/>
      <c r="AH8" s="604" t="s">
        <v>75</v>
      </c>
      <c r="AI8" s="604" t="s">
        <v>76</v>
      </c>
      <c r="AJ8" s="604" t="s">
        <v>77</v>
      </c>
      <c r="AK8" s="604" t="s">
        <v>78</v>
      </c>
      <c r="AL8" s="604" t="s">
        <v>551</v>
      </c>
      <c r="AM8" s="604" t="s">
        <v>552</v>
      </c>
      <c r="AN8" s="604" t="s">
        <v>553</v>
      </c>
      <c r="AO8" s="604" t="s">
        <v>80</v>
      </c>
      <c r="AP8" s="658" t="s">
        <v>20</v>
      </c>
      <c r="AQ8" s="604" t="s">
        <v>92</v>
      </c>
    </row>
    <row r="9" s="185" customFormat="1" ht="24" customHeight="1" spans="1:43">
      <c r="A9" s="600"/>
      <c r="B9" s="606">
        <v>0</v>
      </c>
      <c r="C9" s="606">
        <v>1</v>
      </c>
      <c r="D9" s="606">
        <v>2</v>
      </c>
      <c r="E9" s="606">
        <v>3</v>
      </c>
      <c r="F9" s="606"/>
      <c r="G9" s="606"/>
      <c r="H9" s="607"/>
      <c r="I9" s="606"/>
      <c r="J9" s="615"/>
      <c r="K9" s="606"/>
      <c r="L9" s="606"/>
      <c r="M9" s="606"/>
      <c r="N9" s="607"/>
      <c r="O9" s="615"/>
      <c r="P9" s="616"/>
      <c r="Q9" s="607"/>
      <c r="R9" s="625"/>
      <c r="S9" s="625"/>
      <c r="T9" s="626"/>
      <c r="U9" s="626"/>
      <c r="V9" s="626"/>
      <c r="W9" s="606"/>
      <c r="X9" s="606"/>
      <c r="Y9" s="637"/>
      <c r="Z9" s="637"/>
      <c r="AA9" s="637"/>
      <c r="AB9" s="637"/>
      <c r="AC9" s="606"/>
      <c r="AD9" s="636"/>
      <c r="AE9" s="636" t="s">
        <v>93</v>
      </c>
      <c r="AF9" s="636" t="s">
        <v>94</v>
      </c>
      <c r="AG9" s="636" t="s">
        <v>95</v>
      </c>
      <c r="AH9" s="606"/>
      <c r="AI9" s="606"/>
      <c r="AJ9" s="606"/>
      <c r="AK9" s="606"/>
      <c r="AL9" s="606"/>
      <c r="AM9" s="606"/>
      <c r="AN9" s="606"/>
      <c r="AO9" s="606"/>
      <c r="AP9" s="659"/>
      <c r="AQ9" s="606"/>
    </row>
    <row r="10" s="591" customFormat="1" ht="50.1" customHeight="1" spans="1:43">
      <c r="A10" s="436">
        <v>47</v>
      </c>
      <c r="B10" s="436"/>
      <c r="C10" s="436"/>
      <c r="D10" s="436">
        <v>2</v>
      </c>
      <c r="E10" s="436"/>
      <c r="F10" s="436" t="s">
        <v>120</v>
      </c>
      <c r="G10" s="608" t="s">
        <v>534</v>
      </c>
      <c r="H10" s="436" t="s">
        <v>534</v>
      </c>
      <c r="I10" s="436" t="s">
        <v>373</v>
      </c>
      <c r="J10" s="617" t="s">
        <v>535</v>
      </c>
      <c r="K10" s="436" t="s">
        <v>111</v>
      </c>
      <c r="L10" s="436" t="s">
        <v>99</v>
      </c>
      <c r="M10" s="436"/>
      <c r="N10" s="436" t="s">
        <v>98</v>
      </c>
      <c r="O10" s="436" t="s">
        <v>534</v>
      </c>
      <c r="P10" s="436" t="s">
        <v>98</v>
      </c>
      <c r="Q10" s="436" t="s">
        <v>100</v>
      </c>
      <c r="R10" s="436" t="s">
        <v>101</v>
      </c>
      <c r="S10" s="436" t="s">
        <v>536</v>
      </c>
      <c r="T10" s="436" t="s">
        <v>103</v>
      </c>
      <c r="U10" s="436" t="s">
        <v>45</v>
      </c>
      <c r="V10" s="436" t="s">
        <v>45</v>
      </c>
      <c r="W10" s="436" t="s">
        <v>537</v>
      </c>
      <c r="X10" s="436" t="s">
        <v>45</v>
      </c>
      <c r="Y10" s="436">
        <v>0.594</v>
      </c>
      <c r="Z10" s="436" t="s">
        <v>105</v>
      </c>
      <c r="AA10" s="436" t="s">
        <v>45</v>
      </c>
      <c r="AB10" s="436" t="s">
        <v>45</v>
      </c>
      <c r="AC10" s="436" t="s">
        <v>45</v>
      </c>
      <c r="AD10" s="489"/>
      <c r="AE10" s="638"/>
      <c r="AF10" s="638"/>
      <c r="AG10" s="638"/>
      <c r="AH10" s="490">
        <f>Y10*1.08</f>
        <v>0.64152</v>
      </c>
      <c r="AI10" s="643">
        <f t="shared" ref="AI10:AI13" si="0">Y10/AH10</f>
        <v>0.925925925925926</v>
      </c>
      <c r="AJ10" s="436"/>
      <c r="AK10" s="436"/>
      <c r="AL10" s="436"/>
      <c r="AM10" s="436"/>
      <c r="AN10" s="436" t="s">
        <v>107</v>
      </c>
      <c r="AO10" s="436" t="s">
        <v>163</v>
      </c>
      <c r="AP10" s="436"/>
      <c r="AQ10" s="436">
        <v>1</v>
      </c>
    </row>
    <row r="11" s="591" customFormat="1" ht="50.1" customHeight="1" spans="1:43">
      <c r="A11" s="436"/>
      <c r="B11" s="436"/>
      <c r="C11" s="436"/>
      <c r="D11" s="436"/>
      <c r="E11" s="436"/>
      <c r="F11" s="609" t="s">
        <v>120</v>
      </c>
      <c r="G11" s="609"/>
      <c r="H11" s="310" t="s">
        <v>620</v>
      </c>
      <c r="I11" s="310" t="s">
        <v>621</v>
      </c>
      <c r="J11" s="312" t="s">
        <v>45</v>
      </c>
      <c r="K11" s="609"/>
      <c r="L11" s="315" t="s">
        <v>99</v>
      </c>
      <c r="M11" s="314"/>
      <c r="N11" s="618"/>
      <c r="O11" s="619" t="s">
        <v>45</v>
      </c>
      <c r="P11" s="620" t="s">
        <v>45</v>
      </c>
      <c r="Q11" s="624" t="s">
        <v>100</v>
      </c>
      <c r="R11" s="627" t="s">
        <v>101</v>
      </c>
      <c r="S11" s="254"/>
      <c r="T11" s="628" t="s">
        <v>45</v>
      </c>
      <c r="U11" s="629" t="s">
        <v>556</v>
      </c>
      <c r="V11" s="630" t="s">
        <v>45</v>
      </c>
      <c r="W11" s="628" t="s">
        <v>537</v>
      </c>
      <c r="X11" s="631"/>
      <c r="Y11" s="639">
        <v>0.5715</v>
      </c>
      <c r="Z11" s="640"/>
      <c r="AA11" s="640"/>
      <c r="AB11" s="640"/>
      <c r="AC11" s="436"/>
      <c r="AD11" s="489" t="s">
        <v>124</v>
      </c>
      <c r="AE11" s="638" t="s">
        <v>557</v>
      </c>
      <c r="AF11" s="641"/>
      <c r="AG11" s="641"/>
      <c r="AH11" s="644">
        <v>0.93</v>
      </c>
      <c r="AI11" s="645"/>
      <c r="AJ11" s="646"/>
      <c r="AK11" s="647"/>
      <c r="AL11" s="648"/>
      <c r="AM11" s="649"/>
      <c r="AN11" s="650"/>
      <c r="AO11" s="315"/>
      <c r="AP11" s="254"/>
      <c r="AQ11" s="609">
        <v>1</v>
      </c>
    </row>
    <row r="12" s="591" customFormat="1" ht="50.1" customHeight="1" spans="1:43">
      <c r="A12" s="436"/>
      <c r="B12" s="436"/>
      <c r="C12" s="436"/>
      <c r="D12" s="436"/>
      <c r="E12" s="436">
        <v>3</v>
      </c>
      <c r="F12" s="610" t="s">
        <v>120</v>
      </c>
      <c r="G12" s="611" t="s">
        <v>622</v>
      </c>
      <c r="H12" s="611" t="s">
        <v>622</v>
      </c>
      <c r="I12" s="621" t="s">
        <v>623</v>
      </c>
      <c r="J12" s="315" t="s">
        <v>560</v>
      </c>
      <c r="K12" s="610" t="s">
        <v>306</v>
      </c>
      <c r="L12" s="315" t="s">
        <v>99</v>
      </c>
      <c r="M12" s="622"/>
      <c r="N12" s="623" t="s">
        <v>98</v>
      </c>
      <c r="O12" s="624" t="s">
        <v>624</v>
      </c>
      <c r="P12" s="623" t="s">
        <v>625</v>
      </c>
      <c r="Q12" s="624" t="s">
        <v>100</v>
      </c>
      <c r="R12" s="632" t="s">
        <v>101</v>
      </c>
      <c r="S12" s="254"/>
      <c r="T12" s="633" t="s">
        <v>560</v>
      </c>
      <c r="U12" s="634" t="s">
        <v>561</v>
      </c>
      <c r="V12" s="628" t="s">
        <v>212</v>
      </c>
      <c r="W12" s="628" t="s">
        <v>626</v>
      </c>
      <c r="X12" s="631"/>
      <c r="Y12" s="325">
        <f>0.025*420/1000</f>
        <v>0.0105</v>
      </c>
      <c r="Z12" s="640"/>
      <c r="AA12" s="640"/>
      <c r="AB12" s="640"/>
      <c r="AC12" s="436"/>
      <c r="AD12" s="623" t="s">
        <v>563</v>
      </c>
      <c r="AE12" s="642"/>
      <c r="AF12" s="642"/>
      <c r="AG12" s="642"/>
      <c r="AH12" s="651">
        <v>0.0105</v>
      </c>
      <c r="AI12" s="645">
        <f t="shared" si="0"/>
        <v>1</v>
      </c>
      <c r="AJ12" s="642"/>
      <c r="AK12" s="651"/>
      <c r="AL12" s="631"/>
      <c r="AM12" s="631"/>
      <c r="AN12" s="652" t="s">
        <v>118</v>
      </c>
      <c r="AO12" s="327" t="s">
        <v>564</v>
      </c>
      <c r="AP12" s="254"/>
      <c r="AQ12" s="660">
        <v>2</v>
      </c>
    </row>
    <row r="13" s="591" customFormat="1" ht="50.1" customHeight="1" spans="1:43">
      <c r="A13" s="436"/>
      <c r="B13" s="436"/>
      <c r="C13" s="436"/>
      <c r="D13" s="436"/>
      <c r="E13" s="436">
        <v>3</v>
      </c>
      <c r="F13" s="610" t="s">
        <v>120</v>
      </c>
      <c r="G13" s="612" t="s">
        <v>558</v>
      </c>
      <c r="H13" s="612" t="s">
        <v>558</v>
      </c>
      <c r="I13" s="612" t="s">
        <v>559</v>
      </c>
      <c r="J13" s="315" t="s">
        <v>560</v>
      </c>
      <c r="K13" s="610" t="s">
        <v>306</v>
      </c>
      <c r="L13" s="315" t="s">
        <v>99</v>
      </c>
      <c r="M13" s="622"/>
      <c r="N13" s="623" t="s">
        <v>98</v>
      </c>
      <c r="O13" s="624" t="s">
        <v>567</v>
      </c>
      <c r="P13" s="623" t="s">
        <v>625</v>
      </c>
      <c r="Q13" s="624" t="s">
        <v>100</v>
      </c>
      <c r="R13" s="632" t="s">
        <v>101</v>
      </c>
      <c r="S13" s="254"/>
      <c r="T13" s="633" t="s">
        <v>560</v>
      </c>
      <c r="U13" s="634" t="s">
        <v>561</v>
      </c>
      <c r="V13" s="628" t="s">
        <v>212</v>
      </c>
      <c r="W13" s="628" t="s">
        <v>627</v>
      </c>
      <c r="X13" s="631"/>
      <c r="Y13" s="325">
        <f>0.025*240/1000</f>
        <v>0.006</v>
      </c>
      <c r="Z13" s="640"/>
      <c r="AA13" s="640"/>
      <c r="AB13" s="640"/>
      <c r="AC13" s="436"/>
      <c r="AD13" s="623" t="s">
        <v>563</v>
      </c>
      <c r="AE13" s="642"/>
      <c r="AF13" s="642"/>
      <c r="AG13" s="642"/>
      <c r="AH13" s="651">
        <v>0.006</v>
      </c>
      <c r="AI13" s="645">
        <f t="shared" si="0"/>
        <v>1</v>
      </c>
      <c r="AJ13" s="642"/>
      <c r="AK13" s="651"/>
      <c r="AL13" s="631"/>
      <c r="AM13" s="631"/>
      <c r="AN13" s="652" t="s">
        <v>118</v>
      </c>
      <c r="AO13" s="327" t="s">
        <v>564</v>
      </c>
      <c r="AP13" s="254"/>
      <c r="AQ13" s="660">
        <v>1</v>
      </c>
    </row>
  </sheetData>
  <autoFilter ref="A9:BA13">
    <extLst/>
  </autoFilter>
  <mergeCells count="47">
    <mergeCell ref="A1:AQ1"/>
    <mergeCell ref="A4:I4"/>
    <mergeCell ref="A5:F5"/>
    <mergeCell ref="H5:I5"/>
    <mergeCell ref="A6:I6"/>
    <mergeCell ref="A7:I7"/>
    <mergeCell ref="B8:E8"/>
    <mergeCell ref="AE8:AG8"/>
    <mergeCell ref="A8:A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Z8:Z9"/>
    <mergeCell ref="AA8:AA9"/>
    <mergeCell ref="AB8:AB9"/>
    <mergeCell ref="AC8:AC9"/>
    <mergeCell ref="AD8:AD9"/>
    <mergeCell ref="AH8:AH9"/>
    <mergeCell ref="AI8:AI9"/>
    <mergeCell ref="AJ8:AJ9"/>
    <mergeCell ref="AK8:AK9"/>
    <mergeCell ref="AL8:AL9"/>
    <mergeCell ref="AM8:AM9"/>
    <mergeCell ref="AN8:AN9"/>
    <mergeCell ref="AO8:AO9"/>
    <mergeCell ref="AP8:AP9"/>
    <mergeCell ref="AQ8:AQ9"/>
    <mergeCell ref="A2:D3"/>
    <mergeCell ref="F2:I3"/>
    <mergeCell ref="J2:AO7"/>
  </mergeCells>
  <conditionalFormatting sqref="G12:G13">
    <cfRule type="duplicateValues" dxfId="0" priority="4"/>
  </conditionalFormatting>
  <conditionalFormatting sqref="H1:H10 H14:H1048576">
    <cfRule type="duplicateValues" dxfId="0" priority="9"/>
  </conditionalFormatting>
  <conditionalFormatting sqref="H1 H14:H1048576">
    <cfRule type="duplicateValues" dxfId="0" priority="10"/>
  </conditionalFormatting>
  <printOptions horizontalCentered="1"/>
  <pageMargins left="0.236220472440945" right="0.236220472440945" top="0.748031496062992" bottom="0.748031496062992" header="0.31496062992126" footer="0.31496062992126"/>
  <pageSetup paperSize="8" scale="70" orientation="landscape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KING</vt:lpstr>
      <vt:lpstr>主驾驶首页 </vt:lpstr>
      <vt:lpstr>大黄蜂驾驶员座椅总成</vt:lpstr>
      <vt:lpstr>副驾驶员首页 </vt:lpstr>
      <vt:lpstr>副驾驶员座椅总成</vt:lpstr>
      <vt:lpstr>SHT0012295</vt:lpstr>
      <vt:lpstr>SHT0012294</vt:lpstr>
      <vt:lpstr>SHT0012440</vt:lpstr>
      <vt:lpstr>SHT0012288</vt:lpstr>
      <vt:lpstr>SHT0011613</vt:lpstr>
      <vt:lpstr>SHT0012220</vt:lpstr>
      <vt:lpstr>SHT0014598</vt:lpstr>
      <vt:lpstr>SHT0012320</vt:lpstr>
      <vt:lpstr>SHT0012319</vt:lpstr>
      <vt:lpstr>BOM清单</vt:lpstr>
      <vt:lpstr>SHT0015163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2006-09-13T11:21:00Z</dcterms:created>
  <dcterms:modified xsi:type="dcterms:W3CDTF">2023-03-08T08:22:30Z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9BA9E8B9219A4072BFC2FFC5049F4812</vt:lpwstr>
  </property>
  <property fmtid="{D5CDD505-2E9C-101B-9397-08002B2CF9AE}" pid="3" name="KSOProductBuildVer">
    <vt:lpwstr>2052-11.1.0.12116</vt:lpwstr>
  </property>
  <property fmtid="{D5CDD505-2E9C-101B-9397-08002B2CF9AE}" pid="4" name="KSOReadingLayout">
    <vt:bool>true</vt:bool>
  </property>
</Properties>
</file>