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700"/>
  </bookViews>
  <sheets>
    <sheet name="模具报价表 " sheetId="12" r:id="rId1"/>
  </sheets>
  <definedNames>
    <definedName name="_xlnm._FilterDatabase" localSheetId="0" hidden="1">'模具报价表 '!$A$4:$CQ$151</definedName>
  </definedNames>
  <calcPr calcId="144525"/>
</workbook>
</file>

<file path=xl/sharedStrings.xml><?xml version="1.0" encoding="utf-8"?>
<sst xmlns="http://schemas.openxmlformats.org/spreadsheetml/2006/main" count="476" uniqueCount="192">
  <si>
    <t xml:space="preserve">                             森德奥-吉利G3项目-模具报价信息表 2023-03-03
</t>
  </si>
  <si>
    <t>序号</t>
  </si>
  <si>
    <t>产品图片</t>
  </si>
  <si>
    <t>产品名称</t>
  </si>
  <si>
    <t>产品编号</t>
  </si>
  <si>
    <t>产品尺寸</t>
  </si>
  <si>
    <t>下料尺寸</t>
  </si>
  <si>
    <t>产品料厚
（t）</t>
  </si>
  <si>
    <t>产品材质</t>
  </si>
  <si>
    <t>工序</t>
  </si>
  <si>
    <t>工序名称</t>
  </si>
  <si>
    <t>投入阶段</t>
  </si>
  <si>
    <t>模具尺寸</t>
  </si>
  <si>
    <t>模具数量(套)</t>
  </si>
  <si>
    <t>模具重量（KG）</t>
  </si>
  <si>
    <t>冲床吨位（T）</t>
  </si>
  <si>
    <t>工艺设计完成时间</t>
  </si>
  <si>
    <t>结构设计完成时间</t>
  </si>
  <si>
    <t>备料\采购完成时间</t>
  </si>
  <si>
    <t>加工完成时间</t>
  </si>
  <si>
    <t>装配完成时间</t>
  </si>
  <si>
    <t>调试完成时间</t>
  </si>
  <si>
    <t>样件完成时间</t>
  </si>
  <si>
    <t>预验收完成时间</t>
  </si>
  <si>
    <t>模具发货完成时间</t>
  </si>
  <si>
    <t>模具系数</t>
  </si>
  <si>
    <t>模具重量</t>
  </si>
  <si>
    <t>单价（万元）</t>
  </si>
  <si>
    <t>模具价格（万元）</t>
  </si>
  <si>
    <t>TD处理费</t>
  </si>
  <si>
    <t>未税价格合计万元</t>
  </si>
  <si>
    <t>未税合计金额万元</t>
  </si>
  <si>
    <t>展开尺寸</t>
  </si>
  <si>
    <t>长</t>
  </si>
  <si>
    <t>(宽）</t>
  </si>
  <si>
    <t>高</t>
  </si>
  <si>
    <t>宽</t>
  </si>
  <si>
    <t>计划</t>
  </si>
  <si>
    <t>实际</t>
  </si>
  <si>
    <t>副驾安全带高调机构固定板1</t>
  </si>
  <si>
    <t>SHT0015256</t>
  </si>
  <si>
    <t>324X174X59</t>
  </si>
  <si>
    <t>420*260</t>
  </si>
  <si>
    <t xml:space="preserve">SPFH590 </t>
  </si>
  <si>
    <t>OP10</t>
  </si>
  <si>
    <t>成型</t>
  </si>
  <si>
    <t>250T</t>
  </si>
  <si>
    <t>OP20</t>
  </si>
  <si>
    <t>修边冲孔</t>
  </si>
  <si>
    <t>0P30</t>
  </si>
  <si>
    <t>翻边</t>
  </si>
  <si>
    <t>0P40</t>
  </si>
  <si>
    <t>0P50</t>
  </si>
  <si>
    <t>op60</t>
  </si>
  <si>
    <t>冲孔侧冲孔</t>
  </si>
  <si>
    <t>op70</t>
  </si>
  <si>
    <t>整包</t>
  </si>
  <si>
    <t>副驾安全带高调机构固定板2</t>
  </si>
  <si>
    <t>SHT0015257</t>
  </si>
  <si>
    <t>334X172X54</t>
  </si>
  <si>
    <t>翻边翻孔</t>
  </si>
  <si>
    <t>冲孔</t>
  </si>
  <si>
    <t>后罩壳固定钣金</t>
  </si>
  <si>
    <t>SHT0015265</t>
  </si>
  <si>
    <t>116X151X19</t>
  </si>
  <si>
    <t>170*150</t>
  </si>
  <si>
    <t xml:space="preserve">SAPH440 </t>
  </si>
  <si>
    <t>200T</t>
  </si>
  <si>
    <t>翻边整形</t>
  </si>
  <si>
    <t>0P60</t>
  </si>
  <si>
    <t>冲孔、压凸台</t>
  </si>
  <si>
    <t>安全带卷收器固定钣金</t>
  </si>
  <si>
    <t>SHT0015268</t>
  </si>
  <si>
    <t>99X40X41</t>
  </si>
  <si>
    <t>145*50</t>
  </si>
  <si>
    <t>3.0</t>
  </si>
  <si>
    <t>落料冲孔</t>
  </si>
  <si>
    <t>137*40*3</t>
  </si>
  <si>
    <t>100T</t>
  </si>
  <si>
    <t>折弯</t>
  </si>
  <si>
    <t>160T</t>
  </si>
  <si>
    <t>OP30</t>
  </si>
  <si>
    <t>压包</t>
  </si>
  <si>
    <t>OP40</t>
  </si>
  <si>
    <t>副司机安全带卷收器固定钣金</t>
  </si>
  <si>
    <t>SHT0015269</t>
  </si>
  <si>
    <t>左右共用</t>
  </si>
  <si>
    <t>左框连接板</t>
  </si>
  <si>
    <t>SHT0015272</t>
  </si>
  <si>
    <t>451.500X28.700X35.000</t>
  </si>
  <si>
    <t>460*105</t>
  </si>
  <si>
    <t>2.0</t>
  </si>
  <si>
    <t xml:space="preserve"> QStE420TM</t>
  </si>
  <si>
    <t>451.5*90.9</t>
  </si>
  <si>
    <t>op30</t>
  </si>
  <si>
    <t>侧整</t>
  </si>
  <si>
    <t>右框连接板</t>
  </si>
  <si>
    <t>SHT0015274</t>
  </si>
  <si>
    <t>457X25X26</t>
  </si>
  <si>
    <t>op40</t>
  </si>
  <si>
    <t>前连接框</t>
  </si>
  <si>
    <t>SHT0015275</t>
  </si>
  <si>
    <t>259X24X29</t>
  </si>
  <si>
    <t>295*80</t>
  </si>
  <si>
    <t>落料</t>
  </si>
  <si>
    <t>209.3*75</t>
  </si>
  <si>
    <t>高配底支架左边板</t>
  </si>
  <si>
    <t>SHT0015278</t>
  </si>
  <si>
    <t>440X55X60</t>
  </si>
  <si>
    <t>465*165</t>
  </si>
  <si>
    <t>458.4*154.6</t>
  </si>
  <si>
    <t>折小弯</t>
  </si>
  <si>
    <t>侧整形</t>
  </si>
  <si>
    <t>标配底支架左边板</t>
  </si>
  <si>
    <t>SHT0015279</t>
  </si>
  <si>
    <t>440X120X59</t>
  </si>
  <si>
    <t>485*235</t>
  </si>
  <si>
    <t>470.6*223.3</t>
  </si>
  <si>
    <t>op50</t>
  </si>
  <si>
    <t>后安装支架</t>
  </si>
  <si>
    <t>SHT0015280</t>
  </si>
  <si>
    <t>315X57X54</t>
  </si>
  <si>
    <t>360*100</t>
  </si>
  <si>
    <t>348.5*87.8</t>
  </si>
  <si>
    <t>左前脚架</t>
  </si>
  <si>
    <t>SHT0015281</t>
  </si>
  <si>
    <t>56X61X82</t>
  </si>
  <si>
    <t>105*110</t>
  </si>
  <si>
    <t>96.2*95.5</t>
  </si>
  <si>
    <t>折弯1</t>
  </si>
  <si>
    <t>折弯2</t>
  </si>
  <si>
    <t>折弯1（软模）</t>
  </si>
  <si>
    <t>折弯2（软模）</t>
  </si>
  <si>
    <t>右前脚架</t>
  </si>
  <si>
    <t>SHT0015282</t>
  </si>
  <si>
    <t>标配前支撑钣金</t>
  </si>
  <si>
    <t>SHT0015284</t>
  </si>
  <si>
    <t>308X109X61</t>
  </si>
  <si>
    <t>320*210</t>
  </si>
  <si>
    <t>1.5</t>
  </si>
  <si>
    <t>308*196.6</t>
  </si>
  <si>
    <t>标配后支撑钣金</t>
  </si>
  <si>
    <t>SHT0015286</t>
  </si>
  <si>
    <t>落料冲孔（左右共用）</t>
  </si>
  <si>
    <t>翻边成型（左右共用）</t>
  </si>
  <si>
    <t>高配前支撑钣金</t>
  </si>
  <si>
    <t>SHT0015288</t>
  </si>
  <si>
    <t>308X40X89</t>
  </si>
  <si>
    <t>320*155</t>
  </si>
  <si>
    <t>308*144.7</t>
  </si>
  <si>
    <t>高配后支撑钣金</t>
  </si>
  <si>
    <t>SHT0015290</t>
  </si>
  <si>
    <t>308X40X88</t>
  </si>
  <si>
    <t>320*160</t>
  </si>
  <si>
    <t>G3副司机座椅底支架上板</t>
  </si>
  <si>
    <t>SHT0015320</t>
  </si>
  <si>
    <t>572X320X34</t>
  </si>
  <si>
    <t>610*380</t>
  </si>
  <si>
    <t>2.5</t>
  </si>
  <si>
    <t>SPFH590</t>
  </si>
  <si>
    <t>596*366.8</t>
  </si>
  <si>
    <t>折弯压包</t>
  </si>
  <si>
    <t>整形</t>
  </si>
  <si>
    <t xml:space="preserve">   </t>
  </si>
  <si>
    <t>G3副司机座椅底支架左下板</t>
  </si>
  <si>
    <t>SHT0015321</t>
  </si>
  <si>
    <t>519X55X28</t>
  </si>
  <si>
    <t>550*100</t>
  </si>
  <si>
    <t>落料共用</t>
  </si>
  <si>
    <t>583.2*75</t>
  </si>
  <si>
    <t>成型双工位</t>
  </si>
  <si>
    <t>压包双工位</t>
  </si>
  <si>
    <t>冲孔双工位</t>
  </si>
  <si>
    <t>G3副司机座椅底支架右下板</t>
  </si>
  <si>
    <t>SHT0015322</t>
  </si>
  <si>
    <t>G3副司机座椅底支架中间连接板</t>
  </si>
  <si>
    <t>SHT0015323</t>
  </si>
  <si>
    <t>206X41X21</t>
  </si>
  <si>
    <t>215*100</t>
  </si>
  <si>
    <t>QSTE420TM</t>
  </si>
  <si>
    <t>206*73.6</t>
  </si>
  <si>
    <t>G3副司机座椅底支架后连接钣金</t>
  </si>
  <si>
    <t>SHT0015324</t>
  </si>
  <si>
    <t>170X64X28</t>
  </si>
  <si>
    <t>200*110</t>
  </si>
  <si>
    <t>186.4*96.8</t>
  </si>
  <si>
    <t>点焊螺母增强片</t>
  </si>
  <si>
    <t>SHT0015438</t>
  </si>
  <si>
    <t>31X25X2</t>
  </si>
  <si>
    <t>高配底支架补强板</t>
  </si>
  <si>
    <t>SHT0015437</t>
  </si>
  <si>
    <t>241X30X2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</si>
</sst>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MS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176" fontId="31" fillId="0" borderId="0"/>
  </cellStyleXfs>
  <cellXfs count="1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6" fillId="2" borderId="3" xfId="53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3" xfId="1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76" fontId="6" fillId="2" borderId="1" xfId="53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6" fillId="2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176" fontId="6" fillId="2" borderId="2" xfId="53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>
      <alignment horizontal="center" vertical="center"/>
    </xf>
    <xf numFmtId="49" fontId="6" fillId="2" borderId="2" xfId="1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176" fontId="6" fillId="2" borderId="4" xfId="53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6" fillId="2" borderId="4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176" fontId="6" fillId="0" borderId="3" xfId="53" applyFont="1" applyFill="1" applyBorder="1" applyAlignment="1" applyProtection="1">
      <alignment horizontal="center" vertical="center" wrapText="1"/>
      <protection locked="0"/>
    </xf>
    <xf numFmtId="176" fontId="7" fillId="0" borderId="3" xfId="53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/>
    </xf>
    <xf numFmtId="49" fontId="6" fillId="0" borderId="3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53" applyFont="1" applyFill="1" applyBorder="1" applyAlignment="1" applyProtection="1">
      <alignment horizontal="center" vertical="center" wrapText="1"/>
      <protection locked="0"/>
    </xf>
    <xf numFmtId="176" fontId="7" fillId="0" borderId="1" xfId="53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176" fontId="6" fillId="0" borderId="4" xfId="53" applyFont="1" applyFill="1" applyBorder="1" applyAlignment="1" applyProtection="1">
      <alignment horizontal="center" vertical="center" wrapText="1"/>
      <protection locked="0"/>
    </xf>
    <xf numFmtId="176" fontId="7" fillId="0" borderId="4" xfId="53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>
      <alignment horizontal="center" vertical="center"/>
    </xf>
    <xf numFmtId="49" fontId="6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77" fontId="2" fillId="2" borderId="6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 wrapText="1"/>
    </xf>
    <xf numFmtId="178" fontId="2" fillId="2" borderId="9" xfId="0" applyNumberFormat="1" applyFont="1" applyFill="1" applyBorder="1" applyAlignment="1">
      <alignment horizontal="center" vertical="center" wrapText="1"/>
    </xf>
    <xf numFmtId="178" fontId="2" fillId="2" borderId="10" xfId="0" applyNumberFormat="1" applyFont="1" applyFill="1" applyBorder="1" applyAlignment="1">
      <alignment horizontal="center" vertical="center" wrapText="1"/>
    </xf>
    <xf numFmtId="178" fontId="2" fillId="2" borderId="13" xfId="0" applyNumberFormat="1" applyFont="1" applyFill="1" applyBorder="1" applyAlignment="1">
      <alignment horizontal="center" vertical="center" wrapText="1"/>
    </xf>
    <xf numFmtId="178" fontId="2" fillId="2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8" fontId="2" fillId="2" borderId="13" xfId="0" applyNumberFormat="1" applyFont="1" applyFill="1" applyBorder="1" applyAlignment="1">
      <alignment vertical="center" wrapText="1"/>
    </xf>
    <xf numFmtId="178" fontId="2" fillId="2" borderId="12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178" fontId="0" fillId="2" borderId="0" xfId="0" applyNumberFormat="1" applyFill="1" applyAlignment="1">
      <alignment vertical="center"/>
    </xf>
    <xf numFmtId="178" fontId="9" fillId="2" borderId="0" xfId="0" applyNumberFormat="1" applyFont="1" applyFill="1" applyAlignment="1">
      <alignment horizontal="center" vertical="center"/>
    </xf>
    <xf numFmtId="178" fontId="9" fillId="2" borderId="0" xfId="0" applyNumberFormat="1" applyFont="1" applyFill="1" applyAlignment="1">
      <alignment vertical="center"/>
    </xf>
  </cellXfs>
  <cellStyles count="54">
    <cellStyle name="常规" xfId="0" builtinId="0"/>
    <cellStyle name="常规 24 3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3" xfId="52"/>
    <cellStyle name="样式 1" xfId="53"/>
  </cellStyles>
  <tableStyles count="0" defaultTableStyle="TableStyleMedium9" defaultPivotStyle="PivotStyleLight16"/>
  <colors>
    <mruColors>
      <color rgb="001CF82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76200</xdr:colOff>
      <xdr:row>4</xdr:row>
      <xdr:rowOff>158750</xdr:rowOff>
    </xdr:from>
    <xdr:to>
      <xdr:col>1</xdr:col>
      <xdr:colOff>707460</xdr:colOff>
      <xdr:row>8</xdr:row>
      <xdr:rowOff>127000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0" y="1111250"/>
          <a:ext cx="631190" cy="778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142100</xdr:colOff>
      <xdr:row>11</xdr:row>
      <xdr:rowOff>133350</xdr:rowOff>
    </xdr:from>
    <xdr:to>
      <xdr:col>1</xdr:col>
      <xdr:colOff>704850</xdr:colOff>
      <xdr:row>17</xdr:row>
      <xdr:rowOff>38100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" y="2454275"/>
          <a:ext cx="563245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104140</xdr:colOff>
      <xdr:row>19</xdr:row>
      <xdr:rowOff>88900</xdr:rowOff>
    </xdr:from>
    <xdr:to>
      <xdr:col>1</xdr:col>
      <xdr:colOff>775062</xdr:colOff>
      <xdr:row>22</xdr:row>
      <xdr:rowOff>31750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" y="3901440"/>
          <a:ext cx="670560" cy="491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68433</xdr:colOff>
      <xdr:row>127</xdr:row>
      <xdr:rowOff>44450</xdr:rowOff>
    </xdr:from>
    <xdr:to>
      <xdr:col>1</xdr:col>
      <xdr:colOff>730251</xdr:colOff>
      <xdr:row>129</xdr:row>
      <xdr:rowOff>155036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025" y="24039195"/>
          <a:ext cx="66230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133</xdr:row>
      <xdr:rowOff>6350</xdr:rowOff>
    </xdr:from>
    <xdr:to>
      <xdr:col>1</xdr:col>
      <xdr:colOff>708267</xdr:colOff>
      <xdr:row>135</xdr:row>
      <xdr:rowOff>88900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" y="25117425"/>
          <a:ext cx="612775" cy="44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24</xdr:row>
      <xdr:rowOff>114300</xdr:rowOff>
    </xdr:from>
    <xdr:to>
      <xdr:col>1</xdr:col>
      <xdr:colOff>730204</xdr:colOff>
      <xdr:row>29</xdr:row>
      <xdr:rowOff>6350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" y="4850765"/>
          <a:ext cx="666115" cy="83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69850</xdr:colOff>
      <xdr:row>30</xdr:row>
      <xdr:rowOff>177800</xdr:rowOff>
    </xdr:from>
    <xdr:to>
      <xdr:col>1</xdr:col>
      <xdr:colOff>736600</xdr:colOff>
      <xdr:row>35</xdr:row>
      <xdr:rowOff>69850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5930" y="6049645"/>
          <a:ext cx="666750" cy="81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</xdr:colOff>
      <xdr:row>36</xdr:row>
      <xdr:rowOff>95250</xdr:rowOff>
    </xdr:from>
    <xdr:to>
      <xdr:col>1</xdr:col>
      <xdr:colOff>736600</xdr:colOff>
      <xdr:row>40</xdr:row>
      <xdr:rowOff>165619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30" y="7083425"/>
          <a:ext cx="692150" cy="810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48</xdr:row>
      <xdr:rowOff>165100</xdr:rowOff>
    </xdr:from>
    <xdr:to>
      <xdr:col>1</xdr:col>
      <xdr:colOff>760537</xdr:colOff>
      <xdr:row>51</xdr:row>
      <xdr:rowOff>107950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" y="9385935"/>
          <a:ext cx="721995" cy="501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55</xdr:row>
      <xdr:rowOff>2488</xdr:rowOff>
    </xdr:from>
    <xdr:to>
      <xdr:col>1</xdr:col>
      <xdr:colOff>755650</xdr:colOff>
      <xdr:row>58</xdr:row>
      <xdr:rowOff>114299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" y="10531475"/>
          <a:ext cx="654050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99646</xdr:colOff>
      <xdr:row>61</xdr:row>
      <xdr:rowOff>31750</xdr:rowOff>
    </xdr:from>
    <xdr:to>
      <xdr:col>1</xdr:col>
      <xdr:colOff>749300</xdr:colOff>
      <xdr:row>64</xdr:row>
      <xdr:rowOff>88900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" y="11687810"/>
          <a:ext cx="650240" cy="66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54504</xdr:colOff>
      <xdr:row>66</xdr:row>
      <xdr:rowOff>158750</xdr:rowOff>
    </xdr:from>
    <xdr:to>
      <xdr:col>1</xdr:col>
      <xdr:colOff>735542</xdr:colOff>
      <xdr:row>71</xdr:row>
      <xdr:rowOff>6350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055" y="12797790"/>
          <a:ext cx="68135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120650</xdr:colOff>
      <xdr:row>79</xdr:row>
      <xdr:rowOff>121444</xdr:rowOff>
    </xdr:from>
    <xdr:to>
      <xdr:col>1</xdr:col>
      <xdr:colOff>679450</xdr:colOff>
      <xdr:row>82</xdr:row>
      <xdr:rowOff>120650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730" y="15185390"/>
          <a:ext cx="558800" cy="54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82550</xdr:colOff>
      <xdr:row>73</xdr:row>
      <xdr:rowOff>25400</xdr:rowOff>
    </xdr:from>
    <xdr:to>
      <xdr:col>1</xdr:col>
      <xdr:colOff>831215</xdr:colOff>
      <xdr:row>76</xdr:row>
      <xdr:rowOff>134620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8630" y="13973175"/>
          <a:ext cx="715010" cy="65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97394</xdr:colOff>
      <xdr:row>85</xdr:row>
      <xdr:rowOff>82550</xdr:rowOff>
    </xdr:from>
    <xdr:to>
      <xdr:col>1</xdr:col>
      <xdr:colOff>755650</xdr:colOff>
      <xdr:row>88</xdr:row>
      <xdr:rowOff>139700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" y="16262985"/>
          <a:ext cx="658495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91</xdr:row>
      <xdr:rowOff>25400</xdr:rowOff>
    </xdr:from>
    <xdr:to>
      <xdr:col>1</xdr:col>
      <xdr:colOff>781050</xdr:colOff>
      <xdr:row>94</xdr:row>
      <xdr:rowOff>152400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" y="17322165"/>
          <a:ext cx="717550" cy="675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102</xdr:row>
      <xdr:rowOff>139700</xdr:rowOff>
    </xdr:from>
    <xdr:to>
      <xdr:col>1</xdr:col>
      <xdr:colOff>759941</xdr:colOff>
      <xdr:row>106</xdr:row>
      <xdr:rowOff>88900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30" y="19476720"/>
          <a:ext cx="702310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425450</xdr:colOff>
      <xdr:row>97</xdr:row>
      <xdr:rowOff>0</xdr:rowOff>
    </xdr:from>
    <xdr:to>
      <xdr:col>1</xdr:col>
      <xdr:colOff>720002</xdr:colOff>
      <xdr:row>100</xdr:row>
      <xdr:rowOff>37910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080" y="18413095"/>
          <a:ext cx="719455" cy="586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82550</xdr:colOff>
      <xdr:row>109</xdr:row>
      <xdr:rowOff>38100</xdr:rowOff>
    </xdr:from>
    <xdr:to>
      <xdr:col>1</xdr:col>
      <xdr:colOff>749300</xdr:colOff>
      <xdr:row>112</xdr:row>
      <xdr:rowOff>90830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" y="20683855"/>
          <a:ext cx="666750" cy="601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121</xdr:row>
      <xdr:rowOff>31749</xdr:rowOff>
    </xdr:from>
    <xdr:to>
      <xdr:col>1</xdr:col>
      <xdr:colOff>768350</xdr:colOff>
      <xdr:row>125</xdr:row>
      <xdr:rowOff>3900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0" y="22909530"/>
          <a:ext cx="692150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115</xdr:row>
      <xdr:rowOff>88998</xdr:rowOff>
    </xdr:from>
    <xdr:to>
      <xdr:col>1</xdr:col>
      <xdr:colOff>722340</xdr:colOff>
      <xdr:row>118</xdr:row>
      <xdr:rowOff>133350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" y="21850985"/>
          <a:ext cx="658495" cy="593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139</xdr:row>
      <xdr:rowOff>6350</xdr:rowOff>
    </xdr:from>
    <xdr:to>
      <xdr:col>1</xdr:col>
      <xdr:colOff>768715</xdr:colOff>
      <xdr:row>142</xdr:row>
      <xdr:rowOff>95250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830" y="26233755"/>
          <a:ext cx="736600" cy="637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107950</xdr:colOff>
      <xdr:row>145</xdr:row>
      <xdr:rowOff>76200</xdr:rowOff>
    </xdr:from>
    <xdr:to>
      <xdr:col>1</xdr:col>
      <xdr:colOff>756564</xdr:colOff>
      <xdr:row>147</xdr:row>
      <xdr:rowOff>114300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030" y="27419935"/>
          <a:ext cx="648335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43</xdr:row>
      <xdr:rowOff>19050</xdr:rowOff>
    </xdr:from>
    <xdr:to>
      <xdr:col>2</xdr:col>
      <xdr:colOff>0</xdr:colOff>
      <xdr:row>46</xdr:row>
      <xdr:rowOff>95885</xdr:rowOff>
    </xdr:to>
    <xdr:pic>
      <xdr:nvPicPr>
        <xdr:cNvPr id="2" name="图片 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90855" y="8315960"/>
          <a:ext cx="692785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P154"/>
  <sheetViews>
    <sheetView tabSelected="1" workbookViewId="0">
      <pane xSplit="10" topLeftCell="V1" activePane="topRight" state="frozen"/>
      <selection/>
      <selection pane="topRight" activeCell="J16" sqref="J16"/>
    </sheetView>
  </sheetViews>
  <sheetFormatPr defaultColWidth="9" defaultRowHeight="14.4"/>
  <cols>
    <col min="1" max="1" width="5.62962962962963" style="3" customWidth="1"/>
    <col min="2" max="3" width="11.6296296296296" style="3" customWidth="1"/>
    <col min="4" max="4" width="11.6296296296296" style="4" customWidth="1"/>
    <col min="5" max="6" width="10.6296296296296" style="3" customWidth="1"/>
    <col min="7" max="7" width="8.62962962962963" style="5" customWidth="1"/>
    <col min="8" max="9" width="8.62962962962963" style="3" customWidth="1"/>
    <col min="10" max="10" width="34" style="6" customWidth="1"/>
    <col min="11" max="11" width="8.37962962962963" style="6" hidden="1" customWidth="1"/>
    <col min="12" max="12" width="14.75" style="6" hidden="1" customWidth="1"/>
    <col min="13" max="15" width="8.62962962962963" style="7" hidden="1" customWidth="1"/>
    <col min="16" max="16" width="8.62962962962963" style="7" customWidth="1"/>
    <col min="17" max="17" width="8.62962962962963" style="7" hidden="1" customWidth="1"/>
    <col min="18" max="18" width="8.62962962962963" style="7" customWidth="1"/>
    <col min="19" max="21" width="8.62962962962963" style="3" customWidth="1"/>
    <col min="22" max="22" width="9" style="3" hidden="1" customWidth="1"/>
    <col min="23" max="23" width="9.87962962962963" style="3" hidden="1" customWidth="1"/>
    <col min="24" max="24" width="17.1296296296296" style="3" hidden="1" customWidth="1"/>
    <col min="25" max="25" width="19.1296296296296" style="3" hidden="1" customWidth="1"/>
    <col min="26" max="26" width="9" style="3" hidden="1" customWidth="1"/>
    <col min="27" max="27" width="12.8796296296296" style="3" hidden="1" customWidth="1"/>
    <col min="28" max="39" width="9" style="3" hidden="1" customWidth="1"/>
    <col min="40" max="40" width="9" style="3"/>
    <col min="41" max="41" width="12.6296296296296" style="3"/>
    <col min="42" max="42" width="9" style="3"/>
    <col min="43" max="43" width="12.6296296296296" style="3"/>
    <col min="44" max="46" width="11.1296296296296" style="3"/>
    <col min="47" max="16384" width="9" style="3"/>
  </cols>
  <sheetData>
    <row r="1" spans="1:4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4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ht="23.1" customHeight="1" spans="1:46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9" t="s">
        <v>8</v>
      </c>
      <c r="I3" s="9" t="s">
        <v>9</v>
      </c>
      <c r="J3" s="44" t="s">
        <v>10</v>
      </c>
      <c r="K3" s="45" t="s">
        <v>11</v>
      </c>
      <c r="L3" s="44"/>
      <c r="M3" s="46" t="s">
        <v>12</v>
      </c>
      <c r="N3" s="46"/>
      <c r="O3" s="46"/>
      <c r="P3" s="9" t="s">
        <v>13</v>
      </c>
      <c r="Q3" s="9" t="s">
        <v>14</v>
      </c>
      <c r="R3" s="9" t="s">
        <v>15</v>
      </c>
      <c r="S3" s="72" t="s">
        <v>12</v>
      </c>
      <c r="T3" s="73"/>
      <c r="U3" s="74"/>
      <c r="V3" s="75" t="s">
        <v>16</v>
      </c>
      <c r="W3" s="46"/>
      <c r="X3" s="46" t="s">
        <v>17</v>
      </c>
      <c r="Y3" s="46"/>
      <c r="Z3" s="1" t="s">
        <v>18</v>
      </c>
      <c r="AA3" s="46"/>
      <c r="AB3" s="46" t="s">
        <v>19</v>
      </c>
      <c r="AC3" s="46"/>
      <c r="AD3" s="46" t="s">
        <v>20</v>
      </c>
      <c r="AE3" s="46"/>
      <c r="AF3" s="46" t="s">
        <v>21</v>
      </c>
      <c r="AG3" s="46"/>
      <c r="AH3" s="46" t="s">
        <v>22</v>
      </c>
      <c r="AI3" s="46"/>
      <c r="AJ3" s="46" t="s">
        <v>23</v>
      </c>
      <c r="AK3" s="46"/>
      <c r="AL3" s="46" t="s">
        <v>24</v>
      </c>
      <c r="AM3" s="46"/>
      <c r="AN3" s="94" t="s">
        <v>25</v>
      </c>
      <c r="AO3" s="59" t="s">
        <v>26</v>
      </c>
      <c r="AP3" s="98" t="s">
        <v>27</v>
      </c>
      <c r="AQ3" s="98" t="s">
        <v>28</v>
      </c>
      <c r="AR3" s="94" t="s">
        <v>29</v>
      </c>
      <c r="AS3" s="99" t="s">
        <v>30</v>
      </c>
      <c r="AT3" s="99" t="s">
        <v>31</v>
      </c>
    </row>
    <row r="4" s="1" customFormat="1" ht="23.1" customHeight="1" spans="1:94">
      <c r="A4" s="9"/>
      <c r="B4" s="9"/>
      <c r="C4" s="9"/>
      <c r="D4" s="9"/>
      <c r="E4" s="9"/>
      <c r="F4" s="12"/>
      <c r="G4" s="11"/>
      <c r="H4" s="9"/>
      <c r="I4" s="9"/>
      <c r="J4" s="44"/>
      <c r="K4" s="47"/>
      <c r="L4" s="44" t="s">
        <v>32</v>
      </c>
      <c r="M4" s="9" t="s">
        <v>33</v>
      </c>
      <c r="N4" s="9" t="s">
        <v>34</v>
      </c>
      <c r="O4" s="9" t="s">
        <v>35</v>
      </c>
      <c r="P4" s="9"/>
      <c r="Q4" s="9"/>
      <c r="R4" s="9"/>
      <c r="S4" s="76" t="s">
        <v>33</v>
      </c>
      <c r="T4" s="76" t="s">
        <v>36</v>
      </c>
      <c r="U4" s="76" t="s">
        <v>35</v>
      </c>
      <c r="V4" s="77" t="s">
        <v>37</v>
      </c>
      <c r="W4" s="1" t="s">
        <v>38</v>
      </c>
      <c r="X4" s="1" t="s">
        <v>37</v>
      </c>
      <c r="Y4" s="1" t="s">
        <v>38</v>
      </c>
      <c r="Z4" s="1" t="s">
        <v>37</v>
      </c>
      <c r="AA4" s="1" t="s">
        <v>38</v>
      </c>
      <c r="AB4" s="1" t="s">
        <v>37</v>
      </c>
      <c r="AC4" s="1" t="s">
        <v>38</v>
      </c>
      <c r="AD4" s="1" t="s">
        <v>37</v>
      </c>
      <c r="AE4" s="1" t="s">
        <v>38</v>
      </c>
      <c r="AF4" s="1" t="s">
        <v>37</v>
      </c>
      <c r="AG4" s="1" t="s">
        <v>38</v>
      </c>
      <c r="AH4" s="1" t="s">
        <v>37</v>
      </c>
      <c r="AI4" s="1" t="s">
        <v>38</v>
      </c>
      <c r="AJ4" s="1" t="s">
        <v>37</v>
      </c>
      <c r="AK4" s="1" t="s">
        <v>38</v>
      </c>
      <c r="AL4" s="1" t="s">
        <v>37</v>
      </c>
      <c r="AM4" s="1" t="s">
        <v>38</v>
      </c>
      <c r="AN4" s="95"/>
      <c r="AO4" s="57"/>
      <c r="AP4" s="49"/>
      <c r="AQ4" s="49"/>
      <c r="AR4" s="95"/>
      <c r="AS4" s="100"/>
      <c r="AT4" s="100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77"/>
    </row>
    <row r="5" s="2" customFormat="1" ht="15.95" customHeight="1" spans="1:46">
      <c r="A5" s="13">
        <v>1</v>
      </c>
      <c r="B5" s="13"/>
      <c r="C5" s="14" t="s">
        <v>39</v>
      </c>
      <c r="D5" s="14" t="s">
        <v>40</v>
      </c>
      <c r="E5" s="14" t="s">
        <v>41</v>
      </c>
      <c r="F5" s="14" t="s">
        <v>42</v>
      </c>
      <c r="G5" s="15">
        <v>1.6</v>
      </c>
      <c r="H5" s="16" t="s">
        <v>43</v>
      </c>
      <c r="I5" s="48" t="s">
        <v>44</v>
      </c>
      <c r="J5" s="13" t="s">
        <v>45</v>
      </c>
      <c r="K5" s="13">
        <v>1</v>
      </c>
      <c r="L5" s="13"/>
      <c r="M5" s="49"/>
      <c r="N5" s="13"/>
      <c r="O5" s="13"/>
      <c r="P5" s="13">
        <v>1</v>
      </c>
      <c r="Q5" s="78">
        <f>M5*N5*O5*7.85*0.6*0.000000001*1000</f>
        <v>0</v>
      </c>
      <c r="R5" s="48" t="s">
        <v>46</v>
      </c>
      <c r="S5" s="79">
        <v>900</v>
      </c>
      <c r="T5" s="79">
        <v>650</v>
      </c>
      <c r="U5" s="79">
        <v>450</v>
      </c>
      <c r="V5" s="80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80">
        <v>0.65</v>
      </c>
      <c r="AO5" s="102">
        <f t="shared" ref="AO5:AO28" si="0">AN5*U5*T5*S5*P5*7.85*0.000000001</f>
        <v>1.343233125</v>
      </c>
      <c r="AP5" s="17">
        <v>3.8</v>
      </c>
      <c r="AQ5" s="103">
        <f t="shared" ref="AQ5:AQ28" si="1">AP5*AO5*0.87</f>
        <v>4.44072871125</v>
      </c>
      <c r="AR5" s="104">
        <f t="shared" ref="AR5:AR9" si="2">AQ5*0.2*0.87</f>
        <v>0.7726867957575</v>
      </c>
      <c r="AS5" s="105">
        <f t="shared" ref="AS5:AS28" si="3">AR5+AQ5</f>
        <v>5.2134155070075</v>
      </c>
      <c r="AT5" s="106">
        <f>AS5+AS6+AS7+AS8+AS9+AS10+AS11</f>
        <v>26.0512376708025</v>
      </c>
    </row>
    <row r="6" s="2" customFormat="1" ht="15.95" customHeight="1" spans="1:46">
      <c r="A6" s="17"/>
      <c r="B6" s="17"/>
      <c r="C6" s="18"/>
      <c r="D6" s="18"/>
      <c r="E6" s="18"/>
      <c r="F6" s="18"/>
      <c r="G6" s="19"/>
      <c r="H6" s="20"/>
      <c r="I6" s="50" t="s">
        <v>47</v>
      </c>
      <c r="J6" s="17" t="s">
        <v>48</v>
      </c>
      <c r="K6" s="13">
        <v>2</v>
      </c>
      <c r="L6" s="13"/>
      <c r="M6" s="49"/>
      <c r="N6" s="13"/>
      <c r="O6" s="13"/>
      <c r="P6" s="13">
        <v>1</v>
      </c>
      <c r="Q6" s="78">
        <f>M6*N6*O6*7.85*0.6*0.000000001*1000</f>
        <v>0</v>
      </c>
      <c r="R6" s="48" t="s">
        <v>46</v>
      </c>
      <c r="S6" s="79">
        <v>900</v>
      </c>
      <c r="T6" s="79">
        <v>620</v>
      </c>
      <c r="U6" s="79">
        <v>420</v>
      </c>
      <c r="V6" s="80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80">
        <v>0.65</v>
      </c>
      <c r="AO6" s="102">
        <f t="shared" si="0"/>
        <v>1.1958219</v>
      </c>
      <c r="AP6" s="17">
        <v>3.8</v>
      </c>
      <c r="AQ6" s="103">
        <f t="shared" si="1"/>
        <v>3.9533872014</v>
      </c>
      <c r="AR6" s="80"/>
      <c r="AS6" s="105">
        <f t="shared" si="3"/>
        <v>3.9533872014</v>
      </c>
      <c r="AT6" s="107"/>
    </row>
    <row r="7" s="2" customFormat="1" ht="15.95" customHeight="1" spans="1:46">
      <c r="A7" s="17"/>
      <c r="B7" s="17"/>
      <c r="C7" s="18"/>
      <c r="D7" s="18"/>
      <c r="E7" s="18"/>
      <c r="F7" s="18"/>
      <c r="G7" s="19"/>
      <c r="H7" s="20"/>
      <c r="I7" s="50" t="s">
        <v>49</v>
      </c>
      <c r="J7" s="50" t="s">
        <v>50</v>
      </c>
      <c r="K7" s="48">
        <v>1</v>
      </c>
      <c r="L7" s="48"/>
      <c r="M7" s="49"/>
      <c r="N7" s="13"/>
      <c r="O7" s="13"/>
      <c r="P7" s="13">
        <v>1</v>
      </c>
      <c r="Q7" s="78">
        <f>M7*N7*O7*7.85*0.6*0.000000001*1000</f>
        <v>0</v>
      </c>
      <c r="R7" s="48" t="s">
        <v>46</v>
      </c>
      <c r="S7" s="79">
        <v>850</v>
      </c>
      <c r="T7" s="79">
        <v>500</v>
      </c>
      <c r="U7" s="79">
        <v>420</v>
      </c>
      <c r="V7" s="80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80">
        <v>0.65</v>
      </c>
      <c r="AO7" s="102">
        <f t="shared" si="0"/>
        <v>0.91079625</v>
      </c>
      <c r="AP7" s="17">
        <v>3.8</v>
      </c>
      <c r="AQ7" s="103">
        <f t="shared" si="1"/>
        <v>3.0110924025</v>
      </c>
      <c r="AR7" s="104">
        <f t="shared" si="2"/>
        <v>0.523930078035</v>
      </c>
      <c r="AS7" s="105">
        <f t="shared" si="3"/>
        <v>3.535022480535</v>
      </c>
      <c r="AT7" s="107"/>
    </row>
    <row r="8" ht="15.95" customHeight="1" spans="1:46">
      <c r="A8" s="17"/>
      <c r="B8" s="17"/>
      <c r="C8" s="18"/>
      <c r="D8" s="18"/>
      <c r="E8" s="18"/>
      <c r="F8" s="18"/>
      <c r="G8" s="19"/>
      <c r="H8" s="20"/>
      <c r="I8" s="50" t="s">
        <v>51</v>
      </c>
      <c r="J8" s="50" t="s">
        <v>48</v>
      </c>
      <c r="K8" s="48">
        <v>1</v>
      </c>
      <c r="L8" s="48"/>
      <c r="M8" s="49"/>
      <c r="N8" s="13"/>
      <c r="O8" s="13"/>
      <c r="P8" s="13">
        <v>1</v>
      </c>
      <c r="Q8" s="78">
        <f>M8*N8*O8*7.85*0.6*0.000000001*1000</f>
        <v>0</v>
      </c>
      <c r="R8" s="48" t="s">
        <v>46</v>
      </c>
      <c r="S8" s="79">
        <v>850</v>
      </c>
      <c r="T8" s="79">
        <v>500</v>
      </c>
      <c r="U8" s="79">
        <v>420</v>
      </c>
      <c r="V8" s="81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0">
        <v>0.65</v>
      </c>
      <c r="AO8" s="102">
        <f t="shared" si="0"/>
        <v>0.91079625</v>
      </c>
      <c r="AP8" s="17">
        <v>3.8</v>
      </c>
      <c r="AQ8" s="103">
        <f t="shared" si="1"/>
        <v>3.0110924025</v>
      </c>
      <c r="AR8" s="81"/>
      <c r="AS8" s="105">
        <f t="shared" si="3"/>
        <v>3.0110924025</v>
      </c>
      <c r="AT8" s="107"/>
    </row>
    <row r="9" spans="1:46">
      <c r="A9" s="17"/>
      <c r="B9" s="17"/>
      <c r="C9" s="18"/>
      <c r="D9" s="18"/>
      <c r="E9" s="18"/>
      <c r="F9" s="18"/>
      <c r="G9" s="19"/>
      <c r="H9" s="20"/>
      <c r="I9" s="50" t="s">
        <v>52</v>
      </c>
      <c r="J9" s="50" t="s">
        <v>50</v>
      </c>
      <c r="K9" s="48">
        <v>1</v>
      </c>
      <c r="L9" s="48"/>
      <c r="M9" s="49"/>
      <c r="N9" s="13"/>
      <c r="O9" s="13"/>
      <c r="P9" s="13">
        <v>1</v>
      </c>
      <c r="Q9" s="78">
        <f>M9*N9*O9*7.85*0.6*0.000000001*1000</f>
        <v>0</v>
      </c>
      <c r="R9" s="48" t="s">
        <v>46</v>
      </c>
      <c r="S9" s="79">
        <v>800</v>
      </c>
      <c r="T9" s="79">
        <v>500</v>
      </c>
      <c r="U9" s="79">
        <v>420</v>
      </c>
      <c r="V9" s="81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0">
        <v>0.65</v>
      </c>
      <c r="AO9" s="102">
        <f t="shared" si="0"/>
        <v>0.85722</v>
      </c>
      <c r="AP9" s="17">
        <v>3.8</v>
      </c>
      <c r="AQ9" s="103">
        <f t="shared" si="1"/>
        <v>2.83396932</v>
      </c>
      <c r="AR9" s="104">
        <f t="shared" si="2"/>
        <v>0.49311066168</v>
      </c>
      <c r="AS9" s="105">
        <f t="shared" si="3"/>
        <v>3.32707998168</v>
      </c>
      <c r="AT9" s="107"/>
    </row>
    <row r="10" spans="1:46">
      <c r="A10" s="21"/>
      <c r="B10" s="21"/>
      <c r="C10" s="22"/>
      <c r="D10" s="22"/>
      <c r="E10" s="22"/>
      <c r="F10" s="22"/>
      <c r="G10" s="23"/>
      <c r="H10" s="24"/>
      <c r="I10" s="51" t="s">
        <v>53</v>
      </c>
      <c r="J10" s="51" t="s">
        <v>54</v>
      </c>
      <c r="K10" s="52"/>
      <c r="L10" s="52"/>
      <c r="M10" s="53"/>
      <c r="N10" s="54"/>
      <c r="O10" s="54"/>
      <c r="P10" s="54">
        <v>1</v>
      </c>
      <c r="Q10" s="78"/>
      <c r="R10" s="48" t="s">
        <v>46</v>
      </c>
      <c r="S10" s="79">
        <v>800</v>
      </c>
      <c r="T10" s="79">
        <v>650</v>
      </c>
      <c r="U10" s="79">
        <v>420</v>
      </c>
      <c r="V10" s="83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0">
        <v>0.65</v>
      </c>
      <c r="AO10" s="102">
        <f t="shared" si="0"/>
        <v>1.114386</v>
      </c>
      <c r="AP10" s="17">
        <v>3.8</v>
      </c>
      <c r="AQ10" s="103">
        <f t="shared" si="1"/>
        <v>3.684160116</v>
      </c>
      <c r="AR10" s="81"/>
      <c r="AS10" s="105">
        <f t="shared" si="3"/>
        <v>3.684160116</v>
      </c>
      <c r="AT10" s="107"/>
    </row>
    <row r="11" ht="15.15" spans="1:46">
      <c r="A11" s="25"/>
      <c r="B11" s="25"/>
      <c r="C11" s="26"/>
      <c r="D11" s="26"/>
      <c r="E11" s="26"/>
      <c r="F11" s="26"/>
      <c r="G11" s="27"/>
      <c r="H11" s="28"/>
      <c r="I11" s="55" t="s">
        <v>55</v>
      </c>
      <c r="J11" s="55" t="s">
        <v>56</v>
      </c>
      <c r="K11" s="55">
        <v>1</v>
      </c>
      <c r="L11" s="55"/>
      <c r="M11" s="56"/>
      <c r="N11" s="56"/>
      <c r="O11" s="56"/>
      <c r="P11" s="56">
        <v>1</v>
      </c>
      <c r="Q11" s="78">
        <f t="shared" ref="Q11:Q22" si="4">M11*N11*O11*7.85*0.6*0.000000001*1000</f>
        <v>0</v>
      </c>
      <c r="R11" s="48" t="s">
        <v>46</v>
      </c>
      <c r="S11" s="79">
        <v>800</v>
      </c>
      <c r="T11" s="79">
        <v>500</v>
      </c>
      <c r="U11" s="79">
        <v>420</v>
      </c>
      <c r="V11" s="85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0">
        <v>0.65</v>
      </c>
      <c r="AO11" s="102">
        <f t="shared" si="0"/>
        <v>0.85722</v>
      </c>
      <c r="AP11" s="17">
        <v>3.8</v>
      </c>
      <c r="AQ11" s="103">
        <f t="shared" si="1"/>
        <v>2.83396932</v>
      </c>
      <c r="AR11" s="104">
        <f t="shared" ref="AR11:AR15" si="5">AQ11*0.2*0.87</f>
        <v>0.49311066168</v>
      </c>
      <c r="AS11" s="105">
        <f t="shared" si="3"/>
        <v>3.32707998168</v>
      </c>
      <c r="AT11" s="108"/>
    </row>
    <row r="12" ht="15.15" spans="1:46">
      <c r="A12" s="13">
        <v>2</v>
      </c>
      <c r="B12" s="13"/>
      <c r="C12" s="14" t="s">
        <v>57</v>
      </c>
      <c r="D12" s="14" t="s">
        <v>58</v>
      </c>
      <c r="E12" s="14" t="s">
        <v>59</v>
      </c>
      <c r="F12" s="14" t="s">
        <v>42</v>
      </c>
      <c r="G12" s="15">
        <v>1.6</v>
      </c>
      <c r="H12" s="16" t="s">
        <v>43</v>
      </c>
      <c r="I12" s="48" t="s">
        <v>44</v>
      </c>
      <c r="J12" s="13" t="s">
        <v>45</v>
      </c>
      <c r="K12" s="13">
        <v>1</v>
      </c>
      <c r="L12" s="13"/>
      <c r="M12" s="49"/>
      <c r="N12" s="13"/>
      <c r="O12" s="13"/>
      <c r="P12" s="57">
        <v>1</v>
      </c>
      <c r="Q12" s="78">
        <f t="shared" si="4"/>
        <v>0</v>
      </c>
      <c r="R12" s="48" t="s">
        <v>46</v>
      </c>
      <c r="S12" s="79">
        <v>900</v>
      </c>
      <c r="T12" s="79">
        <v>650</v>
      </c>
      <c r="U12" s="79">
        <v>450</v>
      </c>
      <c r="V12" s="80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80">
        <v>0.65</v>
      </c>
      <c r="AO12" s="102">
        <f t="shared" si="0"/>
        <v>1.343233125</v>
      </c>
      <c r="AP12" s="17">
        <v>3.8</v>
      </c>
      <c r="AQ12" s="103">
        <f t="shared" si="1"/>
        <v>4.44072871125</v>
      </c>
      <c r="AR12" s="81"/>
      <c r="AS12" s="105">
        <f t="shared" si="3"/>
        <v>4.44072871125</v>
      </c>
      <c r="AT12" s="106">
        <f>AS12+AS13+AS14+AS15+AS16+AS17+AS18</f>
        <v>25.6212627849126</v>
      </c>
    </row>
    <row r="13" spans="1:46">
      <c r="A13" s="17"/>
      <c r="B13" s="17"/>
      <c r="C13" s="18"/>
      <c r="D13" s="18"/>
      <c r="E13" s="18"/>
      <c r="F13" s="18"/>
      <c r="G13" s="19"/>
      <c r="H13" s="20"/>
      <c r="I13" s="50" t="s">
        <v>47</v>
      </c>
      <c r="J13" s="50" t="s">
        <v>48</v>
      </c>
      <c r="K13" s="13">
        <v>2</v>
      </c>
      <c r="L13" s="48"/>
      <c r="M13" s="49"/>
      <c r="N13" s="13"/>
      <c r="O13" s="13"/>
      <c r="P13" s="57">
        <v>1</v>
      </c>
      <c r="Q13" s="78">
        <f t="shared" si="4"/>
        <v>0</v>
      </c>
      <c r="R13" s="48" t="s">
        <v>46</v>
      </c>
      <c r="S13" s="79">
        <v>900</v>
      </c>
      <c r="T13" s="79">
        <v>620</v>
      </c>
      <c r="U13" s="79">
        <v>420</v>
      </c>
      <c r="V13" s="80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80">
        <v>0.65</v>
      </c>
      <c r="AO13" s="102">
        <f t="shared" si="0"/>
        <v>1.1958219</v>
      </c>
      <c r="AP13" s="17">
        <v>3.8</v>
      </c>
      <c r="AQ13" s="103">
        <f t="shared" si="1"/>
        <v>3.9533872014</v>
      </c>
      <c r="AR13" s="104">
        <f t="shared" si="5"/>
        <v>0.6878893730436</v>
      </c>
      <c r="AS13" s="105">
        <f t="shared" si="3"/>
        <v>4.6412765744436</v>
      </c>
      <c r="AT13" s="107"/>
    </row>
    <row r="14" spans="1:46">
      <c r="A14" s="17"/>
      <c r="B14" s="17"/>
      <c r="C14" s="18"/>
      <c r="D14" s="18"/>
      <c r="E14" s="18"/>
      <c r="F14" s="18"/>
      <c r="G14" s="19"/>
      <c r="H14" s="20"/>
      <c r="I14" s="50" t="s">
        <v>49</v>
      </c>
      <c r="J14" s="50" t="s">
        <v>50</v>
      </c>
      <c r="K14" s="13">
        <v>1</v>
      </c>
      <c r="L14" s="48"/>
      <c r="M14" s="49"/>
      <c r="N14" s="13"/>
      <c r="O14" s="13"/>
      <c r="P14" s="57">
        <v>1</v>
      </c>
      <c r="Q14" s="78">
        <f t="shared" si="4"/>
        <v>0</v>
      </c>
      <c r="R14" s="48" t="s">
        <v>46</v>
      </c>
      <c r="S14" s="79">
        <v>850</v>
      </c>
      <c r="T14" s="79">
        <v>500</v>
      </c>
      <c r="U14" s="79">
        <v>420</v>
      </c>
      <c r="V14" s="80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80">
        <v>0.65</v>
      </c>
      <c r="AO14" s="102">
        <f t="shared" si="0"/>
        <v>0.91079625</v>
      </c>
      <c r="AP14" s="17">
        <v>3.8</v>
      </c>
      <c r="AQ14" s="103">
        <f t="shared" si="1"/>
        <v>3.0110924025</v>
      </c>
      <c r="AR14" s="80"/>
      <c r="AS14" s="105">
        <f t="shared" si="3"/>
        <v>3.0110924025</v>
      </c>
      <c r="AT14" s="107"/>
    </row>
    <row r="15" spans="1:46">
      <c r="A15" s="17"/>
      <c r="B15" s="17"/>
      <c r="C15" s="18"/>
      <c r="D15" s="18"/>
      <c r="E15" s="18"/>
      <c r="F15" s="18"/>
      <c r="G15" s="19"/>
      <c r="H15" s="20"/>
      <c r="I15" s="50" t="s">
        <v>51</v>
      </c>
      <c r="J15" s="50" t="s">
        <v>48</v>
      </c>
      <c r="K15" s="13">
        <v>1</v>
      </c>
      <c r="L15" s="48"/>
      <c r="M15" s="49"/>
      <c r="N15" s="13"/>
      <c r="O15" s="13"/>
      <c r="P15" s="57">
        <v>1</v>
      </c>
      <c r="Q15" s="78">
        <f t="shared" si="4"/>
        <v>0</v>
      </c>
      <c r="R15" s="48" t="s">
        <v>46</v>
      </c>
      <c r="S15" s="79">
        <v>850</v>
      </c>
      <c r="T15" s="79">
        <v>500</v>
      </c>
      <c r="U15" s="79">
        <v>420</v>
      </c>
      <c r="V15" s="81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0">
        <v>0.65</v>
      </c>
      <c r="AO15" s="102">
        <f t="shared" si="0"/>
        <v>0.91079625</v>
      </c>
      <c r="AP15" s="17">
        <v>3.8</v>
      </c>
      <c r="AQ15" s="103">
        <f t="shared" si="1"/>
        <v>3.0110924025</v>
      </c>
      <c r="AR15" s="104">
        <f t="shared" si="5"/>
        <v>0.523930078035</v>
      </c>
      <c r="AS15" s="105">
        <f t="shared" si="3"/>
        <v>3.535022480535</v>
      </c>
      <c r="AT15" s="107"/>
    </row>
    <row r="16" spans="1:46">
      <c r="A16" s="17"/>
      <c r="B16" s="17"/>
      <c r="C16" s="18"/>
      <c r="D16" s="18"/>
      <c r="E16" s="18"/>
      <c r="F16" s="18"/>
      <c r="G16" s="19"/>
      <c r="H16" s="20"/>
      <c r="I16" s="50" t="s">
        <v>52</v>
      </c>
      <c r="J16" s="50" t="s">
        <v>60</v>
      </c>
      <c r="K16" s="13">
        <v>1</v>
      </c>
      <c r="L16" s="48"/>
      <c r="M16" s="49"/>
      <c r="N16" s="13"/>
      <c r="O16" s="13"/>
      <c r="P16" s="58">
        <v>1</v>
      </c>
      <c r="Q16" s="78">
        <f t="shared" si="4"/>
        <v>0</v>
      </c>
      <c r="R16" s="48" t="s">
        <v>46</v>
      </c>
      <c r="S16" s="79">
        <v>800</v>
      </c>
      <c r="T16" s="79">
        <v>500</v>
      </c>
      <c r="U16" s="79">
        <v>420</v>
      </c>
      <c r="V16" s="81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0">
        <v>0.65</v>
      </c>
      <c r="AO16" s="102">
        <f t="shared" si="0"/>
        <v>0.85722</v>
      </c>
      <c r="AP16" s="17">
        <v>3.8</v>
      </c>
      <c r="AQ16" s="103">
        <f t="shared" si="1"/>
        <v>2.83396932</v>
      </c>
      <c r="AR16" s="81"/>
      <c r="AS16" s="105">
        <f t="shared" si="3"/>
        <v>2.83396932</v>
      </c>
      <c r="AT16" s="107"/>
    </row>
    <row r="17" spans="1:46">
      <c r="A17" s="21"/>
      <c r="B17" s="21"/>
      <c r="C17" s="22"/>
      <c r="D17" s="22"/>
      <c r="E17" s="22"/>
      <c r="F17" s="22"/>
      <c r="G17" s="23"/>
      <c r="H17" s="24"/>
      <c r="I17" s="51" t="s">
        <v>53</v>
      </c>
      <c r="J17" s="51" t="s">
        <v>61</v>
      </c>
      <c r="K17" s="54"/>
      <c r="L17" s="52"/>
      <c r="M17" s="53"/>
      <c r="N17" s="54"/>
      <c r="O17" s="54"/>
      <c r="P17" s="59">
        <v>1</v>
      </c>
      <c r="Q17" s="78"/>
      <c r="R17" s="48" t="s">
        <v>46</v>
      </c>
      <c r="S17" s="79">
        <v>800</v>
      </c>
      <c r="T17" s="79">
        <v>650</v>
      </c>
      <c r="U17" s="79">
        <v>420</v>
      </c>
      <c r="V17" s="83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0">
        <v>0.65</v>
      </c>
      <c r="AO17" s="102">
        <f t="shared" si="0"/>
        <v>1.114386</v>
      </c>
      <c r="AP17" s="17">
        <v>3.8</v>
      </c>
      <c r="AQ17" s="103">
        <f t="shared" si="1"/>
        <v>3.684160116</v>
      </c>
      <c r="AR17" s="104">
        <f t="shared" ref="AR17:AR21" si="6">AQ17*0.2*0.87</f>
        <v>0.641043860184</v>
      </c>
      <c r="AS17" s="105">
        <f t="shared" si="3"/>
        <v>4.325203976184</v>
      </c>
      <c r="AT17" s="107"/>
    </row>
    <row r="18" ht="15.15" spans="1:46">
      <c r="A18" s="25"/>
      <c r="B18" s="25"/>
      <c r="C18" s="26"/>
      <c r="D18" s="26"/>
      <c r="E18" s="26"/>
      <c r="F18" s="26"/>
      <c r="G18" s="27"/>
      <c r="H18" s="28"/>
      <c r="I18" s="55" t="s">
        <v>55</v>
      </c>
      <c r="J18" s="55" t="s">
        <v>61</v>
      </c>
      <c r="K18" s="55">
        <v>1</v>
      </c>
      <c r="L18" s="55"/>
      <c r="M18" s="56"/>
      <c r="N18" s="56"/>
      <c r="O18" s="56"/>
      <c r="P18" s="56">
        <v>1</v>
      </c>
      <c r="Q18" s="78">
        <f t="shared" ref="Q18:Q23" si="7">M18*N18*O18*7.85*0.6*0.000000001*1000</f>
        <v>0</v>
      </c>
      <c r="R18" s="48" t="s">
        <v>46</v>
      </c>
      <c r="S18" s="79">
        <v>800</v>
      </c>
      <c r="T18" s="79">
        <v>500</v>
      </c>
      <c r="U18" s="79">
        <v>420</v>
      </c>
      <c r="V18" s="85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0">
        <v>0.65</v>
      </c>
      <c r="AO18" s="102">
        <f t="shared" si="0"/>
        <v>0.85722</v>
      </c>
      <c r="AP18" s="17">
        <v>3.8</v>
      </c>
      <c r="AQ18" s="103">
        <f t="shared" si="1"/>
        <v>2.83396932</v>
      </c>
      <c r="AR18" s="81"/>
      <c r="AS18" s="105">
        <f t="shared" si="3"/>
        <v>2.83396932</v>
      </c>
      <c r="AT18" s="108"/>
    </row>
    <row r="19" ht="15.15" spans="1:46">
      <c r="A19" s="13">
        <v>3</v>
      </c>
      <c r="B19" s="13"/>
      <c r="C19" s="14" t="s">
        <v>62</v>
      </c>
      <c r="D19" s="14" t="s">
        <v>63</v>
      </c>
      <c r="E19" s="14" t="s">
        <v>64</v>
      </c>
      <c r="F19" s="14" t="s">
        <v>65</v>
      </c>
      <c r="G19" s="15">
        <v>1.5</v>
      </c>
      <c r="H19" s="16" t="s">
        <v>66</v>
      </c>
      <c r="I19" s="48" t="s">
        <v>44</v>
      </c>
      <c r="J19" s="13" t="s">
        <v>45</v>
      </c>
      <c r="K19" s="13">
        <v>1</v>
      </c>
      <c r="L19" s="13"/>
      <c r="M19" s="49"/>
      <c r="N19" s="13"/>
      <c r="O19" s="13"/>
      <c r="P19" s="57">
        <v>1</v>
      </c>
      <c r="Q19" s="78">
        <f t="shared" si="7"/>
        <v>0</v>
      </c>
      <c r="R19" s="48" t="s">
        <v>67</v>
      </c>
      <c r="S19" s="79">
        <v>600</v>
      </c>
      <c r="T19" s="79">
        <v>450</v>
      </c>
      <c r="U19" s="79">
        <v>380</v>
      </c>
      <c r="V19" s="80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80">
        <v>0.65</v>
      </c>
      <c r="AO19" s="102">
        <f t="shared" si="0"/>
        <v>0.5235165</v>
      </c>
      <c r="AP19" s="17">
        <v>3.8</v>
      </c>
      <c r="AQ19" s="103">
        <f t="shared" si="1"/>
        <v>1.730745549</v>
      </c>
      <c r="AR19" s="104">
        <f t="shared" si="6"/>
        <v>0.301149725526</v>
      </c>
      <c r="AS19" s="105">
        <f t="shared" si="3"/>
        <v>2.031895274526</v>
      </c>
      <c r="AT19" s="106">
        <f>AS19+AS20+AS21+AS22+AS23+AS24</f>
        <v>9.648970537362</v>
      </c>
    </row>
    <row r="20" spans="1:46">
      <c r="A20" s="17"/>
      <c r="B20" s="17"/>
      <c r="C20" s="18"/>
      <c r="D20" s="18"/>
      <c r="E20" s="18"/>
      <c r="F20" s="18"/>
      <c r="G20" s="19"/>
      <c r="H20" s="20"/>
      <c r="I20" s="50" t="s">
        <v>47</v>
      </c>
      <c r="J20" s="17" t="s">
        <v>48</v>
      </c>
      <c r="K20" s="13">
        <v>1</v>
      </c>
      <c r="L20" s="49"/>
      <c r="M20" s="49"/>
      <c r="N20" s="13"/>
      <c r="O20" s="13"/>
      <c r="P20" s="57">
        <v>1</v>
      </c>
      <c r="Q20" s="78">
        <f t="shared" si="7"/>
        <v>0</v>
      </c>
      <c r="R20" s="48" t="s">
        <v>67</v>
      </c>
      <c r="S20" s="79">
        <v>600</v>
      </c>
      <c r="T20" s="79">
        <v>450</v>
      </c>
      <c r="U20" s="79">
        <v>380</v>
      </c>
      <c r="V20" s="80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80">
        <v>0.65</v>
      </c>
      <c r="AO20" s="102">
        <f t="shared" si="0"/>
        <v>0.5235165</v>
      </c>
      <c r="AP20" s="17">
        <v>3.8</v>
      </c>
      <c r="AQ20" s="103">
        <f t="shared" si="1"/>
        <v>1.730745549</v>
      </c>
      <c r="AR20" s="104"/>
      <c r="AS20" s="105">
        <f t="shared" si="3"/>
        <v>1.730745549</v>
      </c>
      <c r="AT20" s="107"/>
    </row>
    <row r="21" spans="1:46">
      <c r="A21" s="17"/>
      <c r="B21" s="17"/>
      <c r="C21" s="18"/>
      <c r="D21" s="18"/>
      <c r="E21" s="18"/>
      <c r="F21" s="18"/>
      <c r="G21" s="19"/>
      <c r="H21" s="20"/>
      <c r="I21" s="50" t="s">
        <v>49</v>
      </c>
      <c r="J21" s="50" t="s">
        <v>68</v>
      </c>
      <c r="K21" s="48">
        <v>1</v>
      </c>
      <c r="L21" s="49"/>
      <c r="M21" s="49"/>
      <c r="N21" s="13"/>
      <c r="O21" s="13"/>
      <c r="P21" s="57">
        <v>1</v>
      </c>
      <c r="Q21" s="78">
        <f t="shared" si="7"/>
        <v>0</v>
      </c>
      <c r="R21" s="48" t="s">
        <v>67</v>
      </c>
      <c r="S21" s="79">
        <v>550</v>
      </c>
      <c r="T21" s="79">
        <v>400</v>
      </c>
      <c r="U21" s="79">
        <v>380</v>
      </c>
      <c r="V21" s="80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80">
        <v>0.65</v>
      </c>
      <c r="AO21" s="102">
        <f t="shared" si="0"/>
        <v>0.426569</v>
      </c>
      <c r="AP21" s="17">
        <v>3.8</v>
      </c>
      <c r="AQ21" s="103">
        <f t="shared" si="1"/>
        <v>1.410237114</v>
      </c>
      <c r="AR21" s="104">
        <f t="shared" si="6"/>
        <v>0.245381257836</v>
      </c>
      <c r="AS21" s="105">
        <f t="shared" si="3"/>
        <v>1.655618371836</v>
      </c>
      <c r="AT21" s="107"/>
    </row>
    <row r="22" spans="1:46">
      <c r="A22" s="17"/>
      <c r="B22" s="17"/>
      <c r="C22" s="18"/>
      <c r="D22" s="18"/>
      <c r="E22" s="18"/>
      <c r="F22" s="18"/>
      <c r="G22" s="19"/>
      <c r="H22" s="20"/>
      <c r="I22" s="50" t="s">
        <v>51</v>
      </c>
      <c r="J22" s="50" t="s">
        <v>61</v>
      </c>
      <c r="K22" s="48">
        <v>1</v>
      </c>
      <c r="L22" s="49"/>
      <c r="M22" s="49"/>
      <c r="N22" s="13"/>
      <c r="O22" s="13"/>
      <c r="P22" s="57">
        <v>1</v>
      </c>
      <c r="Q22" s="78">
        <f t="shared" si="7"/>
        <v>0</v>
      </c>
      <c r="R22" s="48" t="s">
        <v>67</v>
      </c>
      <c r="S22" s="79">
        <v>550</v>
      </c>
      <c r="T22" s="79">
        <v>400</v>
      </c>
      <c r="U22" s="79">
        <v>380</v>
      </c>
      <c r="V22" s="81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0">
        <v>0.65</v>
      </c>
      <c r="AO22" s="102">
        <f t="shared" si="0"/>
        <v>0.426569</v>
      </c>
      <c r="AP22" s="17">
        <v>3.8</v>
      </c>
      <c r="AQ22" s="103">
        <f t="shared" si="1"/>
        <v>1.410237114</v>
      </c>
      <c r="AR22" s="81"/>
      <c r="AS22" s="105">
        <f t="shared" si="3"/>
        <v>1.410237114</v>
      </c>
      <c r="AT22" s="107"/>
    </row>
    <row r="23" spans="1:46">
      <c r="A23" s="17"/>
      <c r="B23" s="17"/>
      <c r="C23" s="18"/>
      <c r="D23" s="18"/>
      <c r="E23" s="18"/>
      <c r="F23" s="18"/>
      <c r="G23" s="19"/>
      <c r="H23" s="20"/>
      <c r="I23" s="50" t="s">
        <v>52</v>
      </c>
      <c r="J23" s="50" t="s">
        <v>61</v>
      </c>
      <c r="K23" s="48">
        <v>1</v>
      </c>
      <c r="L23" s="49"/>
      <c r="M23" s="49"/>
      <c r="N23" s="13"/>
      <c r="O23" s="13"/>
      <c r="P23" s="57">
        <v>1</v>
      </c>
      <c r="Q23" s="78">
        <f t="shared" si="7"/>
        <v>0</v>
      </c>
      <c r="R23" s="48" t="s">
        <v>67</v>
      </c>
      <c r="S23" s="79">
        <v>550</v>
      </c>
      <c r="T23" s="79">
        <v>400</v>
      </c>
      <c r="U23" s="79">
        <v>380</v>
      </c>
      <c r="V23" s="81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0">
        <v>0.65</v>
      </c>
      <c r="AO23" s="102">
        <f t="shared" si="0"/>
        <v>0.426569</v>
      </c>
      <c r="AP23" s="17">
        <v>3.8</v>
      </c>
      <c r="AQ23" s="103">
        <f t="shared" si="1"/>
        <v>1.410237114</v>
      </c>
      <c r="AR23" s="81"/>
      <c r="AS23" s="105">
        <f t="shared" si="3"/>
        <v>1.410237114</v>
      </c>
      <c r="AT23" s="107"/>
    </row>
    <row r="24" ht="15.15" spans="1:46">
      <c r="A24" s="25"/>
      <c r="B24" s="25"/>
      <c r="C24" s="26"/>
      <c r="D24" s="26"/>
      <c r="E24" s="26"/>
      <c r="F24" s="26"/>
      <c r="G24" s="27"/>
      <c r="H24" s="28"/>
      <c r="I24" s="50" t="s">
        <v>69</v>
      </c>
      <c r="J24" s="55" t="s">
        <v>70</v>
      </c>
      <c r="K24" s="55">
        <v>1</v>
      </c>
      <c r="L24" s="56"/>
      <c r="M24" s="56"/>
      <c r="N24" s="56"/>
      <c r="O24" s="56"/>
      <c r="P24" s="56">
        <v>1</v>
      </c>
      <c r="Q24" s="87"/>
      <c r="R24" s="48" t="s">
        <v>67</v>
      </c>
      <c r="S24" s="79">
        <v>550</v>
      </c>
      <c r="T24" s="79">
        <v>400</v>
      </c>
      <c r="U24" s="79">
        <v>380</v>
      </c>
      <c r="V24" s="85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0">
        <v>0.65</v>
      </c>
      <c r="AO24" s="102">
        <f t="shared" si="0"/>
        <v>0.426569</v>
      </c>
      <c r="AP24" s="17">
        <v>3.8</v>
      </c>
      <c r="AQ24" s="103">
        <f t="shared" si="1"/>
        <v>1.410237114</v>
      </c>
      <c r="AR24" s="81"/>
      <c r="AS24" s="105">
        <f t="shared" si="3"/>
        <v>1.410237114</v>
      </c>
      <c r="AT24" s="108"/>
    </row>
    <row r="25" ht="15.15" spans="1:46">
      <c r="A25" s="13">
        <v>4</v>
      </c>
      <c r="B25" s="13"/>
      <c r="C25" s="14" t="s">
        <v>71</v>
      </c>
      <c r="D25" s="14" t="s">
        <v>72</v>
      </c>
      <c r="E25" s="14" t="s">
        <v>73</v>
      </c>
      <c r="F25" s="14" t="s">
        <v>74</v>
      </c>
      <c r="G25" s="15" t="s">
        <v>75</v>
      </c>
      <c r="H25" s="16" t="s">
        <v>43</v>
      </c>
      <c r="I25" s="48" t="s">
        <v>44</v>
      </c>
      <c r="J25" s="13" t="s">
        <v>76</v>
      </c>
      <c r="K25" s="13">
        <v>3</v>
      </c>
      <c r="L25" s="49" t="s">
        <v>77</v>
      </c>
      <c r="M25" s="49"/>
      <c r="N25" s="13"/>
      <c r="O25" s="13"/>
      <c r="P25" s="57">
        <v>1</v>
      </c>
      <c r="Q25" s="78">
        <f>M25*N25*O25*7.85*0.6*0.000000001*1000</f>
        <v>0</v>
      </c>
      <c r="R25" s="48" t="s">
        <v>78</v>
      </c>
      <c r="S25" s="79">
        <v>450</v>
      </c>
      <c r="T25" s="79">
        <v>350</v>
      </c>
      <c r="U25" s="79">
        <v>320</v>
      </c>
      <c r="V25" s="80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80">
        <v>0.65</v>
      </c>
      <c r="AO25" s="102">
        <f t="shared" si="0"/>
        <v>0.257166</v>
      </c>
      <c r="AP25" s="17">
        <v>3.8</v>
      </c>
      <c r="AQ25" s="103">
        <f t="shared" si="1"/>
        <v>0.850190796</v>
      </c>
      <c r="AR25" s="81"/>
      <c r="AS25" s="105">
        <f t="shared" si="3"/>
        <v>0.850190796</v>
      </c>
      <c r="AT25" s="106">
        <f>AS25+AS26+AS27+AS28</f>
        <v>4.46471623728</v>
      </c>
    </row>
    <row r="26" spans="1:46">
      <c r="A26" s="17"/>
      <c r="B26" s="17"/>
      <c r="C26" s="18"/>
      <c r="D26" s="18"/>
      <c r="E26" s="18"/>
      <c r="F26" s="18"/>
      <c r="G26" s="19"/>
      <c r="H26" s="20"/>
      <c r="I26" s="50" t="s">
        <v>47</v>
      </c>
      <c r="J26" s="50" t="s">
        <v>79</v>
      </c>
      <c r="K26" s="48">
        <v>3</v>
      </c>
      <c r="L26" s="49"/>
      <c r="M26" s="49"/>
      <c r="N26" s="13"/>
      <c r="O26" s="13"/>
      <c r="P26" s="57">
        <v>1</v>
      </c>
      <c r="Q26" s="78">
        <f>M26*N26*O26*7.85*0.6*0.000000001*1000</f>
        <v>0</v>
      </c>
      <c r="R26" s="48" t="s">
        <v>80</v>
      </c>
      <c r="S26" s="79">
        <v>500</v>
      </c>
      <c r="T26" s="79">
        <v>400</v>
      </c>
      <c r="U26" s="79">
        <v>320</v>
      </c>
      <c r="V26" s="81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0">
        <v>0.65</v>
      </c>
      <c r="AO26" s="102">
        <f t="shared" si="0"/>
        <v>0.32656</v>
      </c>
      <c r="AP26" s="17">
        <v>3.8</v>
      </c>
      <c r="AQ26" s="103">
        <f t="shared" si="1"/>
        <v>1.07960736</v>
      </c>
      <c r="AR26" s="104">
        <f>AQ26*0.2*0.87</f>
        <v>0.18785168064</v>
      </c>
      <c r="AS26" s="105">
        <f t="shared" si="3"/>
        <v>1.26745904064</v>
      </c>
      <c r="AT26" s="107"/>
    </row>
    <row r="27" spans="1:46">
      <c r="A27" s="17"/>
      <c r="B27" s="17"/>
      <c r="C27" s="18"/>
      <c r="D27" s="18"/>
      <c r="E27" s="18"/>
      <c r="F27" s="18"/>
      <c r="G27" s="19"/>
      <c r="H27" s="20"/>
      <c r="I27" s="50" t="s">
        <v>81</v>
      </c>
      <c r="J27" s="50" t="s">
        <v>82</v>
      </c>
      <c r="K27" s="48">
        <v>1</v>
      </c>
      <c r="L27" s="49"/>
      <c r="M27" s="49"/>
      <c r="N27" s="13"/>
      <c r="O27" s="13"/>
      <c r="P27" s="57">
        <v>1</v>
      </c>
      <c r="Q27" s="78">
        <f>M27*N27*O27*7.85*0.6*0.000000001*1000</f>
        <v>0</v>
      </c>
      <c r="R27" s="48" t="s">
        <v>80</v>
      </c>
      <c r="S27" s="79">
        <v>500</v>
      </c>
      <c r="T27" s="79">
        <v>400</v>
      </c>
      <c r="U27" s="79">
        <v>320</v>
      </c>
      <c r="V27" s="81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0">
        <v>0.65</v>
      </c>
      <c r="AO27" s="102">
        <f t="shared" si="0"/>
        <v>0.32656</v>
      </c>
      <c r="AP27" s="17">
        <v>3.8</v>
      </c>
      <c r="AQ27" s="103">
        <f t="shared" si="1"/>
        <v>1.07960736</v>
      </c>
      <c r="AR27" s="104">
        <f>AQ27*0.2*0.87</f>
        <v>0.18785168064</v>
      </c>
      <c r="AS27" s="105">
        <f t="shared" si="3"/>
        <v>1.26745904064</v>
      </c>
      <c r="AT27" s="107"/>
    </row>
    <row r="28" ht="15.15" spans="1:46">
      <c r="A28" s="17"/>
      <c r="B28" s="17"/>
      <c r="C28" s="18"/>
      <c r="D28" s="18"/>
      <c r="E28" s="18"/>
      <c r="F28" s="18"/>
      <c r="G28" s="19"/>
      <c r="H28" s="20"/>
      <c r="I28" s="50" t="s">
        <v>83</v>
      </c>
      <c r="J28" s="50" t="s">
        <v>61</v>
      </c>
      <c r="K28" s="48"/>
      <c r="L28" s="49"/>
      <c r="M28" s="49"/>
      <c r="N28" s="13"/>
      <c r="O28" s="13"/>
      <c r="P28" s="57">
        <v>1</v>
      </c>
      <c r="Q28" s="78">
        <f>M28*N28*O28*7.85*0.6*0.000000001*1000</f>
        <v>0</v>
      </c>
      <c r="R28" s="48" t="s">
        <v>80</v>
      </c>
      <c r="S28" s="79">
        <v>500</v>
      </c>
      <c r="T28" s="79">
        <v>400</v>
      </c>
      <c r="U28" s="79">
        <v>320</v>
      </c>
      <c r="V28" s="85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0">
        <v>0.65</v>
      </c>
      <c r="AO28" s="102">
        <f t="shared" si="0"/>
        <v>0.32656</v>
      </c>
      <c r="AP28" s="17">
        <v>3.8</v>
      </c>
      <c r="AQ28" s="103">
        <f t="shared" si="1"/>
        <v>1.07960736</v>
      </c>
      <c r="AR28" s="81"/>
      <c r="AS28" s="105">
        <f t="shared" si="3"/>
        <v>1.07960736</v>
      </c>
      <c r="AT28" s="107"/>
    </row>
    <row r="29" ht="15.15" spans="1:46">
      <c r="A29" s="17"/>
      <c r="B29" s="17"/>
      <c r="C29" s="18"/>
      <c r="D29" s="18"/>
      <c r="E29" s="18"/>
      <c r="F29" s="18"/>
      <c r="G29" s="19"/>
      <c r="H29" s="20"/>
      <c r="I29" s="50"/>
      <c r="J29" s="50"/>
      <c r="K29" s="48"/>
      <c r="L29" s="49"/>
      <c r="M29" s="49"/>
      <c r="N29" s="13"/>
      <c r="O29" s="13"/>
      <c r="P29" s="58"/>
      <c r="Q29" s="78"/>
      <c r="R29" s="48"/>
      <c r="S29" s="79"/>
      <c r="T29" s="79"/>
      <c r="U29" s="79"/>
      <c r="V29" s="81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1"/>
      <c r="AO29" s="82"/>
      <c r="AP29" s="82"/>
      <c r="AQ29" s="82"/>
      <c r="AR29" s="81"/>
      <c r="AS29" s="109"/>
      <c r="AT29" s="107"/>
    </row>
    <row r="30" ht="15.15" spans="1:46">
      <c r="A30" s="25"/>
      <c r="B30" s="25"/>
      <c r="C30" s="26"/>
      <c r="D30" s="26"/>
      <c r="E30" s="26"/>
      <c r="F30" s="26"/>
      <c r="G30" s="27"/>
      <c r="H30" s="28"/>
      <c r="I30" s="55"/>
      <c r="J30" s="55"/>
      <c r="K30" s="55"/>
      <c r="L30" s="56"/>
      <c r="M30" s="56"/>
      <c r="N30" s="56"/>
      <c r="O30" s="56"/>
      <c r="P30" s="56"/>
      <c r="Q30" s="87"/>
      <c r="R30" s="48"/>
      <c r="S30" s="79"/>
      <c r="T30" s="79"/>
      <c r="U30" s="79"/>
      <c r="V30" s="85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1"/>
      <c r="AO30" s="82"/>
      <c r="AP30" s="82"/>
      <c r="AQ30" s="82"/>
      <c r="AR30" s="81"/>
      <c r="AS30" s="109"/>
      <c r="AT30" s="108"/>
    </row>
    <row r="31" ht="15.15" spans="1:46">
      <c r="A31" s="13">
        <v>5</v>
      </c>
      <c r="B31" s="13"/>
      <c r="C31" s="14" t="s">
        <v>84</v>
      </c>
      <c r="D31" s="14" t="s">
        <v>85</v>
      </c>
      <c r="E31" s="14" t="s">
        <v>73</v>
      </c>
      <c r="F31" s="14" t="s">
        <v>74</v>
      </c>
      <c r="G31" s="15" t="s">
        <v>75</v>
      </c>
      <c r="H31" s="16" t="s">
        <v>43</v>
      </c>
      <c r="I31" s="48" t="s">
        <v>44</v>
      </c>
      <c r="J31" s="13" t="s">
        <v>86</v>
      </c>
      <c r="K31" s="13"/>
      <c r="L31" s="49"/>
      <c r="M31" s="49"/>
      <c r="N31" s="13"/>
      <c r="O31" s="13"/>
      <c r="P31" s="57">
        <v>0</v>
      </c>
      <c r="Q31" s="78">
        <f>M31*N31*O31*7.85*0.6*0.000000001*1000</f>
        <v>0</v>
      </c>
      <c r="R31" s="48"/>
      <c r="S31" s="79"/>
      <c r="T31" s="79"/>
      <c r="U31" s="79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1"/>
      <c r="AO31" s="82"/>
      <c r="AP31" s="82"/>
      <c r="AQ31" s="82"/>
      <c r="AR31" s="81"/>
      <c r="AS31" s="109"/>
      <c r="AT31" s="106"/>
    </row>
    <row r="32" spans="1:46">
      <c r="A32" s="17"/>
      <c r="B32" s="17"/>
      <c r="C32" s="18"/>
      <c r="D32" s="18"/>
      <c r="E32" s="18"/>
      <c r="F32" s="18"/>
      <c r="G32" s="19"/>
      <c r="H32" s="20"/>
      <c r="I32" s="50" t="s">
        <v>47</v>
      </c>
      <c r="J32" s="13" t="s">
        <v>86</v>
      </c>
      <c r="K32" s="13"/>
      <c r="L32" s="49"/>
      <c r="M32" s="49"/>
      <c r="N32" s="13"/>
      <c r="O32" s="13"/>
      <c r="P32" s="57">
        <v>0</v>
      </c>
      <c r="Q32" s="78">
        <f t="shared" ref="Q32:Q39" si="8">M32*N32*O32*7.85*0.6*0.000000001*1000</f>
        <v>0</v>
      </c>
      <c r="R32" s="48"/>
      <c r="S32" s="79"/>
      <c r="T32" s="79"/>
      <c r="U32" s="79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1"/>
      <c r="AO32" s="82"/>
      <c r="AP32" s="82"/>
      <c r="AQ32" s="82"/>
      <c r="AR32" s="81"/>
      <c r="AS32" s="109"/>
      <c r="AT32" s="107"/>
    </row>
    <row r="33" spans="1:46">
      <c r="A33" s="17"/>
      <c r="B33" s="17"/>
      <c r="C33" s="18"/>
      <c r="D33" s="18"/>
      <c r="E33" s="18"/>
      <c r="F33" s="18"/>
      <c r="G33" s="19"/>
      <c r="H33" s="20"/>
      <c r="I33" s="50" t="s">
        <v>81</v>
      </c>
      <c r="J33" s="13" t="s">
        <v>86</v>
      </c>
      <c r="K33" s="48"/>
      <c r="L33" s="49"/>
      <c r="M33" s="49"/>
      <c r="N33" s="13"/>
      <c r="O33" s="13"/>
      <c r="P33" s="57">
        <v>0</v>
      </c>
      <c r="Q33" s="78">
        <f t="shared" si="8"/>
        <v>0</v>
      </c>
      <c r="R33" s="48"/>
      <c r="S33" s="79"/>
      <c r="T33" s="79"/>
      <c r="U33" s="79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1"/>
      <c r="AO33" s="82"/>
      <c r="AP33" s="82"/>
      <c r="AQ33" s="82"/>
      <c r="AR33" s="81"/>
      <c r="AS33" s="109"/>
      <c r="AT33" s="107"/>
    </row>
    <row r="34" spans="1:46">
      <c r="A34" s="17"/>
      <c r="B34" s="17"/>
      <c r="C34" s="18"/>
      <c r="D34" s="18"/>
      <c r="E34" s="18"/>
      <c r="F34" s="18"/>
      <c r="G34" s="19"/>
      <c r="H34" s="20"/>
      <c r="I34" s="50"/>
      <c r="J34" s="50"/>
      <c r="K34" s="48"/>
      <c r="L34" s="49"/>
      <c r="M34" s="49"/>
      <c r="N34" s="13"/>
      <c r="O34" s="13"/>
      <c r="P34" s="57"/>
      <c r="Q34" s="78">
        <f t="shared" si="8"/>
        <v>0</v>
      </c>
      <c r="R34" s="48"/>
      <c r="S34" s="79"/>
      <c r="T34" s="79"/>
      <c r="U34" s="79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1"/>
      <c r="AO34" s="82"/>
      <c r="AP34" s="82"/>
      <c r="AQ34" s="82"/>
      <c r="AR34" s="81"/>
      <c r="AS34" s="109"/>
      <c r="AT34" s="107"/>
    </row>
    <row r="35" spans="1:46">
      <c r="A35" s="17"/>
      <c r="B35" s="17"/>
      <c r="C35" s="18"/>
      <c r="D35" s="18"/>
      <c r="E35" s="18"/>
      <c r="F35" s="18"/>
      <c r="G35" s="19"/>
      <c r="H35" s="20"/>
      <c r="I35" s="50"/>
      <c r="J35" s="50"/>
      <c r="K35" s="48"/>
      <c r="L35" s="49"/>
      <c r="M35" s="49"/>
      <c r="N35" s="13"/>
      <c r="O35" s="13"/>
      <c r="P35" s="57"/>
      <c r="Q35" s="78">
        <f t="shared" si="8"/>
        <v>0</v>
      </c>
      <c r="R35" s="48"/>
      <c r="S35" s="79"/>
      <c r="T35" s="79"/>
      <c r="U35" s="79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1"/>
      <c r="AO35" s="82"/>
      <c r="AP35" s="82"/>
      <c r="AQ35" s="82"/>
      <c r="AR35" s="81"/>
      <c r="AS35" s="109"/>
      <c r="AT35" s="107"/>
    </row>
    <row r="36" ht="15.15" spans="1:46">
      <c r="A36" s="25"/>
      <c r="B36" s="25"/>
      <c r="C36" s="26"/>
      <c r="D36" s="26"/>
      <c r="E36" s="26"/>
      <c r="F36" s="26"/>
      <c r="G36" s="27"/>
      <c r="H36" s="28"/>
      <c r="I36" s="55"/>
      <c r="J36" s="55"/>
      <c r="K36" s="60"/>
      <c r="L36" s="61"/>
      <c r="M36" s="61"/>
      <c r="N36" s="62"/>
      <c r="O36" s="62"/>
      <c r="P36" s="63"/>
      <c r="Q36" s="87">
        <f t="shared" si="8"/>
        <v>0</v>
      </c>
      <c r="R36" s="48"/>
      <c r="S36" s="79"/>
      <c r="T36" s="79"/>
      <c r="U36" s="79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1"/>
      <c r="AO36" s="82"/>
      <c r="AP36" s="82"/>
      <c r="AQ36" s="82"/>
      <c r="AR36" s="81"/>
      <c r="AS36" s="109"/>
      <c r="AT36" s="108"/>
    </row>
    <row r="37" ht="15.15" spans="1:46">
      <c r="A37" s="13">
        <v>6</v>
      </c>
      <c r="B37" s="13"/>
      <c r="C37" s="14" t="s">
        <v>87</v>
      </c>
      <c r="D37" s="14" t="s">
        <v>88</v>
      </c>
      <c r="E37" s="14" t="s">
        <v>89</v>
      </c>
      <c r="F37" s="14" t="s">
        <v>90</v>
      </c>
      <c r="G37" s="15" t="s">
        <v>91</v>
      </c>
      <c r="H37" s="16" t="s">
        <v>92</v>
      </c>
      <c r="I37" s="48" t="s">
        <v>44</v>
      </c>
      <c r="J37" s="13" t="s">
        <v>76</v>
      </c>
      <c r="K37" s="13">
        <v>3</v>
      </c>
      <c r="L37" s="48" t="s">
        <v>93</v>
      </c>
      <c r="M37" s="48"/>
      <c r="N37" s="57"/>
      <c r="O37" s="57"/>
      <c r="P37" s="57">
        <v>1</v>
      </c>
      <c r="Q37" s="78">
        <f t="shared" si="8"/>
        <v>0</v>
      </c>
      <c r="R37" s="48" t="s">
        <v>67</v>
      </c>
      <c r="S37" s="79">
        <v>800</v>
      </c>
      <c r="T37" s="79">
        <v>400</v>
      </c>
      <c r="U37" s="79">
        <v>380</v>
      </c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0">
        <v>0.65</v>
      </c>
      <c r="AO37" s="102">
        <f t="shared" ref="AO37:AO39" si="9">AN37*U37*T37*S37*P37*7.85*0.000000001</f>
        <v>0.620464</v>
      </c>
      <c r="AP37" s="17">
        <v>3.8</v>
      </c>
      <c r="AQ37" s="103">
        <f t="shared" ref="AQ37:AQ39" si="10">AP37*AO37*0.87</f>
        <v>2.051253984</v>
      </c>
      <c r="AR37" s="81"/>
      <c r="AS37" s="105">
        <f t="shared" ref="AS37:AS39" si="11">AR37+AQ37</f>
        <v>2.051253984</v>
      </c>
      <c r="AT37" s="106">
        <f>AS37+AS38+AS39+AS40+AS41+AS42</f>
        <v>8.826218637171</v>
      </c>
    </row>
    <row r="38" spans="1:46">
      <c r="A38" s="17"/>
      <c r="B38" s="17"/>
      <c r="C38" s="18"/>
      <c r="D38" s="18"/>
      <c r="E38" s="18"/>
      <c r="F38" s="18"/>
      <c r="G38" s="19"/>
      <c r="H38" s="20"/>
      <c r="I38" s="50" t="s">
        <v>47</v>
      </c>
      <c r="J38" s="50" t="s">
        <v>79</v>
      </c>
      <c r="K38" s="48">
        <v>1</v>
      </c>
      <c r="L38" s="57"/>
      <c r="M38" s="57"/>
      <c r="N38" s="57"/>
      <c r="O38" s="57"/>
      <c r="P38" s="57">
        <v>1</v>
      </c>
      <c r="Q38" s="78">
        <f t="shared" si="8"/>
        <v>0</v>
      </c>
      <c r="R38" s="48" t="s">
        <v>67</v>
      </c>
      <c r="S38" s="79">
        <v>800</v>
      </c>
      <c r="T38" s="79">
        <v>400</v>
      </c>
      <c r="U38" s="79">
        <v>380</v>
      </c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0">
        <v>0.65</v>
      </c>
      <c r="AO38" s="102">
        <f t="shared" si="9"/>
        <v>0.620464</v>
      </c>
      <c r="AP38" s="17">
        <v>3.8</v>
      </c>
      <c r="AQ38" s="103">
        <f t="shared" si="10"/>
        <v>2.051253984</v>
      </c>
      <c r="AR38" s="104">
        <f>AQ38*0.2*0.87</f>
        <v>0.356918193216</v>
      </c>
      <c r="AS38" s="105">
        <f t="shared" si="11"/>
        <v>2.408172177216</v>
      </c>
      <c r="AT38" s="107"/>
    </row>
    <row r="39" spans="1:46">
      <c r="A39" s="17"/>
      <c r="B39" s="17"/>
      <c r="C39" s="18"/>
      <c r="D39" s="18"/>
      <c r="E39" s="18"/>
      <c r="F39" s="18"/>
      <c r="G39" s="19"/>
      <c r="H39" s="20"/>
      <c r="I39" s="50" t="s">
        <v>94</v>
      </c>
      <c r="J39" s="50" t="s">
        <v>95</v>
      </c>
      <c r="K39" s="48"/>
      <c r="L39" s="57"/>
      <c r="M39" s="57"/>
      <c r="N39" s="57"/>
      <c r="O39" s="57"/>
      <c r="P39" s="57">
        <v>1</v>
      </c>
      <c r="Q39" s="78">
        <f t="shared" si="8"/>
        <v>0</v>
      </c>
      <c r="R39" s="48" t="s">
        <v>67</v>
      </c>
      <c r="S39" s="79">
        <v>700</v>
      </c>
      <c r="T39" s="79">
        <v>750</v>
      </c>
      <c r="U39" s="79">
        <v>420</v>
      </c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0">
        <v>0.65</v>
      </c>
      <c r="AO39" s="102">
        <f t="shared" si="9"/>
        <v>1.12510125</v>
      </c>
      <c r="AP39" s="17">
        <v>3.8</v>
      </c>
      <c r="AQ39" s="103">
        <f t="shared" si="10"/>
        <v>3.7195847325</v>
      </c>
      <c r="AR39" s="104">
        <f>AQ39*0.2*0.87</f>
        <v>0.647207743455</v>
      </c>
      <c r="AS39" s="105">
        <f t="shared" si="11"/>
        <v>4.366792475955</v>
      </c>
      <c r="AT39" s="107"/>
    </row>
    <row r="40" spans="1:46">
      <c r="A40" s="17"/>
      <c r="B40" s="17"/>
      <c r="C40" s="18"/>
      <c r="D40" s="18"/>
      <c r="E40" s="18"/>
      <c r="F40" s="18"/>
      <c r="G40" s="19"/>
      <c r="H40" s="20"/>
      <c r="I40" s="50"/>
      <c r="J40" s="50"/>
      <c r="K40" s="50"/>
      <c r="L40" s="58"/>
      <c r="M40" s="58"/>
      <c r="N40" s="58"/>
      <c r="O40" s="58"/>
      <c r="P40" s="58"/>
      <c r="Q40" s="78"/>
      <c r="R40" s="48"/>
      <c r="S40" s="79"/>
      <c r="T40" s="79"/>
      <c r="U40" s="79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1"/>
      <c r="AO40" s="82"/>
      <c r="AP40" s="82"/>
      <c r="AQ40" s="82"/>
      <c r="AR40" s="81"/>
      <c r="AS40" s="109"/>
      <c r="AT40" s="107"/>
    </row>
    <row r="41" spans="1:46">
      <c r="A41" s="17"/>
      <c r="B41" s="17"/>
      <c r="C41" s="18"/>
      <c r="D41" s="18"/>
      <c r="E41" s="18"/>
      <c r="F41" s="18"/>
      <c r="G41" s="19"/>
      <c r="H41" s="20"/>
      <c r="I41" s="50"/>
      <c r="J41" s="50"/>
      <c r="K41" s="50"/>
      <c r="L41" s="58"/>
      <c r="M41" s="58"/>
      <c r="N41" s="58"/>
      <c r="O41" s="58"/>
      <c r="P41" s="58"/>
      <c r="Q41" s="78"/>
      <c r="R41" s="48"/>
      <c r="S41" s="79"/>
      <c r="T41" s="79"/>
      <c r="U41" s="79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1"/>
      <c r="AO41" s="82"/>
      <c r="AP41" s="82"/>
      <c r="AQ41" s="82"/>
      <c r="AR41" s="81"/>
      <c r="AS41" s="109"/>
      <c r="AT41" s="107"/>
    </row>
    <row r="42" ht="15.15" spans="1:46">
      <c r="A42" s="25"/>
      <c r="B42" s="25"/>
      <c r="C42" s="26"/>
      <c r="D42" s="26"/>
      <c r="E42" s="26"/>
      <c r="F42" s="26"/>
      <c r="G42" s="27"/>
      <c r="H42" s="28"/>
      <c r="I42" s="55"/>
      <c r="J42" s="55"/>
      <c r="K42" s="55"/>
      <c r="L42" s="56"/>
      <c r="M42" s="56"/>
      <c r="N42" s="56"/>
      <c r="O42" s="56"/>
      <c r="P42" s="56"/>
      <c r="Q42" s="87"/>
      <c r="R42" s="48"/>
      <c r="S42" s="79"/>
      <c r="T42" s="79"/>
      <c r="U42" s="79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1"/>
      <c r="AO42" s="82"/>
      <c r="AP42" s="82"/>
      <c r="AQ42" s="82"/>
      <c r="AR42" s="81"/>
      <c r="AS42" s="109"/>
      <c r="AT42" s="108"/>
    </row>
    <row r="43" ht="15.15" spans="1:46">
      <c r="A43" s="13">
        <v>7</v>
      </c>
      <c r="B43" s="13"/>
      <c r="C43" s="14" t="s">
        <v>96</v>
      </c>
      <c r="D43" s="14" t="s">
        <v>97</v>
      </c>
      <c r="E43" s="14" t="s">
        <v>98</v>
      </c>
      <c r="F43" s="14" t="s">
        <v>90</v>
      </c>
      <c r="G43" s="15" t="s">
        <v>91</v>
      </c>
      <c r="H43" s="16" t="s">
        <v>92</v>
      </c>
      <c r="I43" s="48" t="s">
        <v>44</v>
      </c>
      <c r="J43" s="13" t="s">
        <v>76</v>
      </c>
      <c r="K43" s="13">
        <v>3</v>
      </c>
      <c r="L43" s="48" t="s">
        <v>93</v>
      </c>
      <c r="M43" s="48"/>
      <c r="N43" s="57"/>
      <c r="O43" s="57"/>
      <c r="P43" s="57">
        <v>1</v>
      </c>
      <c r="Q43" s="78">
        <f t="shared" ref="Q43:Q46" si="12">M43*N43*O43*7.85*0.6*0.000000001*1000</f>
        <v>0</v>
      </c>
      <c r="R43" s="48" t="s">
        <v>67</v>
      </c>
      <c r="S43" s="79">
        <v>800</v>
      </c>
      <c r="T43" s="79">
        <v>400</v>
      </c>
      <c r="U43" s="79">
        <v>380</v>
      </c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0">
        <v>0.65</v>
      </c>
      <c r="AO43" s="102">
        <f t="shared" ref="AO43:AO46" si="13">AN43*U43*T43*S43*P43*7.85*0.000000001</f>
        <v>0.620464</v>
      </c>
      <c r="AP43" s="17">
        <v>3.8</v>
      </c>
      <c r="AQ43" s="103">
        <f t="shared" ref="AQ43:AQ46" si="14">AP43*AO43*0.87</f>
        <v>2.051253984</v>
      </c>
      <c r="AR43" s="81"/>
      <c r="AS43" s="105">
        <f t="shared" ref="AS43:AS46" si="15">AR43+AQ43</f>
        <v>2.051253984</v>
      </c>
      <c r="AT43" s="106">
        <f>AS43+AS44+AS45+AS46+AS47+AS48</f>
        <v>10.877472621171</v>
      </c>
    </row>
    <row r="44" spans="1:46">
      <c r="A44" s="17"/>
      <c r="B44" s="17"/>
      <c r="C44" s="18"/>
      <c r="D44" s="18"/>
      <c r="E44" s="18"/>
      <c r="F44" s="18"/>
      <c r="G44" s="19"/>
      <c r="H44" s="20"/>
      <c r="I44" s="50" t="s">
        <v>47</v>
      </c>
      <c r="J44" s="50" t="s">
        <v>61</v>
      </c>
      <c r="K44" s="48">
        <v>1</v>
      </c>
      <c r="L44" s="57"/>
      <c r="M44" s="57"/>
      <c r="N44" s="57"/>
      <c r="O44" s="57"/>
      <c r="P44" s="57">
        <v>1</v>
      </c>
      <c r="Q44" s="78">
        <f t="shared" si="12"/>
        <v>0</v>
      </c>
      <c r="R44" s="48" t="s">
        <v>67</v>
      </c>
      <c r="S44" s="79">
        <v>800</v>
      </c>
      <c r="T44" s="79">
        <v>400</v>
      </c>
      <c r="U44" s="79">
        <v>380</v>
      </c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0">
        <v>0.65</v>
      </c>
      <c r="AO44" s="102">
        <f t="shared" si="13"/>
        <v>0.620464</v>
      </c>
      <c r="AP44" s="17">
        <v>3.8</v>
      </c>
      <c r="AQ44" s="103">
        <f t="shared" si="14"/>
        <v>2.051253984</v>
      </c>
      <c r="AR44" s="81"/>
      <c r="AS44" s="105">
        <f t="shared" si="15"/>
        <v>2.051253984</v>
      </c>
      <c r="AT44" s="107"/>
    </row>
    <row r="45" spans="1:46">
      <c r="A45" s="17"/>
      <c r="B45" s="17"/>
      <c r="C45" s="18"/>
      <c r="D45" s="18"/>
      <c r="E45" s="18"/>
      <c r="F45" s="18"/>
      <c r="G45" s="19"/>
      <c r="H45" s="20"/>
      <c r="I45" s="50" t="s">
        <v>94</v>
      </c>
      <c r="J45" s="50" t="s">
        <v>79</v>
      </c>
      <c r="K45" s="48"/>
      <c r="L45" s="57"/>
      <c r="M45" s="57"/>
      <c r="N45" s="57"/>
      <c r="O45" s="57"/>
      <c r="P45" s="57">
        <v>1</v>
      </c>
      <c r="Q45" s="78">
        <f t="shared" si="12"/>
        <v>0</v>
      </c>
      <c r="R45" s="48" t="s">
        <v>67</v>
      </c>
      <c r="S45" s="79">
        <v>800</v>
      </c>
      <c r="T45" s="79">
        <v>400</v>
      </c>
      <c r="U45" s="79">
        <v>380</v>
      </c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0">
        <v>0.65</v>
      </c>
      <c r="AO45" s="102">
        <f t="shared" si="13"/>
        <v>0.620464</v>
      </c>
      <c r="AP45" s="17">
        <v>3.8</v>
      </c>
      <c r="AQ45" s="103">
        <f t="shared" si="14"/>
        <v>2.051253984</v>
      </c>
      <c r="AR45" s="104">
        <f t="shared" ref="AR45:AR51" si="16">AQ45*0.2*0.87</f>
        <v>0.356918193216</v>
      </c>
      <c r="AS45" s="105">
        <f t="shared" si="15"/>
        <v>2.408172177216</v>
      </c>
      <c r="AT45" s="107"/>
    </row>
    <row r="46" spans="1:46">
      <c r="A46" s="17"/>
      <c r="B46" s="17"/>
      <c r="C46" s="18"/>
      <c r="D46" s="18"/>
      <c r="E46" s="18"/>
      <c r="F46" s="18"/>
      <c r="G46" s="19"/>
      <c r="H46" s="20"/>
      <c r="I46" s="50" t="s">
        <v>99</v>
      </c>
      <c r="J46" s="50" t="s">
        <v>95</v>
      </c>
      <c r="K46" s="48"/>
      <c r="L46" s="57"/>
      <c r="M46" s="57"/>
      <c r="N46" s="57"/>
      <c r="O46" s="57"/>
      <c r="P46" s="57">
        <v>1</v>
      </c>
      <c r="Q46" s="78">
        <f t="shared" si="12"/>
        <v>0</v>
      </c>
      <c r="R46" s="48" t="s">
        <v>67</v>
      </c>
      <c r="S46" s="79">
        <v>700</v>
      </c>
      <c r="T46" s="79">
        <v>750</v>
      </c>
      <c r="U46" s="79">
        <v>420</v>
      </c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0">
        <v>0.65</v>
      </c>
      <c r="AO46" s="102">
        <f t="shared" si="13"/>
        <v>1.12510125</v>
      </c>
      <c r="AP46" s="17">
        <v>3.8</v>
      </c>
      <c r="AQ46" s="103">
        <f t="shared" si="14"/>
        <v>3.7195847325</v>
      </c>
      <c r="AR46" s="104">
        <f t="shared" si="16"/>
        <v>0.647207743455</v>
      </c>
      <c r="AS46" s="105">
        <f t="shared" si="15"/>
        <v>4.366792475955</v>
      </c>
      <c r="AT46" s="107"/>
    </row>
    <row r="47" spans="1:46">
      <c r="A47" s="17"/>
      <c r="B47" s="17"/>
      <c r="C47" s="18"/>
      <c r="D47" s="18"/>
      <c r="E47" s="18"/>
      <c r="F47" s="18"/>
      <c r="G47" s="19"/>
      <c r="H47" s="20"/>
      <c r="I47" s="50"/>
      <c r="J47" s="50"/>
      <c r="K47" s="50"/>
      <c r="L47" s="58"/>
      <c r="M47" s="58"/>
      <c r="N47" s="58"/>
      <c r="O47" s="58"/>
      <c r="P47" s="58"/>
      <c r="Q47" s="78"/>
      <c r="R47" s="48"/>
      <c r="S47" s="79"/>
      <c r="T47" s="79"/>
      <c r="U47" s="79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1"/>
      <c r="AO47" s="82"/>
      <c r="AP47" s="82"/>
      <c r="AQ47" s="82"/>
      <c r="AR47" s="81"/>
      <c r="AS47" s="109"/>
      <c r="AT47" s="107"/>
    </row>
    <row r="48" ht="15.15" spans="1:46">
      <c r="A48" s="25"/>
      <c r="B48" s="25"/>
      <c r="C48" s="26"/>
      <c r="D48" s="26"/>
      <c r="E48" s="26"/>
      <c r="F48" s="26"/>
      <c r="G48" s="27"/>
      <c r="H48" s="28"/>
      <c r="I48" s="55"/>
      <c r="J48" s="55"/>
      <c r="K48" s="55"/>
      <c r="L48" s="56"/>
      <c r="M48" s="56"/>
      <c r="N48" s="56"/>
      <c r="O48" s="56"/>
      <c r="P48" s="56"/>
      <c r="Q48" s="87"/>
      <c r="R48" s="48"/>
      <c r="S48" s="79"/>
      <c r="T48" s="79"/>
      <c r="U48" s="79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1"/>
      <c r="AO48" s="82"/>
      <c r="AP48" s="82"/>
      <c r="AQ48" s="82"/>
      <c r="AR48" s="81"/>
      <c r="AS48" s="109"/>
      <c r="AT48" s="108"/>
    </row>
    <row r="49" ht="15.15" spans="1:46">
      <c r="A49" s="13">
        <v>8</v>
      </c>
      <c r="B49" s="13"/>
      <c r="C49" s="14" t="s">
        <v>100</v>
      </c>
      <c r="D49" s="14" t="s">
        <v>101</v>
      </c>
      <c r="E49" s="14" t="s">
        <v>102</v>
      </c>
      <c r="F49" s="14" t="s">
        <v>103</v>
      </c>
      <c r="G49" s="15" t="s">
        <v>91</v>
      </c>
      <c r="H49" s="16" t="s">
        <v>92</v>
      </c>
      <c r="I49" s="48" t="s">
        <v>44</v>
      </c>
      <c r="J49" s="13" t="s">
        <v>104</v>
      </c>
      <c r="K49" s="13">
        <v>3</v>
      </c>
      <c r="L49" s="57" t="s">
        <v>105</v>
      </c>
      <c r="M49" s="57"/>
      <c r="N49" s="57"/>
      <c r="O49" s="57"/>
      <c r="P49" s="57">
        <v>1</v>
      </c>
      <c r="Q49" s="78">
        <f>M49*N49*O49*7.85*0.55*0.000000001*1000</f>
        <v>0</v>
      </c>
      <c r="R49" s="48" t="s">
        <v>80</v>
      </c>
      <c r="S49" s="79">
        <v>650</v>
      </c>
      <c r="T49" s="79">
        <v>350</v>
      </c>
      <c r="U49" s="79">
        <v>340</v>
      </c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0">
        <v>0.65</v>
      </c>
      <c r="AO49" s="102">
        <f t="shared" ref="AO49:AO51" si="17">AN49*U49*T49*S49*P49*7.85*0.000000001</f>
        <v>0.394678375</v>
      </c>
      <c r="AP49" s="17">
        <v>3.8</v>
      </c>
      <c r="AQ49" s="103">
        <f t="shared" ref="AQ49:AQ51" si="18">AP49*AO49*0.87</f>
        <v>1.30480670775</v>
      </c>
      <c r="AR49" s="81"/>
      <c r="AS49" s="105">
        <f t="shared" ref="AS49:AS51" si="19">AR49+AQ49</f>
        <v>1.30480670775</v>
      </c>
      <c r="AT49" s="106">
        <f>AS49+AS50+AS51+AS52+AS53+AS54</f>
        <v>6.2191810973565</v>
      </c>
    </row>
    <row r="50" spans="1:46">
      <c r="A50" s="17"/>
      <c r="B50" s="17"/>
      <c r="C50" s="18"/>
      <c r="D50" s="18"/>
      <c r="E50" s="18"/>
      <c r="F50" s="18"/>
      <c r="G50" s="19"/>
      <c r="H50" s="20"/>
      <c r="I50" s="50" t="s">
        <v>47</v>
      </c>
      <c r="J50" s="50" t="s">
        <v>50</v>
      </c>
      <c r="K50" s="48">
        <v>1</v>
      </c>
      <c r="L50" s="57"/>
      <c r="M50" s="57"/>
      <c r="N50" s="57"/>
      <c r="O50" s="57"/>
      <c r="P50" s="57">
        <v>1</v>
      </c>
      <c r="Q50" s="78">
        <f t="shared" ref="Q50:Q57" si="20">M50*N50*O50*7.85*0.55*0.000000001*1000</f>
        <v>0</v>
      </c>
      <c r="R50" s="48" t="s">
        <v>67</v>
      </c>
      <c r="S50" s="79">
        <v>650</v>
      </c>
      <c r="T50" s="79">
        <v>350</v>
      </c>
      <c r="U50" s="79">
        <v>380</v>
      </c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0">
        <v>0.65</v>
      </c>
      <c r="AO50" s="102">
        <f t="shared" si="17"/>
        <v>0.441111125</v>
      </c>
      <c r="AP50" s="17">
        <v>3.8</v>
      </c>
      <c r="AQ50" s="103">
        <f t="shared" si="18"/>
        <v>1.45831337925</v>
      </c>
      <c r="AR50" s="104">
        <f t="shared" si="16"/>
        <v>0.2537465279895</v>
      </c>
      <c r="AS50" s="105">
        <f t="shared" si="19"/>
        <v>1.7120599072395</v>
      </c>
      <c r="AT50" s="107"/>
    </row>
    <row r="51" spans="1:46">
      <c r="A51" s="17"/>
      <c r="B51" s="17"/>
      <c r="C51" s="18"/>
      <c r="D51" s="18"/>
      <c r="E51" s="18"/>
      <c r="F51" s="18"/>
      <c r="G51" s="19"/>
      <c r="H51" s="20"/>
      <c r="I51" s="50" t="s">
        <v>94</v>
      </c>
      <c r="J51" s="50" t="s">
        <v>95</v>
      </c>
      <c r="K51" s="48"/>
      <c r="L51" s="57"/>
      <c r="M51" s="57"/>
      <c r="N51" s="57"/>
      <c r="O51" s="57"/>
      <c r="P51" s="57">
        <v>1</v>
      </c>
      <c r="Q51" s="78">
        <f>M51*N51*O51*7.85*0.6*0.000000001*1000</f>
        <v>0</v>
      </c>
      <c r="R51" s="48" t="s">
        <v>67</v>
      </c>
      <c r="S51" s="79">
        <v>700</v>
      </c>
      <c r="T51" s="79">
        <v>550</v>
      </c>
      <c r="U51" s="79">
        <v>420</v>
      </c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0">
        <v>0.65</v>
      </c>
      <c r="AO51" s="102">
        <f t="shared" si="17"/>
        <v>0.82507425</v>
      </c>
      <c r="AP51" s="17">
        <v>3.8</v>
      </c>
      <c r="AQ51" s="103">
        <f t="shared" si="18"/>
        <v>2.7276954705</v>
      </c>
      <c r="AR51" s="104">
        <f t="shared" si="16"/>
        <v>0.474619011867</v>
      </c>
      <c r="AS51" s="105">
        <f t="shared" si="19"/>
        <v>3.202314482367</v>
      </c>
      <c r="AT51" s="107"/>
    </row>
    <row r="52" spans="1:46">
      <c r="A52" s="17"/>
      <c r="B52" s="17"/>
      <c r="C52" s="18"/>
      <c r="D52" s="18"/>
      <c r="E52" s="18"/>
      <c r="F52" s="18"/>
      <c r="G52" s="19"/>
      <c r="H52" s="20"/>
      <c r="I52" s="50"/>
      <c r="J52" s="50"/>
      <c r="K52" s="48"/>
      <c r="L52" s="57"/>
      <c r="M52" s="57"/>
      <c r="N52" s="57"/>
      <c r="O52" s="57"/>
      <c r="P52" s="57"/>
      <c r="Q52" s="78">
        <f t="shared" si="20"/>
        <v>0</v>
      </c>
      <c r="R52" s="48"/>
      <c r="S52" s="79"/>
      <c r="T52" s="79"/>
      <c r="U52" s="79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1"/>
      <c r="AO52" s="82"/>
      <c r="AP52" s="82"/>
      <c r="AQ52" s="82"/>
      <c r="AR52" s="81"/>
      <c r="AS52" s="109"/>
      <c r="AT52" s="107"/>
    </row>
    <row r="53" spans="1:46">
      <c r="A53" s="17"/>
      <c r="B53" s="17"/>
      <c r="C53" s="18"/>
      <c r="D53" s="18"/>
      <c r="E53" s="18"/>
      <c r="F53" s="18"/>
      <c r="G53" s="19"/>
      <c r="H53" s="20"/>
      <c r="I53" s="50"/>
      <c r="J53" s="50"/>
      <c r="K53" s="48"/>
      <c r="L53" s="57"/>
      <c r="M53" s="57"/>
      <c r="N53" s="57"/>
      <c r="O53" s="57"/>
      <c r="P53" s="57"/>
      <c r="Q53" s="78">
        <f t="shared" si="20"/>
        <v>0</v>
      </c>
      <c r="R53" s="48"/>
      <c r="S53" s="79"/>
      <c r="T53" s="79"/>
      <c r="U53" s="79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1"/>
      <c r="AO53" s="82"/>
      <c r="AP53" s="82"/>
      <c r="AQ53" s="82"/>
      <c r="AR53" s="81"/>
      <c r="AS53" s="109"/>
      <c r="AT53" s="107"/>
    </row>
    <row r="54" ht="15.15" spans="1:46">
      <c r="A54" s="25"/>
      <c r="B54" s="25"/>
      <c r="C54" s="26"/>
      <c r="D54" s="26"/>
      <c r="E54" s="26"/>
      <c r="F54" s="26"/>
      <c r="G54" s="27"/>
      <c r="H54" s="28"/>
      <c r="I54" s="55"/>
      <c r="J54" s="55"/>
      <c r="K54" s="55"/>
      <c r="L54" s="56"/>
      <c r="M54" s="56"/>
      <c r="N54" s="56"/>
      <c r="O54" s="56"/>
      <c r="P54" s="56"/>
      <c r="Q54" s="87"/>
      <c r="R54" s="48"/>
      <c r="S54" s="79"/>
      <c r="T54" s="79"/>
      <c r="U54" s="79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1"/>
      <c r="AO54" s="82"/>
      <c r="AP54" s="82"/>
      <c r="AQ54" s="82"/>
      <c r="AR54" s="81"/>
      <c r="AS54" s="109"/>
      <c r="AT54" s="108"/>
    </row>
    <row r="55" ht="15.15" spans="1:46">
      <c r="A55" s="29">
        <v>9</v>
      </c>
      <c r="B55" s="29"/>
      <c r="C55" s="30" t="s">
        <v>106</v>
      </c>
      <c r="D55" s="30" t="s">
        <v>107</v>
      </c>
      <c r="E55" s="31" t="s">
        <v>108</v>
      </c>
      <c r="F55" s="30" t="s">
        <v>109</v>
      </c>
      <c r="G55" s="32" t="s">
        <v>91</v>
      </c>
      <c r="H55" s="33" t="s">
        <v>92</v>
      </c>
      <c r="I55" s="64" t="s">
        <v>44</v>
      </c>
      <c r="J55" s="29" t="s">
        <v>76</v>
      </c>
      <c r="K55" s="29">
        <v>3</v>
      </c>
      <c r="L55" s="65" t="s">
        <v>110</v>
      </c>
      <c r="M55" s="65"/>
      <c r="N55" s="66"/>
      <c r="O55" s="66"/>
      <c r="P55" s="66">
        <v>1</v>
      </c>
      <c r="Q55" s="89">
        <f t="shared" si="20"/>
        <v>0</v>
      </c>
      <c r="R55" s="64" t="s">
        <v>67</v>
      </c>
      <c r="S55" s="90">
        <v>800</v>
      </c>
      <c r="T55" s="90">
        <v>350</v>
      </c>
      <c r="U55" s="90">
        <v>380</v>
      </c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6">
        <v>0.65</v>
      </c>
      <c r="AO55" s="110">
        <f t="shared" ref="AO55:AO58" si="21">AN55*U55*T55*S55*P55*7.85*0.000000001</f>
        <v>0.542906</v>
      </c>
      <c r="AP55" s="34">
        <v>3.8</v>
      </c>
      <c r="AQ55" s="103">
        <f t="shared" ref="AQ55:AQ58" si="22">AP55*AO55*0.87</f>
        <v>1.794847236</v>
      </c>
      <c r="AR55" s="81"/>
      <c r="AS55" s="105">
        <f t="shared" ref="AS55:AS58" si="23">AR55+AQ55</f>
        <v>1.794847236</v>
      </c>
      <c r="AT55" s="106">
        <f>AS55+AS56+AS57+AS58+AS59+AS60</f>
        <v>11.553903986352</v>
      </c>
    </row>
    <row r="56" spans="1:46">
      <c r="A56" s="34"/>
      <c r="B56" s="34"/>
      <c r="C56" s="35"/>
      <c r="D56" s="35"/>
      <c r="E56" s="36"/>
      <c r="F56" s="35"/>
      <c r="G56" s="37"/>
      <c r="H56" s="38"/>
      <c r="I56" s="67" t="s">
        <v>47</v>
      </c>
      <c r="J56" s="67" t="s">
        <v>111</v>
      </c>
      <c r="K56" s="64">
        <v>1</v>
      </c>
      <c r="L56" s="66"/>
      <c r="M56" s="66"/>
      <c r="N56" s="66"/>
      <c r="O56" s="66"/>
      <c r="P56" s="66">
        <v>1</v>
      </c>
      <c r="Q56" s="89">
        <f t="shared" si="20"/>
        <v>0</v>
      </c>
      <c r="R56" s="64" t="s">
        <v>67</v>
      </c>
      <c r="S56" s="90">
        <v>800</v>
      </c>
      <c r="T56" s="90">
        <v>350</v>
      </c>
      <c r="U56" s="90">
        <v>420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6">
        <v>0.65</v>
      </c>
      <c r="AO56" s="110">
        <f t="shared" si="21"/>
        <v>0.600054</v>
      </c>
      <c r="AP56" s="34">
        <v>3.8</v>
      </c>
      <c r="AQ56" s="103">
        <f t="shared" si="22"/>
        <v>1.983778524</v>
      </c>
      <c r="AR56" s="104">
        <f>AQ56*0.2*0.87</f>
        <v>0.345177463176</v>
      </c>
      <c r="AS56" s="105">
        <f t="shared" si="23"/>
        <v>2.328955987176</v>
      </c>
      <c r="AT56" s="107"/>
    </row>
    <row r="57" spans="1:46">
      <c r="A57" s="34"/>
      <c r="B57" s="34"/>
      <c r="C57" s="35"/>
      <c r="D57" s="35"/>
      <c r="E57" s="36"/>
      <c r="F57" s="35"/>
      <c r="G57" s="37"/>
      <c r="H57" s="38"/>
      <c r="I57" s="67" t="s">
        <v>49</v>
      </c>
      <c r="J57" s="67" t="s">
        <v>50</v>
      </c>
      <c r="K57" s="64">
        <v>1</v>
      </c>
      <c r="L57" s="66"/>
      <c r="M57" s="66"/>
      <c r="N57" s="66"/>
      <c r="O57" s="66"/>
      <c r="P57" s="66">
        <v>1</v>
      </c>
      <c r="Q57" s="89">
        <f t="shared" si="20"/>
        <v>0</v>
      </c>
      <c r="R57" s="64" t="s">
        <v>67</v>
      </c>
      <c r="S57" s="90">
        <v>800</v>
      </c>
      <c r="T57" s="90">
        <v>350</v>
      </c>
      <c r="U57" s="90">
        <v>420</v>
      </c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6">
        <v>0.65</v>
      </c>
      <c r="AO57" s="110">
        <f t="shared" si="21"/>
        <v>0.600054</v>
      </c>
      <c r="AP57" s="34">
        <v>3.8</v>
      </c>
      <c r="AQ57" s="103">
        <f t="shared" si="22"/>
        <v>1.983778524</v>
      </c>
      <c r="AR57" s="104">
        <f>AQ57*0.2*0.87</f>
        <v>0.345177463176</v>
      </c>
      <c r="AS57" s="105">
        <f t="shared" si="23"/>
        <v>2.328955987176</v>
      </c>
      <c r="AT57" s="107"/>
    </row>
    <row r="58" spans="1:46">
      <c r="A58" s="34"/>
      <c r="B58" s="34"/>
      <c r="C58" s="35"/>
      <c r="D58" s="35"/>
      <c r="E58" s="36"/>
      <c r="F58" s="35"/>
      <c r="G58" s="37"/>
      <c r="H58" s="38"/>
      <c r="I58" s="67" t="s">
        <v>51</v>
      </c>
      <c r="J58" s="67" t="s">
        <v>112</v>
      </c>
      <c r="K58" s="67">
        <v>1</v>
      </c>
      <c r="L58" s="68"/>
      <c r="M58" s="68"/>
      <c r="N58" s="68"/>
      <c r="O58" s="68"/>
      <c r="P58" s="68">
        <v>1</v>
      </c>
      <c r="Q58" s="89"/>
      <c r="R58" s="64" t="s">
        <v>46</v>
      </c>
      <c r="S58" s="90">
        <v>900</v>
      </c>
      <c r="T58" s="90">
        <v>800</v>
      </c>
      <c r="U58" s="90">
        <v>420</v>
      </c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6">
        <v>0.65</v>
      </c>
      <c r="AO58" s="110">
        <f t="shared" si="21"/>
        <v>1.542996</v>
      </c>
      <c r="AP58" s="34">
        <v>3.8</v>
      </c>
      <c r="AQ58" s="103">
        <f t="shared" si="22"/>
        <v>5.101144776</v>
      </c>
      <c r="AR58" s="81"/>
      <c r="AS58" s="105">
        <f t="shared" si="23"/>
        <v>5.101144776</v>
      </c>
      <c r="AT58" s="107"/>
    </row>
    <row r="59" spans="1:46">
      <c r="A59" s="34"/>
      <c r="B59" s="34"/>
      <c r="C59" s="35"/>
      <c r="D59" s="35"/>
      <c r="E59" s="36"/>
      <c r="F59" s="35"/>
      <c r="G59" s="37"/>
      <c r="H59" s="38"/>
      <c r="I59" s="67"/>
      <c r="J59" s="67"/>
      <c r="K59" s="67"/>
      <c r="L59" s="68"/>
      <c r="M59" s="68"/>
      <c r="N59" s="68"/>
      <c r="O59" s="68"/>
      <c r="P59" s="68"/>
      <c r="Q59" s="68"/>
      <c r="R59" s="64"/>
      <c r="S59" s="90"/>
      <c r="T59" s="90"/>
      <c r="U59" s="90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7"/>
      <c r="AO59" s="92"/>
      <c r="AP59" s="92"/>
      <c r="AQ59" s="92"/>
      <c r="AR59" s="81"/>
      <c r="AS59" s="109"/>
      <c r="AT59" s="107"/>
    </row>
    <row r="60" ht="15.15" spans="1:46">
      <c r="A60" s="39"/>
      <c r="B60" s="39"/>
      <c r="C60" s="40"/>
      <c r="D60" s="40"/>
      <c r="E60" s="41"/>
      <c r="F60" s="40"/>
      <c r="G60" s="42"/>
      <c r="H60" s="43"/>
      <c r="I60" s="69"/>
      <c r="J60" s="69"/>
      <c r="K60" s="69"/>
      <c r="L60" s="70"/>
      <c r="M60" s="70"/>
      <c r="N60" s="70"/>
      <c r="O60" s="70"/>
      <c r="P60" s="70"/>
      <c r="Q60" s="70"/>
      <c r="R60" s="64"/>
      <c r="S60" s="90"/>
      <c r="T60" s="90"/>
      <c r="U60" s="90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7"/>
      <c r="AO60" s="92"/>
      <c r="AP60" s="92"/>
      <c r="AQ60" s="92"/>
      <c r="AR60" s="81"/>
      <c r="AS60" s="109"/>
      <c r="AT60" s="108"/>
    </row>
    <row r="61" s="2" customFormat="1" ht="15.95" customHeight="1" spans="1:46">
      <c r="A61" s="13">
        <v>10</v>
      </c>
      <c r="B61" s="13"/>
      <c r="C61" s="14" t="s">
        <v>113</v>
      </c>
      <c r="D61" s="14" t="s">
        <v>114</v>
      </c>
      <c r="E61" s="14" t="s">
        <v>115</v>
      </c>
      <c r="F61" s="14" t="s">
        <v>116</v>
      </c>
      <c r="G61" s="15" t="s">
        <v>91</v>
      </c>
      <c r="H61" s="16" t="s">
        <v>92</v>
      </c>
      <c r="I61" s="48" t="s">
        <v>44</v>
      </c>
      <c r="J61" s="13" t="s">
        <v>104</v>
      </c>
      <c r="K61" s="13">
        <v>3</v>
      </c>
      <c r="L61" s="71" t="s">
        <v>117</v>
      </c>
      <c r="M61" s="71"/>
      <c r="N61" s="13"/>
      <c r="O61" s="13"/>
      <c r="P61" s="13">
        <v>1</v>
      </c>
      <c r="Q61" s="78">
        <f t="shared" ref="Q61:Q65" si="24">M61*N61*O61*7.85*0.6*0.000000001*1000</f>
        <v>0</v>
      </c>
      <c r="R61" s="48" t="s">
        <v>67</v>
      </c>
      <c r="S61" s="79">
        <v>880</v>
      </c>
      <c r="T61" s="79">
        <v>530</v>
      </c>
      <c r="U61" s="79">
        <v>400</v>
      </c>
      <c r="V61" s="80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80">
        <v>0.65</v>
      </c>
      <c r="AO61" s="102">
        <f t="shared" ref="AO61:AO65" si="25">AN61*U61*T61*S61*P61*7.85*0.000000001</f>
        <v>0.9519224</v>
      </c>
      <c r="AP61" s="17">
        <v>3.8</v>
      </c>
      <c r="AQ61" s="103">
        <f t="shared" ref="AQ61:AQ65" si="26">AP61*AO61*0.87</f>
        <v>3.1470554544</v>
      </c>
      <c r="AR61" s="80"/>
      <c r="AS61" s="105">
        <f t="shared" ref="AS61:AS65" si="27">AR61+AQ61</f>
        <v>3.1470554544</v>
      </c>
      <c r="AT61" s="106">
        <f>AS61+AS62+AS63+AS64+AS65+AS66</f>
        <v>18.531031865229</v>
      </c>
    </row>
    <row r="62" s="2" customFormat="1" ht="15.95" customHeight="1" spans="1:46">
      <c r="A62" s="17"/>
      <c r="B62" s="17"/>
      <c r="C62" s="18"/>
      <c r="D62" s="18"/>
      <c r="E62" s="18"/>
      <c r="F62" s="18"/>
      <c r="G62" s="19"/>
      <c r="H62" s="20"/>
      <c r="I62" s="50" t="s">
        <v>47</v>
      </c>
      <c r="J62" s="17" t="s">
        <v>50</v>
      </c>
      <c r="K62" s="13">
        <v>1</v>
      </c>
      <c r="L62" s="49"/>
      <c r="M62" s="49"/>
      <c r="N62" s="13"/>
      <c r="O62" s="13"/>
      <c r="P62" s="13">
        <v>1</v>
      </c>
      <c r="Q62" s="78">
        <f t="shared" si="24"/>
        <v>0</v>
      </c>
      <c r="R62" s="48" t="s">
        <v>67</v>
      </c>
      <c r="S62" s="79">
        <v>880</v>
      </c>
      <c r="T62" s="79">
        <v>530</v>
      </c>
      <c r="U62" s="79">
        <v>400</v>
      </c>
      <c r="V62" s="80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80">
        <v>0.65</v>
      </c>
      <c r="AO62" s="102">
        <f t="shared" si="25"/>
        <v>0.9519224</v>
      </c>
      <c r="AP62" s="17">
        <v>3.8</v>
      </c>
      <c r="AQ62" s="103">
        <f t="shared" si="26"/>
        <v>3.1470554544</v>
      </c>
      <c r="AR62" s="104">
        <f t="shared" ref="AR62:AR65" si="28">AQ62*0.2*0.87</f>
        <v>0.5475876490656</v>
      </c>
      <c r="AS62" s="105">
        <f t="shared" si="27"/>
        <v>3.6946431034656</v>
      </c>
      <c r="AT62" s="107"/>
    </row>
    <row r="63" s="2" customFormat="1" ht="15.95" customHeight="1" spans="1:46">
      <c r="A63" s="17"/>
      <c r="B63" s="17"/>
      <c r="C63" s="18"/>
      <c r="D63" s="18"/>
      <c r="E63" s="18"/>
      <c r="F63" s="18"/>
      <c r="G63" s="19"/>
      <c r="H63" s="20"/>
      <c r="I63" s="50" t="s">
        <v>49</v>
      </c>
      <c r="J63" s="50" t="s">
        <v>61</v>
      </c>
      <c r="K63" s="48">
        <v>1</v>
      </c>
      <c r="L63" s="49"/>
      <c r="M63" s="49"/>
      <c r="N63" s="13"/>
      <c r="O63" s="13"/>
      <c r="P63" s="13">
        <v>1</v>
      </c>
      <c r="Q63" s="78">
        <f t="shared" si="24"/>
        <v>0</v>
      </c>
      <c r="R63" s="48" t="s">
        <v>67</v>
      </c>
      <c r="S63" s="79">
        <v>880</v>
      </c>
      <c r="T63" s="79">
        <v>530</v>
      </c>
      <c r="U63" s="79">
        <v>400</v>
      </c>
      <c r="V63" s="80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80">
        <v>0.65</v>
      </c>
      <c r="AO63" s="102">
        <f t="shared" si="25"/>
        <v>0.9519224</v>
      </c>
      <c r="AP63" s="17">
        <v>3.8</v>
      </c>
      <c r="AQ63" s="103">
        <f t="shared" si="26"/>
        <v>3.1470554544</v>
      </c>
      <c r="AR63" s="80"/>
      <c r="AS63" s="105">
        <f t="shared" si="27"/>
        <v>3.1470554544</v>
      </c>
      <c r="AT63" s="107"/>
    </row>
    <row r="64" ht="15.95" customHeight="1" spans="1:46">
      <c r="A64" s="17"/>
      <c r="B64" s="17"/>
      <c r="C64" s="18"/>
      <c r="D64" s="18"/>
      <c r="E64" s="18"/>
      <c r="F64" s="18"/>
      <c r="G64" s="19"/>
      <c r="H64" s="20"/>
      <c r="I64" s="50" t="s">
        <v>51</v>
      </c>
      <c r="J64" s="50" t="s">
        <v>50</v>
      </c>
      <c r="K64" s="48">
        <v>1</v>
      </c>
      <c r="L64" s="49"/>
      <c r="M64" s="49"/>
      <c r="N64" s="13"/>
      <c r="O64" s="13"/>
      <c r="P64" s="13">
        <v>1</v>
      </c>
      <c r="Q64" s="78">
        <f t="shared" si="24"/>
        <v>0</v>
      </c>
      <c r="R64" s="48" t="s">
        <v>67</v>
      </c>
      <c r="S64" s="79">
        <v>880</v>
      </c>
      <c r="T64" s="79">
        <v>420</v>
      </c>
      <c r="U64" s="79">
        <v>400</v>
      </c>
      <c r="V64" s="80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80">
        <v>0.65</v>
      </c>
      <c r="AO64" s="102">
        <f t="shared" si="25"/>
        <v>0.7543536</v>
      </c>
      <c r="AP64" s="17">
        <v>3.8</v>
      </c>
      <c r="AQ64" s="103">
        <f t="shared" si="26"/>
        <v>2.4938930016</v>
      </c>
      <c r="AR64" s="104">
        <f t="shared" si="28"/>
        <v>0.4339373822784</v>
      </c>
      <c r="AS64" s="105">
        <f t="shared" si="27"/>
        <v>2.9278303838784</v>
      </c>
      <c r="AT64" s="107"/>
    </row>
    <row r="65" spans="1:46">
      <c r="A65" s="17"/>
      <c r="B65" s="17"/>
      <c r="C65" s="18"/>
      <c r="D65" s="18"/>
      <c r="E65" s="18"/>
      <c r="F65" s="18"/>
      <c r="G65" s="19"/>
      <c r="H65" s="20"/>
      <c r="I65" s="50" t="s">
        <v>118</v>
      </c>
      <c r="J65" s="50" t="s">
        <v>95</v>
      </c>
      <c r="K65" s="48"/>
      <c r="L65" s="57"/>
      <c r="M65" s="57"/>
      <c r="N65" s="57"/>
      <c r="O65" s="57"/>
      <c r="P65" s="57">
        <v>1</v>
      </c>
      <c r="Q65" s="78">
        <f t="shared" si="24"/>
        <v>0</v>
      </c>
      <c r="R65" s="48" t="s">
        <v>67</v>
      </c>
      <c r="S65" s="79">
        <v>900</v>
      </c>
      <c r="T65" s="79">
        <v>750</v>
      </c>
      <c r="U65" s="79">
        <v>420</v>
      </c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0">
        <v>0.65</v>
      </c>
      <c r="AO65" s="102">
        <f t="shared" si="25"/>
        <v>1.44655875</v>
      </c>
      <c r="AP65" s="17">
        <v>3.8</v>
      </c>
      <c r="AQ65" s="103">
        <f t="shared" si="26"/>
        <v>4.7823232275</v>
      </c>
      <c r="AR65" s="104">
        <f t="shared" si="28"/>
        <v>0.832124241585</v>
      </c>
      <c r="AS65" s="105">
        <f t="shared" si="27"/>
        <v>5.614447469085</v>
      </c>
      <c r="AT65" s="107"/>
    </row>
    <row r="66" ht="15.15" spans="1:46">
      <c r="A66" s="25"/>
      <c r="B66" s="25"/>
      <c r="C66" s="26"/>
      <c r="D66" s="26"/>
      <c r="E66" s="26"/>
      <c r="F66" s="26"/>
      <c r="G66" s="27"/>
      <c r="H66" s="28"/>
      <c r="I66" s="55"/>
      <c r="J66" s="55"/>
      <c r="K66" s="55"/>
      <c r="L66" s="56"/>
      <c r="M66" s="56"/>
      <c r="N66" s="56"/>
      <c r="O66" s="56"/>
      <c r="P66" s="56"/>
      <c r="Q66" s="87"/>
      <c r="R66" s="48"/>
      <c r="S66" s="79"/>
      <c r="T66" s="79"/>
      <c r="U66" s="79"/>
      <c r="V66" s="85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1"/>
      <c r="AO66" s="82"/>
      <c r="AP66" s="82"/>
      <c r="AQ66" s="82"/>
      <c r="AR66" s="81"/>
      <c r="AS66" s="109"/>
      <c r="AT66" s="108"/>
    </row>
    <row r="67" ht="15.15" spans="1:46">
      <c r="A67" s="13">
        <v>11</v>
      </c>
      <c r="B67" s="13"/>
      <c r="C67" s="14" t="s">
        <v>119</v>
      </c>
      <c r="D67" s="14" t="s">
        <v>120</v>
      </c>
      <c r="E67" s="14" t="s">
        <v>121</v>
      </c>
      <c r="F67" s="14" t="s">
        <v>122</v>
      </c>
      <c r="G67" s="15" t="s">
        <v>91</v>
      </c>
      <c r="H67" s="16" t="s">
        <v>92</v>
      </c>
      <c r="I67" s="48" t="s">
        <v>44</v>
      </c>
      <c r="J67" s="13" t="s">
        <v>76</v>
      </c>
      <c r="K67" s="13">
        <v>3</v>
      </c>
      <c r="L67" s="71" t="s">
        <v>123</v>
      </c>
      <c r="M67" s="71"/>
      <c r="N67" s="13"/>
      <c r="O67" s="13"/>
      <c r="P67" s="57">
        <v>1</v>
      </c>
      <c r="Q67" s="78">
        <f>M67*N67*O67*7.85*0.6*0.000000001*1000</f>
        <v>0</v>
      </c>
      <c r="R67" s="48" t="s">
        <v>67</v>
      </c>
      <c r="S67" s="79">
        <v>750</v>
      </c>
      <c r="T67" s="79">
        <v>400</v>
      </c>
      <c r="U67" s="79">
        <v>380</v>
      </c>
      <c r="V67" s="80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80">
        <v>0.65</v>
      </c>
      <c r="AO67" s="102">
        <f t="shared" ref="AO67:AO70" si="29">AN67*U67*T67*S67*P67*7.85*0.000000001</f>
        <v>0.581685</v>
      </c>
      <c r="AP67" s="17">
        <v>3.8</v>
      </c>
      <c r="AQ67" s="103">
        <f t="shared" ref="AQ67:AQ71" si="30">AP67*AO67*0.87</f>
        <v>1.92305061</v>
      </c>
      <c r="AR67" s="81"/>
      <c r="AS67" s="105">
        <f t="shared" ref="AS67:AS71" si="31">AR67+AQ67</f>
        <v>1.92305061</v>
      </c>
      <c r="AT67" s="106">
        <f>AS67+AS68+AS69+AS70+AS71+AS72</f>
        <v>9.80371200978</v>
      </c>
    </row>
    <row r="68" spans="1:46">
      <c r="A68" s="17"/>
      <c r="B68" s="17"/>
      <c r="C68" s="18"/>
      <c r="D68" s="18"/>
      <c r="E68" s="18"/>
      <c r="F68" s="18"/>
      <c r="G68" s="19"/>
      <c r="H68" s="20"/>
      <c r="I68" s="50" t="s">
        <v>47</v>
      </c>
      <c r="J68" s="50" t="s">
        <v>45</v>
      </c>
      <c r="K68" s="48">
        <v>1</v>
      </c>
      <c r="L68" s="49"/>
      <c r="M68" s="49"/>
      <c r="N68" s="13"/>
      <c r="O68" s="13"/>
      <c r="P68" s="57">
        <v>1</v>
      </c>
      <c r="Q68" s="78">
        <f>M68*N68*O68*7.85*0.6*0.000000001*1000</f>
        <v>0</v>
      </c>
      <c r="R68" s="48" t="s">
        <v>67</v>
      </c>
      <c r="S68" s="79">
        <v>750</v>
      </c>
      <c r="T68" s="79">
        <v>400</v>
      </c>
      <c r="U68" s="79">
        <v>380</v>
      </c>
      <c r="V68" s="80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80">
        <v>0.65</v>
      </c>
      <c r="AO68" s="102">
        <f t="shared" si="29"/>
        <v>0.581685</v>
      </c>
      <c r="AP68" s="17">
        <v>3.8</v>
      </c>
      <c r="AQ68" s="103">
        <f t="shared" si="30"/>
        <v>1.92305061</v>
      </c>
      <c r="AR68" s="104">
        <f>AQ68*0.2*0.87</f>
        <v>0.33461080614</v>
      </c>
      <c r="AS68" s="105">
        <f t="shared" si="31"/>
        <v>2.25766141614</v>
      </c>
      <c r="AT68" s="107"/>
    </row>
    <row r="69" spans="1:46">
      <c r="A69" s="17"/>
      <c r="B69" s="17"/>
      <c r="C69" s="18"/>
      <c r="D69" s="18"/>
      <c r="E69" s="18"/>
      <c r="F69" s="18"/>
      <c r="G69" s="19"/>
      <c r="H69" s="20"/>
      <c r="I69" s="50" t="s">
        <v>49</v>
      </c>
      <c r="J69" s="50" t="s">
        <v>68</v>
      </c>
      <c r="K69" s="48">
        <v>1</v>
      </c>
      <c r="L69" s="49"/>
      <c r="M69" s="49"/>
      <c r="N69" s="13"/>
      <c r="O69" s="13"/>
      <c r="P69" s="57">
        <v>1</v>
      </c>
      <c r="Q69" s="78">
        <f>M69*N69*O69*7.85*0.6*0.000000001*1000</f>
        <v>0</v>
      </c>
      <c r="R69" s="48" t="s">
        <v>67</v>
      </c>
      <c r="S69" s="79">
        <v>750</v>
      </c>
      <c r="T69" s="79">
        <v>400</v>
      </c>
      <c r="U69" s="79">
        <v>380</v>
      </c>
      <c r="V69" s="80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80">
        <v>0.65</v>
      </c>
      <c r="AO69" s="102">
        <f t="shared" si="29"/>
        <v>0.581685</v>
      </c>
      <c r="AP69" s="17">
        <v>3.8</v>
      </c>
      <c r="AQ69" s="103">
        <f t="shared" si="30"/>
        <v>1.92305061</v>
      </c>
      <c r="AR69" s="104">
        <f>AQ69*0.2*0.87</f>
        <v>0.33461080614</v>
      </c>
      <c r="AS69" s="105">
        <f t="shared" si="31"/>
        <v>2.25766141614</v>
      </c>
      <c r="AT69" s="107"/>
    </row>
    <row r="70" spans="1:46">
      <c r="A70" s="17"/>
      <c r="B70" s="17"/>
      <c r="C70" s="18"/>
      <c r="D70" s="18"/>
      <c r="E70" s="18"/>
      <c r="F70" s="18"/>
      <c r="G70" s="19"/>
      <c r="H70" s="20"/>
      <c r="I70" s="50" t="s">
        <v>51</v>
      </c>
      <c r="J70" s="50" t="s">
        <v>61</v>
      </c>
      <c r="K70" s="48">
        <v>1</v>
      </c>
      <c r="L70" s="49"/>
      <c r="M70" s="49"/>
      <c r="N70" s="13"/>
      <c r="O70" s="13"/>
      <c r="P70" s="57">
        <v>1</v>
      </c>
      <c r="Q70" s="78">
        <f>M70*N70*O70*7.85*0.6*0.000000001*1000</f>
        <v>0</v>
      </c>
      <c r="R70" s="48" t="s">
        <v>67</v>
      </c>
      <c r="S70" s="79">
        <v>750</v>
      </c>
      <c r="T70" s="79">
        <v>350</v>
      </c>
      <c r="U70" s="79">
        <v>380</v>
      </c>
      <c r="V70" s="81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0">
        <v>0.65</v>
      </c>
      <c r="AO70" s="102">
        <f t="shared" si="29"/>
        <v>0.508974375</v>
      </c>
      <c r="AP70" s="17">
        <v>3.8</v>
      </c>
      <c r="AQ70" s="103">
        <f t="shared" si="30"/>
        <v>1.68266928375</v>
      </c>
      <c r="AR70" s="81"/>
      <c r="AS70" s="105">
        <f t="shared" si="31"/>
        <v>1.68266928375</v>
      </c>
      <c r="AT70" s="107"/>
    </row>
    <row r="71" spans="1:46">
      <c r="A71" s="17"/>
      <c r="B71" s="17"/>
      <c r="C71" s="18"/>
      <c r="D71" s="18"/>
      <c r="E71" s="18"/>
      <c r="F71" s="18"/>
      <c r="G71" s="19"/>
      <c r="H71" s="20"/>
      <c r="I71" s="50" t="s">
        <v>118</v>
      </c>
      <c r="J71" s="50" t="s">
        <v>61</v>
      </c>
      <c r="K71" s="48"/>
      <c r="L71" s="49"/>
      <c r="M71" s="49"/>
      <c r="N71" s="13"/>
      <c r="O71" s="13"/>
      <c r="P71" s="58">
        <v>1</v>
      </c>
      <c r="Q71" s="78"/>
      <c r="R71" s="48" t="s">
        <v>67</v>
      </c>
      <c r="S71" s="79">
        <v>750</v>
      </c>
      <c r="T71" s="79">
        <v>350</v>
      </c>
      <c r="U71" s="79">
        <v>380</v>
      </c>
      <c r="V71" s="81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0">
        <v>0.65</v>
      </c>
      <c r="AO71" s="102">
        <f t="shared" ref="AO71:AO75" si="32">AN71*U71*T71*S71*P71*7.85*0.000000001</f>
        <v>0.508974375</v>
      </c>
      <c r="AP71" s="17">
        <v>3.8</v>
      </c>
      <c r="AQ71" s="103">
        <f t="shared" si="30"/>
        <v>1.68266928375</v>
      </c>
      <c r="AR71" s="81"/>
      <c r="AS71" s="105">
        <f t="shared" si="31"/>
        <v>1.68266928375</v>
      </c>
      <c r="AT71" s="107"/>
    </row>
    <row r="72" ht="15.15" spans="1:46">
      <c r="A72" s="25"/>
      <c r="B72" s="25"/>
      <c r="C72" s="26"/>
      <c r="D72" s="26"/>
      <c r="E72" s="26"/>
      <c r="F72" s="26"/>
      <c r="G72" s="27"/>
      <c r="H72" s="28"/>
      <c r="I72" s="55"/>
      <c r="J72" s="55"/>
      <c r="K72" s="55"/>
      <c r="L72" s="56"/>
      <c r="M72" s="56"/>
      <c r="N72" s="56"/>
      <c r="O72" s="56"/>
      <c r="P72" s="56"/>
      <c r="Q72" s="87"/>
      <c r="R72" s="48"/>
      <c r="S72" s="79"/>
      <c r="T72" s="79"/>
      <c r="U72" s="79"/>
      <c r="V72" s="85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1"/>
      <c r="AO72" s="82"/>
      <c r="AP72" s="82"/>
      <c r="AQ72" s="82"/>
      <c r="AR72" s="81"/>
      <c r="AS72" s="109"/>
      <c r="AT72" s="108"/>
    </row>
    <row r="73" ht="15.15" spans="1:46">
      <c r="A73" s="13">
        <v>12</v>
      </c>
      <c r="B73" s="13"/>
      <c r="C73" s="14" t="s">
        <v>124</v>
      </c>
      <c r="D73" s="14" t="s">
        <v>125</v>
      </c>
      <c r="E73" s="14" t="s">
        <v>126</v>
      </c>
      <c r="F73" s="14" t="s">
        <v>127</v>
      </c>
      <c r="G73" s="15" t="s">
        <v>75</v>
      </c>
      <c r="H73" s="16" t="s">
        <v>92</v>
      </c>
      <c r="I73" s="48" t="s">
        <v>44</v>
      </c>
      <c r="J73" s="13" t="s">
        <v>76</v>
      </c>
      <c r="K73" s="13">
        <v>3</v>
      </c>
      <c r="L73" s="71" t="s">
        <v>128</v>
      </c>
      <c r="M73" s="71"/>
      <c r="N73" s="13"/>
      <c r="O73" s="13"/>
      <c r="P73" s="57">
        <v>1</v>
      </c>
      <c r="Q73" s="78">
        <f>M73*N73*O73*7.85*0.6*0.000000001*1000</f>
        <v>0</v>
      </c>
      <c r="R73" s="48" t="s">
        <v>78</v>
      </c>
      <c r="S73" s="79">
        <v>480</v>
      </c>
      <c r="T73" s="79">
        <v>380</v>
      </c>
      <c r="U73" s="79">
        <v>340</v>
      </c>
      <c r="V73" s="80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80">
        <v>0.65</v>
      </c>
      <c r="AO73" s="102">
        <f t="shared" si="32"/>
        <v>0.31643664</v>
      </c>
      <c r="AP73" s="17">
        <v>3.8</v>
      </c>
      <c r="AQ73" s="103">
        <f t="shared" ref="AQ73:AQ75" si="33">AP73*AO73*0.87</f>
        <v>1.04613953184</v>
      </c>
      <c r="AR73" s="81"/>
      <c r="AS73" s="105">
        <f t="shared" ref="AS73:AS75" si="34">AR73+AQ73</f>
        <v>1.04613953184</v>
      </c>
      <c r="AT73" s="106">
        <f>AS73+AS74+AS75+AS76+AS77+AS78</f>
        <v>4.1165590577904</v>
      </c>
    </row>
    <row r="74" spans="1:46">
      <c r="A74" s="17"/>
      <c r="B74" s="17"/>
      <c r="C74" s="18"/>
      <c r="D74" s="18"/>
      <c r="E74" s="18"/>
      <c r="F74" s="18"/>
      <c r="G74" s="19"/>
      <c r="H74" s="20"/>
      <c r="I74" s="50" t="s">
        <v>47</v>
      </c>
      <c r="J74" s="17" t="s">
        <v>129</v>
      </c>
      <c r="K74" s="13">
        <v>3</v>
      </c>
      <c r="L74" s="49"/>
      <c r="M74" s="49"/>
      <c r="N74" s="13"/>
      <c r="O74" s="13"/>
      <c r="P74" s="57">
        <v>1</v>
      </c>
      <c r="Q74" s="78">
        <f>M74*N74*O74*7.85*0.6*0.000000001*1000</f>
        <v>0</v>
      </c>
      <c r="R74" s="48" t="s">
        <v>80</v>
      </c>
      <c r="S74" s="79">
        <v>600</v>
      </c>
      <c r="T74" s="79">
        <v>380</v>
      </c>
      <c r="U74" s="79">
        <v>340</v>
      </c>
      <c r="V74" s="80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80">
        <v>0.65</v>
      </c>
      <c r="AO74" s="102">
        <f t="shared" si="32"/>
        <v>0.3955458</v>
      </c>
      <c r="AP74" s="17">
        <v>3.8</v>
      </c>
      <c r="AQ74" s="103">
        <f t="shared" si="33"/>
        <v>1.3076744148</v>
      </c>
      <c r="AR74" s="104">
        <f>AQ74*0.2*0.87</f>
        <v>0.2275353481752</v>
      </c>
      <c r="AS74" s="105">
        <f t="shared" si="34"/>
        <v>1.5352097629752</v>
      </c>
      <c r="AT74" s="107"/>
    </row>
    <row r="75" spans="1:46">
      <c r="A75" s="17"/>
      <c r="B75" s="17"/>
      <c r="C75" s="18"/>
      <c r="D75" s="18"/>
      <c r="E75" s="18"/>
      <c r="F75" s="18"/>
      <c r="G75" s="19"/>
      <c r="H75" s="20"/>
      <c r="I75" s="50" t="s">
        <v>49</v>
      </c>
      <c r="J75" s="50" t="s">
        <v>130</v>
      </c>
      <c r="K75" s="48">
        <v>3</v>
      </c>
      <c r="L75" s="49"/>
      <c r="M75" s="49"/>
      <c r="N75" s="13"/>
      <c r="O75" s="13"/>
      <c r="P75" s="57">
        <v>1</v>
      </c>
      <c r="Q75" s="78">
        <f>M75*N75*O75*7.85*0.6*0.000000001*1000</f>
        <v>0</v>
      </c>
      <c r="R75" s="48" t="s">
        <v>80</v>
      </c>
      <c r="S75" s="79">
        <v>600</v>
      </c>
      <c r="T75" s="79">
        <v>380</v>
      </c>
      <c r="U75" s="79">
        <v>340</v>
      </c>
      <c r="V75" s="80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80">
        <v>0.65</v>
      </c>
      <c r="AO75" s="102">
        <f t="shared" si="32"/>
        <v>0.3955458</v>
      </c>
      <c r="AP75" s="17">
        <v>3.8</v>
      </c>
      <c r="AQ75" s="103">
        <f t="shared" si="33"/>
        <v>1.3076744148</v>
      </c>
      <c r="AR75" s="104">
        <f>AQ75*0.2*0.87</f>
        <v>0.2275353481752</v>
      </c>
      <c r="AS75" s="105">
        <f t="shared" si="34"/>
        <v>1.5352097629752</v>
      </c>
      <c r="AT75" s="107"/>
    </row>
    <row r="76" spans="1:46">
      <c r="A76" s="17"/>
      <c r="B76" s="17"/>
      <c r="C76" s="18"/>
      <c r="D76" s="18"/>
      <c r="E76" s="18"/>
      <c r="F76" s="18"/>
      <c r="G76" s="19"/>
      <c r="H76" s="20"/>
      <c r="I76" s="50"/>
      <c r="J76" s="17" t="s">
        <v>131</v>
      </c>
      <c r="K76" s="48">
        <v>1</v>
      </c>
      <c r="L76" s="49"/>
      <c r="M76" s="49"/>
      <c r="N76" s="13"/>
      <c r="O76" s="13"/>
      <c r="P76" s="57">
        <v>1</v>
      </c>
      <c r="Q76" s="78">
        <f>M76*N76*O76*7.85*0.6*0.000000001*1000</f>
        <v>0</v>
      </c>
      <c r="R76" s="48"/>
      <c r="S76" s="79"/>
      <c r="T76" s="79"/>
      <c r="U76" s="79"/>
      <c r="V76" s="81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1"/>
      <c r="AO76" s="82"/>
      <c r="AP76" s="82"/>
      <c r="AQ76" s="82"/>
      <c r="AR76" s="81"/>
      <c r="AS76" s="109"/>
      <c r="AT76" s="107"/>
    </row>
    <row r="77" spans="1:46">
      <c r="A77" s="17"/>
      <c r="B77" s="17"/>
      <c r="C77" s="18"/>
      <c r="D77" s="18"/>
      <c r="E77" s="18"/>
      <c r="F77" s="18"/>
      <c r="G77" s="19"/>
      <c r="H77" s="20"/>
      <c r="I77" s="50"/>
      <c r="J77" s="17" t="s">
        <v>132</v>
      </c>
      <c r="K77" s="48">
        <v>1</v>
      </c>
      <c r="L77" s="49"/>
      <c r="M77" s="49"/>
      <c r="N77" s="13"/>
      <c r="O77" s="13"/>
      <c r="P77" s="57">
        <v>1</v>
      </c>
      <c r="Q77" s="78">
        <f>M77*N77*O77*7.85*0.6*0.000000001*1000</f>
        <v>0</v>
      </c>
      <c r="R77" s="48"/>
      <c r="S77" s="79"/>
      <c r="T77" s="79"/>
      <c r="U77" s="79"/>
      <c r="V77" s="81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1"/>
      <c r="AO77" s="82"/>
      <c r="AP77" s="82"/>
      <c r="AQ77" s="82"/>
      <c r="AR77" s="81"/>
      <c r="AS77" s="109"/>
      <c r="AT77" s="107"/>
    </row>
    <row r="78" ht="15.15" spans="1:46">
      <c r="A78" s="25"/>
      <c r="B78" s="25"/>
      <c r="C78" s="26"/>
      <c r="D78" s="26"/>
      <c r="E78" s="26"/>
      <c r="F78" s="26"/>
      <c r="G78" s="27"/>
      <c r="H78" s="28"/>
      <c r="I78" s="55"/>
      <c r="J78" s="55"/>
      <c r="K78" s="55"/>
      <c r="L78" s="56"/>
      <c r="M78" s="56"/>
      <c r="N78" s="56"/>
      <c r="O78" s="56"/>
      <c r="P78" s="56"/>
      <c r="Q78" s="87"/>
      <c r="R78" s="48"/>
      <c r="S78" s="79"/>
      <c r="T78" s="79"/>
      <c r="U78" s="79"/>
      <c r="V78" s="85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1"/>
      <c r="AO78" s="82"/>
      <c r="AP78" s="82"/>
      <c r="AQ78" s="82"/>
      <c r="AR78" s="81"/>
      <c r="AS78" s="109"/>
      <c r="AT78" s="108"/>
    </row>
    <row r="79" ht="15.15" spans="1:46">
      <c r="A79" s="13">
        <v>13</v>
      </c>
      <c r="B79" s="13"/>
      <c r="C79" s="14" t="s">
        <v>133</v>
      </c>
      <c r="D79" s="14" t="s">
        <v>134</v>
      </c>
      <c r="E79" s="14"/>
      <c r="G79" s="15" t="s">
        <v>75</v>
      </c>
      <c r="H79" s="16" t="s">
        <v>92</v>
      </c>
      <c r="I79" s="48" t="s">
        <v>44</v>
      </c>
      <c r="J79" s="13" t="s">
        <v>86</v>
      </c>
      <c r="K79" s="13"/>
      <c r="L79" s="49"/>
      <c r="M79" s="49"/>
      <c r="N79" s="13"/>
      <c r="O79" s="13"/>
      <c r="P79" s="57">
        <v>0</v>
      </c>
      <c r="Q79" s="78">
        <f>M79*N79*O79*7.85*0.6*0.000000001*1000</f>
        <v>0</v>
      </c>
      <c r="R79" s="48"/>
      <c r="S79" s="79"/>
      <c r="T79" s="79"/>
      <c r="U79" s="79"/>
      <c r="V79" s="80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81"/>
      <c r="AO79" s="82"/>
      <c r="AP79" s="82"/>
      <c r="AQ79" s="82"/>
      <c r="AR79" s="81"/>
      <c r="AS79" s="109"/>
      <c r="AT79" s="106"/>
    </row>
    <row r="80" spans="1:46">
      <c r="A80" s="17"/>
      <c r="B80" s="17"/>
      <c r="C80" s="18"/>
      <c r="D80" s="18"/>
      <c r="E80" s="18"/>
      <c r="G80" s="19"/>
      <c r="H80" s="20"/>
      <c r="I80" s="50" t="s">
        <v>47</v>
      </c>
      <c r="J80" s="13" t="s">
        <v>86</v>
      </c>
      <c r="K80" s="13"/>
      <c r="L80" s="49"/>
      <c r="M80" s="49"/>
      <c r="N80" s="13"/>
      <c r="O80" s="13"/>
      <c r="P80" s="57">
        <v>0</v>
      </c>
      <c r="Q80" s="78">
        <f>M80*N80*O80*7.85*0.6*0.000000001*1000</f>
        <v>0</v>
      </c>
      <c r="R80" s="48"/>
      <c r="S80" s="79"/>
      <c r="T80" s="79"/>
      <c r="U80" s="79"/>
      <c r="V80" s="80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81"/>
      <c r="AO80" s="82"/>
      <c r="AP80" s="82"/>
      <c r="AQ80" s="82"/>
      <c r="AR80" s="81"/>
      <c r="AS80" s="109"/>
      <c r="AT80" s="107"/>
    </row>
    <row r="81" spans="1:46">
      <c r="A81" s="17"/>
      <c r="B81" s="17"/>
      <c r="C81" s="18"/>
      <c r="D81" s="18"/>
      <c r="E81" s="18"/>
      <c r="G81" s="19"/>
      <c r="H81" s="20"/>
      <c r="I81" s="50" t="s">
        <v>49</v>
      </c>
      <c r="J81" s="13" t="s">
        <v>86</v>
      </c>
      <c r="K81" s="13"/>
      <c r="L81" s="49"/>
      <c r="M81" s="49"/>
      <c r="N81" s="13"/>
      <c r="O81" s="13"/>
      <c r="P81" s="57">
        <v>0</v>
      </c>
      <c r="Q81" s="78">
        <f>M81*N81*O81*7.85*0.6*0.000000001*1000</f>
        <v>0</v>
      </c>
      <c r="R81" s="48"/>
      <c r="S81" s="79"/>
      <c r="T81" s="79"/>
      <c r="U81" s="79"/>
      <c r="V81" s="80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81"/>
      <c r="AO81" s="82"/>
      <c r="AP81" s="82"/>
      <c r="AQ81" s="82"/>
      <c r="AR81" s="81"/>
      <c r="AS81" s="109"/>
      <c r="AT81" s="107"/>
    </row>
    <row r="82" spans="1:46">
      <c r="A82" s="17"/>
      <c r="B82" s="17"/>
      <c r="C82" s="18"/>
      <c r="D82" s="18"/>
      <c r="E82" s="18"/>
      <c r="G82" s="19"/>
      <c r="H82" s="20"/>
      <c r="I82" s="50"/>
      <c r="J82" s="50"/>
      <c r="K82" s="48"/>
      <c r="L82" s="49"/>
      <c r="M82" s="49"/>
      <c r="N82" s="13"/>
      <c r="O82" s="13"/>
      <c r="P82" s="57"/>
      <c r="Q82" s="78">
        <f>M82*N82*O82*7.85*0.6*0.000000001*1000</f>
        <v>0</v>
      </c>
      <c r="R82" s="48"/>
      <c r="S82" s="79"/>
      <c r="T82" s="79"/>
      <c r="U82" s="79"/>
      <c r="V82" s="81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1"/>
      <c r="AO82" s="82"/>
      <c r="AP82" s="82"/>
      <c r="AQ82" s="82"/>
      <c r="AR82" s="81"/>
      <c r="AS82" s="109"/>
      <c r="AT82" s="107"/>
    </row>
    <row r="83" spans="1:46">
      <c r="A83" s="17"/>
      <c r="B83" s="17"/>
      <c r="C83" s="18"/>
      <c r="D83" s="18"/>
      <c r="E83" s="18"/>
      <c r="G83" s="19"/>
      <c r="H83" s="20"/>
      <c r="I83" s="50"/>
      <c r="J83" s="50"/>
      <c r="K83" s="48"/>
      <c r="L83" s="49"/>
      <c r="M83" s="49"/>
      <c r="N83" s="13"/>
      <c r="O83" s="13"/>
      <c r="P83" s="58"/>
      <c r="Q83" s="78"/>
      <c r="R83" s="48"/>
      <c r="S83" s="79"/>
      <c r="T83" s="79"/>
      <c r="U83" s="79"/>
      <c r="V83" s="81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1"/>
      <c r="AO83" s="82"/>
      <c r="AP83" s="82"/>
      <c r="AQ83" s="82"/>
      <c r="AR83" s="81"/>
      <c r="AS83" s="109"/>
      <c r="AT83" s="107"/>
    </row>
    <row r="84" ht="15.15" spans="1:46">
      <c r="A84" s="25"/>
      <c r="B84" s="25"/>
      <c r="C84" s="26"/>
      <c r="D84" s="26"/>
      <c r="E84" s="26"/>
      <c r="G84" s="27"/>
      <c r="H84" s="28"/>
      <c r="I84" s="55"/>
      <c r="J84" s="55"/>
      <c r="K84" s="55"/>
      <c r="L84" s="56"/>
      <c r="M84" s="56"/>
      <c r="N84" s="56"/>
      <c r="O84" s="56"/>
      <c r="P84" s="56"/>
      <c r="Q84" s="87"/>
      <c r="R84" s="48"/>
      <c r="S84" s="79"/>
      <c r="T84" s="79"/>
      <c r="U84" s="79"/>
      <c r="V84" s="85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1"/>
      <c r="AO84" s="82"/>
      <c r="AP84" s="82"/>
      <c r="AQ84" s="82"/>
      <c r="AR84" s="81"/>
      <c r="AS84" s="109"/>
      <c r="AT84" s="108"/>
    </row>
    <row r="85" ht="15.15" spans="1:46">
      <c r="A85" s="13">
        <v>14</v>
      </c>
      <c r="B85" s="13"/>
      <c r="C85" s="14" t="s">
        <v>135</v>
      </c>
      <c r="D85" s="14" t="s">
        <v>136</v>
      </c>
      <c r="E85" s="14" t="s">
        <v>137</v>
      </c>
      <c r="F85" s="14" t="s">
        <v>138</v>
      </c>
      <c r="G85" s="15" t="s">
        <v>139</v>
      </c>
      <c r="H85" s="16" t="s">
        <v>92</v>
      </c>
      <c r="I85" s="48" t="s">
        <v>44</v>
      </c>
      <c r="J85" s="13" t="s">
        <v>76</v>
      </c>
      <c r="K85" s="13">
        <v>3</v>
      </c>
      <c r="L85" s="71" t="s">
        <v>140</v>
      </c>
      <c r="M85" s="71"/>
      <c r="N85" s="13"/>
      <c r="O85" s="13"/>
      <c r="P85" s="57">
        <v>1</v>
      </c>
      <c r="Q85" s="78">
        <f>M85*N85*O85*7.85*0.6*0.000000001*1000</f>
        <v>0</v>
      </c>
      <c r="R85" s="48" t="s">
        <v>67</v>
      </c>
      <c r="S85" s="79">
        <v>700</v>
      </c>
      <c r="T85" s="79">
        <v>500</v>
      </c>
      <c r="U85" s="79">
        <v>400</v>
      </c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0">
        <v>0.65</v>
      </c>
      <c r="AO85" s="102">
        <f t="shared" ref="AO85:AO88" si="35">AN85*U85*T85*S85*P85*7.85*0.000000001</f>
        <v>0.71435</v>
      </c>
      <c r="AP85" s="17">
        <v>3.8</v>
      </c>
      <c r="AQ85" s="103">
        <f t="shared" ref="AQ85:AQ88" si="36">AP85*AO85*0.87</f>
        <v>2.3616411</v>
      </c>
      <c r="AR85" s="81"/>
      <c r="AS85" s="105">
        <f t="shared" ref="AS85:AS88" si="37">AR85+AQ85</f>
        <v>2.3616411</v>
      </c>
      <c r="AT85" s="106">
        <f>AS85+AS86+AS87+AS88+AS89+AS90</f>
        <v>15.150113214015</v>
      </c>
    </row>
    <row r="86" spans="1:46">
      <c r="A86" s="17"/>
      <c r="B86" s="17"/>
      <c r="C86" s="18"/>
      <c r="D86" s="18"/>
      <c r="E86" s="18"/>
      <c r="F86" s="18"/>
      <c r="G86" s="19"/>
      <c r="H86" s="20"/>
      <c r="I86" s="50" t="s">
        <v>47</v>
      </c>
      <c r="J86" s="50" t="s">
        <v>45</v>
      </c>
      <c r="K86" s="48">
        <v>1</v>
      </c>
      <c r="L86" s="49"/>
      <c r="M86" s="49"/>
      <c r="N86" s="13"/>
      <c r="O86" s="13"/>
      <c r="P86" s="57">
        <v>1</v>
      </c>
      <c r="Q86" s="78">
        <f t="shared" ref="Q86:Q94" si="38">M86*N86*O86*7.85*0.6*0.000000001*1000</f>
        <v>0</v>
      </c>
      <c r="R86" s="48" t="s">
        <v>67</v>
      </c>
      <c r="S86" s="79">
        <v>900</v>
      </c>
      <c r="T86" s="79">
        <v>650</v>
      </c>
      <c r="U86" s="79">
        <v>450</v>
      </c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0">
        <v>0.65</v>
      </c>
      <c r="AO86" s="102">
        <f t="shared" si="35"/>
        <v>1.343233125</v>
      </c>
      <c r="AP86" s="17">
        <v>3.8</v>
      </c>
      <c r="AQ86" s="103">
        <f t="shared" si="36"/>
        <v>4.44072871125</v>
      </c>
      <c r="AR86" s="104">
        <f>AQ86*0.2*0.87</f>
        <v>0.7726867957575</v>
      </c>
      <c r="AS86" s="105">
        <f t="shared" si="37"/>
        <v>5.2134155070075</v>
      </c>
      <c r="AT86" s="107"/>
    </row>
    <row r="87" spans="1:46">
      <c r="A87" s="17"/>
      <c r="B87" s="17"/>
      <c r="C87" s="18"/>
      <c r="D87" s="18"/>
      <c r="E87" s="18"/>
      <c r="F87" s="18"/>
      <c r="G87" s="19"/>
      <c r="H87" s="20"/>
      <c r="I87" s="50" t="s">
        <v>49</v>
      </c>
      <c r="J87" s="50" t="s">
        <v>50</v>
      </c>
      <c r="K87" s="48">
        <v>1</v>
      </c>
      <c r="L87" s="49"/>
      <c r="M87" s="49"/>
      <c r="N87" s="13"/>
      <c r="O87" s="13"/>
      <c r="P87" s="57">
        <v>1</v>
      </c>
      <c r="Q87" s="78">
        <f t="shared" si="38"/>
        <v>0</v>
      </c>
      <c r="R87" s="48" t="s">
        <v>67</v>
      </c>
      <c r="S87" s="79">
        <v>900</v>
      </c>
      <c r="T87" s="79">
        <v>650</v>
      </c>
      <c r="U87" s="79">
        <v>450</v>
      </c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0">
        <v>0.65</v>
      </c>
      <c r="AO87" s="102">
        <f t="shared" si="35"/>
        <v>1.343233125</v>
      </c>
      <c r="AP87" s="17">
        <v>3.8</v>
      </c>
      <c r="AQ87" s="103">
        <f t="shared" si="36"/>
        <v>4.44072871125</v>
      </c>
      <c r="AR87" s="104">
        <f>AQ87*0.2*0.87</f>
        <v>0.7726867957575</v>
      </c>
      <c r="AS87" s="105">
        <f t="shared" si="37"/>
        <v>5.2134155070075</v>
      </c>
      <c r="AT87" s="107"/>
    </row>
    <row r="88" spans="1:46">
      <c r="A88" s="17"/>
      <c r="B88" s="17"/>
      <c r="C88" s="18"/>
      <c r="D88" s="18"/>
      <c r="E88" s="18"/>
      <c r="F88" s="18"/>
      <c r="G88" s="19"/>
      <c r="H88" s="20"/>
      <c r="I88" s="50" t="s">
        <v>83</v>
      </c>
      <c r="J88" s="50" t="s">
        <v>54</v>
      </c>
      <c r="K88" s="48">
        <v>1</v>
      </c>
      <c r="L88" s="49"/>
      <c r="M88" s="49"/>
      <c r="N88" s="13"/>
      <c r="O88" s="13"/>
      <c r="P88" s="57">
        <v>1</v>
      </c>
      <c r="Q88" s="78">
        <f t="shared" si="38"/>
        <v>0</v>
      </c>
      <c r="R88" s="48" t="s">
        <v>67</v>
      </c>
      <c r="S88" s="79">
        <v>700</v>
      </c>
      <c r="T88" s="79">
        <v>500</v>
      </c>
      <c r="U88" s="79">
        <v>400</v>
      </c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0">
        <v>0.65</v>
      </c>
      <c r="AO88" s="102">
        <f t="shared" si="35"/>
        <v>0.71435</v>
      </c>
      <c r="AP88" s="17">
        <v>3.8</v>
      </c>
      <c r="AQ88" s="103">
        <f t="shared" si="36"/>
        <v>2.3616411</v>
      </c>
      <c r="AR88" s="81"/>
      <c r="AS88" s="105">
        <f t="shared" si="37"/>
        <v>2.3616411</v>
      </c>
      <c r="AT88" s="107"/>
    </row>
    <row r="89" spans="1:46">
      <c r="A89" s="17"/>
      <c r="B89" s="17"/>
      <c r="C89" s="18"/>
      <c r="D89" s="18"/>
      <c r="E89" s="18"/>
      <c r="F89" s="18"/>
      <c r="G89" s="19"/>
      <c r="H89" s="20"/>
      <c r="I89" s="50"/>
      <c r="J89" s="50"/>
      <c r="K89" s="48"/>
      <c r="L89" s="49"/>
      <c r="M89" s="49"/>
      <c r="N89" s="13"/>
      <c r="O89" s="13"/>
      <c r="P89" s="57"/>
      <c r="Q89" s="78">
        <f t="shared" si="38"/>
        <v>0</v>
      </c>
      <c r="R89" s="48"/>
      <c r="S89" s="79"/>
      <c r="T89" s="79"/>
      <c r="U89" s="79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1"/>
      <c r="AO89" s="82"/>
      <c r="AP89" s="82"/>
      <c r="AQ89" s="82"/>
      <c r="AR89" s="81"/>
      <c r="AS89" s="109"/>
      <c r="AT89" s="107"/>
    </row>
    <row r="90" ht="15.15" spans="1:46">
      <c r="A90" s="25"/>
      <c r="B90" s="25"/>
      <c r="C90" s="26"/>
      <c r="D90" s="26"/>
      <c r="E90" s="26"/>
      <c r="F90" s="26"/>
      <c r="G90" s="27"/>
      <c r="H90" s="28"/>
      <c r="I90" s="55"/>
      <c r="J90" s="55"/>
      <c r="K90" s="60"/>
      <c r="L90" s="61"/>
      <c r="M90" s="61"/>
      <c r="N90" s="62"/>
      <c r="O90" s="62"/>
      <c r="P90" s="63"/>
      <c r="Q90" s="87">
        <f t="shared" si="38"/>
        <v>0</v>
      </c>
      <c r="R90" s="48"/>
      <c r="S90" s="79"/>
      <c r="T90" s="79"/>
      <c r="U90" s="79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1"/>
      <c r="AO90" s="82"/>
      <c r="AP90" s="82"/>
      <c r="AQ90" s="82"/>
      <c r="AR90" s="81"/>
      <c r="AS90" s="109"/>
      <c r="AT90" s="108"/>
    </row>
    <row r="91" ht="15.15" spans="1:46">
      <c r="A91" s="13">
        <v>15</v>
      </c>
      <c r="B91" s="13"/>
      <c r="C91" s="14" t="s">
        <v>141</v>
      </c>
      <c r="D91" s="14" t="s">
        <v>142</v>
      </c>
      <c r="E91" s="14" t="s">
        <v>137</v>
      </c>
      <c r="F91" s="14" t="s">
        <v>138</v>
      </c>
      <c r="G91" s="15" t="s">
        <v>139</v>
      </c>
      <c r="H91" s="16" t="s">
        <v>92</v>
      </c>
      <c r="I91" s="48" t="s">
        <v>44</v>
      </c>
      <c r="J91" s="13" t="s">
        <v>143</v>
      </c>
      <c r="K91" s="13"/>
      <c r="L91" s="57"/>
      <c r="M91" s="57"/>
      <c r="N91" s="57"/>
      <c r="O91" s="57"/>
      <c r="P91" s="57">
        <v>0</v>
      </c>
      <c r="Q91" s="78">
        <f t="shared" si="38"/>
        <v>0</v>
      </c>
      <c r="R91" s="48"/>
      <c r="S91" s="79"/>
      <c r="T91" s="79"/>
      <c r="U91" s="79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1"/>
      <c r="AO91" s="82"/>
      <c r="AP91" s="82"/>
      <c r="AQ91" s="82"/>
      <c r="AR91" s="81"/>
      <c r="AS91" s="109"/>
      <c r="AT91" s="106">
        <f>AS91+AS92+AS93+AS94+AS95+AS96</f>
        <v>2.3616411</v>
      </c>
    </row>
    <row r="92" spans="1:46">
      <c r="A92" s="17"/>
      <c r="B92" s="17"/>
      <c r="C92" s="18"/>
      <c r="D92" s="18"/>
      <c r="E92" s="18"/>
      <c r="F92" s="18"/>
      <c r="G92" s="19"/>
      <c r="H92" s="20"/>
      <c r="I92" s="50" t="s">
        <v>47</v>
      </c>
      <c r="J92" s="50" t="s">
        <v>144</v>
      </c>
      <c r="K92" s="48"/>
      <c r="L92" s="57"/>
      <c r="M92" s="57"/>
      <c r="N92" s="57"/>
      <c r="O92" s="57"/>
      <c r="P92" s="57">
        <v>0</v>
      </c>
      <c r="Q92" s="78">
        <f t="shared" si="38"/>
        <v>0</v>
      </c>
      <c r="R92" s="48"/>
      <c r="S92" s="79"/>
      <c r="T92" s="79"/>
      <c r="U92" s="79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1"/>
      <c r="AO92" s="82"/>
      <c r="AP92" s="82"/>
      <c r="AQ92" s="82"/>
      <c r="AR92" s="81"/>
      <c r="AS92" s="109"/>
      <c r="AT92" s="107"/>
    </row>
    <row r="93" spans="1:46">
      <c r="A93" s="17"/>
      <c r="B93" s="17"/>
      <c r="C93" s="18"/>
      <c r="D93" s="18"/>
      <c r="E93" s="18"/>
      <c r="F93" s="18"/>
      <c r="G93" s="19"/>
      <c r="H93" s="20"/>
      <c r="I93" s="50" t="s">
        <v>49</v>
      </c>
      <c r="J93" s="50" t="s">
        <v>50</v>
      </c>
      <c r="K93" s="48"/>
      <c r="L93" s="57"/>
      <c r="M93" s="57"/>
      <c r="N93" s="57"/>
      <c r="O93" s="57"/>
      <c r="P93" s="57">
        <v>0</v>
      </c>
      <c r="Q93" s="78"/>
      <c r="R93" s="48"/>
      <c r="S93" s="79"/>
      <c r="T93" s="79"/>
      <c r="U93" s="79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0"/>
      <c r="AO93" s="102"/>
      <c r="AP93" s="17"/>
      <c r="AQ93" s="103"/>
      <c r="AR93" s="81"/>
      <c r="AS93" s="109"/>
      <c r="AT93" s="107"/>
    </row>
    <row r="94" spans="1:46">
      <c r="A94" s="17"/>
      <c r="B94" s="17"/>
      <c r="C94" s="18"/>
      <c r="D94" s="18"/>
      <c r="E94" s="18"/>
      <c r="F94" s="18"/>
      <c r="G94" s="19"/>
      <c r="H94" s="20"/>
      <c r="I94" s="50" t="s">
        <v>99</v>
      </c>
      <c r="J94" s="50" t="s">
        <v>54</v>
      </c>
      <c r="K94" s="48">
        <v>1</v>
      </c>
      <c r="L94" s="57"/>
      <c r="M94" s="57"/>
      <c r="N94" s="57"/>
      <c r="O94" s="57"/>
      <c r="P94" s="57">
        <v>1</v>
      </c>
      <c r="Q94" s="78">
        <f t="shared" si="38"/>
        <v>0</v>
      </c>
      <c r="R94" s="48" t="s">
        <v>67</v>
      </c>
      <c r="S94" s="79">
        <v>700</v>
      </c>
      <c r="T94" s="79">
        <v>500</v>
      </c>
      <c r="U94" s="79">
        <v>400</v>
      </c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0">
        <v>0.65</v>
      </c>
      <c r="AO94" s="102">
        <f t="shared" ref="AO94:AO100" si="39">AN94*U94*T94*S94*P94*7.85*0.000000001</f>
        <v>0.71435</v>
      </c>
      <c r="AP94" s="17">
        <v>3.8</v>
      </c>
      <c r="AQ94" s="103">
        <f t="shared" ref="AQ94:AQ100" si="40">AP94*AO94*0.87</f>
        <v>2.3616411</v>
      </c>
      <c r="AR94" s="81"/>
      <c r="AS94" s="105">
        <f t="shared" ref="AS94:AS100" si="41">AR94+AQ94</f>
        <v>2.3616411</v>
      </c>
      <c r="AT94" s="107"/>
    </row>
    <row r="95" spans="1:46">
      <c r="A95" s="17"/>
      <c r="B95" s="17"/>
      <c r="C95" s="18"/>
      <c r="D95" s="18"/>
      <c r="E95" s="18"/>
      <c r="F95" s="18"/>
      <c r="G95" s="19"/>
      <c r="H95" s="20"/>
      <c r="I95" s="50"/>
      <c r="J95" s="50"/>
      <c r="K95" s="50"/>
      <c r="L95" s="58"/>
      <c r="M95" s="58"/>
      <c r="N95" s="58"/>
      <c r="O95" s="58"/>
      <c r="P95" s="58"/>
      <c r="Q95" s="78"/>
      <c r="R95" s="48"/>
      <c r="S95" s="79"/>
      <c r="T95" s="79"/>
      <c r="U95" s="79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1"/>
      <c r="AO95" s="82"/>
      <c r="AP95" s="82"/>
      <c r="AQ95" s="82"/>
      <c r="AR95" s="81"/>
      <c r="AS95" s="109"/>
      <c r="AT95" s="107"/>
    </row>
    <row r="96" ht="15.15" spans="1:46">
      <c r="A96" s="25"/>
      <c r="B96" s="25"/>
      <c r="C96" s="26"/>
      <c r="D96" s="26"/>
      <c r="E96" s="26"/>
      <c r="F96" s="26"/>
      <c r="G96" s="27"/>
      <c r="H96" s="28"/>
      <c r="I96" s="55"/>
      <c r="J96" s="55"/>
      <c r="K96" s="55"/>
      <c r="L96" s="56"/>
      <c r="M96" s="56"/>
      <c r="N96" s="56"/>
      <c r="O96" s="56"/>
      <c r="P96" s="56"/>
      <c r="Q96" s="87"/>
      <c r="R96" s="48"/>
      <c r="S96" s="79"/>
      <c r="T96" s="79"/>
      <c r="U96" s="79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1"/>
      <c r="AO96" s="82"/>
      <c r="AP96" s="82"/>
      <c r="AQ96" s="82"/>
      <c r="AR96" s="81"/>
      <c r="AS96" s="109"/>
      <c r="AT96" s="108"/>
    </row>
    <row r="97" ht="15.15" spans="1:46">
      <c r="A97" s="13">
        <v>16</v>
      </c>
      <c r="B97" s="13"/>
      <c r="C97" s="14" t="s">
        <v>145</v>
      </c>
      <c r="D97" s="14" t="s">
        <v>146</v>
      </c>
      <c r="E97" s="14" t="s">
        <v>147</v>
      </c>
      <c r="F97" s="14" t="s">
        <v>148</v>
      </c>
      <c r="G97" s="15" t="s">
        <v>139</v>
      </c>
      <c r="H97" s="16" t="s">
        <v>92</v>
      </c>
      <c r="I97" s="48" t="s">
        <v>44</v>
      </c>
      <c r="J97" s="13" t="s">
        <v>76</v>
      </c>
      <c r="K97" s="13">
        <v>3</v>
      </c>
      <c r="L97" s="114" t="s">
        <v>149</v>
      </c>
      <c r="M97" s="114"/>
      <c r="N97" s="57"/>
      <c r="O97" s="57"/>
      <c r="P97" s="57">
        <v>1</v>
      </c>
      <c r="Q97" s="78">
        <f>M97*N97*O97*7.85*0.55*0.000000001*1000</f>
        <v>0</v>
      </c>
      <c r="R97" s="48" t="s">
        <v>80</v>
      </c>
      <c r="S97" s="79">
        <v>700</v>
      </c>
      <c r="T97" s="79">
        <v>450</v>
      </c>
      <c r="U97" s="79">
        <v>360</v>
      </c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0">
        <v>0.65</v>
      </c>
      <c r="AO97" s="102">
        <f t="shared" si="39"/>
        <v>0.5786235</v>
      </c>
      <c r="AP97" s="17">
        <v>3.8</v>
      </c>
      <c r="AQ97" s="103">
        <f t="shared" si="40"/>
        <v>1.912929291</v>
      </c>
      <c r="AR97" s="81"/>
      <c r="AS97" s="105">
        <f t="shared" si="41"/>
        <v>1.912929291</v>
      </c>
      <c r="AT97" s="106">
        <f>AS97+AS98+AS99+AS100+AS101+AS102</f>
        <v>10.775743243902</v>
      </c>
    </row>
    <row r="98" spans="1:46">
      <c r="A98" s="17"/>
      <c r="B98" s="17"/>
      <c r="C98" s="18"/>
      <c r="D98" s="18"/>
      <c r="E98" s="18"/>
      <c r="F98" s="18"/>
      <c r="G98" s="19"/>
      <c r="H98" s="20"/>
      <c r="I98" s="50" t="s">
        <v>47</v>
      </c>
      <c r="J98" s="50" t="s">
        <v>45</v>
      </c>
      <c r="K98" s="48">
        <v>1</v>
      </c>
      <c r="L98" s="57"/>
      <c r="M98" s="57"/>
      <c r="N98" s="57"/>
      <c r="O98" s="57"/>
      <c r="P98" s="57">
        <v>1</v>
      </c>
      <c r="Q98" s="78">
        <f t="shared" ref="Q98:Q100" si="42">M98*N98*O98*7.85*0.55*0.000000001*1000</f>
        <v>0</v>
      </c>
      <c r="R98" s="48" t="s">
        <v>67</v>
      </c>
      <c r="S98" s="79">
        <v>700</v>
      </c>
      <c r="T98" s="79">
        <v>450</v>
      </c>
      <c r="U98" s="79">
        <v>400</v>
      </c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0">
        <v>0.65</v>
      </c>
      <c r="AO98" s="102">
        <f t="shared" si="39"/>
        <v>0.642915</v>
      </c>
      <c r="AP98" s="17">
        <v>3.8</v>
      </c>
      <c r="AQ98" s="103">
        <f t="shared" si="40"/>
        <v>2.12547699</v>
      </c>
      <c r="AR98" s="104">
        <f>AQ98*0.2*0.87</f>
        <v>0.36983299626</v>
      </c>
      <c r="AS98" s="105">
        <f t="shared" si="41"/>
        <v>2.49530998626</v>
      </c>
      <c r="AT98" s="107"/>
    </row>
    <row r="99" spans="1:46">
      <c r="A99" s="17"/>
      <c r="B99" s="17"/>
      <c r="C99" s="18"/>
      <c r="D99" s="18"/>
      <c r="E99" s="18"/>
      <c r="F99" s="18"/>
      <c r="G99" s="19"/>
      <c r="H99" s="20"/>
      <c r="I99" s="50" t="s">
        <v>49</v>
      </c>
      <c r="J99" s="50" t="s">
        <v>61</v>
      </c>
      <c r="K99" s="48">
        <v>1</v>
      </c>
      <c r="L99" s="57"/>
      <c r="M99" s="57"/>
      <c r="N99" s="57"/>
      <c r="O99" s="57"/>
      <c r="P99" s="57">
        <v>1</v>
      </c>
      <c r="Q99" s="78">
        <f t="shared" si="42"/>
        <v>0</v>
      </c>
      <c r="R99" s="48" t="s">
        <v>67</v>
      </c>
      <c r="S99" s="79">
        <v>700</v>
      </c>
      <c r="T99" s="79">
        <v>450</v>
      </c>
      <c r="U99" s="79">
        <v>400</v>
      </c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0">
        <v>0.65</v>
      </c>
      <c r="AO99" s="102">
        <f t="shared" si="39"/>
        <v>0.642915</v>
      </c>
      <c r="AP99" s="17">
        <v>3.8</v>
      </c>
      <c r="AQ99" s="103">
        <f t="shared" si="40"/>
        <v>2.12547699</v>
      </c>
      <c r="AR99" s="81"/>
      <c r="AS99" s="105">
        <f t="shared" si="41"/>
        <v>2.12547699</v>
      </c>
      <c r="AT99" s="107"/>
    </row>
    <row r="100" spans="1:46">
      <c r="A100" s="17"/>
      <c r="B100" s="17"/>
      <c r="C100" s="18"/>
      <c r="D100" s="18"/>
      <c r="E100" s="18"/>
      <c r="F100" s="18"/>
      <c r="G100" s="19"/>
      <c r="H100" s="20"/>
      <c r="I100" s="50" t="s">
        <v>99</v>
      </c>
      <c r="J100" s="50" t="s">
        <v>95</v>
      </c>
      <c r="K100" s="48"/>
      <c r="L100" s="57"/>
      <c r="M100" s="57"/>
      <c r="N100" s="57"/>
      <c r="O100" s="57"/>
      <c r="P100" s="57">
        <v>1</v>
      </c>
      <c r="Q100" s="78">
        <f t="shared" si="42"/>
        <v>0</v>
      </c>
      <c r="R100" s="48" t="s">
        <v>67</v>
      </c>
      <c r="S100" s="79">
        <v>850</v>
      </c>
      <c r="T100" s="79">
        <v>600</v>
      </c>
      <c r="U100" s="79">
        <v>420</v>
      </c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0">
        <v>0.65</v>
      </c>
      <c r="AO100" s="102">
        <f t="shared" si="39"/>
        <v>1.0929555</v>
      </c>
      <c r="AP100" s="17">
        <v>3.8</v>
      </c>
      <c r="AQ100" s="103">
        <f t="shared" si="40"/>
        <v>3.613310883</v>
      </c>
      <c r="AR100" s="104">
        <f>AQ100*0.2*0.87</f>
        <v>0.628716093642</v>
      </c>
      <c r="AS100" s="105">
        <f t="shared" si="41"/>
        <v>4.242026976642</v>
      </c>
      <c r="AT100" s="107"/>
    </row>
    <row r="101" spans="1:46">
      <c r="A101" s="17"/>
      <c r="B101" s="17"/>
      <c r="C101" s="18"/>
      <c r="D101" s="18"/>
      <c r="E101" s="18"/>
      <c r="F101" s="18"/>
      <c r="G101" s="19"/>
      <c r="H101" s="20"/>
      <c r="I101" s="50"/>
      <c r="J101" s="50"/>
      <c r="K101" s="50"/>
      <c r="L101" s="58"/>
      <c r="M101" s="58"/>
      <c r="N101" s="58"/>
      <c r="O101" s="58"/>
      <c r="P101" s="58"/>
      <c r="Q101" s="78"/>
      <c r="R101" s="48"/>
      <c r="S101" s="79"/>
      <c r="T101" s="79"/>
      <c r="U101" s="79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1"/>
      <c r="AO101" s="82"/>
      <c r="AP101" s="82"/>
      <c r="AQ101" s="82"/>
      <c r="AR101" s="81"/>
      <c r="AS101" s="109"/>
      <c r="AT101" s="107"/>
    </row>
    <row r="102" ht="15.15" spans="1:46">
      <c r="A102" s="25"/>
      <c r="B102" s="25"/>
      <c r="C102" s="26"/>
      <c r="D102" s="26"/>
      <c r="E102" s="26"/>
      <c r="F102" s="26"/>
      <c r="G102" s="27"/>
      <c r="H102" s="28"/>
      <c r="I102" s="55"/>
      <c r="J102" s="55"/>
      <c r="K102" s="55"/>
      <c r="L102" s="56"/>
      <c r="M102" s="56"/>
      <c r="N102" s="56"/>
      <c r="O102" s="56"/>
      <c r="P102" s="56"/>
      <c r="Q102" s="87"/>
      <c r="R102" s="48"/>
      <c r="S102" s="79"/>
      <c r="T102" s="79"/>
      <c r="U102" s="79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1"/>
      <c r="AO102" s="82"/>
      <c r="AP102" s="82"/>
      <c r="AQ102" s="82"/>
      <c r="AR102" s="81"/>
      <c r="AS102" s="109"/>
      <c r="AT102" s="108"/>
    </row>
    <row r="103" ht="15.15" spans="1:46">
      <c r="A103" s="13">
        <v>17</v>
      </c>
      <c r="B103" s="13"/>
      <c r="C103" s="14" t="s">
        <v>150</v>
      </c>
      <c r="D103" s="14" t="s">
        <v>151</v>
      </c>
      <c r="E103" s="14" t="s">
        <v>152</v>
      </c>
      <c r="F103" s="14" t="s">
        <v>153</v>
      </c>
      <c r="G103" s="111" t="s">
        <v>139</v>
      </c>
      <c r="H103" s="16" t="s">
        <v>92</v>
      </c>
      <c r="I103" s="48" t="s">
        <v>44</v>
      </c>
      <c r="J103" s="13" t="s">
        <v>76</v>
      </c>
      <c r="K103" s="13">
        <v>3</v>
      </c>
      <c r="L103" s="114" t="s">
        <v>149</v>
      </c>
      <c r="M103" s="114"/>
      <c r="N103" s="57"/>
      <c r="O103" s="57"/>
      <c r="P103" s="57">
        <v>1</v>
      </c>
      <c r="Q103" s="78">
        <f t="shared" ref="Q103:Q107" si="43">M103*N103*O103*7.85*0.55*0.000000001*1000</f>
        <v>0</v>
      </c>
      <c r="R103" s="48" t="s">
        <v>80</v>
      </c>
      <c r="S103" s="79">
        <v>700</v>
      </c>
      <c r="T103" s="79">
        <v>450</v>
      </c>
      <c r="U103" s="79">
        <v>360</v>
      </c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0">
        <v>0.65</v>
      </c>
      <c r="AO103" s="102">
        <f t="shared" ref="AO103:AO105" si="44">AN103*U103*T103*S103*P103*7.85*0.000000001</f>
        <v>0.5786235</v>
      </c>
      <c r="AP103" s="17">
        <v>3.8</v>
      </c>
      <c r="AQ103" s="103">
        <f t="shared" ref="AQ103:AQ105" si="45">AP103*AO103*0.87</f>
        <v>1.912929291</v>
      </c>
      <c r="AR103" s="81"/>
      <c r="AS103" s="105">
        <f t="shared" ref="AS103:AS105" si="46">AR103+AQ103</f>
        <v>1.912929291</v>
      </c>
      <c r="AT103" s="106">
        <f>AS103+AS104+AS105+AS106+AS107+AS108</f>
        <v>6.53371626726</v>
      </c>
    </row>
    <row r="104" spans="1:46">
      <c r="A104" s="17"/>
      <c r="B104" s="17"/>
      <c r="C104" s="18"/>
      <c r="D104" s="18"/>
      <c r="E104" s="18"/>
      <c r="F104" s="18"/>
      <c r="G104" s="112"/>
      <c r="H104" s="20"/>
      <c r="I104" s="50" t="s">
        <v>47</v>
      </c>
      <c r="J104" s="50" t="s">
        <v>45</v>
      </c>
      <c r="K104" s="48">
        <v>1</v>
      </c>
      <c r="L104" s="57"/>
      <c r="M104" s="57"/>
      <c r="N104" s="57"/>
      <c r="O104" s="57"/>
      <c r="P104" s="57">
        <v>1</v>
      </c>
      <c r="Q104" s="78">
        <f t="shared" si="43"/>
        <v>0</v>
      </c>
      <c r="R104" s="48" t="s">
        <v>67</v>
      </c>
      <c r="S104" s="79">
        <v>700</v>
      </c>
      <c r="T104" s="79">
        <v>450</v>
      </c>
      <c r="U104" s="79">
        <v>400</v>
      </c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0">
        <v>0.65</v>
      </c>
      <c r="AO104" s="102">
        <f t="shared" si="44"/>
        <v>0.642915</v>
      </c>
      <c r="AP104" s="17">
        <v>3.8</v>
      </c>
      <c r="AQ104" s="103">
        <f t="shared" si="45"/>
        <v>2.12547699</v>
      </c>
      <c r="AR104" s="104">
        <f>AQ104*0.2*0.87</f>
        <v>0.36983299626</v>
      </c>
      <c r="AS104" s="105">
        <f t="shared" si="46"/>
        <v>2.49530998626</v>
      </c>
      <c r="AT104" s="107"/>
    </row>
    <row r="105" spans="1:46">
      <c r="A105" s="17"/>
      <c r="B105" s="17"/>
      <c r="C105" s="18"/>
      <c r="D105" s="18"/>
      <c r="E105" s="18"/>
      <c r="F105" s="18"/>
      <c r="G105" s="112"/>
      <c r="H105" s="20"/>
      <c r="I105" s="50" t="s">
        <v>49</v>
      </c>
      <c r="J105" s="50" t="s">
        <v>61</v>
      </c>
      <c r="K105" s="48">
        <v>1</v>
      </c>
      <c r="L105" s="57"/>
      <c r="M105" s="57"/>
      <c r="N105" s="57"/>
      <c r="O105" s="57"/>
      <c r="P105" s="57">
        <v>1</v>
      </c>
      <c r="Q105" s="78">
        <f t="shared" si="43"/>
        <v>0</v>
      </c>
      <c r="R105" s="48" t="s">
        <v>67</v>
      </c>
      <c r="S105" s="79">
        <v>700</v>
      </c>
      <c r="T105" s="79">
        <v>450</v>
      </c>
      <c r="U105" s="79">
        <v>400</v>
      </c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0">
        <v>0.65</v>
      </c>
      <c r="AO105" s="102">
        <f t="shared" si="44"/>
        <v>0.642915</v>
      </c>
      <c r="AP105" s="17">
        <v>3.8</v>
      </c>
      <c r="AQ105" s="103">
        <f t="shared" si="45"/>
        <v>2.12547699</v>
      </c>
      <c r="AR105" s="81"/>
      <c r="AS105" s="105">
        <f t="shared" si="46"/>
        <v>2.12547699</v>
      </c>
      <c r="AT105" s="107"/>
    </row>
    <row r="106" spans="1:46">
      <c r="A106" s="17"/>
      <c r="B106" s="17"/>
      <c r="C106" s="18"/>
      <c r="D106" s="18"/>
      <c r="E106" s="18"/>
      <c r="F106" s="18"/>
      <c r="G106" s="112"/>
      <c r="H106" s="20"/>
      <c r="I106" s="50"/>
      <c r="J106" s="50"/>
      <c r="K106" s="48"/>
      <c r="L106" s="57"/>
      <c r="M106" s="57"/>
      <c r="N106" s="57"/>
      <c r="O106" s="57"/>
      <c r="P106" s="57"/>
      <c r="Q106" s="78">
        <f t="shared" si="43"/>
        <v>0</v>
      </c>
      <c r="R106" s="48"/>
      <c r="S106" s="79"/>
      <c r="T106" s="79"/>
      <c r="U106" s="79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1"/>
      <c r="AO106" s="82"/>
      <c r="AP106" s="82"/>
      <c r="AQ106" s="82"/>
      <c r="AR106" s="81"/>
      <c r="AS106" s="109"/>
      <c r="AT106" s="107"/>
    </row>
    <row r="107" spans="1:46">
      <c r="A107" s="17"/>
      <c r="B107" s="17"/>
      <c r="C107" s="18"/>
      <c r="D107" s="18"/>
      <c r="E107" s="18"/>
      <c r="F107" s="18"/>
      <c r="G107" s="112"/>
      <c r="H107" s="20"/>
      <c r="I107" s="50"/>
      <c r="J107" s="50"/>
      <c r="K107" s="48"/>
      <c r="L107" s="57"/>
      <c r="M107" s="57"/>
      <c r="N107" s="57"/>
      <c r="O107" s="57"/>
      <c r="P107" s="57"/>
      <c r="Q107" s="78">
        <f t="shared" si="43"/>
        <v>0</v>
      </c>
      <c r="R107" s="48"/>
      <c r="S107" s="79"/>
      <c r="T107" s="79"/>
      <c r="U107" s="79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1"/>
      <c r="AO107" s="82"/>
      <c r="AP107" s="82"/>
      <c r="AQ107" s="82"/>
      <c r="AR107" s="81"/>
      <c r="AS107" s="109"/>
      <c r="AT107" s="107"/>
    </row>
    <row r="108" ht="15.15" spans="1:46">
      <c r="A108" s="25"/>
      <c r="B108" s="25"/>
      <c r="C108" s="26"/>
      <c r="D108" s="26"/>
      <c r="E108" s="26"/>
      <c r="F108" s="26"/>
      <c r="G108" s="113"/>
      <c r="H108" s="28"/>
      <c r="I108" s="55"/>
      <c r="J108" s="55"/>
      <c r="K108" s="55"/>
      <c r="L108" s="56"/>
      <c r="M108" s="56"/>
      <c r="N108" s="56"/>
      <c r="O108" s="56"/>
      <c r="P108" s="56"/>
      <c r="Q108" s="87"/>
      <c r="R108" s="48"/>
      <c r="S108" s="79"/>
      <c r="T108" s="79"/>
      <c r="U108" s="79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1"/>
      <c r="AO108" s="82"/>
      <c r="AP108" s="82"/>
      <c r="AQ108" s="82"/>
      <c r="AR108" s="81"/>
      <c r="AS108" s="109"/>
      <c r="AT108" s="108"/>
    </row>
    <row r="109" ht="15.15" spans="1:46">
      <c r="A109" s="13">
        <v>18</v>
      </c>
      <c r="B109" s="13"/>
      <c r="C109" s="14" t="s">
        <v>154</v>
      </c>
      <c r="D109" s="14" t="s">
        <v>155</v>
      </c>
      <c r="E109" s="14" t="s">
        <v>156</v>
      </c>
      <c r="F109" s="14" t="s">
        <v>157</v>
      </c>
      <c r="G109" s="15" t="s">
        <v>158</v>
      </c>
      <c r="H109" s="16" t="s">
        <v>159</v>
      </c>
      <c r="I109" s="48" t="s">
        <v>44</v>
      </c>
      <c r="J109" s="115" t="s">
        <v>104</v>
      </c>
      <c r="K109" s="115">
        <v>3</v>
      </c>
      <c r="L109" s="71" t="s">
        <v>160</v>
      </c>
      <c r="M109" s="71"/>
      <c r="N109" s="13"/>
      <c r="O109" s="13"/>
      <c r="P109" s="57">
        <v>1</v>
      </c>
      <c r="Q109" s="78">
        <f>M109*N109*O109*7.85*0.6*0.000000001*1000</f>
        <v>0</v>
      </c>
      <c r="R109" s="48" t="s">
        <v>67</v>
      </c>
      <c r="S109" s="79">
        <v>1000</v>
      </c>
      <c r="T109" s="79">
        <v>650</v>
      </c>
      <c r="U109" s="79">
        <v>400</v>
      </c>
      <c r="V109" s="80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80">
        <v>0.65</v>
      </c>
      <c r="AO109" s="102">
        <f t="shared" ref="AO109:AO113" si="47">AN109*U109*T109*S109*P109*7.85*0.000000001</f>
        <v>1.32665</v>
      </c>
      <c r="AP109" s="17">
        <v>3.8</v>
      </c>
      <c r="AQ109" s="103">
        <f t="shared" ref="AQ109:AQ113" si="48">AP109*AO109*0.87</f>
        <v>4.3859049</v>
      </c>
      <c r="AR109" s="81"/>
      <c r="AS109" s="105">
        <f t="shared" ref="AS109:AS113" si="49">AR109+AQ109</f>
        <v>4.3859049</v>
      </c>
      <c r="AT109" s="106">
        <f>AS109+AS110+AS111+AS112+AS113+AS114</f>
        <v>23.309478627552</v>
      </c>
    </row>
    <row r="110" spans="1:46">
      <c r="A110" s="17"/>
      <c r="B110" s="17"/>
      <c r="C110" s="18"/>
      <c r="D110" s="18"/>
      <c r="E110" s="18"/>
      <c r="F110" s="18"/>
      <c r="G110" s="19"/>
      <c r="H110" s="20"/>
      <c r="I110" s="50" t="s">
        <v>47</v>
      </c>
      <c r="J110" s="116" t="s">
        <v>161</v>
      </c>
      <c r="K110" s="50">
        <v>1</v>
      </c>
      <c r="L110" s="49"/>
      <c r="M110" s="49"/>
      <c r="N110" s="13"/>
      <c r="O110" s="13"/>
      <c r="P110" s="57">
        <v>1</v>
      </c>
      <c r="Q110" s="78">
        <f>M110*N110*O110*7.85*0.6*0.000000001*1000</f>
        <v>0</v>
      </c>
      <c r="R110" s="48" t="s">
        <v>46</v>
      </c>
      <c r="S110" s="79">
        <v>1000</v>
      </c>
      <c r="T110" s="79">
        <v>650</v>
      </c>
      <c r="U110" s="79">
        <v>400</v>
      </c>
      <c r="V110" s="80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80">
        <v>0.65</v>
      </c>
      <c r="AO110" s="102">
        <f t="shared" si="47"/>
        <v>1.32665</v>
      </c>
      <c r="AP110" s="17">
        <v>3.8</v>
      </c>
      <c r="AQ110" s="103">
        <f t="shared" si="48"/>
        <v>4.3859049</v>
      </c>
      <c r="AR110" s="104">
        <f t="shared" ref="AR110:AR112" si="50">AQ110*0.2*0.87</f>
        <v>0.7631474526</v>
      </c>
      <c r="AS110" s="105">
        <f t="shared" si="49"/>
        <v>5.1490523526</v>
      </c>
      <c r="AT110" s="107"/>
    </row>
    <row r="111" spans="1:46">
      <c r="A111" s="17"/>
      <c r="B111" s="17"/>
      <c r="C111" s="18"/>
      <c r="D111" s="18"/>
      <c r="E111" s="18"/>
      <c r="F111" s="18"/>
      <c r="G111" s="19"/>
      <c r="H111" s="20"/>
      <c r="I111" s="50" t="s">
        <v>49</v>
      </c>
      <c r="J111" s="116" t="s">
        <v>50</v>
      </c>
      <c r="K111" s="50">
        <v>1</v>
      </c>
      <c r="L111" s="49"/>
      <c r="M111" s="49"/>
      <c r="N111" s="13"/>
      <c r="O111" s="13"/>
      <c r="P111" s="57">
        <v>1</v>
      </c>
      <c r="Q111" s="78">
        <f>M111*N111*O111*7.85*0.6*0.000000001*1000</f>
        <v>0</v>
      </c>
      <c r="R111" s="48" t="s">
        <v>46</v>
      </c>
      <c r="S111" s="79">
        <v>1000</v>
      </c>
      <c r="T111" s="79">
        <v>650</v>
      </c>
      <c r="U111" s="79">
        <v>400</v>
      </c>
      <c r="V111" s="80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80">
        <v>0.65</v>
      </c>
      <c r="AO111" s="102">
        <f t="shared" si="47"/>
        <v>1.32665</v>
      </c>
      <c r="AP111" s="17">
        <v>3.8</v>
      </c>
      <c r="AQ111" s="103">
        <f t="shared" si="48"/>
        <v>4.3859049</v>
      </c>
      <c r="AR111" s="104">
        <f t="shared" si="50"/>
        <v>0.7631474526</v>
      </c>
      <c r="AS111" s="105">
        <f t="shared" si="49"/>
        <v>5.1490523526</v>
      </c>
      <c r="AT111" s="107"/>
    </row>
    <row r="112" spans="1:46">
      <c r="A112" s="17"/>
      <c r="B112" s="17"/>
      <c r="C112" s="18"/>
      <c r="D112" s="18"/>
      <c r="E112" s="18"/>
      <c r="F112" s="18"/>
      <c r="G112" s="19"/>
      <c r="H112" s="20"/>
      <c r="I112" s="50" t="s">
        <v>51</v>
      </c>
      <c r="J112" s="6" t="s">
        <v>162</v>
      </c>
      <c r="K112" s="50">
        <v>1</v>
      </c>
      <c r="L112" s="49"/>
      <c r="M112" s="49"/>
      <c r="N112" s="13"/>
      <c r="O112" s="13"/>
      <c r="P112" s="57">
        <v>1</v>
      </c>
      <c r="Q112" s="78">
        <f>M112*N112*O112*7.85*0.6*0.000000001*1000</f>
        <v>0</v>
      </c>
      <c r="R112" s="48" t="s">
        <v>67</v>
      </c>
      <c r="S112" s="79">
        <v>980</v>
      </c>
      <c r="T112" s="79">
        <v>600</v>
      </c>
      <c r="U112" s="79">
        <v>400</v>
      </c>
      <c r="V112" s="81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0">
        <v>0.65</v>
      </c>
      <c r="AO112" s="102">
        <f t="shared" si="47"/>
        <v>1.200108</v>
      </c>
      <c r="AP112" s="17">
        <v>3.8</v>
      </c>
      <c r="AQ112" s="103">
        <f t="shared" si="48"/>
        <v>3.967557048</v>
      </c>
      <c r="AR112" s="104">
        <f t="shared" si="50"/>
        <v>0.690354926352</v>
      </c>
      <c r="AS112" s="105">
        <f t="shared" si="49"/>
        <v>4.657911974352</v>
      </c>
      <c r="AT112" s="107"/>
    </row>
    <row r="113" spans="1:46">
      <c r="A113" s="17"/>
      <c r="B113" s="17"/>
      <c r="C113" s="18"/>
      <c r="D113" s="18"/>
      <c r="E113" s="18"/>
      <c r="F113" s="18"/>
      <c r="G113" s="19"/>
      <c r="H113" s="20"/>
      <c r="I113" s="50" t="s">
        <v>52</v>
      </c>
      <c r="J113" s="116" t="s">
        <v>61</v>
      </c>
      <c r="K113" s="50">
        <v>1</v>
      </c>
      <c r="L113" s="49"/>
      <c r="M113" s="49"/>
      <c r="N113" s="13"/>
      <c r="O113" s="13"/>
      <c r="P113" s="58">
        <v>1</v>
      </c>
      <c r="Q113" s="78"/>
      <c r="R113" s="48" t="s">
        <v>67</v>
      </c>
      <c r="S113" s="79">
        <v>980</v>
      </c>
      <c r="T113" s="79">
        <v>600</v>
      </c>
      <c r="U113" s="79">
        <v>400</v>
      </c>
      <c r="V113" s="81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0">
        <v>0.65</v>
      </c>
      <c r="AO113" s="102">
        <f t="shared" si="47"/>
        <v>1.200108</v>
      </c>
      <c r="AP113" s="17">
        <v>3.8</v>
      </c>
      <c r="AQ113" s="103">
        <f t="shared" si="48"/>
        <v>3.967557048</v>
      </c>
      <c r="AR113" s="81"/>
      <c r="AS113" s="105">
        <f t="shared" si="49"/>
        <v>3.967557048</v>
      </c>
      <c r="AT113" s="107"/>
    </row>
    <row r="114" ht="15.15" spans="1:46">
      <c r="A114" s="25"/>
      <c r="B114" s="25"/>
      <c r="C114" s="26"/>
      <c r="D114" s="26"/>
      <c r="E114" s="26"/>
      <c r="F114" s="26"/>
      <c r="G114" s="27"/>
      <c r="H114" s="28"/>
      <c r="I114" s="55"/>
      <c r="J114" s="55"/>
      <c r="K114" s="55"/>
      <c r="L114" s="56"/>
      <c r="M114" s="56"/>
      <c r="N114" s="56"/>
      <c r="O114" s="56"/>
      <c r="P114" s="56"/>
      <c r="Q114" s="87"/>
      <c r="R114" s="48"/>
      <c r="S114" s="79"/>
      <c r="T114" s="79"/>
      <c r="U114" s="79"/>
      <c r="V114" s="85" t="s">
        <v>163</v>
      </c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1"/>
      <c r="AO114" s="82"/>
      <c r="AP114" s="82"/>
      <c r="AQ114" s="82"/>
      <c r="AR114" s="81"/>
      <c r="AS114" s="109"/>
      <c r="AT114" s="108"/>
    </row>
    <row r="115" ht="15.15" spans="1:46">
      <c r="A115" s="13">
        <v>19</v>
      </c>
      <c r="B115" s="13"/>
      <c r="C115" s="14" t="s">
        <v>164</v>
      </c>
      <c r="D115" s="14" t="s">
        <v>165</v>
      </c>
      <c r="E115" s="14" t="s">
        <v>166</v>
      </c>
      <c r="F115" s="14" t="s">
        <v>167</v>
      </c>
      <c r="G115" s="111" t="s">
        <v>158</v>
      </c>
      <c r="H115" s="16" t="s">
        <v>159</v>
      </c>
      <c r="I115" s="48" t="s">
        <v>44</v>
      </c>
      <c r="J115" s="13" t="s">
        <v>168</v>
      </c>
      <c r="K115" s="13">
        <v>3</v>
      </c>
      <c r="L115" s="71" t="s">
        <v>169</v>
      </c>
      <c r="M115" s="71"/>
      <c r="N115" s="13"/>
      <c r="O115" s="13"/>
      <c r="P115" s="57">
        <v>1</v>
      </c>
      <c r="Q115" s="78">
        <f>M115*N115*O115*7.85*0.6*0.000000001*1000</f>
        <v>0</v>
      </c>
      <c r="R115" s="48" t="s">
        <v>67</v>
      </c>
      <c r="S115" s="79">
        <v>950</v>
      </c>
      <c r="T115" s="79">
        <v>400</v>
      </c>
      <c r="U115" s="79">
        <v>400</v>
      </c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0">
        <v>0.65</v>
      </c>
      <c r="AO115" s="102">
        <f t="shared" ref="AO115:AO119" si="51">AN115*U115*T115*S115*P115*7.85*0.000000001</f>
        <v>0.77558</v>
      </c>
      <c r="AP115" s="17">
        <v>3.8</v>
      </c>
      <c r="AQ115" s="103">
        <f t="shared" ref="AQ115:AQ119" si="52">AP115*AO115*0.87</f>
        <v>2.56406748</v>
      </c>
      <c r="AR115" s="81"/>
      <c r="AS115" s="105">
        <f t="shared" ref="AS115:AS119" si="53">AR115+AQ115</f>
        <v>2.56406748</v>
      </c>
      <c r="AT115" s="106">
        <f>AS115+AS116+AS117+AS118+AS119+AS120</f>
        <v>19.8880932560895</v>
      </c>
    </row>
    <row r="116" spans="1:46">
      <c r="A116" s="17"/>
      <c r="B116" s="17"/>
      <c r="C116" s="18"/>
      <c r="D116" s="18"/>
      <c r="E116" s="18"/>
      <c r="F116" s="18"/>
      <c r="G116" s="112"/>
      <c r="H116" s="20"/>
      <c r="I116" s="50" t="s">
        <v>47</v>
      </c>
      <c r="J116" s="50" t="s">
        <v>170</v>
      </c>
      <c r="K116" s="48">
        <v>1</v>
      </c>
      <c r="L116" s="49"/>
      <c r="M116" s="49"/>
      <c r="N116" s="13"/>
      <c r="O116" s="13"/>
      <c r="P116" s="57">
        <v>1</v>
      </c>
      <c r="Q116" s="78">
        <f t="shared" ref="Q116:Q123" si="54">M116*N116*O116*7.85*0.6*0.000000001*1000</f>
        <v>0</v>
      </c>
      <c r="R116" s="48" t="s">
        <v>46</v>
      </c>
      <c r="S116" s="79">
        <v>950</v>
      </c>
      <c r="T116" s="79">
        <v>550</v>
      </c>
      <c r="U116" s="79">
        <v>400</v>
      </c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0">
        <v>0.65</v>
      </c>
      <c r="AO116" s="102">
        <f t="shared" si="51"/>
        <v>1.0664225</v>
      </c>
      <c r="AP116" s="17">
        <v>3.8</v>
      </c>
      <c r="AQ116" s="103">
        <f t="shared" si="52"/>
        <v>3.525592785</v>
      </c>
      <c r="AR116" s="104">
        <f t="shared" ref="AR116:AR119" si="55">AQ116*0.2*0.87</f>
        <v>0.61345314459</v>
      </c>
      <c r="AS116" s="105">
        <f t="shared" si="53"/>
        <v>4.13904592959</v>
      </c>
      <c r="AT116" s="107"/>
    </row>
    <row r="117" spans="1:46">
      <c r="A117" s="17"/>
      <c r="B117" s="17"/>
      <c r="C117" s="18"/>
      <c r="D117" s="18"/>
      <c r="E117" s="18"/>
      <c r="F117" s="18"/>
      <c r="G117" s="112"/>
      <c r="H117" s="20"/>
      <c r="I117" s="50" t="s">
        <v>49</v>
      </c>
      <c r="J117" s="6" t="s">
        <v>171</v>
      </c>
      <c r="K117" s="50">
        <v>1</v>
      </c>
      <c r="L117" s="49"/>
      <c r="M117" s="49"/>
      <c r="N117" s="13"/>
      <c r="O117" s="13"/>
      <c r="P117" s="57">
        <v>1</v>
      </c>
      <c r="Q117" s="78">
        <f t="shared" si="54"/>
        <v>0</v>
      </c>
      <c r="R117" s="48" t="s">
        <v>46</v>
      </c>
      <c r="S117" s="79">
        <v>950</v>
      </c>
      <c r="T117" s="79">
        <v>550</v>
      </c>
      <c r="U117" s="79">
        <v>400</v>
      </c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0">
        <v>0.65</v>
      </c>
      <c r="AO117" s="102">
        <f t="shared" si="51"/>
        <v>1.0664225</v>
      </c>
      <c r="AP117" s="17">
        <v>3.8</v>
      </c>
      <c r="AQ117" s="103">
        <f t="shared" si="52"/>
        <v>3.525592785</v>
      </c>
      <c r="AR117" s="104">
        <f t="shared" si="55"/>
        <v>0.61345314459</v>
      </c>
      <c r="AS117" s="105">
        <f t="shared" si="53"/>
        <v>4.13904592959</v>
      </c>
      <c r="AT117" s="107"/>
    </row>
    <row r="118" spans="1:46">
      <c r="A118" s="17"/>
      <c r="B118" s="17"/>
      <c r="C118" s="18"/>
      <c r="D118" s="18"/>
      <c r="E118" s="18"/>
      <c r="F118" s="18"/>
      <c r="G118" s="112"/>
      <c r="H118" s="20"/>
      <c r="I118" s="50" t="s">
        <v>51</v>
      </c>
      <c r="J118" s="116" t="s">
        <v>172</v>
      </c>
      <c r="K118" s="50">
        <v>1</v>
      </c>
      <c r="L118" s="49"/>
      <c r="M118" s="49"/>
      <c r="N118" s="13"/>
      <c r="O118" s="13"/>
      <c r="P118" s="57">
        <v>1</v>
      </c>
      <c r="Q118" s="78">
        <f t="shared" si="54"/>
        <v>0</v>
      </c>
      <c r="R118" s="48" t="s">
        <v>67</v>
      </c>
      <c r="S118" s="79">
        <v>900</v>
      </c>
      <c r="T118" s="79">
        <v>500</v>
      </c>
      <c r="U118" s="79">
        <v>400</v>
      </c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0">
        <v>0.65</v>
      </c>
      <c r="AO118" s="102">
        <f t="shared" si="51"/>
        <v>0.91845</v>
      </c>
      <c r="AP118" s="17">
        <v>3.8</v>
      </c>
      <c r="AQ118" s="103">
        <f t="shared" si="52"/>
        <v>3.0363957</v>
      </c>
      <c r="AR118" s="81"/>
      <c r="AS118" s="105">
        <f t="shared" si="53"/>
        <v>3.0363957</v>
      </c>
      <c r="AT118" s="107"/>
    </row>
    <row r="119" spans="1:46">
      <c r="A119" s="17"/>
      <c r="B119" s="17"/>
      <c r="C119" s="18"/>
      <c r="D119" s="18"/>
      <c r="E119" s="18"/>
      <c r="F119" s="18"/>
      <c r="G119" s="112"/>
      <c r="H119" s="20"/>
      <c r="I119" s="50" t="s">
        <v>118</v>
      </c>
      <c r="J119" s="50" t="s">
        <v>95</v>
      </c>
      <c r="K119" s="48"/>
      <c r="L119" s="57"/>
      <c r="M119" s="57"/>
      <c r="N119" s="57"/>
      <c r="O119" s="57"/>
      <c r="P119" s="57">
        <v>1</v>
      </c>
      <c r="Q119" s="78">
        <f>M119*N119*O119*7.85*0.55*0.000000001*1000</f>
        <v>0</v>
      </c>
      <c r="R119" s="48" t="s">
        <v>67</v>
      </c>
      <c r="S119" s="79">
        <v>850</v>
      </c>
      <c r="T119" s="79">
        <v>850</v>
      </c>
      <c r="U119" s="79">
        <v>420</v>
      </c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0">
        <v>0.65</v>
      </c>
      <c r="AO119" s="102">
        <f t="shared" si="51"/>
        <v>1.548353625</v>
      </c>
      <c r="AP119" s="17">
        <v>3.8</v>
      </c>
      <c r="AQ119" s="103">
        <f t="shared" si="52"/>
        <v>5.11885708425</v>
      </c>
      <c r="AR119" s="104">
        <f t="shared" si="55"/>
        <v>0.8906811326595</v>
      </c>
      <c r="AS119" s="105">
        <f t="shared" si="53"/>
        <v>6.0095382169095</v>
      </c>
      <c r="AT119" s="107"/>
    </row>
    <row r="120" ht="15.15" spans="1:46">
      <c r="A120" s="25"/>
      <c r="B120" s="25"/>
      <c r="C120" s="26"/>
      <c r="D120" s="26"/>
      <c r="E120" s="26"/>
      <c r="F120" s="26"/>
      <c r="G120" s="113"/>
      <c r="H120" s="28"/>
      <c r="I120" s="55"/>
      <c r="J120" s="55"/>
      <c r="K120" s="60"/>
      <c r="L120" s="61"/>
      <c r="M120" s="61"/>
      <c r="N120" s="62"/>
      <c r="O120" s="62"/>
      <c r="P120" s="63"/>
      <c r="Q120" s="87">
        <f t="shared" si="54"/>
        <v>0</v>
      </c>
      <c r="R120" s="48"/>
      <c r="S120" s="79"/>
      <c r="T120" s="79"/>
      <c r="U120" s="79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1"/>
      <c r="AO120" s="82"/>
      <c r="AP120" s="82"/>
      <c r="AQ120" s="82"/>
      <c r="AR120" s="81"/>
      <c r="AS120" s="109"/>
      <c r="AT120" s="108"/>
    </row>
    <row r="121" ht="15.15" spans="1:46">
      <c r="A121" s="13">
        <v>20</v>
      </c>
      <c r="B121" s="13"/>
      <c r="C121" s="14" t="s">
        <v>173</v>
      </c>
      <c r="D121" s="14" t="s">
        <v>174</v>
      </c>
      <c r="E121" s="14" t="s">
        <v>166</v>
      </c>
      <c r="F121" s="14" t="s">
        <v>167</v>
      </c>
      <c r="G121" s="111" t="s">
        <v>158</v>
      </c>
      <c r="H121" s="16" t="s">
        <v>159</v>
      </c>
      <c r="I121" s="117"/>
      <c r="J121" s="2" t="s">
        <v>86</v>
      </c>
      <c r="K121" s="118"/>
      <c r="L121" s="71"/>
      <c r="M121" s="71"/>
      <c r="N121" s="57"/>
      <c r="O121" s="57"/>
      <c r="P121" s="57"/>
      <c r="Q121" s="78">
        <f t="shared" si="54"/>
        <v>0</v>
      </c>
      <c r="R121" s="48"/>
      <c r="S121" s="79"/>
      <c r="T121" s="79"/>
      <c r="U121" s="79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1"/>
      <c r="AO121" s="82"/>
      <c r="AP121" s="82"/>
      <c r="AQ121" s="82"/>
      <c r="AR121" s="81"/>
      <c r="AS121" s="109"/>
      <c r="AT121" s="124"/>
    </row>
    <row r="122" spans="1:46">
      <c r="A122" s="17"/>
      <c r="B122" s="17"/>
      <c r="C122" s="18"/>
      <c r="D122" s="18"/>
      <c r="E122" s="18"/>
      <c r="F122" s="18"/>
      <c r="G122" s="112"/>
      <c r="H122" s="20"/>
      <c r="I122" s="116"/>
      <c r="J122" s="2"/>
      <c r="K122" s="119"/>
      <c r="L122" s="57"/>
      <c r="M122" s="57"/>
      <c r="N122" s="57"/>
      <c r="O122" s="57"/>
      <c r="P122" s="57"/>
      <c r="Q122" s="78">
        <f t="shared" si="54"/>
        <v>0</v>
      </c>
      <c r="R122" s="48"/>
      <c r="S122" s="79"/>
      <c r="T122" s="79"/>
      <c r="U122" s="79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1"/>
      <c r="AO122" s="82"/>
      <c r="AP122" s="82"/>
      <c r="AQ122" s="82"/>
      <c r="AR122" s="81"/>
      <c r="AS122" s="109"/>
      <c r="AT122" s="124"/>
    </row>
    <row r="123" spans="1:46">
      <c r="A123" s="17"/>
      <c r="B123" s="17"/>
      <c r="C123" s="18"/>
      <c r="D123" s="18"/>
      <c r="E123" s="18"/>
      <c r="F123" s="18"/>
      <c r="G123" s="112"/>
      <c r="H123" s="20"/>
      <c r="I123" s="116"/>
      <c r="J123" s="2"/>
      <c r="L123" s="57"/>
      <c r="M123" s="57"/>
      <c r="N123" s="57"/>
      <c r="O123" s="57"/>
      <c r="P123" s="57"/>
      <c r="Q123" s="78">
        <f t="shared" si="54"/>
        <v>0</v>
      </c>
      <c r="R123" s="48"/>
      <c r="S123" s="79"/>
      <c r="T123" s="79"/>
      <c r="U123" s="79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1"/>
      <c r="AO123" s="82"/>
      <c r="AP123" s="82"/>
      <c r="AQ123" s="82"/>
      <c r="AR123" s="81"/>
      <c r="AS123" s="109"/>
      <c r="AT123" s="124"/>
    </row>
    <row r="124" spans="1:46">
      <c r="A124" s="17"/>
      <c r="B124" s="17"/>
      <c r="C124" s="18"/>
      <c r="D124" s="18"/>
      <c r="E124" s="18"/>
      <c r="F124" s="18"/>
      <c r="G124" s="112"/>
      <c r="H124" s="20"/>
      <c r="I124" s="116"/>
      <c r="J124" s="2"/>
      <c r="K124" s="120"/>
      <c r="L124" s="58"/>
      <c r="M124" s="58"/>
      <c r="N124" s="58"/>
      <c r="O124" s="58"/>
      <c r="P124" s="58"/>
      <c r="Q124" s="78"/>
      <c r="R124" s="48"/>
      <c r="S124" s="79"/>
      <c r="T124" s="79"/>
      <c r="U124" s="79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1"/>
      <c r="AO124" s="82"/>
      <c r="AP124" s="82"/>
      <c r="AQ124" s="82"/>
      <c r="AR124" s="81"/>
      <c r="AS124" s="109"/>
      <c r="AT124" s="124"/>
    </row>
    <row r="125" spans="1:46">
      <c r="A125" s="17"/>
      <c r="B125" s="17"/>
      <c r="C125" s="18"/>
      <c r="D125" s="18"/>
      <c r="E125" s="18"/>
      <c r="F125" s="18"/>
      <c r="G125" s="112"/>
      <c r="H125" s="20"/>
      <c r="I125" s="116"/>
      <c r="J125" s="2"/>
      <c r="K125" s="120"/>
      <c r="L125" s="58"/>
      <c r="M125" s="58"/>
      <c r="N125" s="58"/>
      <c r="O125" s="58"/>
      <c r="P125" s="57"/>
      <c r="Q125" s="78"/>
      <c r="R125" s="48"/>
      <c r="S125" s="79"/>
      <c r="T125" s="79"/>
      <c r="U125" s="79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1"/>
      <c r="AO125" s="82"/>
      <c r="AP125" s="82"/>
      <c r="AQ125" s="82"/>
      <c r="AR125" s="81"/>
      <c r="AS125" s="109"/>
      <c r="AT125" s="124"/>
    </row>
    <row r="126" ht="15.15" spans="1:46">
      <c r="A126" s="25"/>
      <c r="B126" s="25"/>
      <c r="C126" s="26"/>
      <c r="D126" s="26"/>
      <c r="E126" s="26"/>
      <c r="F126" s="26"/>
      <c r="G126" s="113"/>
      <c r="H126" s="28"/>
      <c r="I126" s="121"/>
      <c r="J126" s="122"/>
      <c r="K126" s="123"/>
      <c r="L126" s="56"/>
      <c r="M126" s="56"/>
      <c r="N126" s="56"/>
      <c r="O126" s="56"/>
      <c r="P126" s="56"/>
      <c r="Q126" s="87"/>
      <c r="R126" s="48"/>
      <c r="S126" s="79"/>
      <c r="T126" s="79"/>
      <c r="U126" s="79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1"/>
      <c r="AO126" s="82"/>
      <c r="AP126" s="82"/>
      <c r="AQ126" s="82"/>
      <c r="AR126" s="81"/>
      <c r="AS126" s="109"/>
      <c r="AT126" s="125"/>
    </row>
    <row r="127" ht="15.15" spans="1:46">
      <c r="A127" s="13">
        <v>21</v>
      </c>
      <c r="B127" s="13"/>
      <c r="C127" s="14" t="s">
        <v>175</v>
      </c>
      <c r="D127" s="14" t="s">
        <v>176</v>
      </c>
      <c r="E127" s="14" t="s">
        <v>177</v>
      </c>
      <c r="F127" s="14" t="s">
        <v>178</v>
      </c>
      <c r="G127" s="15" t="s">
        <v>91</v>
      </c>
      <c r="H127" s="16" t="s">
        <v>179</v>
      </c>
      <c r="I127" s="48" t="s">
        <v>44</v>
      </c>
      <c r="J127" s="13" t="s">
        <v>76</v>
      </c>
      <c r="K127" s="13">
        <v>3</v>
      </c>
      <c r="L127" s="57" t="s">
        <v>180</v>
      </c>
      <c r="M127" s="57"/>
      <c r="N127" s="57"/>
      <c r="O127" s="57"/>
      <c r="P127" s="57">
        <v>1</v>
      </c>
      <c r="Q127" s="78">
        <f>M127*N127*O127*7.85*0.55*0.000000001*1000</f>
        <v>0</v>
      </c>
      <c r="R127" s="48" t="s">
        <v>80</v>
      </c>
      <c r="S127" s="79">
        <v>620</v>
      </c>
      <c r="T127" s="79">
        <v>380</v>
      </c>
      <c r="U127" s="79">
        <v>340</v>
      </c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0">
        <v>0.65</v>
      </c>
      <c r="AO127" s="102">
        <f>AN127*U127*T127*S127*P127*7.85*0.000000001</f>
        <v>0.40873066</v>
      </c>
      <c r="AP127" s="17">
        <v>3.8</v>
      </c>
      <c r="AQ127" s="103">
        <f>AP127*AO127*0.87</f>
        <v>1.35126356196</v>
      </c>
      <c r="AR127" s="81"/>
      <c r="AS127" s="105">
        <f>AR127+AQ127</f>
        <v>1.35126356196</v>
      </c>
      <c r="AT127" s="106">
        <f>AS127+AS128+AS129+AS130+AS131+AS132</f>
        <v>2.93764698370104</v>
      </c>
    </row>
    <row r="128" spans="1:46">
      <c r="A128" s="17"/>
      <c r="B128" s="17"/>
      <c r="C128" s="18"/>
      <c r="D128" s="18"/>
      <c r="E128" s="18"/>
      <c r="F128" s="18"/>
      <c r="G128" s="19"/>
      <c r="H128" s="20"/>
      <c r="I128" s="50" t="s">
        <v>47</v>
      </c>
      <c r="J128" s="50" t="s">
        <v>79</v>
      </c>
      <c r="K128" s="48">
        <v>1</v>
      </c>
      <c r="L128" s="57"/>
      <c r="M128" s="57"/>
      <c r="N128" s="57"/>
      <c r="O128" s="57"/>
      <c r="P128" s="57">
        <v>1</v>
      </c>
      <c r="Q128" s="78">
        <f t="shared" ref="Q128:Q130" si="56">M128*N128*O128*7.85*0.55*0.000000001*1000</f>
        <v>0</v>
      </c>
      <c r="R128" s="48" t="s">
        <v>80</v>
      </c>
      <c r="S128" s="79">
        <v>620</v>
      </c>
      <c r="T128" s="79">
        <v>380</v>
      </c>
      <c r="U128" s="79">
        <v>340</v>
      </c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0">
        <v>0.65</v>
      </c>
      <c r="AO128" s="102">
        <f>AN128*U128*T128*S128*P128*7.85*0.000000001</f>
        <v>0.40873066</v>
      </c>
      <c r="AP128" s="17">
        <v>3.8</v>
      </c>
      <c r="AQ128" s="103">
        <f>AP128*AO128*0.87</f>
        <v>1.35126356196</v>
      </c>
      <c r="AR128" s="104">
        <f>AQ128*0.2*0.87</f>
        <v>0.23511985978104</v>
      </c>
      <c r="AS128" s="105">
        <f>AR128+AQ128</f>
        <v>1.58638342174104</v>
      </c>
      <c r="AT128" s="107"/>
    </row>
    <row r="129" spans="1:46">
      <c r="A129" s="17"/>
      <c r="B129" s="17"/>
      <c r="C129" s="18"/>
      <c r="D129" s="18"/>
      <c r="E129" s="18"/>
      <c r="F129" s="18"/>
      <c r="G129" s="19"/>
      <c r="H129" s="20"/>
      <c r="I129" s="50"/>
      <c r="J129" s="50"/>
      <c r="K129" s="48"/>
      <c r="L129" s="57"/>
      <c r="M129" s="57"/>
      <c r="N129" s="57"/>
      <c r="O129" s="57"/>
      <c r="P129" s="57"/>
      <c r="Q129" s="78">
        <f t="shared" si="56"/>
        <v>0</v>
      </c>
      <c r="R129" s="48"/>
      <c r="S129" s="79"/>
      <c r="T129" s="79"/>
      <c r="U129" s="79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1"/>
      <c r="AO129" s="82"/>
      <c r="AP129" s="82"/>
      <c r="AQ129" s="82"/>
      <c r="AR129" s="81"/>
      <c r="AS129" s="109"/>
      <c r="AT129" s="107"/>
    </row>
    <row r="130" spans="1:46">
      <c r="A130" s="17"/>
      <c r="B130" s="17"/>
      <c r="C130" s="18"/>
      <c r="D130" s="18"/>
      <c r="E130" s="18"/>
      <c r="F130" s="18"/>
      <c r="G130" s="19"/>
      <c r="H130" s="20"/>
      <c r="I130" s="50"/>
      <c r="J130" s="50"/>
      <c r="K130" s="48"/>
      <c r="L130" s="57"/>
      <c r="M130" s="57"/>
      <c r="N130" s="57"/>
      <c r="O130" s="57"/>
      <c r="P130" s="57"/>
      <c r="Q130" s="78">
        <f t="shared" si="56"/>
        <v>0</v>
      </c>
      <c r="R130" s="48"/>
      <c r="S130" s="79"/>
      <c r="T130" s="79"/>
      <c r="U130" s="79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1"/>
      <c r="AO130" s="82"/>
      <c r="AP130" s="82"/>
      <c r="AQ130" s="82"/>
      <c r="AR130" s="81"/>
      <c r="AS130" s="109"/>
      <c r="AT130" s="107"/>
    </row>
    <row r="131" spans="1:46">
      <c r="A131" s="17"/>
      <c r="B131" s="17"/>
      <c r="C131" s="18"/>
      <c r="D131" s="18"/>
      <c r="E131" s="18"/>
      <c r="F131" s="18"/>
      <c r="G131" s="19"/>
      <c r="H131" s="20"/>
      <c r="I131" s="50"/>
      <c r="J131" s="50"/>
      <c r="K131" s="50"/>
      <c r="L131" s="58"/>
      <c r="M131" s="58"/>
      <c r="N131" s="58"/>
      <c r="O131" s="58"/>
      <c r="P131" s="58"/>
      <c r="Q131" s="78"/>
      <c r="R131" s="48"/>
      <c r="S131" s="79"/>
      <c r="T131" s="79"/>
      <c r="U131" s="79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1"/>
      <c r="AO131" s="82"/>
      <c r="AP131" s="82"/>
      <c r="AQ131" s="82"/>
      <c r="AR131" s="81"/>
      <c r="AS131" s="109"/>
      <c r="AT131" s="107"/>
    </row>
    <row r="132" ht="15.15" spans="1:46">
      <c r="A132" s="25"/>
      <c r="B132" s="25"/>
      <c r="C132" s="26"/>
      <c r="D132" s="26"/>
      <c r="E132" s="26"/>
      <c r="F132" s="26"/>
      <c r="G132" s="27"/>
      <c r="H132" s="28"/>
      <c r="I132" s="55"/>
      <c r="J132" s="55"/>
      <c r="K132" s="55"/>
      <c r="L132" s="56"/>
      <c r="M132" s="56"/>
      <c r="N132" s="56"/>
      <c r="O132" s="56"/>
      <c r="P132" s="56"/>
      <c r="Q132" s="87"/>
      <c r="R132" s="48"/>
      <c r="S132" s="79"/>
      <c r="T132" s="79"/>
      <c r="U132" s="79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1"/>
      <c r="AO132" s="82"/>
      <c r="AP132" s="82"/>
      <c r="AQ132" s="82"/>
      <c r="AR132" s="81"/>
      <c r="AS132" s="109"/>
      <c r="AT132" s="108"/>
    </row>
    <row r="133" ht="15.15" spans="1:46">
      <c r="A133" s="13">
        <v>23</v>
      </c>
      <c r="B133" s="13"/>
      <c r="C133" s="14" t="s">
        <v>181</v>
      </c>
      <c r="D133" s="14" t="s">
        <v>182</v>
      </c>
      <c r="E133" s="14" t="s">
        <v>183</v>
      </c>
      <c r="F133" s="14" t="s">
        <v>184</v>
      </c>
      <c r="G133" s="15" t="s">
        <v>158</v>
      </c>
      <c r="H133" s="16" t="s">
        <v>179</v>
      </c>
      <c r="I133" s="48" t="s">
        <v>44</v>
      </c>
      <c r="J133" s="13" t="s">
        <v>82</v>
      </c>
      <c r="K133" s="13">
        <v>3</v>
      </c>
      <c r="L133" s="114" t="s">
        <v>185</v>
      </c>
      <c r="M133" s="114"/>
      <c r="N133" s="57"/>
      <c r="O133" s="57"/>
      <c r="P133" s="57">
        <v>1</v>
      </c>
      <c r="Q133" s="78">
        <f t="shared" ref="Q133:Q137" si="57">M133*N133*O133*7.85*0.55*0.000000001*1000</f>
        <v>0</v>
      </c>
      <c r="R133" s="48" t="s">
        <v>80</v>
      </c>
      <c r="S133" s="79">
        <v>600</v>
      </c>
      <c r="T133" s="79">
        <v>400</v>
      </c>
      <c r="U133" s="79">
        <v>340</v>
      </c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0">
        <v>0.65</v>
      </c>
      <c r="AO133" s="102">
        <f t="shared" ref="AO133:AO135" si="58">AN133*U133*T133*S133*P133*7.85*0.000000001</f>
        <v>0.416364</v>
      </c>
      <c r="AP133" s="17">
        <v>3.8</v>
      </c>
      <c r="AQ133" s="103">
        <f t="shared" ref="AQ133:AQ135" si="59">AP133*AO133*0.87</f>
        <v>1.376499384</v>
      </c>
      <c r="AR133" s="104">
        <f>AQ133*0.2*0.87</f>
        <v>0.239510892816</v>
      </c>
      <c r="AS133" s="105">
        <f t="shared" ref="AS133:AS135" si="60">AR133+AQ133</f>
        <v>1.616010276816</v>
      </c>
      <c r="AT133" s="106">
        <f>AS133+AS134+AS135+AS136+AS137+AS138</f>
        <v>4.608519937632</v>
      </c>
    </row>
    <row r="134" spans="1:46">
      <c r="A134" s="17"/>
      <c r="B134" s="17"/>
      <c r="C134" s="18"/>
      <c r="D134" s="18"/>
      <c r="E134" s="18"/>
      <c r="F134" s="18"/>
      <c r="G134" s="19"/>
      <c r="H134" s="20"/>
      <c r="I134" s="50" t="s">
        <v>47</v>
      </c>
      <c r="J134" s="50" t="s">
        <v>48</v>
      </c>
      <c r="K134" s="48">
        <v>3</v>
      </c>
      <c r="L134" s="48"/>
      <c r="M134" s="57"/>
      <c r="N134" s="57"/>
      <c r="O134" s="57"/>
      <c r="P134" s="57">
        <v>1</v>
      </c>
      <c r="Q134" s="78">
        <f t="shared" si="57"/>
        <v>0</v>
      </c>
      <c r="R134" s="48" t="s">
        <v>80</v>
      </c>
      <c r="S134" s="79">
        <v>600</v>
      </c>
      <c r="T134" s="79">
        <v>400</v>
      </c>
      <c r="U134" s="79">
        <v>340</v>
      </c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0">
        <v>0.65</v>
      </c>
      <c r="AO134" s="102">
        <f t="shared" si="58"/>
        <v>0.416364</v>
      </c>
      <c r="AP134" s="17">
        <v>3.8</v>
      </c>
      <c r="AQ134" s="103">
        <f t="shared" si="59"/>
        <v>1.376499384</v>
      </c>
      <c r="AR134" s="81"/>
      <c r="AS134" s="105">
        <f t="shared" si="60"/>
        <v>1.376499384</v>
      </c>
      <c r="AT134" s="107"/>
    </row>
    <row r="135" spans="1:46">
      <c r="A135" s="17"/>
      <c r="B135" s="17"/>
      <c r="C135" s="18"/>
      <c r="D135" s="18"/>
      <c r="E135" s="18"/>
      <c r="F135" s="18"/>
      <c r="G135" s="19"/>
      <c r="H135" s="20"/>
      <c r="I135" s="50" t="s">
        <v>49</v>
      </c>
      <c r="J135" s="50" t="s">
        <v>50</v>
      </c>
      <c r="K135" s="48">
        <v>3</v>
      </c>
      <c r="L135" s="48"/>
      <c r="M135" s="57"/>
      <c r="N135" s="57"/>
      <c r="O135" s="57"/>
      <c r="P135" s="57">
        <v>1</v>
      </c>
      <c r="Q135" s="78">
        <f t="shared" si="57"/>
        <v>0</v>
      </c>
      <c r="R135" s="48" t="s">
        <v>80</v>
      </c>
      <c r="S135" s="79">
        <v>600</v>
      </c>
      <c r="T135" s="79">
        <v>400</v>
      </c>
      <c r="U135" s="79">
        <v>340</v>
      </c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0">
        <v>0.65</v>
      </c>
      <c r="AO135" s="102">
        <f t="shared" si="58"/>
        <v>0.416364</v>
      </c>
      <c r="AP135" s="17">
        <v>3.8</v>
      </c>
      <c r="AQ135" s="103">
        <f t="shared" si="59"/>
        <v>1.376499384</v>
      </c>
      <c r="AR135" s="104">
        <f>AQ135*0.2*0.87</f>
        <v>0.239510892816</v>
      </c>
      <c r="AS135" s="105">
        <f t="shared" si="60"/>
        <v>1.616010276816</v>
      </c>
      <c r="AT135" s="107"/>
    </row>
    <row r="136" spans="1:46">
      <c r="A136" s="17"/>
      <c r="B136" s="17"/>
      <c r="C136" s="18"/>
      <c r="D136" s="18"/>
      <c r="E136" s="18"/>
      <c r="F136" s="18"/>
      <c r="G136" s="19"/>
      <c r="H136" s="20"/>
      <c r="I136" s="50"/>
      <c r="J136" s="50"/>
      <c r="K136" s="48"/>
      <c r="L136" s="48"/>
      <c r="M136" s="57"/>
      <c r="N136" s="57"/>
      <c r="O136" s="57"/>
      <c r="P136" s="57"/>
      <c r="Q136" s="78">
        <f t="shared" si="57"/>
        <v>0</v>
      </c>
      <c r="R136" s="48"/>
      <c r="S136" s="79"/>
      <c r="T136" s="79"/>
      <c r="U136" s="79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1"/>
      <c r="AO136" s="82"/>
      <c r="AP136" s="82"/>
      <c r="AQ136" s="82"/>
      <c r="AR136" s="81"/>
      <c r="AS136" s="109"/>
      <c r="AT136" s="107"/>
    </row>
    <row r="137" spans="1:46">
      <c r="A137" s="17"/>
      <c r="B137" s="17"/>
      <c r="C137" s="18"/>
      <c r="D137" s="18"/>
      <c r="E137" s="18"/>
      <c r="F137" s="18"/>
      <c r="G137" s="19"/>
      <c r="H137" s="20"/>
      <c r="I137" s="50"/>
      <c r="J137" s="50"/>
      <c r="K137" s="48"/>
      <c r="L137" s="48"/>
      <c r="M137" s="57"/>
      <c r="N137" s="57"/>
      <c r="O137" s="57"/>
      <c r="P137" s="57"/>
      <c r="Q137" s="78">
        <f t="shared" si="57"/>
        <v>0</v>
      </c>
      <c r="R137" s="48"/>
      <c r="S137" s="79"/>
      <c r="T137" s="79"/>
      <c r="U137" s="79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1"/>
      <c r="AO137" s="82"/>
      <c r="AP137" s="82"/>
      <c r="AQ137" s="82"/>
      <c r="AR137" s="81"/>
      <c r="AS137" s="109"/>
      <c r="AT137" s="107"/>
    </row>
    <row r="138" ht="15.15" spans="1:46">
      <c r="A138" s="25"/>
      <c r="B138" s="25"/>
      <c r="C138" s="26"/>
      <c r="D138" s="26"/>
      <c r="E138" s="26"/>
      <c r="F138" s="26"/>
      <c r="G138" s="27"/>
      <c r="H138" s="28"/>
      <c r="I138" s="55"/>
      <c r="J138" s="55"/>
      <c r="K138" s="55"/>
      <c r="L138" s="55"/>
      <c r="M138" s="56"/>
      <c r="N138" s="56"/>
      <c r="O138" s="56"/>
      <c r="P138" s="56"/>
      <c r="Q138" s="87"/>
      <c r="R138" s="48"/>
      <c r="S138" s="79"/>
      <c r="T138" s="79"/>
      <c r="U138" s="79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1"/>
      <c r="AO138" s="82"/>
      <c r="AP138" s="82"/>
      <c r="AQ138" s="82"/>
      <c r="AR138" s="81"/>
      <c r="AS138" s="109"/>
      <c r="AT138" s="108"/>
    </row>
    <row r="139" ht="15.15" spans="1:46">
      <c r="A139" s="13">
        <v>24</v>
      </c>
      <c r="B139" s="13"/>
      <c r="C139" s="14" t="s">
        <v>186</v>
      </c>
      <c r="D139" s="14" t="s">
        <v>187</v>
      </c>
      <c r="E139" s="14" t="s">
        <v>188</v>
      </c>
      <c r="F139" s="14" t="s">
        <v>188</v>
      </c>
      <c r="G139" s="15" t="s">
        <v>91</v>
      </c>
      <c r="H139" s="16" t="s">
        <v>179</v>
      </c>
      <c r="I139" s="48" t="s">
        <v>44</v>
      </c>
      <c r="J139" s="13" t="s">
        <v>76</v>
      </c>
      <c r="K139" s="13">
        <v>1</v>
      </c>
      <c r="L139" s="114" t="s">
        <v>185</v>
      </c>
      <c r="M139" s="114"/>
      <c r="N139" s="57"/>
      <c r="O139" s="57"/>
      <c r="P139" s="57">
        <v>1</v>
      </c>
      <c r="Q139" s="78">
        <f t="shared" ref="Q139:Q143" si="61">M139*N139*O139*7.85*0.55*0.000000001*1000</f>
        <v>0</v>
      </c>
      <c r="R139" s="48" t="s">
        <v>80</v>
      </c>
      <c r="S139" s="79">
        <v>450</v>
      </c>
      <c r="T139" s="79">
        <v>350</v>
      </c>
      <c r="U139" s="79">
        <v>360</v>
      </c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0">
        <v>0.65</v>
      </c>
      <c r="AO139" s="102">
        <f>AN139*U139*T139*S139*P139*7.85*0.000000001</f>
        <v>0.28931175</v>
      </c>
      <c r="AP139" s="17">
        <v>3.8</v>
      </c>
      <c r="AQ139" s="103">
        <f>AP139*AO139*0.87</f>
        <v>0.9564646455</v>
      </c>
      <c r="AR139" s="81"/>
      <c r="AS139" s="105">
        <f>AR139+AQ139</f>
        <v>0.9564646455</v>
      </c>
      <c r="AT139" s="106">
        <f>AS139+AS140+AS141+AS142+AS143+AS144</f>
        <v>0.9564646455</v>
      </c>
    </row>
    <row r="140" spans="1:46">
      <c r="A140" s="17"/>
      <c r="B140" s="17"/>
      <c r="C140" s="18"/>
      <c r="D140" s="18"/>
      <c r="E140" s="18"/>
      <c r="F140" s="18"/>
      <c r="G140" s="19"/>
      <c r="H140" s="20"/>
      <c r="I140" s="50"/>
      <c r="J140" s="50"/>
      <c r="K140" s="48"/>
      <c r="L140" s="48"/>
      <c r="M140" s="57"/>
      <c r="N140" s="57"/>
      <c r="O140" s="57"/>
      <c r="P140" s="57"/>
      <c r="Q140" s="78"/>
      <c r="R140" s="48"/>
      <c r="S140" s="79"/>
      <c r="T140" s="79"/>
      <c r="U140" s="79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1"/>
      <c r="AO140" s="82"/>
      <c r="AP140" s="82"/>
      <c r="AQ140" s="82"/>
      <c r="AR140" s="81"/>
      <c r="AS140" s="109"/>
      <c r="AT140" s="107"/>
    </row>
    <row r="141" spans="1:46">
      <c r="A141" s="17"/>
      <c r="B141" s="17"/>
      <c r="C141" s="18"/>
      <c r="D141" s="18"/>
      <c r="E141" s="18"/>
      <c r="F141" s="18"/>
      <c r="G141" s="19"/>
      <c r="H141" s="20"/>
      <c r="I141" s="50"/>
      <c r="J141" s="50"/>
      <c r="K141" s="48"/>
      <c r="L141" s="48"/>
      <c r="M141" s="57"/>
      <c r="N141" s="57"/>
      <c r="O141" s="57"/>
      <c r="P141" s="57"/>
      <c r="Q141" s="78"/>
      <c r="R141" s="48"/>
      <c r="S141" s="79"/>
      <c r="T141" s="79"/>
      <c r="U141" s="79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1"/>
      <c r="AO141" s="82"/>
      <c r="AP141" s="82"/>
      <c r="AQ141" s="82"/>
      <c r="AR141" s="81"/>
      <c r="AS141" s="109"/>
      <c r="AT141" s="107"/>
    </row>
    <row r="142" spans="1:46">
      <c r="A142" s="17"/>
      <c r="B142" s="17"/>
      <c r="C142" s="18"/>
      <c r="D142" s="18"/>
      <c r="E142" s="18"/>
      <c r="F142" s="18"/>
      <c r="G142" s="19"/>
      <c r="H142" s="20"/>
      <c r="I142" s="50"/>
      <c r="J142" s="50"/>
      <c r="K142" s="48"/>
      <c r="L142" s="48"/>
      <c r="M142" s="57"/>
      <c r="N142" s="57"/>
      <c r="O142" s="57"/>
      <c r="P142" s="57"/>
      <c r="Q142" s="78"/>
      <c r="R142" s="48"/>
      <c r="S142" s="79"/>
      <c r="T142" s="79"/>
      <c r="U142" s="79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1"/>
      <c r="AO142" s="82"/>
      <c r="AP142" s="82"/>
      <c r="AQ142" s="82"/>
      <c r="AR142" s="81"/>
      <c r="AS142" s="109"/>
      <c r="AT142" s="107"/>
    </row>
    <row r="143" spans="1:46">
      <c r="A143" s="17"/>
      <c r="B143" s="17"/>
      <c r="C143" s="18"/>
      <c r="D143" s="18"/>
      <c r="E143" s="18"/>
      <c r="F143" s="18"/>
      <c r="G143" s="19"/>
      <c r="H143" s="20"/>
      <c r="I143" s="50"/>
      <c r="J143" s="50"/>
      <c r="K143" s="48"/>
      <c r="L143" s="48"/>
      <c r="M143" s="57"/>
      <c r="N143" s="57"/>
      <c r="O143" s="57"/>
      <c r="P143" s="57"/>
      <c r="Q143" s="78">
        <f t="shared" si="61"/>
        <v>0</v>
      </c>
      <c r="R143" s="48"/>
      <c r="S143" s="79"/>
      <c r="T143" s="79"/>
      <c r="U143" s="79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1"/>
      <c r="AO143" s="82"/>
      <c r="AP143" s="82"/>
      <c r="AQ143" s="82"/>
      <c r="AR143" s="81"/>
      <c r="AS143" s="109"/>
      <c r="AT143" s="107"/>
    </row>
    <row r="144" ht="15.15" spans="1:46">
      <c r="A144" s="25"/>
      <c r="B144" s="25"/>
      <c r="C144" s="26"/>
      <c r="D144" s="26"/>
      <c r="E144" s="26"/>
      <c r="F144" s="26"/>
      <c r="G144" s="27"/>
      <c r="H144" s="28"/>
      <c r="I144" s="55"/>
      <c r="J144" s="55"/>
      <c r="K144" s="55"/>
      <c r="L144" s="55"/>
      <c r="M144" s="56"/>
      <c r="N144" s="56"/>
      <c r="O144" s="56"/>
      <c r="P144" s="56"/>
      <c r="Q144" s="87"/>
      <c r="R144" s="48"/>
      <c r="S144" s="79"/>
      <c r="T144" s="79"/>
      <c r="U144" s="79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1"/>
      <c r="AO144" s="82"/>
      <c r="AP144" s="82"/>
      <c r="AQ144" s="82"/>
      <c r="AR144" s="81"/>
      <c r="AS144" s="109"/>
      <c r="AT144" s="108"/>
    </row>
    <row r="145" ht="15.15" spans="1:46">
      <c r="A145" s="13">
        <v>25</v>
      </c>
      <c r="B145" s="13"/>
      <c r="C145" s="14" t="s">
        <v>189</v>
      </c>
      <c r="D145" s="14" t="s">
        <v>190</v>
      </c>
      <c r="E145" s="14" t="s">
        <v>191</v>
      </c>
      <c r="F145" s="14" t="s">
        <v>191</v>
      </c>
      <c r="G145" s="15" t="s">
        <v>91</v>
      </c>
      <c r="H145" s="16" t="s">
        <v>179</v>
      </c>
      <c r="I145" s="48" t="s">
        <v>44</v>
      </c>
      <c r="J145" s="13" t="s">
        <v>76</v>
      </c>
      <c r="K145" s="13">
        <v>1</v>
      </c>
      <c r="L145" s="114" t="s">
        <v>185</v>
      </c>
      <c r="M145" s="114"/>
      <c r="N145" s="57"/>
      <c r="O145" s="57"/>
      <c r="P145" s="57">
        <v>1</v>
      </c>
      <c r="Q145" s="78">
        <f t="shared" ref="Q145" si="62">M145*N145*O145*7.85*0.55*0.000000001*1000</f>
        <v>0</v>
      </c>
      <c r="R145" s="48" t="s">
        <v>80</v>
      </c>
      <c r="S145" s="79">
        <v>650</v>
      </c>
      <c r="T145" s="79">
        <v>350</v>
      </c>
      <c r="U145" s="79">
        <v>360</v>
      </c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0">
        <v>0.65</v>
      </c>
      <c r="AO145" s="102">
        <f>AN145*U145*T145*S145*P145*7.85*0.000000001</f>
        <v>0.41789475</v>
      </c>
      <c r="AP145" s="17">
        <v>3.8</v>
      </c>
      <c r="AQ145" s="103">
        <f>AP145*AO145*0.87</f>
        <v>1.3815600435</v>
      </c>
      <c r="AR145" s="81"/>
      <c r="AS145" s="105">
        <f>AR145+AQ145</f>
        <v>1.3815600435</v>
      </c>
      <c r="AT145" s="106">
        <f>AS145+AS146+AS147+AS148+AS149+AS150</f>
        <v>1.3815600435</v>
      </c>
    </row>
    <row r="146" spans="1:46">
      <c r="A146" s="17"/>
      <c r="B146" s="17"/>
      <c r="C146" s="18"/>
      <c r="D146" s="18"/>
      <c r="E146" s="18"/>
      <c r="F146" s="18"/>
      <c r="G146" s="19"/>
      <c r="H146" s="20"/>
      <c r="I146" s="50"/>
      <c r="J146" s="50"/>
      <c r="K146" s="48"/>
      <c r="L146" s="48"/>
      <c r="M146" s="57"/>
      <c r="N146" s="57"/>
      <c r="O146" s="57"/>
      <c r="P146" s="57"/>
      <c r="Q146" s="78"/>
      <c r="R146" s="48"/>
      <c r="S146" s="79"/>
      <c r="T146" s="79"/>
      <c r="U146" s="79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1"/>
      <c r="AO146" s="82"/>
      <c r="AP146" s="82"/>
      <c r="AQ146" s="82"/>
      <c r="AR146" s="81"/>
      <c r="AS146" s="109"/>
      <c r="AT146" s="107"/>
    </row>
    <row r="147" spans="1:46">
      <c r="A147" s="17"/>
      <c r="B147" s="17"/>
      <c r="C147" s="18"/>
      <c r="D147" s="18"/>
      <c r="E147" s="18"/>
      <c r="F147" s="18"/>
      <c r="G147" s="19"/>
      <c r="H147" s="20"/>
      <c r="I147" s="50"/>
      <c r="J147" s="50"/>
      <c r="K147" s="48"/>
      <c r="L147" s="48"/>
      <c r="M147" s="57"/>
      <c r="N147" s="57"/>
      <c r="O147" s="57"/>
      <c r="P147" s="57"/>
      <c r="Q147" s="78"/>
      <c r="R147" s="48"/>
      <c r="S147" s="79"/>
      <c r="T147" s="79"/>
      <c r="U147" s="79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1"/>
      <c r="AO147" s="82"/>
      <c r="AP147" s="82"/>
      <c r="AQ147" s="82"/>
      <c r="AR147" s="81"/>
      <c r="AS147" s="109"/>
      <c r="AT147" s="107"/>
    </row>
    <row r="148" spans="1:46">
      <c r="A148" s="17"/>
      <c r="B148" s="17"/>
      <c r="C148" s="18"/>
      <c r="D148" s="18"/>
      <c r="E148" s="18"/>
      <c r="F148" s="18"/>
      <c r="G148" s="19"/>
      <c r="H148" s="20"/>
      <c r="I148" s="50"/>
      <c r="J148" s="50"/>
      <c r="K148" s="48"/>
      <c r="L148" s="48"/>
      <c r="M148" s="57"/>
      <c r="N148" s="57"/>
      <c r="O148" s="57"/>
      <c r="P148" s="57"/>
      <c r="Q148" s="78"/>
      <c r="R148" s="48"/>
      <c r="S148" s="79"/>
      <c r="T148" s="79"/>
      <c r="U148" s="79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1"/>
      <c r="AO148" s="82"/>
      <c r="AP148" s="82"/>
      <c r="AQ148" s="82"/>
      <c r="AR148" s="81"/>
      <c r="AS148" s="109"/>
      <c r="AT148" s="107"/>
    </row>
    <row r="149" spans="1:46">
      <c r="A149" s="17"/>
      <c r="B149" s="17"/>
      <c r="C149" s="18"/>
      <c r="D149" s="18"/>
      <c r="E149" s="18"/>
      <c r="F149" s="18"/>
      <c r="G149" s="19"/>
      <c r="H149" s="20"/>
      <c r="I149" s="50"/>
      <c r="J149" s="50"/>
      <c r="K149" s="48"/>
      <c r="L149" s="48"/>
      <c r="M149" s="57"/>
      <c r="N149" s="57"/>
      <c r="O149" s="57"/>
      <c r="P149" s="57"/>
      <c r="Q149" s="78">
        <f t="shared" ref="Q149" si="63">M149*N149*O149*7.85*0.55*0.000000001*1000</f>
        <v>0</v>
      </c>
      <c r="R149" s="48"/>
      <c r="S149" s="79"/>
      <c r="T149" s="79"/>
      <c r="U149" s="79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1"/>
      <c r="AO149" s="82"/>
      <c r="AP149" s="82"/>
      <c r="AQ149" s="82"/>
      <c r="AR149" s="81"/>
      <c r="AS149" s="109"/>
      <c r="AT149" s="107"/>
    </row>
    <row r="150" ht="15.15" spans="1:46">
      <c r="A150" s="25"/>
      <c r="B150" s="25"/>
      <c r="C150" s="26"/>
      <c r="D150" s="26"/>
      <c r="E150" s="26"/>
      <c r="F150" s="26"/>
      <c r="G150" s="27"/>
      <c r="H150" s="28"/>
      <c r="I150" s="55"/>
      <c r="J150" s="55"/>
      <c r="K150" s="55"/>
      <c r="L150" s="55"/>
      <c r="M150" s="56"/>
      <c r="N150" s="56"/>
      <c r="O150" s="56"/>
      <c r="P150" s="56"/>
      <c r="Q150" s="87"/>
      <c r="R150" s="48"/>
      <c r="S150" s="79"/>
      <c r="T150" s="79"/>
      <c r="U150" s="79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1"/>
      <c r="AO150" s="82"/>
      <c r="AP150" s="82"/>
      <c r="AQ150" s="82"/>
      <c r="AR150" s="81"/>
      <c r="AS150" s="109"/>
      <c r="AT150" s="108"/>
    </row>
    <row r="151" ht="16.35" spans="16:46">
      <c r="P151" s="7">
        <f>SUM(P5:P150)</f>
        <v>82</v>
      </c>
      <c r="AO151" s="128">
        <f>SUM(AO5:AO150)</f>
        <v>61.776243035</v>
      </c>
      <c r="AP151" s="129"/>
      <c r="AQ151" s="128">
        <f>SUM(AQ5:AQ150)</f>
        <v>204.23225947371</v>
      </c>
      <c r="AR151" s="128">
        <f>SUM(AR5:AR150)</f>
        <v>19.3849843506485</v>
      </c>
      <c r="AS151" s="128">
        <f>SUM(AS5:AS150)</f>
        <v>223.617243824359</v>
      </c>
      <c r="AT151" s="128">
        <f>SUM(AT5:AT150)</f>
        <v>223.617243824358</v>
      </c>
    </row>
    <row r="152" spans="19:19">
      <c r="S152" s="126"/>
    </row>
    <row r="153" spans="19:19">
      <c r="S153" s="126"/>
    </row>
    <row r="154" spans="19:19">
      <c r="S154" s="127"/>
    </row>
  </sheetData>
  <autoFilter ref="A4:CQ151">
    <extLst/>
  </autoFilter>
  <mergeCells count="248">
    <mergeCell ref="M3:O3"/>
    <mergeCell ref="S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3:A4"/>
    <mergeCell ref="A5:A11"/>
    <mergeCell ref="A12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8"/>
    <mergeCell ref="A79:A84"/>
    <mergeCell ref="A85:A90"/>
    <mergeCell ref="A91:A96"/>
    <mergeCell ref="A97:A102"/>
    <mergeCell ref="A103:A108"/>
    <mergeCell ref="A109:A114"/>
    <mergeCell ref="A115:A120"/>
    <mergeCell ref="A121:A126"/>
    <mergeCell ref="A127:A132"/>
    <mergeCell ref="A133:A138"/>
    <mergeCell ref="A139:A144"/>
    <mergeCell ref="A145:A150"/>
    <mergeCell ref="B3:B4"/>
    <mergeCell ref="B5:B11"/>
    <mergeCell ref="B12:B18"/>
    <mergeCell ref="B19:B24"/>
    <mergeCell ref="B25:B30"/>
    <mergeCell ref="B31:B36"/>
    <mergeCell ref="B37:B42"/>
    <mergeCell ref="B43:B48"/>
    <mergeCell ref="B49:B54"/>
    <mergeCell ref="B55:B60"/>
    <mergeCell ref="B61:B66"/>
    <mergeCell ref="B67:B72"/>
    <mergeCell ref="B73:B78"/>
    <mergeCell ref="B79:B84"/>
    <mergeCell ref="B85:B90"/>
    <mergeCell ref="B91:B96"/>
    <mergeCell ref="B97:B102"/>
    <mergeCell ref="B103:B108"/>
    <mergeCell ref="B109:B114"/>
    <mergeCell ref="B115:B120"/>
    <mergeCell ref="B121:B126"/>
    <mergeCell ref="B127:B132"/>
    <mergeCell ref="B133:B138"/>
    <mergeCell ref="B139:B144"/>
    <mergeCell ref="B145:B150"/>
    <mergeCell ref="C3:C4"/>
    <mergeCell ref="C5:C11"/>
    <mergeCell ref="C12:C18"/>
    <mergeCell ref="C19:C24"/>
    <mergeCell ref="C25:C30"/>
    <mergeCell ref="C31:C36"/>
    <mergeCell ref="C37:C42"/>
    <mergeCell ref="C43:C48"/>
    <mergeCell ref="C49:C54"/>
    <mergeCell ref="C55:C60"/>
    <mergeCell ref="C61:C66"/>
    <mergeCell ref="C67:C72"/>
    <mergeCell ref="C73:C78"/>
    <mergeCell ref="C79:C84"/>
    <mergeCell ref="C85:C90"/>
    <mergeCell ref="C91:C96"/>
    <mergeCell ref="C97:C102"/>
    <mergeCell ref="C103:C108"/>
    <mergeCell ref="C109:C114"/>
    <mergeCell ref="C115:C120"/>
    <mergeCell ref="C121:C126"/>
    <mergeCell ref="C127:C132"/>
    <mergeCell ref="C133:C138"/>
    <mergeCell ref="C139:C144"/>
    <mergeCell ref="C145:C150"/>
    <mergeCell ref="D3:D4"/>
    <mergeCell ref="D5:D11"/>
    <mergeCell ref="D12:D18"/>
    <mergeCell ref="D19:D24"/>
    <mergeCell ref="D25:D30"/>
    <mergeCell ref="D31:D36"/>
    <mergeCell ref="D37:D42"/>
    <mergeCell ref="D43:D48"/>
    <mergeCell ref="D49:D54"/>
    <mergeCell ref="D55:D60"/>
    <mergeCell ref="D61:D66"/>
    <mergeCell ref="D67:D72"/>
    <mergeCell ref="D73:D78"/>
    <mergeCell ref="D79:D84"/>
    <mergeCell ref="D85:D90"/>
    <mergeCell ref="D91:D96"/>
    <mergeCell ref="D97:D102"/>
    <mergeCell ref="D103:D108"/>
    <mergeCell ref="D109:D114"/>
    <mergeCell ref="D115:D120"/>
    <mergeCell ref="D121:D126"/>
    <mergeCell ref="D127:D132"/>
    <mergeCell ref="D133:D138"/>
    <mergeCell ref="D139:D144"/>
    <mergeCell ref="D145:D150"/>
    <mergeCell ref="E3:E4"/>
    <mergeCell ref="E5:E11"/>
    <mergeCell ref="E12:E18"/>
    <mergeCell ref="E19:E24"/>
    <mergeCell ref="E25:E30"/>
    <mergeCell ref="E31:E36"/>
    <mergeCell ref="E37:E42"/>
    <mergeCell ref="E43:E48"/>
    <mergeCell ref="E49:E54"/>
    <mergeCell ref="E55:E60"/>
    <mergeCell ref="E61:E66"/>
    <mergeCell ref="E67:E72"/>
    <mergeCell ref="E73:E78"/>
    <mergeCell ref="E79:E84"/>
    <mergeCell ref="E85:E90"/>
    <mergeCell ref="E91:E96"/>
    <mergeCell ref="E97:E102"/>
    <mergeCell ref="E103:E108"/>
    <mergeCell ref="E109:E114"/>
    <mergeCell ref="E115:E120"/>
    <mergeCell ref="E121:E126"/>
    <mergeCell ref="E127:E132"/>
    <mergeCell ref="E133:E138"/>
    <mergeCell ref="E139:E144"/>
    <mergeCell ref="E145:E150"/>
    <mergeCell ref="F3:F4"/>
    <mergeCell ref="F5:F11"/>
    <mergeCell ref="F12:F18"/>
    <mergeCell ref="F19:F24"/>
    <mergeCell ref="F25:F30"/>
    <mergeCell ref="F31:F36"/>
    <mergeCell ref="F37:F42"/>
    <mergeCell ref="F43:F48"/>
    <mergeCell ref="F49:F54"/>
    <mergeCell ref="F55:F60"/>
    <mergeCell ref="F61:F66"/>
    <mergeCell ref="F67:F72"/>
    <mergeCell ref="F73:F78"/>
    <mergeCell ref="F85:F90"/>
    <mergeCell ref="F91:F96"/>
    <mergeCell ref="F97:F102"/>
    <mergeCell ref="F103:F108"/>
    <mergeCell ref="F109:F114"/>
    <mergeCell ref="F115:F120"/>
    <mergeCell ref="F121:F126"/>
    <mergeCell ref="F127:F132"/>
    <mergeCell ref="F133:F138"/>
    <mergeCell ref="F139:F144"/>
    <mergeCell ref="F145:F150"/>
    <mergeCell ref="G3:G4"/>
    <mergeCell ref="G5:G11"/>
    <mergeCell ref="G12:G18"/>
    <mergeCell ref="G19:G24"/>
    <mergeCell ref="G25:G30"/>
    <mergeCell ref="G31:G36"/>
    <mergeCell ref="G37:G42"/>
    <mergeCell ref="G43:G48"/>
    <mergeCell ref="G49:G54"/>
    <mergeCell ref="G55:G60"/>
    <mergeCell ref="G61:G66"/>
    <mergeCell ref="G67:G72"/>
    <mergeCell ref="G73:G78"/>
    <mergeCell ref="G79:G84"/>
    <mergeCell ref="G85:G90"/>
    <mergeCell ref="G91:G96"/>
    <mergeCell ref="G97:G102"/>
    <mergeCell ref="G103:G108"/>
    <mergeCell ref="G109:G114"/>
    <mergeCell ref="G115:G120"/>
    <mergeCell ref="G121:G126"/>
    <mergeCell ref="G127:G132"/>
    <mergeCell ref="G133:G138"/>
    <mergeCell ref="G139:G144"/>
    <mergeCell ref="G145:G150"/>
    <mergeCell ref="H3:H4"/>
    <mergeCell ref="H5:H11"/>
    <mergeCell ref="H12:H18"/>
    <mergeCell ref="H19:H24"/>
    <mergeCell ref="H25:H30"/>
    <mergeCell ref="H31:H36"/>
    <mergeCell ref="H37:H42"/>
    <mergeCell ref="H43:H48"/>
    <mergeCell ref="H49:H54"/>
    <mergeCell ref="H55:H60"/>
    <mergeCell ref="H61:H66"/>
    <mergeCell ref="H67:H72"/>
    <mergeCell ref="H73:H78"/>
    <mergeCell ref="H79:H84"/>
    <mergeCell ref="H85:H90"/>
    <mergeCell ref="H91:H96"/>
    <mergeCell ref="H97:H102"/>
    <mergeCell ref="H103:H108"/>
    <mergeCell ref="H109:H114"/>
    <mergeCell ref="H115:H120"/>
    <mergeCell ref="H121:H126"/>
    <mergeCell ref="H127:H132"/>
    <mergeCell ref="H133:H138"/>
    <mergeCell ref="H139:H144"/>
    <mergeCell ref="H145:H150"/>
    <mergeCell ref="I3:I4"/>
    <mergeCell ref="J3:J4"/>
    <mergeCell ref="J121:J126"/>
    <mergeCell ref="K3:K4"/>
    <mergeCell ref="P3:P4"/>
    <mergeCell ref="Q3:Q4"/>
    <mergeCell ref="R3:R4"/>
    <mergeCell ref="AN3:AN4"/>
    <mergeCell ref="AO3:AO4"/>
    <mergeCell ref="AP3:AP4"/>
    <mergeCell ref="AQ3:AQ4"/>
    <mergeCell ref="AR3:AR4"/>
    <mergeCell ref="AS3:AS4"/>
    <mergeCell ref="AT3:AT4"/>
    <mergeCell ref="AT5:AT11"/>
    <mergeCell ref="AT12:AT18"/>
    <mergeCell ref="AT19:AT24"/>
    <mergeCell ref="AT25:AT30"/>
    <mergeCell ref="AT31:AT36"/>
    <mergeCell ref="AT37:AT42"/>
    <mergeCell ref="AT43:AT48"/>
    <mergeCell ref="AT49:AT54"/>
    <mergeCell ref="AT55:AT60"/>
    <mergeCell ref="AT61:AT66"/>
    <mergeCell ref="AT67:AT72"/>
    <mergeCell ref="AT73:AT78"/>
    <mergeCell ref="AT79:AT84"/>
    <mergeCell ref="AT85:AT90"/>
    <mergeCell ref="AT91:AT96"/>
    <mergeCell ref="AT97:AT102"/>
    <mergeCell ref="AT103:AT108"/>
    <mergeCell ref="AT109:AT114"/>
    <mergeCell ref="AT115:AT120"/>
    <mergeCell ref="AT127:AT132"/>
    <mergeCell ref="AT133:AT138"/>
    <mergeCell ref="AT139:AT144"/>
    <mergeCell ref="AT145:AT150"/>
    <mergeCell ref="A1:AQ2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模具报价表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</cp:lastModifiedBy>
  <dcterms:created xsi:type="dcterms:W3CDTF">2006-09-16T00:00:00Z</dcterms:created>
  <dcterms:modified xsi:type="dcterms:W3CDTF">2023-03-09T07:51:08Z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3F56DAA4C44B4D958FDBDEA8975B61BA</vt:lpwstr>
  </property>
</Properties>
</file>